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updateLinks="never" codeName="ThisWorkbook" defaultThemeVersion="124226"/>
  <mc:AlternateContent xmlns:mc="http://schemas.openxmlformats.org/markup-compatibility/2006">
    <mc:Choice Requires="x15">
      <x15ac:absPath xmlns:x15ac="http://schemas.microsoft.com/office/spreadsheetml/2010/11/ac" url="C:\Users\dobro\Documents\orcad\300W_ac_dc\"/>
    </mc:Choice>
  </mc:AlternateContent>
  <xr:revisionPtr revIDLastSave="0" documentId="8_{B7D5A1DC-290A-4741-A0EE-4FC803BCB82A}"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44445" yWindow="1395" windowWidth="19020" windowHeight="12960"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C52" i="14"/>
  <c r="B52" i="14"/>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c r="I9" i="13"/>
  <c r="I8" i="13"/>
  <c r="D17" i="13" l="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11" i="14"/>
  <c r="O250" i="14"/>
  <c r="O343" i="14"/>
  <c r="O243" i="14"/>
  <c r="O169" i="14"/>
  <c r="O295" i="14"/>
  <c r="O314" i="14"/>
  <c r="O215" i="14"/>
  <c r="O156" i="14"/>
  <c r="O138" i="14"/>
  <c r="O103" i="14"/>
  <c r="O195" i="14"/>
  <c r="O307" i="14"/>
  <c r="O155" i="14"/>
  <c r="O176" i="14"/>
  <c r="O142" i="14"/>
  <c r="O256" i="14"/>
  <c r="O327" i="14"/>
  <c r="O338" i="14"/>
  <c r="O220" i="14"/>
  <c r="O146" i="14"/>
  <c r="O179" i="14"/>
  <c r="O239" i="14"/>
  <c r="O199" i="14"/>
  <c r="O315" i="14"/>
  <c r="O192" i="14"/>
  <c r="O200" i="14"/>
  <c r="O129"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162" i="14"/>
  <c r="O174" i="14"/>
  <c r="O237" i="14"/>
  <c r="O279" i="14"/>
  <c r="O334" i="14"/>
  <c r="O102" i="14"/>
  <c r="O107" i="14"/>
  <c r="O280" i="14"/>
  <c r="O175" i="14"/>
  <c r="O204" i="14"/>
  <c r="O185" i="14"/>
  <c r="O320" i="14"/>
  <c r="O231" i="14"/>
  <c r="O333" i="14"/>
  <c r="O224" i="14"/>
  <c r="O265" i="14"/>
  <c r="O219" i="14"/>
  <c r="O117" i="14"/>
  <c r="O168" i="14"/>
  <c r="O153" i="14"/>
  <c r="O106" i="14"/>
  <c r="O157" i="14"/>
  <c r="O342" i="14"/>
  <c r="O244" i="14"/>
  <c r="O147" i="14"/>
  <c r="O217" i="14"/>
  <c r="O297" i="14"/>
  <c r="O253" i="14"/>
  <c r="O348" i="14"/>
  <c r="O198" i="14"/>
  <c r="O177" i="14"/>
  <c r="O108" i="14"/>
  <c r="O116" i="14"/>
  <c r="O353" i="14"/>
  <c r="O275" i="14"/>
  <c r="O319" i="14"/>
  <c r="O260" i="14"/>
  <c r="O302" i="14"/>
  <c r="O216" i="14"/>
  <c r="O130" i="14"/>
  <c r="O221" i="14"/>
  <c r="O272" i="14"/>
  <c r="O186" i="14"/>
  <c r="O226" i="14"/>
  <c r="O340" i="14"/>
  <c r="O337" i="14"/>
  <c r="O252" i="14"/>
  <c r="O257" i="14"/>
  <c r="O351" i="14"/>
  <c r="O326" i="14"/>
  <c r="O259" i="14"/>
  <c r="O312" i="14"/>
  <c r="O191" i="14"/>
  <c r="O347" i="14"/>
  <c r="O125" i="14"/>
  <c r="O286" i="14"/>
  <c r="O145" i="14"/>
  <c r="O355" i="14"/>
  <c r="O197" i="14"/>
  <c r="O292" i="14"/>
  <c r="O317" i="14"/>
  <c r="O276" i="14"/>
  <c r="O346" i="14"/>
  <c r="O354" i="14"/>
  <c r="O296" i="14"/>
  <c r="O182" i="14"/>
  <c r="O321" i="14"/>
  <c r="O193" i="14"/>
  <c r="O181" i="14"/>
  <c r="O262" i="14"/>
  <c r="O344" i="14"/>
  <c r="O248" i="14"/>
  <c r="O194" i="14"/>
  <c r="O209" i="14"/>
  <c r="O313" i="14"/>
  <c r="O264" i="14"/>
  <c r="O154" i="14"/>
  <c r="O328" i="14"/>
  <c r="O258" i="14"/>
  <c r="O119" i="14"/>
  <c r="O308" i="14"/>
  <c r="O304" i="14"/>
  <c r="O212" i="14"/>
  <c r="O134" i="14"/>
  <c r="O245" i="14"/>
  <c r="O213" i="14"/>
  <c r="O309" i="14"/>
  <c r="O149" i="14"/>
  <c r="O141" i="14"/>
  <c r="O232" i="14"/>
  <c r="O228" i="14"/>
  <c r="O310" i="14"/>
  <c r="O133" i="14"/>
  <c r="O323" i="14"/>
  <c r="O170" i="14"/>
  <c r="O207" i="14"/>
  <c r="O269" i="14"/>
  <c r="O140" i="14"/>
  <c r="O284" i="14"/>
  <c r="O238" i="14"/>
  <c r="O235" i="14"/>
  <c r="O288" i="14"/>
  <c r="O143" i="14"/>
  <c r="O136" i="14"/>
  <c r="O131" i="14"/>
  <c r="O283" i="14"/>
  <c r="O124" i="14"/>
  <c r="O242" i="14"/>
  <c r="O285" i="14"/>
  <c r="O115" i="14"/>
  <c r="O172" i="14"/>
  <c r="O158" i="14"/>
  <c r="O123" i="14"/>
  <c r="O178" i="14"/>
  <c r="O171" i="14"/>
  <c r="O254" i="14"/>
  <c r="O109" i="14"/>
  <c r="O205" i="14"/>
  <c r="O188" i="14"/>
  <c r="O223" i="14"/>
  <c r="O301" i="14"/>
  <c r="O331" i="14"/>
  <c r="O329" i="14"/>
  <c r="O222" i="14"/>
  <c r="O300" i="14"/>
  <c r="O135" i="14"/>
  <c r="O230" i="14"/>
  <c r="O202" i="14"/>
  <c r="O291" i="14"/>
  <c r="O345" i="14"/>
  <c r="O298" i="14"/>
  <c r="O281" i="14"/>
  <c r="O255" i="14"/>
  <c r="O335" i="14"/>
  <c r="O274" i="14"/>
  <c r="O225" i="14"/>
  <c r="O208" i="14"/>
  <c r="O290" i="14"/>
  <c r="O189" i="14"/>
  <c r="O282" i="14"/>
  <c r="O266" i="14"/>
  <c r="O299" i="14"/>
  <c r="O132" i="14"/>
  <c r="O210" i="14"/>
  <c r="O318" i="14"/>
  <c r="O160" i="14"/>
  <c r="O161" i="14"/>
  <c r="O246" i="14"/>
  <c r="O271" i="14"/>
  <c r="O305" i="14"/>
  <c r="O144" i="14"/>
  <c r="O183" i="14"/>
  <c r="O180" i="14"/>
  <c r="O206" i="14"/>
  <c r="O273" i="14"/>
  <c r="O120" i="14"/>
  <c r="O240" i="14"/>
  <c r="O234" i="14"/>
  <c r="O173" i="14"/>
  <c r="O126" i="14"/>
  <c r="O341" i="14"/>
  <c r="O118" i="14"/>
  <c r="O233" i="14"/>
  <c r="O267" i="14"/>
  <c r="O278" i="14"/>
  <c r="O339" i="14"/>
  <c r="O218" i="14"/>
  <c r="O159" i="14"/>
  <c r="O190" i="14"/>
  <c r="O110" i="14"/>
  <c r="O293" i="14"/>
  <c r="O303" i="14"/>
  <c r="O325" i="14"/>
  <c r="O150" i="14"/>
  <c r="O316" i="14"/>
  <c r="O352" i="14"/>
  <c r="O311" i="14"/>
  <c r="O122" i="14"/>
  <c r="O268" i="14"/>
  <c r="O306" i="14"/>
  <c r="O167" i="14"/>
  <c r="O294" i="14"/>
  <c r="O332" i="14"/>
  <c r="O105" i="14"/>
  <c r="O236" i="14"/>
  <c r="O324" i="14"/>
  <c r="O214" i="14"/>
  <c r="O139" i="14"/>
  <c r="O330" i="14"/>
  <c r="O164" i="14"/>
  <c r="O249" i="14"/>
  <c r="O247" i="14"/>
  <c r="O211" i="14"/>
  <c r="O229" i="14"/>
  <c r="O163" i="14"/>
  <c r="O187" i="14"/>
  <c r="O148" i="14"/>
  <c r="O112" i="14"/>
  <c r="O270" i="14"/>
  <c r="O203" i="14"/>
  <c r="O336" i="14"/>
  <c r="O196" i="14"/>
  <c r="O165" i="14"/>
  <c r="O289" i="14"/>
  <c r="O277" i="14"/>
  <c r="O184" i="14"/>
  <c r="O127" i="14"/>
  <c r="O201" i="14"/>
  <c r="O261" i="14"/>
  <c r="O114" i="14"/>
  <c r="O166" i="14"/>
  <c r="O322" i="14"/>
  <c r="O121" i="14"/>
  <c r="O128" i="14"/>
  <c r="O101" i="14"/>
  <c r="O152" i="14"/>
  <c r="O104" i="14"/>
  <c r="O151" i="14"/>
  <c r="O137" i="14"/>
  <c r="O227" i="14"/>
  <c r="O287" i="14"/>
  <c r="O241" i="14"/>
  <c r="O349" i="14"/>
  <c r="O263" i="14"/>
  <c r="O251" i="14"/>
  <c r="O350" i="14"/>
  <c r="O113"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1" i="14"/>
  <c r="P91" i="14" s="1"/>
  <c r="N58" i="14"/>
  <c r="O58" i="14" s="1"/>
  <c r="F39" i="14"/>
  <c r="N50" i="14"/>
  <c r="O50" i="14" s="1"/>
  <c r="F51" i="14"/>
  <c r="N41" i="14"/>
  <c r="N90" i="14"/>
  <c r="J88" i="14"/>
  <c r="L88" i="14" s="1"/>
  <c r="F626" i="14"/>
  <c r="N65" i="14"/>
  <c r="N43" i="14"/>
  <c r="F94" i="14"/>
  <c r="F60" i="14"/>
  <c r="G60" i="14" s="1"/>
  <c r="J41" i="14"/>
  <c r="K41" i="14" s="1"/>
  <c r="N55" i="14"/>
  <c r="P55" i="14" s="1"/>
  <c r="J75" i="14"/>
  <c r="L75" i="14" s="1"/>
  <c r="F83" i="14"/>
  <c r="G31" i="14"/>
  <c r="N36" i="14"/>
  <c r="P36" i="14" s="1"/>
  <c r="J46" i="14"/>
  <c r="L46" i="14" s="1"/>
  <c r="F89" i="14"/>
  <c r="N68" i="14"/>
  <c r="J73" i="14"/>
  <c r="L73" i="14" s="1"/>
  <c r="F85" i="14"/>
  <c r="U85" i="14" s="1"/>
  <c r="N40" i="14"/>
  <c r="F101" i="14"/>
  <c r="F91" i="14"/>
  <c r="N72" i="14"/>
  <c r="N69" i="14"/>
  <c r="P69" i="14" s="1"/>
  <c r="F47" i="14"/>
  <c r="H47" i="14" s="1"/>
  <c r="F65" i="14"/>
  <c r="N46" i="14"/>
  <c r="O46" i="14" s="1"/>
  <c r="N70" i="14"/>
  <c r="N48" i="14"/>
  <c r="J87" i="14"/>
  <c r="K87" i="14" s="1"/>
  <c r="N93" i="14"/>
  <c r="P93" i="14" s="1"/>
  <c r="N63" i="14"/>
  <c r="J39" i="14"/>
  <c r="F71" i="14"/>
  <c r="N76" i="14"/>
  <c r="N35" i="14"/>
  <c r="P35" i="14" s="1"/>
  <c r="N37" i="14"/>
  <c r="J92" i="14"/>
  <c r="F52" i="14"/>
  <c r="J86" i="14"/>
  <c r="L86" i="14" s="1"/>
  <c r="F57" i="14"/>
  <c r="H57" i="14" s="1"/>
  <c r="H626" i="14"/>
  <c r="J70" i="14"/>
  <c r="K70" i="14" s="1"/>
  <c r="J50" i="14"/>
  <c r="L50" i="14" s="1"/>
  <c r="J78" i="14"/>
  <c r="L78" i="14" s="1"/>
  <c r="J85" i="14"/>
  <c r="L85" i="14" s="1"/>
  <c r="F86" i="14"/>
  <c r="H86" i="14" s="1"/>
  <c r="J84" i="14"/>
  <c r="F38" i="14"/>
  <c r="N81" i="14"/>
  <c r="P81" i="14" s="1"/>
  <c r="N77" i="14"/>
  <c r="O77" i="14" s="1"/>
  <c r="N52" i="14"/>
  <c r="N47" i="14"/>
  <c r="N54" i="14"/>
  <c r="J54" i="14"/>
  <c r="J82" i="14"/>
  <c r="L82" i="14" s="1"/>
  <c r="F37" i="14"/>
  <c r="AA37" i="14" s="1"/>
  <c r="J61" i="14"/>
  <c r="K61" i="14" s="1"/>
  <c r="F46" i="14"/>
  <c r="U46" i="14" s="1"/>
  <c r="J79" i="14"/>
  <c r="F49" i="14"/>
  <c r="J80" i="14"/>
  <c r="L80" i="14" s="1"/>
  <c r="F78" i="14"/>
  <c r="X78" i="14" s="1"/>
  <c r="N71" i="14"/>
  <c r="N62" i="14"/>
  <c r="N57" i="14"/>
  <c r="N64" i="14"/>
  <c r="P64" i="14" s="1"/>
  <c r="N59" i="14"/>
  <c r="P59" i="14" s="1"/>
  <c r="F56" i="14"/>
  <c r="J56" i="14"/>
  <c r="J63" i="14"/>
  <c r="F53" i="14"/>
  <c r="H53" i="14" s="1"/>
  <c r="F55" i="14"/>
  <c r="H55" i="14" s="1"/>
  <c r="J81" i="14"/>
  <c r="K81" i="14" s="1"/>
  <c r="F36" i="14"/>
  <c r="U36" i="14" s="1"/>
  <c r="F102" i="14"/>
  <c r="N87" i="14"/>
  <c r="P87" i="14" s="1"/>
  <c r="N78" i="14"/>
  <c r="AA78" i="14" s="1"/>
  <c r="N42" i="14"/>
  <c r="O42" i="14" s="1"/>
  <c r="N80" i="14"/>
  <c r="N75" i="14"/>
  <c r="J44" i="14"/>
  <c r="L44" i="14" s="1"/>
  <c r="F41" i="14"/>
  <c r="G41" i="14" s="1"/>
  <c r="F44" i="14"/>
  <c r="G44" i="14" s="1"/>
  <c r="F70" i="14"/>
  <c r="F35" i="14"/>
  <c r="F62" i="14"/>
  <c r="J67" i="14"/>
  <c r="L67" i="14" s="1"/>
  <c r="F627" i="14"/>
  <c r="J37" i="14"/>
  <c r="K37" i="14" s="1"/>
  <c r="N49" i="14"/>
  <c r="P49" i="14" s="1"/>
  <c r="N56" i="14"/>
  <c r="N83" i="14"/>
  <c r="P83" i="14" s="1"/>
  <c r="N74" i="14"/>
  <c r="N53" i="14"/>
  <c r="P53" i="14" s="1"/>
  <c r="J62" i="14"/>
  <c r="L62" i="14" s="1"/>
  <c r="F50" i="14"/>
  <c r="J38" i="14"/>
  <c r="J65" i="14"/>
  <c r="K65" i="14" s="1"/>
  <c r="N66" i="14"/>
  <c r="O66" i="14" s="1"/>
  <c r="J57" i="14"/>
  <c r="G102" i="14"/>
  <c r="F72" i="14"/>
  <c r="F59" i="14"/>
  <c r="F61" i="14"/>
  <c r="H61" i="14" s="1"/>
  <c r="J68" i="14"/>
  <c r="L68" i="14" s="1"/>
  <c r="N84" i="14"/>
  <c r="P84" i="14" s="1"/>
  <c r="F69" i="14"/>
  <c r="F80" i="14"/>
  <c r="U80" i="14" s="1"/>
  <c r="J71" i="14"/>
  <c r="L71" i="14" s="1"/>
  <c r="N88" i="14"/>
  <c r="P88" i="14" s="1"/>
  <c r="J52" i="14"/>
  <c r="F68" i="14"/>
  <c r="J89" i="14"/>
  <c r="J66" i="14"/>
  <c r="K66" i="14" s="1"/>
  <c r="J64" i="14"/>
  <c r="K64" i="14" s="1"/>
  <c r="J40" i="14"/>
  <c r="P92" i="14"/>
  <c r="O92" i="14"/>
  <c r="J69" i="14"/>
  <c r="L69" i="14" s="1"/>
  <c r="J93" i="14"/>
  <c r="L93" i="14" s="1"/>
  <c r="J74" i="14"/>
  <c r="J76" i="14"/>
  <c r="L76" i="14" s="1"/>
  <c r="F42" i="14"/>
  <c r="N44" i="14"/>
  <c r="N82" i="14"/>
  <c r="O82" i="14" s="1"/>
  <c r="N45" i="14"/>
  <c r="P45" i="14" s="1"/>
  <c r="N51" i="14"/>
  <c r="N73" i="14"/>
  <c r="N79" i="14"/>
  <c r="P79" i="14" s="1"/>
  <c r="N85" i="14"/>
  <c r="P85" i="14" s="1"/>
  <c r="N94" i="14"/>
  <c r="AA94" i="14" s="1"/>
  <c r="F54" i="14"/>
  <c r="F45" i="14"/>
  <c r="F74" i="14"/>
  <c r="J36" i="14"/>
  <c r="L36" i="14" s="1"/>
  <c r="J72" i="14"/>
  <c r="J53" i="14"/>
  <c r="L53" i="14" s="1"/>
  <c r="J60" i="14"/>
  <c r="L60" i="14" s="1"/>
  <c r="F73" i="14"/>
  <c r="F75" i="14"/>
  <c r="F82" i="14"/>
  <c r="J49" i="14"/>
  <c r="L49" i="14" s="1"/>
  <c r="F64" i="14"/>
  <c r="J95" i="14"/>
  <c r="F84" i="14"/>
  <c r="H84" i="14" s="1"/>
  <c r="F77" i="14"/>
  <c r="J91" i="14"/>
  <c r="X91" i="14" s="1"/>
  <c r="F40" i="14"/>
  <c r="G40" i="14" s="1"/>
  <c r="F95" i="14"/>
  <c r="N60" i="14"/>
  <c r="N39" i="14"/>
  <c r="P39" i="14" s="1"/>
  <c r="N61" i="14"/>
  <c r="P61" i="14" s="1"/>
  <c r="N67" i="14"/>
  <c r="N89" i="14"/>
  <c r="P89" i="14" s="1"/>
  <c r="N95" i="14"/>
  <c r="P95" i="14" s="1"/>
  <c r="N38" i="14"/>
  <c r="O38" i="14" s="1"/>
  <c r="J51" i="14"/>
  <c r="K51" i="14" s="1"/>
  <c r="J77" i="14"/>
  <c r="K77" i="14" s="1"/>
  <c r="F58" i="14"/>
  <c r="F43" i="14"/>
  <c r="J35" i="14"/>
  <c r="X35" i="14" s="1"/>
  <c r="J55" i="14"/>
  <c r="K55" i="14" s="1"/>
  <c r="F63" i="14"/>
  <c r="X63" i="14" s="1"/>
  <c r="F66" i="14"/>
  <c r="J59" i="14"/>
  <c r="L59" i="14" s="1"/>
  <c r="F90" i="14"/>
  <c r="H90" i="14" s="1"/>
  <c r="F76" i="14"/>
  <c r="G76" i="14" s="1"/>
  <c r="J45" i="14"/>
  <c r="K45" i="14" s="1"/>
  <c r="J83" i="14"/>
  <c r="F88" i="14"/>
  <c r="G88" i="14" s="1"/>
  <c r="F79" i="14"/>
  <c r="X79" i="14" s="1"/>
  <c r="F48" i="14"/>
  <c r="J90" i="14"/>
  <c r="F93" i="14"/>
  <c r="J42" i="14"/>
  <c r="F81" i="14"/>
  <c r="F92" i="14"/>
  <c r="X92" i="14" s="1"/>
  <c r="N86" i="14"/>
  <c r="H101" i="14"/>
  <c r="F87" i="14"/>
  <c r="F67" i="14"/>
  <c r="J94" i="14"/>
  <c r="J48" i="14"/>
  <c r="J58" i="14"/>
  <c r="L58" i="14" s="1"/>
  <c r="J43" i="14"/>
  <c r="J47" i="14"/>
  <c r="K62" i="14"/>
  <c r="L54" i="14"/>
  <c r="K54" i="14"/>
  <c r="H89" i="14"/>
  <c r="G89" i="14"/>
  <c r="U89" i="14"/>
  <c r="AA72" i="14"/>
  <c r="P72" i="14"/>
  <c r="O72" i="14"/>
  <c r="P63" i="14"/>
  <c r="O63" i="14"/>
  <c r="L63" i="14"/>
  <c r="K63" i="14"/>
  <c r="H35" i="14"/>
  <c r="G35" i="14"/>
  <c r="U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P51" i="14"/>
  <c r="O51" i="14"/>
  <c r="AA51" i="14"/>
  <c r="P73" i="14"/>
  <c r="O73" i="14"/>
  <c r="L52" i="14"/>
  <c r="K52"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X95" i="14"/>
  <c r="H95" i="14"/>
  <c r="G95" i="14"/>
  <c r="U95" i="14"/>
  <c r="H102" i="14"/>
  <c r="P60" i="14"/>
  <c r="O60"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AA54" i="14"/>
  <c r="P54" i="14"/>
  <c r="O54" i="14"/>
  <c r="L39" i="14"/>
  <c r="K39" i="14"/>
  <c r="X94" i="14"/>
  <c r="H94" i="14"/>
  <c r="G94" i="14"/>
  <c r="U94" i="14"/>
  <c r="H58" i="14"/>
  <c r="G58" i="14"/>
  <c r="U58" i="14"/>
  <c r="G54" i="14"/>
  <c r="U54" i="14"/>
  <c r="X54" i="14"/>
  <c r="H54" i="14"/>
  <c r="H45" i="14"/>
  <c r="G45" i="14"/>
  <c r="U45" i="14"/>
  <c r="H70" i="14"/>
  <c r="G70" i="14"/>
  <c r="U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AA70" i="14"/>
  <c r="P70" i="14"/>
  <c r="O70" i="14"/>
  <c r="H43" i="14"/>
  <c r="G43" i="14"/>
  <c r="U43"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U38" i="14"/>
  <c r="H38" i="14"/>
  <c r="G38" i="14"/>
  <c r="P65" i="14"/>
  <c r="O65" i="14"/>
  <c r="P80" i="14"/>
  <c r="O80" i="14"/>
  <c r="P43" i="14"/>
  <c r="O43" i="14"/>
  <c r="AA43" i="14"/>
  <c r="L92" i="14"/>
  <c r="K92" i="14"/>
  <c r="H83" i="14"/>
  <c r="G83" i="14"/>
  <c r="U83" i="14"/>
  <c r="H68" i="14"/>
  <c r="G68" i="14"/>
  <c r="U68" i="14"/>
  <c r="L40" i="14"/>
  <c r="K40" i="14"/>
  <c r="X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L56" i="14"/>
  <c r="K56" i="14"/>
  <c r="H91" i="14"/>
  <c r="G91" i="14"/>
  <c r="U91" i="14"/>
  <c r="D629" i="14"/>
  <c r="C630" i="14"/>
  <c r="AA62" i="14"/>
  <c r="P62" i="14"/>
  <c r="O62" i="14"/>
  <c r="AA68" i="14"/>
  <c r="P68" i="14"/>
  <c r="O68" i="14"/>
  <c r="P37" i="14"/>
  <c r="O37" i="14"/>
  <c r="K57" i="14"/>
  <c r="L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6" i="14"/>
  <c r="O56" i="14"/>
  <c r="P56" i="14"/>
  <c r="P41" i="14"/>
  <c r="O41" i="14"/>
  <c r="P47" i="14"/>
  <c r="O47" i="14"/>
  <c r="P75" i="14"/>
  <c r="O75" i="14"/>
  <c r="G56" i="14"/>
  <c r="X56" i="14"/>
  <c r="H56" i="14"/>
  <c r="U56" i="14"/>
  <c r="G52" i="14"/>
  <c r="X52" i="14"/>
  <c r="H52" i="14"/>
  <c r="U52" i="14"/>
  <c r="H74" i="14"/>
  <c r="G74" i="14"/>
  <c r="U74" i="14"/>
  <c r="U73"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I102" i="14" l="1"/>
  <c r="AA52" i="14"/>
  <c r="AA74" i="14"/>
  <c r="X51" i="14"/>
  <c r="O74" i="14"/>
  <c r="P74" i="14"/>
  <c r="K80" i="14"/>
  <c r="K71" i="14"/>
  <c r="O78" i="14"/>
  <c r="P78" i="14"/>
  <c r="X83" i="14"/>
  <c r="AA91" i="14"/>
  <c r="O91" i="14"/>
  <c r="X50" i="14"/>
  <c r="X59" i="14"/>
  <c r="Z59" i="14" s="1"/>
  <c r="U50" i="14"/>
  <c r="W50" i="14" s="1"/>
  <c r="U59" i="14"/>
  <c r="U60" i="14"/>
  <c r="W60" i="14" s="1"/>
  <c r="G59" i="14"/>
  <c r="H60" i="14"/>
  <c r="H59" i="14"/>
  <c r="K86" i="14"/>
  <c r="AA75" i="14"/>
  <c r="K67" i="14"/>
  <c r="H50" i="14"/>
  <c r="G50" i="14"/>
  <c r="AA40" i="14"/>
  <c r="P52" i="14"/>
  <c r="I626" i="14"/>
  <c r="O52" i="14"/>
  <c r="AA35" i="14"/>
  <c r="AC35" i="14" s="1"/>
  <c r="U44" i="14"/>
  <c r="V44" i="14" s="1"/>
  <c r="O35" i="14"/>
  <c r="H44" i="14"/>
  <c r="AA66" i="14"/>
  <c r="P40" i="14"/>
  <c r="O40" i="14"/>
  <c r="P66" i="14"/>
  <c r="AA59" i="14"/>
  <c r="AC59" i="14" s="1"/>
  <c r="O59" i="14"/>
  <c r="O94" i="14"/>
  <c r="AA44" i="14"/>
  <c r="AB44" i="14" s="1"/>
  <c r="P50" i="14"/>
  <c r="AA45" i="14"/>
  <c r="AA50" i="14"/>
  <c r="AB50" i="14" s="1"/>
  <c r="AA93" i="14"/>
  <c r="AC93" i="14" s="1"/>
  <c r="O45" i="14"/>
  <c r="X72" i="14"/>
  <c r="Z72" i="14" s="1"/>
  <c r="AA53" i="14"/>
  <c r="O93" i="14"/>
  <c r="O53" i="14"/>
  <c r="K46" i="14"/>
  <c r="O88" i="14"/>
  <c r="AA86" i="14"/>
  <c r="U86" i="14"/>
  <c r="W86" i="14" s="1"/>
  <c r="G86" i="14"/>
  <c r="U78" i="14"/>
  <c r="V78" i="14" s="1"/>
  <c r="P42" i="14"/>
  <c r="G78" i="14"/>
  <c r="H78" i="14"/>
  <c r="AA42" i="14"/>
  <c r="AC42" i="14" s="1"/>
  <c r="X39" i="14"/>
  <c r="Z39" i="14" s="1"/>
  <c r="U39" i="14"/>
  <c r="V39" i="14" s="1"/>
  <c r="G39" i="14"/>
  <c r="H39" i="14"/>
  <c r="O36" i="14"/>
  <c r="K85" i="14"/>
  <c r="I101" i="14"/>
  <c r="P82" i="14"/>
  <c r="AA82" i="14"/>
  <c r="L51" i="14"/>
  <c r="AA60" i="14"/>
  <c r="AC60" i="14" s="1"/>
  <c r="AA39" i="14"/>
  <c r="AB39" i="14" s="1"/>
  <c r="O39" i="14"/>
  <c r="K69" i="14"/>
  <c r="U53" i="14"/>
  <c r="V53" i="14" s="1"/>
  <c r="G53" i="14"/>
  <c r="X82" i="14"/>
  <c r="Z82" i="14" s="1"/>
  <c r="AA41" i="14"/>
  <c r="AC41" i="14" s="1"/>
  <c r="O69" i="14"/>
  <c r="X49" i="14"/>
  <c r="AA48" i="14"/>
  <c r="AC48" i="14" s="1"/>
  <c r="K82" i="14"/>
  <c r="AA69" i="14"/>
  <c r="P58" i="14"/>
  <c r="G80" i="14"/>
  <c r="AA58" i="14"/>
  <c r="AB58" i="14" s="1"/>
  <c r="H80" i="14"/>
  <c r="AA87" i="14"/>
  <c r="AB87" i="14" s="1"/>
  <c r="X80" i="14"/>
  <c r="Z80" i="14" s="1"/>
  <c r="AA38" i="14"/>
  <c r="AB38" i="14" s="1"/>
  <c r="O87" i="14"/>
  <c r="P48" i="14"/>
  <c r="O48" i="14"/>
  <c r="U75" i="14"/>
  <c r="W75" i="14" s="1"/>
  <c r="G75" i="14"/>
  <c r="H75" i="14"/>
  <c r="AA83" i="14"/>
  <c r="AC83" i="14" s="1"/>
  <c r="U49" i="14"/>
  <c r="W49" i="14" s="1"/>
  <c r="O83" i="14"/>
  <c r="O44" i="14"/>
  <c r="K78" i="14"/>
  <c r="G49" i="14"/>
  <c r="P44" i="14"/>
  <c r="AA80" i="14"/>
  <c r="AB80" i="14" s="1"/>
  <c r="H49" i="14"/>
  <c r="P38" i="14"/>
  <c r="AA73" i="14"/>
  <c r="AC73" i="14" s="1"/>
  <c r="X57" i="14"/>
  <c r="Z57" i="14" s="1"/>
  <c r="I627" i="14"/>
  <c r="U37" i="14"/>
  <c r="W37" i="14" s="1"/>
  <c r="U47" i="14"/>
  <c r="W47" i="14" s="1"/>
  <c r="G37" i="14"/>
  <c r="AA47" i="14"/>
  <c r="AC47" i="14" s="1"/>
  <c r="G47" i="14"/>
  <c r="K58" i="14"/>
  <c r="X58" i="14"/>
  <c r="H37" i="14"/>
  <c r="K72" i="14"/>
  <c r="L72" i="14"/>
  <c r="K93" i="14"/>
  <c r="U55" i="14"/>
  <c r="W55" i="14" s="1"/>
  <c r="L41" i="14"/>
  <c r="U61" i="14"/>
  <c r="W61" i="14" s="1"/>
  <c r="G55" i="14"/>
  <c r="G61" i="14"/>
  <c r="AA61" i="14"/>
  <c r="AC61" i="14" s="1"/>
  <c r="X45" i="14"/>
  <c r="Z45" i="14" s="1"/>
  <c r="O61" i="14"/>
  <c r="U57" i="14"/>
  <c r="W57" i="14" s="1"/>
  <c r="G57" i="14"/>
  <c r="X47" i="14"/>
  <c r="Y47"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X74" i="14"/>
  <c r="Z74" i="14" s="1"/>
  <c r="AA64" i="14"/>
  <c r="AB64" i="14" s="1"/>
  <c r="X60" i="14"/>
  <c r="Z60" i="14" s="1"/>
  <c r="G85" i="14"/>
  <c r="L70" i="14"/>
  <c r="L66" i="14"/>
  <c r="P77" i="14"/>
  <c r="H88" i="14"/>
  <c r="X36" i="14"/>
  <c r="Z36" i="14" s="1"/>
  <c r="AA76" i="14"/>
  <c r="AB76" i="14" s="1"/>
  <c r="K76" i="14"/>
  <c r="X55" i="14"/>
  <c r="Y55" i="14" s="1"/>
  <c r="H85" i="14"/>
  <c r="O76" i="14"/>
  <c r="AA89" i="14"/>
  <c r="AC89" i="14" s="1"/>
  <c r="X88" i="14"/>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AB86" i="14"/>
  <c r="AC86"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83" i="14"/>
  <c r="V83" i="14"/>
  <c r="Y49" i="14"/>
  <c r="Z49" i="14"/>
  <c r="Z58" i="14"/>
  <c r="Y58" i="14"/>
  <c r="W80" i="14"/>
  <c r="V80" i="14"/>
  <c r="W95" i="14"/>
  <c r="V95" i="14"/>
  <c r="W66" i="14"/>
  <c r="V66" i="14"/>
  <c r="Z50" i="14"/>
  <c r="Y50" i="14"/>
  <c r="W73" i="14"/>
  <c r="V73" i="14"/>
  <c r="AB56" i="14"/>
  <c r="AC56" i="14"/>
  <c r="E629" i="14"/>
  <c r="G629" i="14" s="1"/>
  <c r="F629" i="14"/>
  <c r="AB52" i="14"/>
  <c r="AC52" i="14"/>
  <c r="W94" i="14"/>
  <c r="V94" i="14"/>
  <c r="AB54" i="14"/>
  <c r="AC54" i="14"/>
  <c r="AC51" i="14"/>
  <c r="AB51" i="14"/>
  <c r="AB82" i="14"/>
  <c r="AC82" i="14"/>
  <c r="AC91" i="14"/>
  <c r="AB91" i="14"/>
  <c r="Z52" i="14"/>
  <c r="Y52" i="14"/>
  <c r="AB40" i="14"/>
  <c r="AC40" i="14"/>
  <c r="W91" i="14"/>
  <c r="V91" i="14"/>
  <c r="W38" i="14"/>
  <c r="V38" i="14"/>
  <c r="J230" i="14"/>
  <c r="J228" i="14"/>
  <c r="J226" i="14"/>
  <c r="J224" i="14"/>
  <c r="J222" i="14"/>
  <c r="J220" i="14"/>
  <c r="N629" i="14"/>
  <c r="A630" i="14"/>
  <c r="AB72" i="14"/>
  <c r="AC72" i="14"/>
  <c r="W74" i="14"/>
  <c r="V74" i="14"/>
  <c r="AC53" i="14"/>
  <c r="AB53" i="14"/>
  <c r="Z83" i="14"/>
  <c r="Y83" i="14"/>
  <c r="AB70" i="14"/>
  <c r="AC70" i="14"/>
  <c r="W46" i="14"/>
  <c r="V46" i="14"/>
  <c r="Z95" i="14"/>
  <c r="Y95" i="14"/>
  <c r="Z88" i="14"/>
  <c r="Y88"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56" i="14"/>
  <c r="V56" i="14"/>
  <c r="Y84" i="14"/>
  <c r="AC37" i="14"/>
  <c r="AB37" i="14"/>
  <c r="AB68" i="14"/>
  <c r="AC68" i="14"/>
  <c r="W51" i="14"/>
  <c r="V51" i="14"/>
  <c r="W68" i="14"/>
  <c r="V68" i="14"/>
  <c r="W44" i="14"/>
  <c r="W62" i="14"/>
  <c r="V62" i="14"/>
  <c r="Z54" i="14"/>
  <c r="Y54" i="14"/>
  <c r="Z94" i="14"/>
  <c r="Y94" i="14"/>
  <c r="E104" i="14"/>
  <c r="H104" i="14" s="1"/>
  <c r="AC45" i="14"/>
  <c r="AB45" i="14"/>
  <c r="Z63" i="14"/>
  <c r="Y63" i="14"/>
  <c r="AC69" i="14"/>
  <c r="AB69" i="14"/>
  <c r="Z91" i="14"/>
  <c r="Y91" i="14"/>
  <c r="Z86" i="14"/>
  <c r="Y86" i="14"/>
  <c r="W70" i="14"/>
  <c r="V70" i="14"/>
  <c r="W54" i="14"/>
  <c r="V54" i="14"/>
  <c r="W58" i="14"/>
  <c r="V58" i="14"/>
  <c r="K102" i="14"/>
  <c r="D105" i="14"/>
  <c r="C106" i="14"/>
  <c r="AB66" i="14"/>
  <c r="AC66" i="14"/>
  <c r="Z56" i="14"/>
  <c r="Y56" i="14"/>
  <c r="AB78" i="14"/>
  <c r="AC78" i="14"/>
  <c r="AC43" i="14"/>
  <c r="AB43" i="14"/>
  <c r="AB74" i="14"/>
  <c r="AC74" i="14"/>
  <c r="Z78" i="14"/>
  <c r="Y78" i="14"/>
  <c r="W85" i="14"/>
  <c r="V85" i="14"/>
  <c r="W72" i="14"/>
  <c r="V72" i="14"/>
  <c r="Y35" i="14"/>
  <c r="Z35" i="14"/>
  <c r="AB62" i="14"/>
  <c r="AC62" i="14"/>
  <c r="Z51" i="14"/>
  <c r="Y51" i="14"/>
  <c r="Z62" i="14"/>
  <c r="Y62" i="14"/>
  <c r="W59" i="14"/>
  <c r="V59" i="14"/>
  <c r="W43" i="14"/>
  <c r="V43" i="14"/>
  <c r="W45" i="14"/>
  <c r="V45" i="14"/>
  <c r="AC67" i="14"/>
  <c r="AB67" i="14"/>
  <c r="Z79" i="14"/>
  <c r="Y79" i="14"/>
  <c r="AB94" i="14"/>
  <c r="AC94" i="14"/>
  <c r="D29" i="11"/>
  <c r="G29" i="11" s="1"/>
  <c r="E28" i="11"/>
  <c r="F28" i="11" s="1"/>
  <c r="V50" i="14" l="1"/>
  <c r="Y45" i="14"/>
  <c r="Y72" i="14"/>
  <c r="V47" i="14"/>
  <c r="W41" i="14"/>
  <c r="AB61" i="14"/>
  <c r="Y59" i="14"/>
  <c r="V37" i="14"/>
  <c r="W39" i="14"/>
  <c r="AB41" i="14"/>
  <c r="V75" i="14"/>
  <c r="AB35" i="14"/>
  <c r="AB83" i="14"/>
  <c r="V60" i="14"/>
  <c r="Y39" i="14"/>
  <c r="Y82" i="14"/>
  <c r="AB93" i="14"/>
  <c r="AC50" i="14"/>
  <c r="AB42" i="14"/>
  <c r="AB46" i="14"/>
  <c r="AB59" i="14"/>
  <c r="V55" i="14"/>
  <c r="AC44" i="14"/>
  <c r="Y80" i="14"/>
  <c r="AB60" i="14"/>
  <c r="AC80" i="14"/>
  <c r="W78" i="14"/>
  <c r="AC87" i="14"/>
  <c r="AC39" i="14"/>
  <c r="V86" i="14"/>
  <c r="AC38" i="14"/>
  <c r="W53" i="14"/>
  <c r="Z55" i="14"/>
  <c r="Y57" i="14"/>
  <c r="Z77" i="14"/>
  <c r="AB73" i="14"/>
  <c r="AB85" i="14"/>
  <c r="AB48" i="14"/>
  <c r="AB47" i="14"/>
  <c r="V49" i="14"/>
  <c r="V57" i="14"/>
  <c r="AC88" i="14"/>
  <c r="AC58" i="14"/>
  <c r="Z47" i="14"/>
  <c r="Z43" i="14"/>
  <c r="V61" i="14"/>
  <c r="Y7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HI387"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E128" i="14"/>
  <c r="G128" i="14" s="1"/>
  <c r="N653" i="14"/>
  <c r="A654" i="14"/>
  <c r="D129" i="14"/>
  <c r="C130" i="14"/>
  <c r="D53" i="11"/>
  <c r="G53" i="11" s="1"/>
  <c r="E52" i="11"/>
  <c r="F52" i="11" s="1"/>
  <c r="DT387" i="14" l="1"/>
  <c r="DW387" i="14"/>
  <c r="HH387" i="14"/>
  <c r="EM387" i="14"/>
  <c r="BG387" i="14"/>
  <c r="HV387" i="14"/>
  <c r="EE387" i="14"/>
  <c r="AY387" i="14"/>
  <c r="HN387" i="14"/>
  <c r="EH387" i="14"/>
  <c r="BB387" i="14"/>
  <c r="HP387" i="14"/>
  <c r="EJ387" i="14"/>
  <c r="BD387" i="14"/>
  <c r="HS387" i="14"/>
  <c r="DE387" i="14"/>
  <c r="IC387" i="14"/>
  <c r="DA387" i="14"/>
  <c r="HY387" i="14"/>
  <c r="AV387" i="14"/>
  <c r="DZ387" i="14"/>
  <c r="HX387" i="14"/>
  <c r="EU387" i="14"/>
  <c r="BO387" i="14"/>
  <c r="ID387" i="14"/>
  <c r="DM387" i="14"/>
  <c r="IK387" i="14"/>
  <c r="DI387" i="14"/>
  <c r="IG387" i="14"/>
  <c r="HQ387" i="14"/>
  <c r="IQ387" i="14"/>
  <c r="II387" i="14"/>
  <c r="FC387" i="14"/>
  <c r="BW387" i="14"/>
  <c r="IL387" i="14"/>
  <c r="FF387" i="14"/>
  <c r="BZ387" i="14"/>
  <c r="IN387" i="14"/>
  <c r="DU387" i="14"/>
  <c r="IS387" i="14"/>
  <c r="DQ387" i="14"/>
  <c r="IO387" i="14"/>
  <c r="IF387" i="14"/>
  <c r="CM387" i="14"/>
  <c r="IT387" i="14"/>
  <c r="FN387" i="14"/>
  <c r="CH387" i="14"/>
  <c r="IV387" i="14"/>
  <c r="FP387" i="14"/>
  <c r="CJ387" i="14"/>
  <c r="IY387" i="14"/>
  <c r="EC387" i="14"/>
  <c r="JA387" i="14"/>
  <c r="DY387" i="14"/>
  <c r="IW387" i="14"/>
  <c r="HK387" i="14"/>
  <c r="CS387" i="14"/>
  <c r="BJ387" i="14"/>
  <c r="FH387" i="14"/>
  <c r="CX387" i="14"/>
  <c r="G387" i="14"/>
  <c r="FV387" i="14"/>
  <c r="CP387" i="14"/>
  <c r="J387" i="14"/>
  <c r="FX387" i="14"/>
  <c r="CR387" i="14"/>
  <c r="L387" i="14"/>
  <c r="GA387" i="14"/>
  <c r="CU387" i="14"/>
  <c r="M387" i="14"/>
  <c r="EK387" i="14"/>
  <c r="I387" i="14"/>
  <c r="EG387" i="14"/>
  <c r="FK387" i="14"/>
  <c r="GD387" i="14"/>
  <c r="Z387" i="14"/>
  <c r="GN387" i="14"/>
  <c r="DH387" i="14"/>
  <c r="R387" i="14"/>
  <c r="GF387" i="14"/>
  <c r="CZ387" i="14"/>
  <c r="T387" i="14"/>
  <c r="GI387" i="14"/>
  <c r="DC387" i="14"/>
  <c r="W387" i="14"/>
  <c r="GL387" i="14"/>
  <c r="DF387" i="14"/>
  <c r="U387" i="14"/>
  <c r="ES387" i="14"/>
  <c r="Q387" i="14"/>
  <c r="EO387" i="14"/>
  <c r="CE387" i="14"/>
  <c r="O387" i="14"/>
  <c r="AJ387" i="14"/>
  <c r="GY387" i="14"/>
  <c r="DS387" i="14"/>
  <c r="AB387" i="14"/>
  <c r="GQ387" i="14"/>
  <c r="DK387" i="14"/>
  <c r="AE387" i="14"/>
  <c r="GT387" i="14"/>
  <c r="DN387" i="14"/>
  <c r="AH387" i="14"/>
  <c r="GV387" i="14"/>
  <c r="DP387" i="14"/>
  <c r="AC387" i="14"/>
  <c r="FA387" i="14"/>
  <c r="Y387" i="14"/>
  <c r="EW387" i="14"/>
  <c r="HF387" i="14"/>
  <c r="ER387" i="14"/>
  <c r="AU387" i="14"/>
  <c r="HJ387" i="14"/>
  <c r="ED387" i="14"/>
  <c r="AM387" i="14"/>
  <c r="HB387" i="14"/>
  <c r="DV387" i="14"/>
  <c r="AP387" i="14"/>
  <c r="HD387" i="14"/>
  <c r="DX387" i="14"/>
  <c r="AR387" i="14"/>
  <c r="HG387" i="14"/>
  <c r="EA387" i="14"/>
  <c r="AK387" i="14"/>
  <c r="FI387" i="14"/>
  <c r="AG387" i="14"/>
  <c r="FE387" i="14"/>
  <c r="IA387" i="14"/>
  <c r="BF387" i="14"/>
  <c r="HT387" i="14"/>
  <c r="EN387" i="14"/>
  <c r="AX387" i="14"/>
  <c r="HL387" i="14"/>
  <c r="EF387" i="14"/>
  <c r="AZ387" i="14"/>
  <c r="HO387" i="14"/>
  <c r="EI387" i="14"/>
  <c r="BC387" i="14"/>
  <c r="HR387" i="14"/>
  <c r="EL387" i="14"/>
  <c r="AS387" i="14"/>
  <c r="FQ387" i="14"/>
  <c r="AO387" i="14"/>
  <c r="FM387" i="14"/>
  <c r="EB387" i="14"/>
  <c r="HU387" i="14"/>
  <c r="EX387" i="14"/>
  <c r="BP387" i="14"/>
  <c r="EY387" i="14"/>
  <c r="BH387" i="14"/>
  <c r="HW387" i="14"/>
  <c r="EQ387" i="14"/>
  <c r="BK387" i="14"/>
  <c r="HZ387" i="14"/>
  <c r="ET387" i="14"/>
  <c r="BN387" i="14"/>
  <c r="IB387" i="14"/>
  <c r="EV387" i="14"/>
  <c r="BA387" i="14"/>
  <c r="FY387" i="14"/>
  <c r="AW387" i="14"/>
  <c r="FU387" i="14"/>
  <c r="BT387" i="14"/>
  <c r="IP387" i="14"/>
  <c r="FJ387" i="14"/>
  <c r="BS387" i="14"/>
  <c r="IH387" i="14"/>
  <c r="FB387" i="14"/>
  <c r="BV387" i="14"/>
  <c r="IJ387" i="14"/>
  <c r="FD387" i="14"/>
  <c r="BX387" i="14"/>
  <c r="IM387" i="14"/>
  <c r="FG387" i="14"/>
  <c r="BI387" i="14"/>
  <c r="GG387" i="14"/>
  <c r="BE387" i="14"/>
  <c r="GC387" i="14"/>
  <c r="CW387" i="14"/>
  <c r="EZ387" i="14"/>
  <c r="CL387" i="14"/>
  <c r="IZ387" i="14"/>
  <c r="FT387" i="14"/>
  <c r="CD387" i="14"/>
  <c r="IR387" i="14"/>
  <c r="FL387" i="14"/>
  <c r="CF387" i="14"/>
  <c r="IU387" i="14"/>
  <c r="FO387" i="14"/>
  <c r="CI387" i="14"/>
  <c r="IX387" i="14"/>
  <c r="FR387" i="14"/>
  <c r="BQ387" i="14"/>
  <c r="GO387" i="14"/>
  <c r="BM387" i="14"/>
  <c r="GK387" i="14"/>
  <c r="AN387" i="14"/>
  <c r="AT387" i="14"/>
  <c r="BL387" i="14"/>
  <c r="FS387" i="14"/>
  <c r="CV387" i="14"/>
  <c r="P387" i="14"/>
  <c r="GE387" i="14"/>
  <c r="CN387" i="14"/>
  <c r="H387" i="14"/>
  <c r="FW387" i="14"/>
  <c r="CQ387" i="14"/>
  <c r="K387" i="14"/>
  <c r="FZ387" i="14"/>
  <c r="CT387" i="14"/>
  <c r="N387" i="14"/>
  <c r="GB387" i="14"/>
  <c r="BY387" i="14"/>
  <c r="GW387" i="14"/>
  <c r="BU387" i="14"/>
  <c r="GS387" i="14"/>
  <c r="HC387" i="14"/>
  <c r="BR387" i="14"/>
  <c r="JB387" i="14"/>
  <c r="CA387" i="14"/>
  <c r="DG387" i="14"/>
  <c r="AA387" i="14"/>
  <c r="GP387" i="14"/>
  <c r="CY387" i="14"/>
  <c r="S387" i="14"/>
  <c r="GH387" i="14"/>
  <c r="DB387" i="14"/>
  <c r="V387" i="14"/>
  <c r="GJ387" i="14"/>
  <c r="DD387" i="14"/>
  <c r="X387" i="14"/>
  <c r="GM387" i="14"/>
  <c r="CG387" i="14"/>
  <c r="HE387" i="14"/>
  <c r="CC387" i="14"/>
  <c r="HA387" i="14"/>
  <c r="AQ387" i="14"/>
  <c r="EP387" i="14"/>
  <c r="CB387" i="14"/>
  <c r="IE387" i="14"/>
  <c r="DR387" i="14"/>
  <c r="AL387" i="14"/>
  <c r="GZ387" i="14"/>
  <c r="DJ387" i="14"/>
  <c r="AD387" i="14"/>
  <c r="GR387" i="14"/>
  <c r="DL387" i="14"/>
  <c r="AF387" i="14"/>
  <c r="GU387" i="14"/>
  <c r="DO387" i="14"/>
  <c r="AI387" i="14"/>
  <c r="GX387" i="14"/>
  <c r="CO387" i="14"/>
  <c r="HM387" i="14"/>
  <c r="CK387" i="14"/>
  <c r="J52" i="1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IW402" i="14" l="1"/>
  <c r="EN402" i="14"/>
  <c r="HS402" i="14"/>
  <c r="EC402" i="14"/>
  <c r="EQ402" i="14"/>
  <c r="GR402" i="14"/>
  <c r="BN402" i="14"/>
  <c r="GJ402" i="14"/>
  <c r="CT402" i="14"/>
  <c r="BK402" i="14"/>
  <c r="DW402" i="14"/>
  <c r="GT402" i="14"/>
  <c r="BA402" i="14"/>
  <c r="DM402" i="14"/>
  <c r="EP402" i="14"/>
  <c r="IX402" i="14"/>
  <c r="DG402" i="14"/>
  <c r="DO402" i="14"/>
  <c r="IY402" i="14"/>
  <c r="HE402" i="14"/>
  <c r="AW402" i="14"/>
  <c r="BM402" i="14"/>
  <c r="DQ402" i="14"/>
  <c r="K402" i="14"/>
  <c r="FH402" i="14"/>
  <c r="BR402" i="14"/>
  <c r="IF402" i="14"/>
  <c r="Q402" i="14"/>
  <c r="BP402" i="14"/>
  <c r="FV402" i="14"/>
  <c r="CV402" i="14"/>
  <c r="DI402" i="14"/>
  <c r="AV402" i="14"/>
  <c r="DY402" i="14"/>
  <c r="S402" i="14"/>
  <c r="FX402" i="14"/>
  <c r="BZ402" i="14"/>
  <c r="HC402" i="14"/>
  <c r="EM402" i="14"/>
  <c r="GI402" i="14"/>
  <c r="FF402" i="14"/>
  <c r="GY402" i="14"/>
  <c r="JA402" i="14"/>
  <c r="P402" i="14"/>
  <c r="AF402" i="14"/>
  <c r="BL402" i="14"/>
  <c r="EO402" i="14"/>
  <c r="AY402" i="14"/>
  <c r="GV402" i="14"/>
  <c r="DN402" i="14"/>
  <c r="CW402" i="14"/>
  <c r="GZ402" i="14"/>
  <c r="AZ402" i="14"/>
  <c r="AG402" i="14"/>
  <c r="HU402" i="14"/>
  <c r="BB402" i="14"/>
  <c r="O402" i="14"/>
  <c r="DH402" i="14"/>
  <c r="GS402" i="14"/>
  <c r="CU402" i="14"/>
  <c r="IZ402" i="14"/>
  <c r="GP402" i="14"/>
  <c r="AX402" i="14"/>
  <c r="BV402" i="14"/>
  <c r="GW402" i="14"/>
  <c r="GQ402" i="14"/>
  <c r="BX402" i="14"/>
  <c r="IE402" i="14"/>
  <c r="ER402" i="14"/>
  <c r="AE402" i="14"/>
  <c r="DP402" i="14"/>
  <c r="HA402" i="14"/>
  <c r="DK402" i="14"/>
  <c r="M402" i="14"/>
  <c r="GX402" i="14"/>
  <c r="GU402" i="14"/>
  <c r="ES402" i="14"/>
  <c r="AU402" i="14"/>
  <c r="DX402" i="14"/>
  <c r="HQ402" i="14"/>
  <c r="EA402" i="14"/>
  <c r="U402" i="14"/>
  <c r="HF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I143" i="14"/>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F688" i="14"/>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<sst xmlns="http://schemas.openxmlformats.org/spreadsheetml/2006/main" count="1354" uniqueCount="902">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</sst>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cellXfs>
  <cellStyles count="9">
    <cellStyle name="Calculation 2" xfId="7" xr:uid="{00000000-0005-0000-0000-000000000000}"/>
    <cellStyle name="Hypertextové prepojenie"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Normálna"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12.172318074613566</c:v>
                </c:pt>
                <c:pt idx="1">
                  <c:v>10.483863725611153</c:v>
                </c:pt>
                <c:pt idx="2">
                  <c:v>8.6175146364858826</c:v>
                </c:pt>
                <c:pt idx="3">
                  <c:v>6.8884131803807955</c:v>
                </c:pt>
                <c:pt idx="4">
                  <c:v>5.3585927100262731</c:v>
                </c:pt>
                <c:pt idx="5">
                  <c:v>4.0140289986962747</c:v>
                </c:pt>
                <c:pt idx="6">
                  <c:v>2.8258679237530004</c:v>
                </c:pt>
                <c:pt idx="7">
                  <c:v>1.766765421987166</c:v>
                </c:pt>
                <c:pt idx="8">
                  <c:v>0.81415493428141905</c:v>
                </c:pt>
                <c:pt idx="9">
                  <c:v>-4.989936069291695E-2</c:v>
                </c:pt>
                <c:pt idx="10">
                  <c:v>-5.9029733098484325</c:v>
                </c:pt>
                <c:pt idx="11">
                  <c:v>-9.3930533045000288</c:v>
                </c:pt>
                <c:pt idx="12">
                  <c:v>-11.880662172856564</c:v>
                </c:pt>
                <c:pt idx="13">
                  <c:v>-13.813684498183001</c:v>
                </c:pt>
                <c:pt idx="14">
                  <c:v>-15.39449412407934</c:v>
                </c:pt>
                <c:pt idx="15">
                  <c:v>-16.731731500177666</c:v>
                </c:pt>
                <c:pt idx="16">
                  <c:v>-17.890467746536242</c:v>
                </c:pt>
                <c:pt idx="17">
                  <c:v>-18.912762030849827</c:v>
                </c:pt>
                <c:pt idx="18">
                  <c:v>-19.827370881168747</c:v>
                </c:pt>
                <c:pt idx="19">
                  <c:v>-25.846240690873422</c:v>
                </c:pt>
                <c:pt idx="20">
                  <c:v>-29.3677454067874</c:v>
                </c:pt>
                <c:pt idx="21">
                  <c:v>-31.86640797054665</c:v>
                </c:pt>
                <c:pt idx="22">
                  <c:v>-33.804556311778725</c:v>
                </c:pt>
                <c:pt idx="23">
                  <c:v>-35.388153029596047</c:v>
                </c:pt>
                <c:pt idx="24">
                  <c:v>-36.727071816518787</c:v>
                </c:pt>
                <c:pt idx="25">
                  <c:v>-37.886899718690373</c:v>
                </c:pt>
                <c:pt idx="26">
                  <c:v>-38.90994260042887</c:v>
                </c:pt>
                <c:pt idx="27">
                  <c:v>-39.825086998854154</c:v>
                </c:pt>
                <c:pt idx="28">
                  <c:v>-45.845669605410308</c:v>
                </c:pt>
                <c:pt idx="29">
                  <c:v>-49.367491581567506</c:v>
                </c:pt>
                <c:pt idx="30">
                  <c:v>-51.86626519199821</c:v>
                </c:pt>
                <c:pt idx="31">
                  <c:v>-53.804464932956066</c:v>
                </c:pt>
                <c:pt idx="32">
                  <c:v>-55.3880895718722</c:v>
                </c:pt>
                <c:pt idx="33">
                  <c:v>-56.727025194425366</c:v>
                </c:pt>
                <c:pt idx="34">
                  <c:v>-57.886864023604268</c:v>
                </c:pt>
                <c:pt idx="35">
                  <c:v>-58.90991439687923</c:v>
                </c:pt>
                <c:pt idx="36">
                  <c:v>-59.825064153964604</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40.412051141586225</c:v>
                </c:pt>
                <c:pt idx="1">
                  <c:v>32.708458024789707</c:v>
                </c:pt>
                <c:pt idx="2">
                  <c:v>27.329369303938464</c:v>
                </c:pt>
                <c:pt idx="3">
                  <c:v>23.114178678151429</c:v>
                </c:pt>
                <c:pt idx="4">
                  <c:v>19.662409670968483</c:v>
                </c:pt>
                <c:pt idx="5">
                  <c:v>16.753995897678873</c:v>
                </c:pt>
                <c:pt idx="6">
                  <c:v>14.25014518868042</c:v>
                </c:pt>
                <c:pt idx="7">
                  <c:v>12.057860987750551</c:v>
                </c:pt>
                <c:pt idx="8">
                  <c:v>10.112200263157865</c:v>
                </c:pt>
                <c:pt idx="9">
                  <c:v>8.3662638791533226</c:v>
                </c:pt>
                <c:pt idx="10">
                  <c:v>-3.0156361007105605</c:v>
                </c:pt>
                <c:pt idx="11">
                  <c:v>-9.3225558889756819</c:v>
                </c:pt>
                <c:pt idx="12">
                  <c:v>-13.495608145979265</c:v>
                </c:pt>
                <c:pt idx="13">
                  <c:v>-16.523463620267783</c:v>
                </c:pt>
                <c:pt idx="14">
                  <c:v>-18.862282495023148</c:v>
                </c:pt>
                <c:pt idx="15">
                  <c:v>-20.755644011145378</c:v>
                </c:pt>
                <c:pt idx="16">
                  <c:v>-22.345182494664968</c:v>
                </c:pt>
                <c:pt idx="17">
                  <c:v>-23.718340959921026</c:v>
                </c:pt>
                <c:pt idx="18">
                  <c:v>-24.93171298980954</c:v>
                </c:pt>
                <c:pt idx="19">
                  <c:v>-33.082540667973156</c:v>
                </c:pt>
                <c:pt idx="20">
                  <c:v>-38.451147357764142</c:v>
                </c:pt>
                <c:pt idx="21">
                  <c:v>-42.645785325041146</c:v>
                </c:pt>
                <c:pt idx="22">
                  <c:v>-46.104697271325122</c:v>
                </c:pt>
                <c:pt idx="23">
                  <c:v>-49.045855378212622</c:v>
                </c:pt>
                <c:pt idx="24">
                  <c:v>-51.60307222080214</c:v>
                </c:pt>
                <c:pt idx="25">
                  <c:v>-53.865628951883629</c:v>
                </c:pt>
                <c:pt idx="26">
                  <c:v>-55.895951789246311</c:v>
                </c:pt>
                <c:pt idx="27">
                  <c:v>-57.739194299687355</c:v>
                </c:pt>
                <c:pt idx="28">
                  <c:v>-70.589782369514708</c:v>
                </c:pt>
                <c:pt idx="29">
                  <c:v>-78.881103784344276</c:v>
                </c:pt>
                <c:pt idx="30">
                  <c:v>-85.196321677969493</c:v>
                </c:pt>
                <c:pt idx="31">
                  <c:v>-90.335526681869595</c:v>
                </c:pt>
                <c:pt idx="32">
                  <c:v>-94.671062640652721</c:v>
                </c:pt>
                <c:pt idx="33">
                  <c:v>-98.417119200810831</c:v>
                </c:pt>
                <c:pt idx="34">
                  <c:v>-101.71156363587212</c:v>
                </c:pt>
                <c:pt idx="35">
                  <c:v>-104.64918047046238</c:v>
                </c:pt>
                <c:pt idx="36">
                  <c:v>-107.29807263116271</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-23.452408522136995</c:v>
                </c:pt>
                <c:pt idx="1">
                  <c:v>-40.946546047996129</c:v>
                </c:pt>
                <c:pt idx="2">
                  <c:v>-52.462806459763222</c:v>
                </c:pt>
                <c:pt idx="3">
                  <c:v>-60.046479471521188</c:v>
                </c:pt>
                <c:pt idx="4">
                  <c:v>-65.249574501353194</c:v>
                </c:pt>
                <c:pt idx="5">
                  <c:v>-68.984251521728865</c:v>
                </c:pt>
                <c:pt idx="6">
                  <c:v>-71.773458732122435</c:v>
                </c:pt>
                <c:pt idx="7">
                  <c:v>-73.926479732241916</c:v>
                </c:pt>
                <c:pt idx="8">
                  <c:v>-75.634231366059737</c:v>
                </c:pt>
                <c:pt idx="9">
                  <c:v>-77.019613183995631</c:v>
                </c:pt>
                <c:pt idx="10">
                  <c:v>-83.425450463964381</c:v>
                </c:pt>
                <c:pt idx="11">
                  <c:v>-85.606260934184192</c:v>
                </c:pt>
                <c:pt idx="12">
                  <c:v>-86.701868641997919</c:v>
                </c:pt>
                <c:pt idx="13">
                  <c:v>-87.360445727074463</c:v>
                </c:pt>
                <c:pt idx="14">
                  <c:v>-87.799895973969768</c:v>
                </c:pt>
                <c:pt idx="15">
                  <c:v>-88.113950661053096</c:v>
                </c:pt>
                <c:pt idx="16">
                  <c:v>-88.349567132407969</c:v>
                </c:pt>
                <c:pt idx="17">
                  <c:v>-88.532863406827076</c:v>
                </c:pt>
                <c:pt idx="18">
                  <c:v>-88.679522236333838</c:v>
                </c:pt>
                <c:pt idx="19">
                  <c:v>-89.339673435107329</c:v>
                </c:pt>
                <c:pt idx="20">
                  <c:v>-89.559771461935227</c:v>
                </c:pt>
                <c:pt idx="21">
                  <c:v>-89.669825753895736</c:v>
                </c:pt>
                <c:pt idx="22">
                  <c:v>-89.735859550534968</c:v>
                </c:pt>
                <c:pt idx="23">
                  <c:v>-89.779882482296571</c:v>
                </c:pt>
                <c:pt idx="24">
                  <c:v>-89.81132759570643</c:v>
                </c:pt>
                <c:pt idx="25">
                  <c:v>-89.834911506388224</c:v>
                </c:pt>
                <c:pt idx="26">
                  <c:v>-89.853254587114591</c:v>
                </c:pt>
                <c:pt idx="27">
                  <c:v>-89.867929073534654</c:v>
                </c:pt>
                <c:pt idx="28">
                  <c:v>-89.933964449049682</c:v>
                </c:pt>
                <c:pt idx="29">
                  <c:v>-89.955976288537073</c:v>
                </c:pt>
                <c:pt idx="30">
                  <c:v>-89.966982213560101</c:v>
                </c:pt>
                <c:pt idx="31">
                  <c:v>-89.973585769795463</c:v>
                </c:pt>
                <c:pt idx="32">
                  <c:v>-89.97798814101975</c:v>
                </c:pt>
                <c:pt idx="33">
                  <c:v>-89.981132692056363</c:v>
                </c:pt>
                <c:pt idx="34">
                  <c:v>-89.983491105409456</c:v>
                </c:pt>
                <c:pt idx="35">
                  <c:v>-89.985325426945408</c:v>
                </c:pt>
                <c:pt idx="36">
                  <c:v>-89.986792884195992</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67.499956263538735</c:v>
                </c:pt>
                <c:pt idx="1">
                  <c:v>50.957151646899774</c:v>
                </c:pt>
                <c:pt idx="2">
                  <c:v>40.390165798154499</c:v>
                </c:pt>
                <c:pt idx="3">
                  <c:v>33.752693276711739</c:v>
                </c:pt>
                <c:pt idx="4">
                  <c:v>29.491724879051333</c:v>
                </c:pt>
                <c:pt idx="5">
                  <c:v>26.694121782313459</c:v>
                </c:pt>
                <c:pt idx="6">
                  <c:v>24.835982601452486</c:v>
                </c:pt>
                <c:pt idx="7">
                  <c:v>23.607100627369448</c:v>
                </c:pt>
                <c:pt idx="8">
                  <c:v>22.815670028872574</c:v>
                </c:pt>
                <c:pt idx="9">
                  <c:v>22.337940032222349</c:v>
                </c:pt>
                <c:pt idx="10">
                  <c:v>24.376579996320459</c:v>
                </c:pt>
                <c:pt idx="11">
                  <c:v>29.183382040021968</c:v>
                </c:pt>
                <c:pt idx="12">
                  <c:v>33.506447213388043</c:v>
                </c:pt>
                <c:pt idx="13">
                  <c:v>36.853785043536959</c:v>
                </c:pt>
                <c:pt idx="14">
                  <c:v>39.258434171417775</c:v>
                </c:pt>
                <c:pt idx="15">
                  <c:v>40.874880963397572</c:v>
                </c:pt>
                <c:pt idx="16">
                  <c:v>41.865860923907519</c:v>
                </c:pt>
                <c:pt idx="17">
                  <c:v>42.371109818634551</c:v>
                </c:pt>
                <c:pt idx="18">
                  <c:v>42.50260374191356</c:v>
                </c:pt>
                <c:pt idx="19">
                  <c:v>35.507154212596475</c:v>
                </c:pt>
                <c:pt idx="20">
                  <c:v>26.403042974683359</c:v>
                </c:pt>
                <c:pt idx="21">
                  <c:v>18.948024710565704</c:v>
                </c:pt>
                <c:pt idx="22">
                  <c:v>13.014551875854295</c:v>
                </c:pt>
                <c:pt idx="23">
                  <c:v>8.1696706388219695</c:v>
                </c:pt>
                <c:pt idx="24">
                  <c:v>4.0840980661339188</c:v>
                </c:pt>
                <c:pt idx="25">
                  <c:v>0.53867280316313781</c:v>
                </c:pt>
                <c:pt idx="26">
                  <c:v>357.38951969411107</c:v>
                </c:pt>
                <c:pt idx="27">
                  <c:v>354.54071909044751</c:v>
                </c:pt>
                <c:pt idx="28">
                  <c:v>334.29285752595354</c:v>
                </c:pt>
                <c:pt idx="29">
                  <c:v>321.21659415703164</c:v>
                </c:pt>
                <c:pt idx="30">
                  <c:v>312.02953539661144</c:v>
                </c:pt>
                <c:pt idx="31">
                  <c:v>305.36669098746086</c:v>
                </c:pt>
                <c:pt idx="32">
                  <c:v>300.39178124256284</c:v>
                </c:pt>
                <c:pt idx="33">
                  <c:v>296.57304173015513</c:v>
                </c:pt>
                <c:pt idx="34">
                  <c:v>293.56779737971658</c:v>
                </c:pt>
                <c:pt idx="35">
                  <c:v>291.15060543474391</c:v>
                </c:pt>
                <c:pt idx="36">
                  <c:v>289.16938615761683</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1.304801172707923E-2</c:v>
                </c:pt>
                <c:pt idx="2">
                  <c:v>5.2741018658720829E-2</c:v>
                </c:pt>
                <c:pt idx="3">
                  <c:v>0.12049559944312212</c:v>
                </c:pt>
                <c:pt idx="4">
                  <c:v>0.21774542905710645</c:v>
                </c:pt>
                <c:pt idx="5">
                  <c:v>0.34407293847949716</c:v>
                </c:pt>
                <c:pt idx="6">
                  <c:v>0.49417332590173357</c:v>
                </c:pt>
                <c:pt idx="7">
                  <c:v>0.65503468286695121</c:v>
                </c:pt>
                <c:pt idx="8">
                  <c:v>0.80707819846357554</c:v>
                </c:pt>
                <c:pt idx="11">
                  <c:v>0.93162350333470356</c:v>
                </c:pt>
                <c:pt idx="12">
                  <c:v>1.0194431620838087</c:v>
                </c:pt>
                <c:pt idx="15">
                  <c:v>1.0723436020497936</c:v>
                </c:pt>
                <c:pt idx="16">
                  <c:v>1.0981839336770938</c:v>
                </c:pt>
                <c:pt idx="17">
                  <c:v>1.1055595469110804</c:v>
                </c:pt>
                <c:pt idx="18">
                  <c:v>1.101280171318908</c:v>
                </c:pt>
                <c:pt idx="19">
                  <c:v>1.090001696794491</c:v>
                </c:pt>
                <c:pt idx="20">
                  <c:v>1.0746815554508211</c:v>
                </c:pt>
                <c:pt idx="21">
                  <c:v>1.0571315213293337</c:v>
                </c:pt>
                <c:pt idx="22">
                  <c:v>1.0384431528728137</c:v>
                </c:pt>
                <c:pt idx="23">
                  <c:v>1.0192694964959781</c:v>
                </c:pt>
                <c:pt idx="24">
                  <c:v>1</c:v>
                </c:pt>
                <c:pt idx="25">
                  <c:v>0.98086612990029021</c:v>
                </c:pt>
                <c:pt idx="26">
                  <c:v>0.96200449235116925</c:v>
                </c:pt>
                <c:pt idx="27">
                  <c:v>0.94349450204516772</c:v>
                </c:pt>
                <c:pt idx="28">
                  <c:v>0.92538092701207586</c:v>
                </c:pt>
                <c:pt idx="29">
                  <c:v>0.90768744610184104</c:v>
                </c:pt>
                <c:pt idx="30">
                  <c:v>0.89042484513823117</c:v>
                </c:pt>
                <c:pt idx="31">
                  <c:v>0.87359599730053938</c:v>
                </c:pt>
                <c:pt idx="32">
                  <c:v>0.8571989035587676</c:v>
                </c:pt>
                <c:pt idx="33">
                  <c:v>0.84122855665945429</c:v>
                </c:pt>
                <c:pt idx="34">
                  <c:v>0.82567808859211522</c:v>
                </c:pt>
                <c:pt idx="35">
                  <c:v>0.81053948028909539</c:v>
                </c:pt>
                <c:pt idx="36">
                  <c:v>0.79580400336382895</c:v>
                </c:pt>
                <c:pt idx="37">
                  <c:v>0.78146249771095078</c:v>
                </c:pt>
                <c:pt idx="38">
                  <c:v>0.76750554858188846</c:v>
                </c:pt>
                <c:pt idx="39">
                  <c:v>0.75392360212244403</c:v>
                </c:pt>
                <c:pt idx="40">
                  <c:v>0.74070704322296654</c:v>
                </c:pt>
                <c:pt idx="41">
                  <c:v>0.72784625021334015</c:v>
                </c:pt>
                <c:pt idx="42">
                  <c:v>0.71533163520020038</c:v>
                </c:pt>
                <c:pt idx="43">
                  <c:v>0.70315367532455542</c:v>
                </c:pt>
                <c:pt idx="44">
                  <c:v>0.69130293807052712</c:v>
                </c:pt>
                <c:pt idx="45">
                  <c:v>0.67977010245783998</c:v>
                </c:pt>
                <c:pt idx="46">
                  <c:v>0.66854597717694675</c:v>
                </c:pt>
                <c:pt idx="47">
                  <c:v>0.65762151627368126</c:v>
                </c:pt>
                <c:pt idx="48">
                  <c:v>0.64698783273399152</c:v>
                </c:pt>
                <c:pt idx="49">
                  <c:v>0.63663621018010463</c:v>
                </c:pt>
                <c:pt idx="50">
                  <c:v>0.62655811281880003</c:v>
                </c:pt>
                <c:pt idx="51">
                  <c:v>0.61674519375066883</c:v>
                </c:pt>
                <c:pt idx="52">
                  <c:v>0.60718930173816987</c:v>
                </c:pt>
                <c:pt idx="53">
                  <c:v>0.59788248652936193</c:v>
                </c:pt>
                <c:pt idx="54">
                  <c:v>0.58881700283718019</c:v>
                </c:pt>
                <c:pt idx="55">
                  <c:v>0.57998531307781975</c:v>
                </c:pt>
                <c:pt idx="56">
                  <c:v>0.57138008897433357</c:v>
                </c:pt>
                <c:pt idx="57">
                  <c:v>0.56299421213243905</c:v>
                </c:pt>
                <c:pt idx="58">
                  <c:v>0.55482077369451221</c:v>
                </c:pt>
                <c:pt idx="59">
                  <c:v>0.54685307317503751</c:v>
                </c:pt>
                <c:pt idx="60">
                  <c:v>0.53908461657662776</c:v>
                </c:pt>
                <c:pt idx="61">
                  <c:v>0.53150911388054101</c:v>
                </c:pt>
                <c:pt idx="62">
                  <c:v>0.52412047599962797</c:v>
                </c:pt>
                <c:pt idx="63">
                  <c:v>0.51691281127517752</c:v>
                </c:pt>
                <c:pt idx="64">
                  <c:v>0.50988042159249281</c:v>
                </c:pt>
                <c:pt idx="65">
                  <c:v>0.5030177981832763</c:v>
                </c:pt>
                <c:pt idx="66">
                  <c:v>0.49631961717635392</c:v>
                </c:pt>
                <c:pt idx="67">
                  <c:v>0.48978073495189245</c:v>
                </c:pt>
                <c:pt idx="68">
                  <c:v>0.48339618334823681</c:v>
                </c:pt>
                <c:pt idx="69">
                  <c:v>0.47716116476484904</c:v>
                </c:pt>
                <c:pt idx="70">
                  <c:v>0.47107104719952175</c:v>
                </c:pt>
                <c:pt idx="71">
                  <c:v>0.46512135925324494</c:v>
                </c:pt>
                <c:pt idx="72">
                  <c:v>0.45930778513161186</c:v>
                </c:pt>
                <c:pt idx="73">
                  <c:v>0.45362615966768222</c:v>
                </c:pt>
                <c:pt idx="74">
                  <c:v>0.44807246338753171</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1.066849315068493</c:v>
                </c:pt>
                <c:pt idx="1">
                  <c:v>1.066849315068493</c:v>
                </c:pt>
                <c:pt idx="2">
                  <c:v>1.066849315068493</c:v>
                </c:pt>
                <c:pt idx="3">
                  <c:v>1.066849315068493</c:v>
                </c:pt>
                <c:pt idx="4">
                  <c:v>1.066849315068493</c:v>
                </c:pt>
                <c:pt idx="5">
                  <c:v>1.066849315068493</c:v>
                </c:pt>
                <c:pt idx="6">
                  <c:v>1.066849315068493</c:v>
                </c:pt>
                <c:pt idx="7">
                  <c:v>1.066849315068493</c:v>
                </c:pt>
                <c:pt idx="8">
                  <c:v>1.066849315068493</c:v>
                </c:pt>
                <c:pt idx="11">
                  <c:v>1.066849315068493</c:v>
                </c:pt>
                <c:pt idx="12">
                  <c:v>1.066849315068493</c:v>
                </c:pt>
                <c:pt idx="15">
                  <c:v>1.066849315068493</c:v>
                </c:pt>
                <c:pt idx="16">
                  <c:v>1.066849315068493</c:v>
                </c:pt>
                <c:pt idx="17">
                  <c:v>1.066849315068493</c:v>
                </c:pt>
                <c:pt idx="18">
                  <c:v>1.066849315068493</c:v>
                </c:pt>
                <c:pt idx="19">
                  <c:v>1.066849315068493</c:v>
                </c:pt>
                <c:pt idx="20">
                  <c:v>1.066849315068493</c:v>
                </c:pt>
                <c:pt idx="21">
                  <c:v>1.066849315068493</c:v>
                </c:pt>
                <c:pt idx="22">
                  <c:v>1.066849315068493</c:v>
                </c:pt>
                <c:pt idx="23">
                  <c:v>1.066849315068493</c:v>
                </c:pt>
                <c:pt idx="24">
                  <c:v>1.066849315068493</c:v>
                </c:pt>
                <c:pt idx="25">
                  <c:v>1.066849315068493</c:v>
                </c:pt>
                <c:pt idx="26">
                  <c:v>1.066849315068493</c:v>
                </c:pt>
                <c:pt idx="27">
                  <c:v>1.066849315068493</c:v>
                </c:pt>
                <c:pt idx="28">
                  <c:v>1.066849315068493</c:v>
                </c:pt>
                <c:pt idx="29">
                  <c:v>1.066849315068493</c:v>
                </c:pt>
                <c:pt idx="30">
                  <c:v>1.066849315068493</c:v>
                </c:pt>
                <c:pt idx="31">
                  <c:v>1.066849315068493</c:v>
                </c:pt>
                <c:pt idx="32">
                  <c:v>1.066849315068493</c:v>
                </c:pt>
                <c:pt idx="33">
                  <c:v>1.066849315068493</c:v>
                </c:pt>
                <c:pt idx="34">
                  <c:v>1.066849315068493</c:v>
                </c:pt>
                <c:pt idx="35">
                  <c:v>1.066849315068493</c:v>
                </c:pt>
                <c:pt idx="36">
                  <c:v>1.066849315068493</c:v>
                </c:pt>
                <c:pt idx="37">
                  <c:v>1.066849315068493</c:v>
                </c:pt>
                <c:pt idx="38">
                  <c:v>1.066849315068493</c:v>
                </c:pt>
                <c:pt idx="39">
                  <c:v>1.066849315068493</c:v>
                </c:pt>
                <c:pt idx="40">
                  <c:v>1.066849315068493</c:v>
                </c:pt>
                <c:pt idx="41">
                  <c:v>1.066849315068493</c:v>
                </c:pt>
                <c:pt idx="42">
                  <c:v>1.066849315068493</c:v>
                </c:pt>
                <c:pt idx="43">
                  <c:v>1.066849315068493</c:v>
                </c:pt>
                <c:pt idx="44">
                  <c:v>1.066849315068493</c:v>
                </c:pt>
                <c:pt idx="45">
                  <c:v>1.066849315068493</c:v>
                </c:pt>
                <c:pt idx="46">
                  <c:v>1.066849315068493</c:v>
                </c:pt>
                <c:pt idx="47">
                  <c:v>1.066849315068493</c:v>
                </c:pt>
                <c:pt idx="48">
                  <c:v>1.066849315068493</c:v>
                </c:pt>
                <c:pt idx="49">
                  <c:v>1.066849315068493</c:v>
                </c:pt>
                <c:pt idx="50">
                  <c:v>1.066849315068493</c:v>
                </c:pt>
                <c:pt idx="51">
                  <c:v>1.066849315068493</c:v>
                </c:pt>
                <c:pt idx="52">
                  <c:v>1.066849315068493</c:v>
                </c:pt>
                <c:pt idx="53">
                  <c:v>1.066849315068493</c:v>
                </c:pt>
                <c:pt idx="54">
                  <c:v>1.066849315068493</c:v>
                </c:pt>
                <c:pt idx="55">
                  <c:v>1.066849315068493</c:v>
                </c:pt>
                <c:pt idx="56">
                  <c:v>1.066849315068493</c:v>
                </c:pt>
                <c:pt idx="57">
                  <c:v>1.066849315068493</c:v>
                </c:pt>
                <c:pt idx="58">
                  <c:v>1.066849315068493</c:v>
                </c:pt>
                <c:pt idx="59">
                  <c:v>1.066849315068493</c:v>
                </c:pt>
                <c:pt idx="60">
                  <c:v>1.066849315068493</c:v>
                </c:pt>
                <c:pt idx="61">
                  <c:v>1.066849315068493</c:v>
                </c:pt>
                <c:pt idx="62">
                  <c:v>1.066849315068493</c:v>
                </c:pt>
                <c:pt idx="63">
                  <c:v>1.066849315068493</c:v>
                </c:pt>
                <c:pt idx="64">
                  <c:v>1.066849315068493</c:v>
                </c:pt>
                <c:pt idx="65">
                  <c:v>1.066849315068493</c:v>
                </c:pt>
                <c:pt idx="66">
                  <c:v>1.066849315068493</c:v>
                </c:pt>
                <c:pt idx="67">
                  <c:v>1.066849315068493</c:v>
                </c:pt>
                <c:pt idx="68">
                  <c:v>1.066849315068493</c:v>
                </c:pt>
                <c:pt idx="69">
                  <c:v>1.066849315068493</c:v>
                </c:pt>
                <c:pt idx="70">
                  <c:v>1.066849315068493</c:v>
                </c:pt>
                <c:pt idx="71">
                  <c:v>1.066849315068493</c:v>
                </c:pt>
                <c:pt idx="72">
                  <c:v>1.066849315068493</c:v>
                </c:pt>
                <c:pt idx="73">
                  <c:v>1.066849315068493</c:v>
                </c:pt>
                <c:pt idx="74">
                  <c:v>1.066849315068493</c:v>
                </c:pt>
                <c:pt idx="75">
                  <c:v>1.066849315068493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1.3204671964366874E-2</c:v>
                </c:pt>
                <c:pt idx="2">
                  <c:v>5.5437091864078337E-2</c:v>
                </c:pt>
                <c:pt idx="3">
                  <c:v>0.13596740740511207</c:v>
                </c:pt>
                <c:pt idx="4">
                  <c:v>0.27659550090628698</c:v>
                </c:pt>
                <c:pt idx="5">
                  <c:v>0.53061119447778538</c:v>
                </c:pt>
                <c:pt idx="6">
                  <c:v>1.0588180683426811</c:v>
                </c:pt>
                <c:pt idx="7">
                  <c:v>2.6485902521433453</c:v>
                </c:pt>
                <c:pt idx="8">
                  <c:v>101.6050200305292</c:v>
                </c:pt>
                <c:pt idx="11">
                  <c:v>4.1212207978276068</c:v>
                </c:pt>
                <c:pt idx="12">
                  <c:v>2.3636215080288561</c:v>
                </c:pt>
                <c:pt idx="15">
                  <c:v>1.7966829431833367</c:v>
                </c:pt>
                <c:pt idx="16">
                  <c:v>1.5194785237035531</c:v>
                </c:pt>
                <c:pt idx="17">
                  <c:v>1.3565905552408146</c:v>
                </c:pt>
                <c:pt idx="18">
                  <c:v>1.2502448198869367</c:v>
                </c:pt>
                <c:pt idx="19">
                  <c:v>1.175879120359701</c:v>
                </c:pt>
                <c:pt idx="20">
                  <c:v>1.1212936577966135</c:v>
                </c:pt>
                <c:pt idx="21">
                  <c:v>1.0797527709655603</c:v>
                </c:pt>
                <c:pt idx="22">
                  <c:v>1.0472401534218307</c:v>
                </c:pt>
                <c:pt idx="23">
                  <c:v>1.021216401746019</c:v>
                </c:pt>
                <c:pt idx="24">
                  <c:v>1</c:v>
                </c:pt>
                <c:pt idx="25">
                  <c:v>0.98243509101789694</c:v>
                </c:pt>
                <c:pt idx="26">
                  <c:v>0.96770222894908042</c:v>
                </c:pt>
                <c:pt idx="27">
                  <c:v>0.95520518831413614</c:v>
                </c:pt>
                <c:pt idx="28">
                  <c:v>0.94450044790136733</c:v>
                </c:pt>
                <c:pt idx="29">
                  <c:v>0.93525171573249177</c:v>
                </c:pt>
                <c:pt idx="30">
                  <c:v>0.92719971890826458</c:v>
                </c:pt>
                <c:pt idx="31">
                  <c:v>0.92014160986405469</c:v>
                </c:pt>
                <c:pt idx="32">
                  <c:v>0.91391660676314534</c:v>
                </c:pt>
                <c:pt idx="33">
                  <c:v>0.90839577850199882</c:v>
                </c:pt>
                <c:pt idx="34">
                  <c:v>0.90347464740672812</c:v>
                </c:pt>
                <c:pt idx="35">
                  <c:v>0.89906774610929141</c:v>
                </c:pt>
                <c:pt idx="36">
                  <c:v>0.89510455422547464</c:v>
                </c:pt>
                <c:pt idx="37">
                  <c:v>0.89152642517649894</c:v>
                </c:pt>
                <c:pt idx="38">
                  <c:v>0.8882842340547531</c:v>
                </c:pt>
                <c:pt idx="39">
                  <c:v>0.88533655765486696</c:v>
                </c:pt>
                <c:pt idx="40">
                  <c:v>0.8826482521198461</c:v>
                </c:pt>
                <c:pt idx="41">
                  <c:v>0.88018933104310082</c:v>
                </c:pt>
                <c:pt idx="42">
                  <c:v>0.8779340729849533</c:v>
                </c:pt>
                <c:pt idx="43">
                  <c:v>0.87586030585607688</c:v>
                </c:pt>
                <c:pt idx="44">
                  <c:v>0.87394882888180392</c:v>
                </c:pt>
                <c:pt idx="45">
                  <c:v>0.87218294248265027</c:v>
                </c:pt>
                <c:pt idx="46">
                  <c:v>0.87054806346310853</c:v>
                </c:pt>
                <c:pt idx="47">
                  <c:v>0.86903140812924584</c:v>
                </c:pt>
                <c:pt idx="48">
                  <c:v>0.86762172986634023</c:v>
                </c:pt>
                <c:pt idx="49">
                  <c:v>0.86630910065897471</c:v>
                </c:pt>
                <c:pt idx="50">
                  <c:v>0.865084728281726</c:v>
                </c:pt>
                <c:pt idx="51">
                  <c:v>0.86394080261089934</c:v>
                </c:pt>
                <c:pt idx="52">
                  <c:v>0.86287036583846555</c:v>
                </c:pt>
                <c:pt idx="53">
                  <c:v>0.86186720240470693</c:v>
                </c:pt>
                <c:pt idx="54">
                  <c:v>0.86092574527690724</c:v>
                </c:pt>
                <c:pt idx="55">
                  <c:v>0.86004099584045557</c:v>
                </c:pt>
                <c:pt idx="56">
                  <c:v>0.85920845517530864</c:v>
                </c:pt>
                <c:pt idx="57">
                  <c:v>0.85842406489465783</c:v>
                </c:pt>
                <c:pt idx="58">
                  <c:v>0.85768415604630965</c:v>
                </c:pt>
                <c:pt idx="59">
                  <c:v>0.85698540483813135</c:v>
                </c:pt>
                <c:pt idx="60">
                  <c:v>0.85632479415996743</c:v>
                </c:pt>
                <c:pt idx="61">
                  <c:v>0.85569958004620217</c:v>
                </c:pt>
                <c:pt idx="62">
                  <c:v>0.85510726236331902</c:v>
                </c:pt>
                <c:pt idx="63">
                  <c:v>0.8545455591219524</c:v>
                </c:pt>
                <c:pt idx="64">
                  <c:v>0.85401238390767431</c:v>
                </c:pt>
                <c:pt idx="65">
                  <c:v>0.85350582600314184</c:v>
                </c:pt>
                <c:pt idx="66">
                  <c:v>0.85302413283929346</c:v>
                </c:pt>
                <c:pt idx="67">
                  <c:v>0.85256569446747932</c:v>
                </c:pt>
                <c:pt idx="68">
                  <c:v>0.85212902978969407</c:v>
                </c:pt>
                <c:pt idx="69">
                  <c:v>0.85171277432209891</c:v>
                </c:pt>
                <c:pt idx="70">
                  <c:v>0.85131566929894642</c:v>
                </c:pt>
                <c:pt idx="71">
                  <c:v>0.85093655195102857</c:v>
                </c:pt>
                <c:pt idx="72">
                  <c:v>0.85057434681558308</c:v>
                </c:pt>
                <c:pt idx="73">
                  <c:v>0.85022805795397249</c:v>
                </c:pt>
                <c:pt idx="74">
                  <c:v>0.849896761969964</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1.1854894070480257E-2</c:v>
                </c:pt>
                <c:pt idx="2">
                  <c:v>4.7558688543792062E-2</c:v>
                </c:pt>
                <c:pt idx="3">
                  <c:v>0.10741532117479445</c:v>
                </c:pt>
                <c:pt idx="4">
                  <c:v>0.19152090585962275</c:v>
                </c:pt>
                <c:pt idx="5">
                  <c:v>0.29905851310603149</c:v>
                </c:pt>
                <c:pt idx="6">
                  <c:v>0.42724261590420243</c:v>
                </c:pt>
                <c:pt idx="7">
                  <c:v>0.57015741052372293</c:v>
                </c:pt>
                <c:pt idx="8">
                  <c:v>0.71821478319970455</c:v>
                </c:pt>
                <c:pt idx="9">
                  <c:v>0.85924463817382934</c:v>
                </c:pt>
                <c:pt idx="10">
                  <c:v>0.98149863841014218</c:v>
                </c:pt>
                <c:pt idx="11">
                  <c:v>1.0771267416378489</c:v>
                </c:pt>
                <c:pt idx="12">
                  <c:v>1.1438738904752002</c:v>
                </c:pt>
                <c:pt idx="13">
                  <c:v>1.1842073415458167</c:v>
                </c:pt>
                <c:pt idx="14">
                  <c:v>1.2030827954081931</c:v>
                </c:pt>
                <c:pt idx="15">
                  <c:v>1.2059219869450724</c:v>
                </c:pt>
                <c:pt idx="16">
                  <c:v>1.1974746442047719</c:v>
                </c:pt>
                <c:pt idx="17">
                  <c:v>1.1814460138007161</c:v>
                </c:pt>
                <c:pt idx="18">
                  <c:v>1.1605414565496794</c:v>
                </c:pt>
                <c:pt idx="19">
                  <c:v>1.1366614756285818</c:v>
                </c:pt>
                <c:pt idx="20">
                  <c:v>1.1111111111111107</c:v>
                </c:pt>
                <c:pt idx="21">
                  <c:v>1.0847739536874146</c:v>
                </c:pt>
                <c:pt idx="22">
                  <c:v>1.0582420958547223</c:v>
                </c:pt>
                <c:pt idx="23">
                  <c:v>1.0319082044568941</c:v>
                </c:pt>
                <c:pt idx="24">
                  <c:v>1.0060290529948697</c:v>
                </c:pt>
                <c:pt idx="25">
                  <c:v>0.98076883160655326</c:v>
                </c:pt>
                <c:pt idx="26">
                  <c:v>0.95622855880915747</c:v>
                </c:pt>
                <c:pt idx="27">
                  <c:v>0.93246607708417961</c:v>
                </c:pt>
                <c:pt idx="28">
                  <c:v>0.90950970105460416</c:v>
                </c:pt>
                <c:pt idx="29">
                  <c:v>0.88736758468875265</c:v>
                </c:pt>
                <c:pt idx="30">
                  <c:v>0.86603418989832026</c:v>
                </c:pt>
                <c:pt idx="31">
                  <c:v>0.84549478075337559</c:v>
                </c:pt>
                <c:pt idx="32">
                  <c:v>0.82572856318160404</c:v>
                </c:pt>
                <c:pt idx="33">
                  <c:v>0.80671088818169401</c:v>
                </c:pt>
                <c:pt idx="34">
                  <c:v>0.78841480243303341</c:v>
                </c:pt>
                <c:pt idx="35">
                  <c:v>0.77081214060146097</c:v>
                </c:pt>
                <c:pt idx="36">
                  <c:v>0.75387429343661072</c:v>
                </c:pt>
                <c:pt idx="37">
                  <c:v>0.73757274499525649</c:v>
                </c:pt>
                <c:pt idx="38">
                  <c:v>0.7218794445048401</c:v>
                </c:pt>
                <c:pt idx="39">
                  <c:v>0.7067670592332963</c:v>
                </c:pt>
                <c:pt idx="40">
                  <c:v>0.69220914143869716</c:v>
                </c:pt>
                <c:pt idx="41">
                  <c:v>0.6781802331652188</c:v>
                </c:pt>
                <c:pt idx="42">
                  <c:v>0.66465592608020263</c:v>
                </c:pt>
                <c:pt idx="43">
                  <c:v>0.65161288886849966</c:v>
                </c:pt>
                <c:pt idx="44">
                  <c:v>0.63902887134302944</c:v>
                </c:pt>
                <c:pt idx="45">
                  <c:v>0.62688269200318847</c:v>
                </c:pt>
                <c:pt idx="46">
                  <c:v>0.61515421400536052</c:v>
                </c:pt>
                <c:pt idx="47">
                  <c:v>0.60382431321440821</c:v>
                </c:pt>
                <c:pt idx="48">
                  <c:v>0.59287484104990751</c:v>
                </c:pt>
                <c:pt idx="49">
                  <c:v>0.58228858413283613</c:v>
                </c:pt>
                <c:pt idx="50">
                  <c:v>0.57204922221108334</c:v>
                </c:pt>
                <c:pt idx="51">
                  <c:v>0.56214128544781028</c:v>
                </c:pt>
                <c:pt idx="52">
                  <c:v>0.55255011186089997</c:v>
                </c:pt>
                <c:pt idx="53">
                  <c:v>0.54326180547935343</c:v>
                </c:pt>
                <c:pt idx="54">
                  <c:v>0.53426319561509017</c:v>
                </c:pt>
                <c:pt idx="55">
                  <c:v>0.5255417975225849</c:v>
                </c:pt>
                <c:pt idx="56">
                  <c:v>0.51708577462400385</c:v>
                </c:pt>
                <c:pt idx="57">
                  <c:v>0.50888390240644077</c:v>
                </c:pt>
                <c:pt idx="58">
                  <c:v>0.50092553404481743</c:v>
                </c:pt>
                <c:pt idx="59">
                  <c:v>0.49320056776471388</c:v>
                </c:pt>
                <c:pt idx="60">
                  <c:v>0.48569941593058064</c:v>
                </c:pt>
                <c:pt idx="61">
                  <c:v>0.47841297582398645</c:v>
                </c:pt>
                <c:pt idx="62">
                  <c:v>0.47133260206186289</c:v>
                </c:pt>
                <c:pt idx="63">
                  <c:v>0.46445008059468679</c:v>
                </c:pt>
                <c:pt idx="64">
                  <c:v>0.45775760421806028</c:v>
                </c:pt>
                <c:pt idx="65">
                  <c:v>0.45124774952735663</c:v>
                </c:pt>
                <c:pt idx="66">
                  <c:v>0.44491345524332632</c:v>
                </c:pt>
                <c:pt idx="67">
                  <c:v>0.43874800183629281</c:v>
                </c:pt>
                <c:pt idx="68">
                  <c:v>0.43274499237741537</c:v>
                </c:pt>
                <c:pt idx="69">
                  <c:v>0.42689833454714776</c:v>
                </c:pt>
                <c:pt idx="70">
                  <c:v>0.42120222373323946</c:v>
                </c:pt>
                <c:pt idx="71">
                  <c:v>0.41565112715323776</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-14.810721064484063</c:v>
                </c:pt>
                <c:pt idx="1">
                  <c:v>-14.817749694388201</c:v>
                </c:pt>
                <c:pt idx="2">
                  <c:v>-14.82886607519375</c:v>
                </c:pt>
                <c:pt idx="3">
                  <c:v>-14.846426277160269</c:v>
                </c:pt>
                <c:pt idx="4">
                  <c:v>-14.874112702713125</c:v>
                </c:pt>
                <c:pt idx="5">
                  <c:v>-14.917634382306726</c:v>
                </c:pt>
                <c:pt idx="6">
                  <c:v>-14.985730525029668</c:v>
                </c:pt>
                <c:pt idx="7">
                  <c:v>-15.091515210166824</c:v>
                </c:pt>
                <c:pt idx="8">
                  <c:v>-15.254067212157929</c:v>
                </c:pt>
                <c:pt idx="9">
                  <c:v>-15.499846178594094</c:v>
                </c:pt>
                <c:pt idx="10">
                  <c:v>-15.862952942190333</c:v>
                </c:pt>
                <c:pt idx="11">
                  <c:v>-16.382667099035658</c:v>
                </c:pt>
                <c:pt idx="12">
                  <c:v>-17.096904974419093</c:v>
                </c:pt>
                <c:pt idx="13">
                  <c:v>-18.032350582364483</c:v>
                </c:pt>
                <c:pt idx="14">
                  <c:v>-19.195525134734726</c:v>
                </c:pt>
                <c:pt idx="15">
                  <c:v>-20.570369984629661</c:v>
                </c:pt>
                <c:pt idx="16">
                  <c:v>-22.124059332394708</c:v>
                </c:pt>
                <c:pt idx="17">
                  <c:v>-23.81706331944363</c:v>
                </c:pt>
                <c:pt idx="18">
                  <c:v>-25.611894799957085</c:v>
                </c:pt>
                <c:pt idx="19">
                  <c:v>-27.477808900777575</c:v>
                </c:pt>
                <c:pt idx="20">
                  <c:v>-29.391895852044762</c:v>
                </c:pt>
                <c:pt idx="21">
                  <c:v>-31.338197292217348</c:v>
                </c:pt>
                <c:pt idx="22">
                  <c:v>-33.306201029260293</c:v>
                </c:pt>
                <c:pt idx="23">
                  <c:v>-35.289439394657698</c:v>
                </c:pt>
                <c:pt idx="24">
                  <c:v>-37.284462009386544</c:v>
                </c:pt>
                <c:pt idx="25">
                  <c:v>-39.290235748512941</c:v>
                </c:pt>
                <c:pt idx="26">
                  <c:v>-41.30795780956867</c:v>
                </c:pt>
                <c:pt idx="27">
                  <c:v>-43.341271243427215</c:v>
                </c:pt>
                <c:pt idx="28">
                  <c:v>-45.396894196256369</c:v>
                </c:pt>
                <c:pt idx="29">
                  <c:v>-47.485673905242351</c:v>
                </c:pt>
                <c:pt idx="30">
                  <c:v>-49.624000322258375</c:v>
                </c:pt>
                <c:pt idx="31">
                  <c:v>-51.835278918286349</c:v>
                </c:pt>
                <c:pt idx="32">
                  <c:v>-54.150686256979768</c:v>
                </c:pt>
                <c:pt idx="33">
                  <c:v>-56.607800225344874</c:v>
                </c:pt>
                <c:pt idx="34">
                  <c:v>-59.245491277420719</c:v>
                </c:pt>
                <c:pt idx="35">
                  <c:v>-62.094811879486294</c:v>
                </c:pt>
                <c:pt idx="36">
                  <c:v>-65.168892689931994</c:v>
                </c:pt>
                <c:pt idx="37">
                  <c:v>-68.457459361246563</c:v>
                </c:pt>
                <c:pt idx="38">
                  <c:v>-71.929536970883078</c:v>
                </c:pt>
                <c:pt idx="39">
                  <c:v>-75.542094846032128</c:v>
                </c:pt>
                <c:pt idx="40">
                  <c:v>-79.248904309364448</c:v>
                </c:pt>
                <c:pt idx="41">
                  <c:v>-83.005548120084484</c:v>
                </c:pt>
                <c:pt idx="42">
                  <c:v>-86.770095879789693</c:v>
                </c:pt>
                <c:pt idx="43">
                  <c:v>-90.501117813017856</c:v>
                </c:pt>
                <c:pt idx="44">
                  <c:v>-94.15526446136893</c:v>
                </c:pt>
                <c:pt idx="45">
                  <c:v>-97.686670003198174</c:v>
                </c:pt>
                <c:pt idx="46">
                  <c:v>-101.05019359070118</c:v>
                </c:pt>
                <c:pt idx="47">
                  <c:v>-104.20908006940103</c:v>
                </c:pt>
                <c:pt idx="48">
                  <c:v>-107.14437118516648</c:v>
                </c:pt>
                <c:pt idx="49">
                  <c:v>-109.86046172176769</c:v>
                </c:pt>
                <c:pt idx="50">
                  <c:v>-112.38262825727918</c:v>
                </c:pt>
                <c:pt idx="51">
                  <c:v>-114.74802208312192</c:v>
                </c:pt>
                <c:pt idx="52">
                  <c:v>-116.99562659802066</c:v>
                </c:pt>
                <c:pt idx="53">
                  <c:v>-119.15951253689821</c:v>
                </c:pt>
                <c:pt idx="54">
                  <c:v>-121.26622054810531</c:v>
                </c:pt>
                <c:pt idx="55">
                  <c:v>-123.3349344208706</c:v>
                </c:pt>
                <c:pt idx="56">
                  <c:v>-125.37886057905986</c:v>
                </c:pt>
                <c:pt idx="57">
                  <c:v>-127.40680826478231</c:v>
                </c:pt>
                <c:pt idx="58">
                  <c:v>-129.42453576999941</c:v>
                </c:pt>
                <c:pt idx="59">
                  <c:v>-131.43575870393769</c:v>
                </c:pt>
                <c:pt idx="60">
                  <c:v>-133.44285496249711</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-3.0329306143738806</c:v>
                </c:pt>
                <c:pt idx="1">
                  <c:v>-3.8161844448676137</c:v>
                </c:pt>
                <c:pt idx="2">
                  <c:v>-4.8002135643298995</c:v>
                </c:pt>
                <c:pt idx="3">
                  <c:v>-6.0350063277575003</c:v>
                </c:pt>
                <c:pt idx="4">
                  <c:v>-7.58155305003294</c:v>
                </c:pt>
                <c:pt idx="5">
                  <c:v>-9.5128606592424489</c:v>
                </c:pt>
                <c:pt idx="6">
                  <c:v>-11.913605473896956</c:v>
                </c:pt>
                <c:pt idx="7">
                  <c:v>-14.87684651815686</c:v>
                </c:pt>
                <c:pt idx="8">
                  <c:v>-18.495292421374014</c:v>
                </c:pt>
                <c:pt idx="9">
                  <c:v>-22.843953863095514</c:v>
                </c:pt>
                <c:pt idx="10">
                  <c:v>-27.95209194214652</c:v>
                </c:pt>
                <c:pt idx="11">
                  <c:v>-33.767733338580555</c:v>
                </c:pt>
                <c:pt idx="12">
                  <c:v>-40.12880594571196</c:v>
                </c:pt>
                <c:pt idx="13">
                  <c:v>-46.764564976861905</c:v>
                </c:pt>
                <c:pt idx="14">
                  <c:v>-53.343471618487257</c:v>
                </c:pt>
                <c:pt idx="15">
                  <c:v>-59.553026422542828</c:v>
                </c:pt>
                <c:pt idx="16">
                  <c:v>-65.169867873336443</c:v>
                </c:pt>
                <c:pt idx="17">
                  <c:v>-70.087181232593522</c:v>
                </c:pt>
                <c:pt idx="18">
                  <c:v>-74.300179888522052</c:v>
                </c:pt>
                <c:pt idx="19">
                  <c:v>-77.872210637696767</c:v>
                </c:pt>
                <c:pt idx="20">
                  <c:v>-80.902035643743517</c:v>
                </c:pt>
                <c:pt idx="21">
                  <c:v>-83.501161489996548</c:v>
                </c:pt>
                <c:pt idx="22">
                  <c:v>-85.781480672306188</c:v>
                </c:pt>
                <c:pt idx="23">
                  <c:v>-87.850320427309541</c:v>
                </c:pt>
                <c:pt idx="24">
                  <c:v>-89.809918507791707</c:v>
                </c:pt>
                <c:pt idx="25">
                  <c:v>-91.759188323767304</c:v>
                </c:pt>
                <c:pt idx="26">
                  <c:v>-93.796394864356117</c:v>
                </c:pt>
                <c:pt idx="27">
                  <c:v>-96.021752530068227</c:v>
                </c:pt>
                <c:pt idx="28">
                  <c:v>-98.538937363067078</c:v>
                </c:pt>
                <c:pt idx="29">
                  <c:v>-101.45407955042423</c:v>
                </c:pt>
                <c:pt idx="30">
                  <c:v>-104.87001545166565</c:v>
                </c:pt>
                <c:pt idx="31">
                  <c:v>-108.87275442640512</c:v>
                </c:pt>
                <c:pt idx="32">
                  <c:v>-113.5073406023449</c:v>
                </c:pt>
                <c:pt idx="33">
                  <c:v>-118.74382955546047</c:v>
                </c:pt>
                <c:pt idx="34">
                  <c:v>-124.44315644972163</c:v>
                </c:pt>
                <c:pt idx="35">
                  <c:v>-130.34419229179767</c:v>
                </c:pt>
                <c:pt idx="36">
                  <c:v>-136.09373498194486</c:v>
                </c:pt>
                <c:pt idx="37">
                  <c:v>-141.31751152869666</c:v>
                </c:pt>
                <c:pt idx="38">
                  <c:v>-145.69724738082922</c:v>
                </c:pt>
                <c:pt idx="39">
                  <c:v>-149.0135192092026</c:v>
                </c:pt>
                <c:pt idx="40">
                  <c:v>-151.14344511863553</c:v>
                </c:pt>
                <c:pt idx="41">
                  <c:v>-152.03216860923067</c:v>
                </c:pt>
                <c:pt idx="42">
                  <c:v>-151.66349343430997</c:v>
                </c:pt>
                <c:pt idx="43">
                  <c:v>-150.04568724207496</c:v>
                </c:pt>
                <c:pt idx="44">
                  <c:v>-147.21802935356081</c:v>
                </c:pt>
                <c:pt idx="45">
                  <c:v>-143.27572460983964</c:v>
                </c:pt>
                <c:pt idx="46">
                  <c:v>-138.40151465778749</c:v>
                </c:pt>
                <c:pt idx="47">
                  <c:v>-132.88131629607176</c:v>
                </c:pt>
                <c:pt idx="48">
                  <c:v>-127.07959908831337</c:v>
                </c:pt>
                <c:pt idx="49">
                  <c:v>-121.37197330926037</c:v>
                </c:pt>
                <c:pt idx="50">
                  <c:v>-116.06674239817201</c:v>
                </c:pt>
                <c:pt idx="51">
                  <c:v>-111.35727523792444</c:v>
                </c:pt>
                <c:pt idx="52">
                  <c:v>-107.32069093022167</c:v>
                </c:pt>
                <c:pt idx="53">
                  <c:v>-103.94730807370762</c:v>
                </c:pt>
                <c:pt idx="54">
                  <c:v>-101.17710478778628</c:v>
                </c:pt>
                <c:pt idx="55">
                  <c:v>-98.928807339935233</c:v>
                </c:pt>
                <c:pt idx="56">
                  <c:v>-97.118122045790159</c:v>
                </c:pt>
                <c:pt idx="57">
                  <c:v>-95.667144321177858</c:v>
                </c:pt>
                <c:pt idx="58">
                  <c:v>-94.508139210568089</c:v>
                </c:pt>
                <c:pt idx="59">
                  <c:v>-93.584246540022932</c:v>
                </c:pt>
                <c:pt idx="60">
                  <c:v>-92.848728504465456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14.978129380889571</c:v>
                </c:pt>
                <c:pt idx="1">
                  <c:v>14.971100987299852</c:v>
                </c:pt>
                <c:pt idx="2">
                  <c:v>14.959984981027416</c:v>
                </c:pt>
                <c:pt idx="3">
                  <c:v>14.942425372655761</c:v>
                </c:pt>
                <c:pt idx="4">
                  <c:v>14.914739887887201</c:v>
                </c:pt>
                <c:pt idx="5">
                  <c:v>14.871219699335825</c:v>
                </c:pt>
                <c:pt idx="6">
                  <c:v>14.803125919754518</c:v>
                </c:pt>
                <c:pt idx="7">
                  <c:v>14.697344979941807</c:v>
                </c:pt>
                <c:pt idx="8">
                  <c:v>14.534798913883231</c:v>
                </c:pt>
                <c:pt idx="9">
                  <c:v>14.289029355249598</c:v>
                </c:pt>
                <c:pt idx="10">
                  <c:v>13.92593750197382</c:v>
                </c:pt>
                <c:pt idx="11">
                  <c:v>13.406246976288932</c:v>
                </c:pt>
                <c:pt idx="12">
                  <c:v>12.692046553507517</c:v>
                </c:pt>
                <c:pt idx="13">
                  <c:v>11.756660303274449</c:v>
                </c:pt>
                <c:pt idx="14">
                  <c:v>10.593579824876633</c:v>
                </c:pt>
                <c:pt idx="15">
                  <c:v>9.2188840680061617</c:v>
                </c:pt>
                <c:pt idx="16">
                  <c:v>7.6654310062767586</c:v>
                </c:pt>
                <c:pt idx="17">
                  <c:v>5.9728014810259786</c:v>
                </c:pt>
                <c:pt idx="18">
                  <c:v>4.1785634163382737</c:v>
                </c:pt>
                <c:pt idx="19">
                  <c:v>2.313589650160671</c:v>
                </c:pt>
                <c:pt idx="20">
                  <c:v>0.40099261193829366</c:v>
                </c:pt>
                <c:pt idx="21">
                  <c:v>-1.542948521701589</c:v>
                </c:pt>
                <c:pt idx="22">
                  <c:v>-3.5072140506408713</c:v>
                </c:pt>
                <c:pt idx="23">
                  <c:v>-5.4845343386474905</c:v>
                </c:pt>
                <c:pt idx="24">
                  <c:v>-7.4701939208058752</c:v>
                </c:pt>
                <c:pt idx="25">
                  <c:v>-9.4611694785073617</c:v>
                </c:pt>
                <c:pt idx="26">
                  <c:v>-11.455540802772134</c:v>
                </c:pt>
                <c:pt idx="27">
                  <c:v>-13.452101082058025</c:v>
                </c:pt>
                <c:pt idx="28">
                  <c:v>-15.450103926800091</c:v>
                </c:pt>
                <c:pt idx="29">
                  <c:v>-17.4490995611683</c:v>
                </c:pt>
                <c:pt idx="30">
                  <c:v>-19.448824036812809</c:v>
                </c:pt>
                <c:pt idx="31">
                  <c:v>-21.449110941909719</c:v>
                </c:pt>
                <c:pt idx="32">
                  <c:v>-23.449796105841031</c:v>
                </c:pt>
                <c:pt idx="33">
                  <c:v>-25.450589077968715</c:v>
                </c:pt>
                <c:pt idx="34">
                  <c:v>-27.450904177031916</c:v>
                </c:pt>
                <c:pt idx="35">
                  <c:v>-29.449683019669113</c:v>
                </c:pt>
                <c:pt idx="36">
                  <c:v>-31.445259733427555</c:v>
                </c:pt>
                <c:pt idx="37">
                  <c:v>-33.435252581051429</c:v>
                </c:pt>
                <c:pt idx="38">
                  <c:v>-35.416341239171835</c:v>
                </c:pt>
                <c:pt idx="39">
                  <c:v>-37.383751837503453</c:v>
                </c:pt>
                <c:pt idx="40">
                  <c:v>-39.330359730562314</c:v>
                </c:pt>
                <c:pt idx="41">
                  <c:v>-41.245415493578477</c:v>
                </c:pt>
                <c:pt idx="42">
                  <c:v>-43.112971705607791</c:v>
                </c:pt>
                <c:pt idx="43">
                  <c:v>-44.910267603050869</c:v>
                </c:pt>
                <c:pt idx="44">
                  <c:v>-46.606756728847216</c:v>
                </c:pt>
                <c:pt idx="45">
                  <c:v>-48.165092554293743</c:v>
                </c:pt>
                <c:pt idx="46">
                  <c:v>-49.545694328880217</c:v>
                </c:pt>
                <c:pt idx="47">
                  <c:v>-50.715391072998329</c:v>
                </c:pt>
                <c:pt idx="48">
                  <c:v>-51.657516876417347</c:v>
                </c:pt>
                <c:pt idx="49">
                  <c:v>-52.3779253503034</c:v>
                </c:pt>
                <c:pt idx="50">
                  <c:v>-52.902818530639806</c:v>
                </c:pt>
                <c:pt idx="51">
                  <c:v>-53.269933634294304</c:v>
                </c:pt>
                <c:pt idx="52">
                  <c:v>-53.518624553193831</c:v>
                </c:pt>
                <c:pt idx="53">
                  <c:v>-53.683196106514629</c:v>
                </c:pt>
                <c:pt idx="54">
                  <c:v>-53.790336766888167</c:v>
                </c:pt>
                <c:pt idx="55">
                  <c:v>-53.859323645000899</c:v>
                </c:pt>
                <c:pt idx="56">
                  <c:v>-53.90342206675021</c:v>
                </c:pt>
                <c:pt idx="57">
                  <c:v>-53.931478446946684</c:v>
                </c:pt>
                <c:pt idx="58">
                  <c:v>-53.949274535140191</c:v>
                </c:pt>
                <c:pt idx="59">
                  <c:v>-53.960540742568469</c:v>
                </c:pt>
                <c:pt idx="60">
                  <c:v>-53.967664305076028</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-3.0154548043220109</c:v>
                </c:pt>
                <c:pt idx="1">
                  <c:v>-3.7941837039006603</c:v>
                </c:pt>
                <c:pt idx="2">
                  <c:v>-4.7725162732444772</c:v>
                </c:pt>
                <c:pt idx="3">
                  <c:v>-6.0001375057608231</c:v>
                </c:pt>
                <c:pt idx="4">
                  <c:v>-7.5376558071117579</c:v>
                </c:pt>
                <c:pt idx="5">
                  <c:v>-9.4575973109456903</c:v>
                </c:pt>
                <c:pt idx="6">
                  <c:v>-11.844033053004285</c:v>
                </c:pt>
                <c:pt idx="7">
                  <c:v>-14.78926005471298</c:v>
                </c:pt>
                <c:pt idx="8">
                  <c:v>-18.385027647051999</c:v>
                </c:pt>
                <c:pt idx="9">
                  <c:v>-22.705138836910763</c:v>
                </c:pt>
                <c:pt idx="10">
                  <c:v>-27.777334378138164</c:v>
                </c:pt>
                <c:pt idx="11">
                  <c:v>-33.547726999386605</c:v>
                </c:pt>
                <c:pt idx="12">
                  <c:v>-39.851835170726332</c:v>
                </c:pt>
                <c:pt idx="13">
                  <c:v>-46.415881018478217</c:v>
                </c:pt>
                <c:pt idx="14">
                  <c:v>-52.904507692138999</c:v>
                </c:pt>
                <c:pt idx="15">
                  <c:v>-59.000409904665659</c:v>
                </c:pt>
                <c:pt idx="16">
                  <c:v>-64.47417751309888</c:v>
                </c:pt>
                <c:pt idx="17">
                  <c:v>-69.211384131640557</c:v>
                </c:pt>
                <c:pt idx="18">
                  <c:v>-73.197666881163059</c:v>
                </c:pt>
                <c:pt idx="19">
                  <c:v>-76.48432917396164</c:v>
                </c:pt>
                <c:pt idx="20">
                  <c:v>-79.154996214900535</c:v>
                </c:pt>
                <c:pt idx="21">
                  <c:v>-81.30216762775602</c:v>
                </c:pt>
                <c:pt idx="22">
                  <c:v>-83.013905801542009</c:v>
                </c:pt>
                <c:pt idx="23">
                  <c:v>-84.367732982047059</c:v>
                </c:pt>
                <c:pt idx="24">
                  <c:v>-85.428752289633479</c:v>
                </c:pt>
                <c:pt idx="25">
                  <c:v>-86.249894173467169</c:v>
                </c:pt>
                <c:pt idx="26">
                  <c:v>-86.873043655429939</c:v>
                </c:pt>
                <c:pt idx="27">
                  <c:v>-87.330383757093699</c:v>
                </c:pt>
                <c:pt idx="28">
                  <c:v>-87.645626475214016</c:v>
                </c:pt>
                <c:pt idx="29">
                  <c:v>-87.834977288586103</c:v>
                </c:pt>
                <c:pt idx="30">
                  <c:v>-87.907762605470268</c:v>
                </c:pt>
                <c:pt idx="31">
                  <c:v>-87.866694687108904</c:v>
                </c:pt>
                <c:pt idx="32">
                  <c:v>-87.707801642326544</c:v>
                </c:pt>
                <c:pt idx="33">
                  <c:v>-87.42014645741385</c:v>
                </c:pt>
                <c:pt idx="34">
                  <c:v>-86.985568988994046</c:v>
                </c:pt>
                <c:pt idx="35">
                  <c:v>-86.378635970807409</c:v>
                </c:pt>
                <c:pt idx="36">
                  <c:v>-85.566595508316183</c:v>
                </c:pt>
                <c:pt idx="37">
                  <c:v>-84.508697829449062</c:v>
                </c:pt>
                <c:pt idx="38">
                  <c:v>-83.154508148394896</c:v>
                </c:pt>
                <c:pt idx="39">
                  <c:v>-81.441823909027505</c:v>
                </c:pt>
                <c:pt idx="40">
                  <c:v>-79.29557073461568</c:v>
                </c:pt>
                <c:pt idx="41">
                  <c:v>-76.62927591160728</c:v>
                </c:pt>
                <c:pt idx="42">
                  <c:v>-73.35108416262284</c:v>
                </c:pt>
                <c:pt idx="43">
                  <c:v>-69.377031537809145</c:v>
                </c:pt>
                <c:pt idx="44">
                  <c:v>-64.654377671111476</c:v>
                </c:pt>
                <c:pt idx="45">
                  <c:v>-59.194870581639897</c:v>
                </c:pt>
                <c:pt idx="46">
                  <c:v>-53.109433691389768</c:v>
                </c:pt>
                <c:pt idx="47">
                  <c:v>-46.624055724777058</c:v>
                </c:pt>
                <c:pt idx="48">
                  <c:v>-40.054123387710142</c:v>
                </c:pt>
                <c:pt idx="49">
                  <c:v>-33.735505352419196</c:v>
                </c:pt>
                <c:pt idx="50">
                  <c:v>-27.944555649817591</c:v>
                </c:pt>
                <c:pt idx="51">
                  <c:v>-22.849072418980757</c:v>
                </c:pt>
                <c:pt idx="52">
                  <c:v>-18.505766371809486</c:v>
                </c:pt>
                <c:pt idx="53">
                  <c:v>-14.888696496784991</c:v>
                </c:pt>
                <c:pt idx="54">
                  <c:v>-11.924901024503308</c:v>
                </c:pt>
                <c:pt idx="55">
                  <c:v>-9.5228154514875598</c:v>
                </c:pt>
                <c:pt idx="56">
                  <c:v>-7.5899656990662363</c:v>
                </c:pt>
                <c:pt idx="57">
                  <c:v>-6.0419461841859601</c:v>
                </c:pt>
                <c:pt idx="58">
                  <c:v>-4.8058564799511023</c:v>
                </c:pt>
                <c:pt idx="59">
                  <c:v>-3.8207325585158358</c:v>
                </c:pt>
                <c:pt idx="60">
                  <c:v>-3.0365764197366913</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44.392265578702009</c:v>
                </c:pt>
                <c:pt idx="1">
                  <c:v>42.398873118095381</c:v>
                </c:pt>
                <c:pt idx="2">
                  <c:v>40.409281235928809</c:v>
                </c:pt>
                <c:pt idx="3">
                  <c:v>38.425617909490924</c:v>
                </c:pt>
                <c:pt idx="4">
                  <c:v>36.451117967185404</c:v>
                </c:pt>
                <c:pt idx="5">
                  <c:v>34.490578461345223</c:v>
                </c:pt>
                <c:pt idx="6">
                  <c:v>32.550834229408608</c:v>
                </c:pt>
                <c:pt idx="7">
                  <c:v>30.641004193104596</c:v>
                </c:pt>
                <c:pt idx="8">
                  <c:v>28.771960319111535</c:v>
                </c:pt>
                <c:pt idx="9">
                  <c:v>26.954164209390683</c:v>
                </c:pt>
                <c:pt idx="10">
                  <c:v>25.193209421239956</c:v>
                </c:pt>
                <c:pt idx="11">
                  <c:v>23.483948621395271</c:v>
                </c:pt>
                <c:pt idx="12">
                  <c:v>21.806862268445514</c:v>
                </c:pt>
                <c:pt idx="13">
                  <c:v>20.131312590383335</c:v>
                </c:pt>
                <c:pt idx="14">
                  <c:v>18.425868328395254</c:v>
                </c:pt>
                <c:pt idx="15">
                  <c:v>16.669105493467033</c:v>
                </c:pt>
                <c:pt idx="16">
                  <c:v>14.85376587339999</c:v>
                </c:pt>
                <c:pt idx="17">
                  <c:v>12.983613642518517</c:v>
                </c:pt>
                <c:pt idx="18">
                  <c:v>11.067398999513291</c:v>
                </c:pt>
                <c:pt idx="19">
                  <c:v>9.113848304474466</c:v>
                </c:pt>
                <c:pt idx="20">
                  <c:v>7.1287966445895465</c:v>
                </c:pt>
                <c:pt idx="21">
                  <c:v>5.1138254102004357</c:v>
                </c:pt>
                <c:pt idx="22">
                  <c:v>3.0654466753417058</c:v>
                </c:pt>
                <c:pt idx="23">
                  <c:v>0.97417535274796585</c:v>
                </c:pt>
                <c:pt idx="24">
                  <c:v>-1.1767664511946034</c:v>
                </c:pt>
                <c:pt idx="25">
                  <c:v>-3.4129282779258996</c:v>
                </c:pt>
                <c:pt idx="26">
                  <c:v>-5.769534495279947</c:v>
                </c:pt>
                <c:pt idx="27">
                  <c:v>-8.2904136197118934</c:v>
                </c:pt>
                <c:pt idx="28">
                  <c:v>-11.023458935361994</c:v>
                </c:pt>
                <c:pt idx="29">
                  <c:v>-14.012669630436246</c:v>
                </c:pt>
                <c:pt idx="30">
                  <c:v>-17.290076689615255</c:v>
                </c:pt>
                <c:pt idx="31">
                  <c:v>-20.872796472313553</c:v>
                </c:pt>
                <c:pt idx="32">
                  <c:v>-24.767221259355235</c:v>
                </c:pt>
                <c:pt idx="33">
                  <c:v>-28.975787535339293</c:v>
                </c:pt>
                <c:pt idx="34">
                  <c:v>-33.498962371475052</c:v>
                </c:pt>
                <c:pt idx="35">
                  <c:v>-38.32955741518775</c:v>
                </c:pt>
                <c:pt idx="36">
                  <c:v>-43.444308449432882</c:v>
                </c:pt>
                <c:pt idx="37">
                  <c:v>-48.801201083955206</c:v>
                </c:pt>
                <c:pt idx="38">
                  <c:v>-54.345839197777963</c:v>
                </c:pt>
                <c:pt idx="39">
                  <c:v>-60.021812168940983</c:v>
                </c:pt>
                <c:pt idx="40">
                  <c:v>-65.778024563617933</c:v>
                </c:pt>
                <c:pt idx="41">
                  <c:v>-71.570408382921286</c:v>
                </c:pt>
                <c:pt idx="42">
                  <c:v>-77.359587459038792</c:v>
                </c:pt>
                <c:pt idx="43">
                  <c:v>-83.107055773297148</c:v>
                </c:pt>
                <c:pt idx="44">
                  <c:v>-88.771960981952162</c:v>
                </c:pt>
                <c:pt idx="45">
                  <c:v>-94.310312335350289</c:v>
                </c:pt>
                <c:pt idx="46">
                  <c:v>-99.678282676244606</c:v>
                </c:pt>
                <c:pt idx="47">
                  <c:v>-104.84000082727084</c:v>
                </c:pt>
                <c:pt idx="48">
                  <c:v>-109.777089040993</c:v>
                </c:pt>
                <c:pt idx="49">
                  <c:v>-114.49431764838366</c:v>
                </c:pt>
                <c:pt idx="50">
                  <c:v>-119.01720392788042</c:v>
                </c:pt>
                <c:pt idx="51">
                  <c:v>-123.38305254785479</c:v>
                </c:pt>
                <c:pt idx="52">
                  <c:v>-127.63094428414206</c:v>
                </c:pt>
                <c:pt idx="53">
                  <c:v>-131.79501155333898</c:v>
                </c:pt>
                <c:pt idx="54">
                  <c:v>-135.90183401841753</c:v>
                </c:pt>
                <c:pt idx="55">
                  <c:v>-139.97062012349033</c:v>
                </c:pt>
                <c:pt idx="56">
                  <c:v>-144.01459186387265</c:v>
                </c:pt>
                <c:pt idx="57">
                  <c:v>-148.04256831267782</c:v>
                </c:pt>
                <c:pt idx="58">
                  <c:v>-152.06031396723372</c:v>
                </c:pt>
                <c:pt idx="59">
                  <c:v>-156.07154835305261</c:v>
                </c:pt>
                <c:pt idx="60">
                  <c:v>-160.07865183742831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91.098850599488273</c:v>
                </c:pt>
                <c:pt idx="1">
                  <c:v>91.379874661241715</c:v>
                </c:pt>
                <c:pt idx="2">
                  <c:v>91.730226703413308</c:v>
                </c:pt>
                <c:pt idx="3">
                  <c:v>92.164529664718202</c:v>
                </c:pt>
                <c:pt idx="4">
                  <c:v>92.698073229162588</c:v>
                </c:pt>
                <c:pt idx="5">
                  <c:v>93.344272396295395</c:v>
                </c:pt>
                <c:pt idx="6">
                  <c:v>94.10951677068347</c:v>
                </c:pt>
                <c:pt idx="7">
                  <c:v>94.984086346143513</c:v>
                </c:pt>
                <c:pt idx="8">
                  <c:v>95.928595038882406</c:v>
                </c:pt>
                <c:pt idx="9">
                  <c:v>96.858739056708785</c:v>
                </c:pt>
                <c:pt idx="10">
                  <c:v>97.637978082068116</c:v>
                </c:pt>
                <c:pt idx="11">
                  <c:v>98.09418502336321</c:v>
                </c:pt>
                <c:pt idx="12">
                  <c:v>98.069577074676374</c:v>
                </c:pt>
                <c:pt idx="13">
                  <c:v>97.484738086548603</c:v>
                </c:pt>
                <c:pt idx="14">
                  <c:v>96.370947163230539</c:v>
                </c:pt>
                <c:pt idx="15">
                  <c:v>94.842464572463086</c:v>
                </c:pt>
                <c:pt idx="16">
                  <c:v>93.031755728470117</c:v>
                </c:pt>
                <c:pt idx="17">
                  <c:v>91.034150122912465</c:v>
                </c:pt>
                <c:pt idx="18">
                  <c:v>88.885170747782567</c:v>
                </c:pt>
                <c:pt idx="19">
                  <c:v>86.563514250753883</c:v>
                </c:pt>
                <c:pt idx="20">
                  <c:v>84.003558353004493</c:v>
                </c:pt>
                <c:pt idx="21">
                  <c:v>81.107144761754199</c:v>
                </c:pt>
                <c:pt idx="22">
                  <c:v>77.751936228223144</c:v>
                </c:pt>
                <c:pt idx="23">
                  <c:v>73.798015506780786</c:v>
                </c:pt>
                <c:pt idx="24">
                  <c:v>69.096309999968327</c:v>
                </c:pt>
                <c:pt idx="25">
                  <c:v>63.503159120916052</c:v>
                </c:pt>
                <c:pt idx="26">
                  <c:v>56.904645782209215</c:v>
                </c:pt>
                <c:pt idx="27">
                  <c:v>49.250197040130537</c:v>
                </c:pt>
                <c:pt idx="28">
                  <c:v>40.58559557337454</c:v>
                </c:pt>
                <c:pt idx="29">
                  <c:v>31.065031156417291</c:v>
                </c:pt>
                <c:pt idx="30">
                  <c:v>20.92454969935828</c:v>
                </c:pt>
                <c:pt idx="31">
                  <c:v>10.426098484614581</c:v>
                </c:pt>
                <c:pt idx="32">
                  <c:v>-0.18775206575823866</c:v>
                </c:pt>
                <c:pt idx="33">
                  <c:v>-10.692876265820129</c:v>
                </c:pt>
                <c:pt idx="34">
                  <c:v>-20.844403432135806</c:v>
                </c:pt>
                <c:pt idx="35">
                  <c:v>-30.34694137446817</c:v>
                </c:pt>
                <c:pt idx="36">
                  <c:v>-38.877139471836657</c:v>
                </c:pt>
                <c:pt idx="37">
                  <c:v>-46.151764386243762</c:v>
                </c:pt>
                <c:pt idx="38">
                  <c:v>-51.988627609974756</c:v>
                </c:pt>
                <c:pt idx="39">
                  <c:v>-56.317944094852514</c:v>
                </c:pt>
                <c:pt idx="40">
                  <c:v>-59.149882614574082</c:v>
                </c:pt>
                <c:pt idx="41">
                  <c:v>-60.531167222906511</c:v>
                </c:pt>
                <c:pt idx="42">
                  <c:v>-60.515671037753599</c:v>
                </c:pt>
                <c:pt idx="43">
                  <c:v>-59.157294670974878</c:v>
                </c:pt>
                <c:pt idx="44">
                  <c:v>-56.524417579014809</c:v>
                </c:pt>
                <c:pt idx="45">
                  <c:v>-52.730932806127427</c:v>
                </c:pt>
                <c:pt idx="46">
                  <c:v>-47.9718983189303</c:v>
                </c:pt>
                <c:pt idx="47">
                  <c:v>-42.541639420326781</c:v>
                </c:pt>
                <c:pt idx="48">
                  <c:v>-36.81057968552409</c:v>
                </c:pt>
                <c:pt idx="49">
                  <c:v>-31.158683551914351</c:v>
                </c:pt>
                <c:pt idx="50">
                  <c:v>-25.897521165279134</c:v>
                </c:pt>
                <c:pt idx="51">
                  <c:v>-21.222958819747443</c:v>
                </c:pt>
                <c:pt idx="52">
                  <c:v>-17.214050158570405</c:v>
                </c:pt>
                <c:pt idx="53">
                  <c:v>-13.862625646187025</c:v>
                </c:pt>
                <c:pt idx="54">
                  <c:v>-11.109851852862226</c:v>
                </c:pt>
                <c:pt idx="55">
                  <c:v>-8.8753928053173325</c:v>
                </c:pt>
                <c:pt idx="56">
                  <c:v>-7.0756965659879922</c:v>
                </c:pt>
                <c:pt idx="57">
                  <c:v>-5.6334461652103682</c:v>
                </c:pt>
                <c:pt idx="58">
                  <c:v>-4.4813726160203187</c:v>
                </c:pt>
                <c:pt idx="59">
                  <c:v>-3.5629854802888428</c:v>
                </c:pt>
                <c:pt idx="60">
                  <c:v>-2.831840445931098</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25.716927342216579</c:v>
                </c:pt>
                <c:pt idx="1">
                  <c:v>25.709898712312409</c:v>
                </c:pt>
                <c:pt idx="2">
                  <c:v>25.698782331506887</c:v>
                </c:pt>
                <c:pt idx="3">
                  <c:v>25.681222129540373</c:v>
                </c:pt>
                <c:pt idx="4">
                  <c:v>25.653535703987501</c:v>
                </c:pt>
                <c:pt idx="5">
                  <c:v>25.610014024393909</c:v>
                </c:pt>
                <c:pt idx="6">
                  <c:v>25.541917881670962</c:v>
                </c:pt>
                <c:pt idx="7">
                  <c:v>25.436133196533813</c:v>
                </c:pt>
                <c:pt idx="8">
                  <c:v>25.273581194542707</c:v>
                </c:pt>
                <c:pt idx="9">
                  <c:v>25.027802228106516</c:v>
                </c:pt>
                <c:pt idx="10">
                  <c:v>24.664695464510309</c:v>
                </c:pt>
                <c:pt idx="11">
                  <c:v>24.144981307664946</c:v>
                </c:pt>
                <c:pt idx="12">
                  <c:v>23.430743432281549</c:v>
                </c:pt>
                <c:pt idx="13">
                  <c:v>22.495297824336156</c:v>
                </c:pt>
                <c:pt idx="14">
                  <c:v>21.332123271965912</c:v>
                </c:pt>
                <c:pt idx="15">
                  <c:v>19.957278422070978</c:v>
                </c:pt>
                <c:pt idx="16">
                  <c:v>18.40358907430592</c:v>
                </c:pt>
                <c:pt idx="17">
                  <c:v>16.710585087257005</c:v>
                </c:pt>
                <c:pt idx="18">
                  <c:v>14.915753606743552</c:v>
                </c:pt>
                <c:pt idx="19">
                  <c:v>13.049839505923073</c:v>
                </c:pt>
                <c:pt idx="20">
                  <c:v>11.135752554655889</c:v>
                </c:pt>
                <c:pt idx="21">
                  <c:v>9.1894511144832904</c:v>
                </c:pt>
                <c:pt idx="22">
                  <c:v>7.2214473774403487</c:v>
                </c:pt>
                <c:pt idx="23">
                  <c:v>5.2382090120429394</c:v>
                </c:pt>
                <c:pt idx="24">
                  <c:v>3.2431863973140942</c:v>
                </c:pt>
                <c:pt idx="25">
                  <c:v>1.2374126581876719</c:v>
                </c:pt>
                <c:pt idx="26">
                  <c:v>-0.78030940286803074</c:v>
                </c:pt>
                <c:pt idx="27">
                  <c:v>-2.8136228367265765</c:v>
                </c:pt>
                <c:pt idx="28">
                  <c:v>-4.8692457895557251</c:v>
                </c:pt>
                <c:pt idx="29">
                  <c:v>-6.9580254985416996</c:v>
                </c:pt>
                <c:pt idx="30">
                  <c:v>-9.0963519155577277</c:v>
                </c:pt>
                <c:pt idx="31">
                  <c:v>-11.307630511585723</c:v>
                </c:pt>
                <c:pt idx="32">
                  <c:v>-13.623037850279129</c:v>
                </c:pt>
                <c:pt idx="33">
                  <c:v>-16.080151818644204</c:v>
                </c:pt>
                <c:pt idx="34">
                  <c:v>-18.71784287072008</c:v>
                </c:pt>
                <c:pt idx="35">
                  <c:v>-21.567163472785648</c:v>
                </c:pt>
                <c:pt idx="36">
                  <c:v>-24.641244283231355</c:v>
                </c:pt>
                <c:pt idx="37">
                  <c:v>-27.929810954545928</c:v>
                </c:pt>
                <c:pt idx="38">
                  <c:v>-31.401888564182435</c:v>
                </c:pt>
                <c:pt idx="39">
                  <c:v>-35.014446439331472</c:v>
                </c:pt>
                <c:pt idx="40">
                  <c:v>-38.721255902663778</c:v>
                </c:pt>
                <c:pt idx="41">
                  <c:v>-42.477899713383849</c:v>
                </c:pt>
                <c:pt idx="42">
                  <c:v>-46.242447473089037</c:v>
                </c:pt>
                <c:pt idx="43">
                  <c:v>-49.973469406317228</c:v>
                </c:pt>
                <c:pt idx="44">
                  <c:v>-53.627616054668266</c:v>
                </c:pt>
                <c:pt idx="45">
                  <c:v>-57.159021596497539</c:v>
                </c:pt>
                <c:pt idx="46">
                  <c:v>-60.522545184000542</c:v>
                </c:pt>
                <c:pt idx="47">
                  <c:v>-63.681431662700383</c:v>
                </c:pt>
                <c:pt idx="48">
                  <c:v>-66.616722778465856</c:v>
                </c:pt>
                <c:pt idx="49">
                  <c:v>-69.332813315067057</c:v>
                </c:pt>
                <c:pt idx="50">
                  <c:v>-71.854979850578559</c:v>
                </c:pt>
                <c:pt idx="51">
                  <c:v>-74.220373676421303</c:v>
                </c:pt>
                <c:pt idx="52">
                  <c:v>-76.467978191320015</c:v>
                </c:pt>
                <c:pt idx="53">
                  <c:v>-78.631864130197584</c:v>
                </c:pt>
                <c:pt idx="54">
                  <c:v>-80.738572141404674</c:v>
                </c:pt>
                <c:pt idx="55">
                  <c:v>-82.807286014169946</c:v>
                </c:pt>
                <c:pt idx="56">
                  <c:v>-84.851212172359226</c:v>
                </c:pt>
                <c:pt idx="57">
                  <c:v>-86.879159858081664</c:v>
                </c:pt>
                <c:pt idx="58">
                  <c:v>-88.896887363298788</c:v>
                </c:pt>
                <c:pt idx="59">
                  <c:v>-90.908110297237087</c:v>
                </c:pt>
                <c:pt idx="60">
                  <c:v>-92.915206555796487</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18.675338236485459</c:v>
                </c:pt>
                <c:pt idx="1">
                  <c:v>16.688974405782982</c:v>
                </c:pt>
                <c:pt idx="2">
                  <c:v>14.710498904421952</c:v>
                </c:pt>
                <c:pt idx="3">
                  <c:v>12.744395779950551</c:v>
                </c:pt>
                <c:pt idx="4">
                  <c:v>10.797582263197903</c:v>
                </c:pt>
                <c:pt idx="5">
                  <c:v>8.8805644369513121</c:v>
                </c:pt>
                <c:pt idx="6">
                  <c:v>7.0089163477376406</c:v>
                </c:pt>
                <c:pt idx="7">
                  <c:v>5.204870996570782</c:v>
                </c:pt>
                <c:pt idx="8">
                  <c:v>3.4983791245688374</c:v>
                </c:pt>
                <c:pt idx="9">
                  <c:v>1.9263619812841744</c:v>
                </c:pt>
                <c:pt idx="10">
                  <c:v>0.52851395672963497</c:v>
                </c:pt>
                <c:pt idx="11">
                  <c:v>-0.66103268626965372</c:v>
                </c:pt>
                <c:pt idx="12">
                  <c:v>-1.6238811638360338</c:v>
                </c:pt>
                <c:pt idx="13">
                  <c:v>-2.3639852339527878</c:v>
                </c:pt>
                <c:pt idx="14">
                  <c:v>-2.9062549435706542</c:v>
                </c:pt>
                <c:pt idx="15">
                  <c:v>-3.2881729286039461</c:v>
                </c:pt>
                <c:pt idx="16">
                  <c:v>-3.5498232009059372</c:v>
                </c:pt>
                <c:pt idx="17">
                  <c:v>-3.7269714447384903</c:v>
                </c:pt>
                <c:pt idx="18">
                  <c:v>-3.8483546072302648</c:v>
                </c:pt>
                <c:pt idx="19">
                  <c:v>-3.9359912014486067</c:v>
                </c:pt>
                <c:pt idx="20">
                  <c:v>-4.0069559100663295</c:v>
                </c:pt>
                <c:pt idx="21">
                  <c:v>-4.0756257042828512</c:v>
                </c:pt>
                <c:pt idx="22">
                  <c:v>-4.1560007020986465</c:v>
                </c:pt>
                <c:pt idx="23">
                  <c:v>-4.2640336592949657</c:v>
                </c:pt>
                <c:pt idx="24">
                  <c:v>-4.4199528485086956</c:v>
                </c:pt>
                <c:pt idx="25">
                  <c:v>-4.6503409361135688</c:v>
                </c:pt>
                <c:pt idx="26">
                  <c:v>-4.9892250924119121</c:v>
                </c:pt>
                <c:pt idx="27">
                  <c:v>-5.4767907829853213</c:v>
                </c:pt>
                <c:pt idx="28">
                  <c:v>-6.154213145806267</c:v>
                </c:pt>
                <c:pt idx="29">
                  <c:v>-7.0546441318945501</c:v>
                </c:pt>
                <c:pt idx="30">
                  <c:v>-8.1937247740575074</c:v>
                </c:pt>
                <c:pt idx="31">
                  <c:v>-9.5651659607278336</c:v>
                </c:pt>
                <c:pt idx="32">
                  <c:v>-11.144183409076104</c:v>
                </c:pt>
                <c:pt idx="33">
                  <c:v>-12.895635716695086</c:v>
                </c:pt>
                <c:pt idx="34">
                  <c:v>-14.781119500754992</c:v>
                </c:pt>
                <c:pt idx="35">
                  <c:v>-16.762393942402095</c:v>
                </c:pt>
                <c:pt idx="36">
                  <c:v>-18.803064166201516</c:v>
                </c:pt>
                <c:pt idx="37">
                  <c:v>-20.871390129409289</c:v>
                </c:pt>
                <c:pt idx="38">
                  <c:v>-22.943950633595552</c:v>
                </c:pt>
                <c:pt idx="39">
                  <c:v>-25.007365729609504</c:v>
                </c:pt>
                <c:pt idx="40">
                  <c:v>-27.056768660954155</c:v>
                </c:pt>
                <c:pt idx="41">
                  <c:v>-29.092508669537427</c:v>
                </c:pt>
                <c:pt idx="42">
                  <c:v>-31.117139985949755</c:v>
                </c:pt>
                <c:pt idx="43">
                  <c:v>-33.133586366979934</c:v>
                </c:pt>
                <c:pt idx="44">
                  <c:v>-35.144344927283896</c:v>
                </c:pt>
                <c:pt idx="45">
                  <c:v>-37.151290738852765</c:v>
                </c:pt>
                <c:pt idx="46">
                  <c:v>-39.155737492244064</c:v>
                </c:pt>
                <c:pt idx="47">
                  <c:v>-41.158569164570444</c:v>
                </c:pt>
                <c:pt idx="48">
                  <c:v>-43.160366262527162</c:v>
                </c:pt>
                <c:pt idx="49">
                  <c:v>-45.1615043333166</c:v>
                </c:pt>
                <c:pt idx="50">
                  <c:v>-47.162224077301872</c:v>
                </c:pt>
                <c:pt idx="51">
                  <c:v>-49.162678871433471</c:v>
                </c:pt>
                <c:pt idx="52">
                  <c:v>-51.162966092822053</c:v>
                </c:pt>
                <c:pt idx="53">
                  <c:v>-53.163147423141396</c:v>
                </c:pt>
                <c:pt idx="54">
                  <c:v>-55.163261877012857</c:v>
                </c:pt>
                <c:pt idx="55">
                  <c:v>-57.163334109320388</c:v>
                </c:pt>
                <c:pt idx="56">
                  <c:v>-59.163379691513434</c:v>
                </c:pt>
                <c:pt idx="57">
                  <c:v>-61.163408454596151</c:v>
                </c:pt>
                <c:pt idx="58">
                  <c:v>-63.163426603934944</c:v>
                </c:pt>
                <c:pt idx="59">
                  <c:v>-65.163438055815519</c:v>
                </c:pt>
                <c:pt idx="60">
                  <c:v>-67.163445281631795</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-3.032930614373889</c:v>
                </c:pt>
                <c:pt idx="1">
                  <c:v>-3.8161844448676305</c:v>
                </c:pt>
                <c:pt idx="2">
                  <c:v>-4.8002135643298791</c:v>
                </c:pt>
                <c:pt idx="3">
                  <c:v>-6.0350063277574932</c:v>
                </c:pt>
                <c:pt idx="4">
                  <c:v>-7.5815530500329524</c:v>
                </c:pt>
                <c:pt idx="5">
                  <c:v>-9.5128606592424596</c:v>
                </c:pt>
                <c:pt idx="6">
                  <c:v>-11.913605473896975</c:v>
                </c:pt>
                <c:pt idx="7">
                  <c:v>-14.876846518156876</c:v>
                </c:pt>
                <c:pt idx="8">
                  <c:v>-18.495292421374014</c:v>
                </c:pt>
                <c:pt idx="9">
                  <c:v>-22.843953863095571</c:v>
                </c:pt>
                <c:pt idx="10">
                  <c:v>-27.95209194214652</c:v>
                </c:pt>
                <c:pt idx="11">
                  <c:v>-33.767733338580697</c:v>
                </c:pt>
                <c:pt idx="12">
                  <c:v>-40.128805945711981</c:v>
                </c:pt>
                <c:pt idx="13">
                  <c:v>-46.764564976861934</c:v>
                </c:pt>
                <c:pt idx="14">
                  <c:v>-53.343471618487229</c:v>
                </c:pt>
                <c:pt idx="15">
                  <c:v>-59.553026422542814</c:v>
                </c:pt>
                <c:pt idx="16">
                  <c:v>-65.169867873336457</c:v>
                </c:pt>
                <c:pt idx="17">
                  <c:v>-70.087181232593551</c:v>
                </c:pt>
                <c:pt idx="18">
                  <c:v>-74.30017988852201</c:v>
                </c:pt>
                <c:pt idx="19">
                  <c:v>-77.872210637696782</c:v>
                </c:pt>
                <c:pt idx="20">
                  <c:v>-80.902035643743531</c:v>
                </c:pt>
                <c:pt idx="21">
                  <c:v>-83.501161489996548</c:v>
                </c:pt>
                <c:pt idx="22">
                  <c:v>-85.781480672306174</c:v>
                </c:pt>
                <c:pt idx="23">
                  <c:v>-87.850320427309541</c:v>
                </c:pt>
                <c:pt idx="24">
                  <c:v>-89.809918507791707</c:v>
                </c:pt>
                <c:pt idx="25">
                  <c:v>-91.759188323767304</c:v>
                </c:pt>
                <c:pt idx="26">
                  <c:v>-93.796394864356117</c:v>
                </c:pt>
                <c:pt idx="27">
                  <c:v>-96.021752530068227</c:v>
                </c:pt>
                <c:pt idx="28">
                  <c:v>-98.538937363067078</c:v>
                </c:pt>
                <c:pt idx="29">
                  <c:v>-101.4540795504242</c:v>
                </c:pt>
                <c:pt idx="30">
                  <c:v>-104.87001545166561</c:v>
                </c:pt>
                <c:pt idx="31">
                  <c:v>-108.87275442640514</c:v>
                </c:pt>
                <c:pt idx="32">
                  <c:v>-113.5073406023449</c:v>
                </c:pt>
                <c:pt idx="33">
                  <c:v>-118.74382955546035</c:v>
                </c:pt>
                <c:pt idx="34">
                  <c:v>-124.44315644972163</c:v>
                </c:pt>
                <c:pt idx="35">
                  <c:v>-130.3441922917977</c:v>
                </c:pt>
                <c:pt idx="36">
                  <c:v>-136.09373498194489</c:v>
                </c:pt>
                <c:pt idx="37">
                  <c:v>-141.31751152869668</c:v>
                </c:pt>
                <c:pt idx="38">
                  <c:v>-145.69724738082925</c:v>
                </c:pt>
                <c:pt idx="39">
                  <c:v>-149.01351920920268</c:v>
                </c:pt>
                <c:pt idx="40">
                  <c:v>-151.14344511863564</c:v>
                </c:pt>
                <c:pt idx="41">
                  <c:v>-152.03216860923067</c:v>
                </c:pt>
                <c:pt idx="42">
                  <c:v>-151.66349343430997</c:v>
                </c:pt>
                <c:pt idx="43">
                  <c:v>-150.04568724207499</c:v>
                </c:pt>
                <c:pt idx="44">
                  <c:v>-147.21802935356092</c:v>
                </c:pt>
                <c:pt idx="45">
                  <c:v>-143.27572460983967</c:v>
                </c:pt>
                <c:pt idx="46">
                  <c:v>-138.40151465778752</c:v>
                </c:pt>
                <c:pt idx="47">
                  <c:v>-132.88131629607176</c:v>
                </c:pt>
                <c:pt idx="48">
                  <c:v>-127.07959908831337</c:v>
                </c:pt>
                <c:pt idx="49">
                  <c:v>-121.37197330926027</c:v>
                </c:pt>
                <c:pt idx="50">
                  <c:v>-116.06674239817191</c:v>
                </c:pt>
                <c:pt idx="51">
                  <c:v>-111.35727523792445</c:v>
                </c:pt>
                <c:pt idx="52">
                  <c:v>-107.32069093022164</c:v>
                </c:pt>
                <c:pt idx="53">
                  <c:v>-103.9473080737076</c:v>
                </c:pt>
                <c:pt idx="54">
                  <c:v>-101.17710478778623</c:v>
                </c:pt>
                <c:pt idx="55">
                  <c:v>-98.928807339935261</c:v>
                </c:pt>
                <c:pt idx="56">
                  <c:v>-97.118122045790159</c:v>
                </c:pt>
                <c:pt idx="57">
                  <c:v>-95.667144321177858</c:v>
                </c:pt>
                <c:pt idx="58">
                  <c:v>-94.508139210568089</c:v>
                </c:pt>
                <c:pt idx="59">
                  <c:v>-93.58424654002296</c:v>
                </c:pt>
                <c:pt idx="60">
                  <c:v>-92.848728504465456</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94.131781213862155</c:v>
                </c:pt>
                <c:pt idx="1">
                  <c:v>95.196059106109345</c:v>
                </c:pt>
                <c:pt idx="2">
                  <c:v>96.530440267743188</c:v>
                </c:pt>
                <c:pt idx="3">
                  <c:v>98.199535992475703</c:v>
                </c:pt>
                <c:pt idx="4">
                  <c:v>100.27962627919554</c:v>
                </c:pt>
                <c:pt idx="5">
                  <c:v>102.85713305553786</c:v>
                </c:pt>
                <c:pt idx="6">
                  <c:v>106.02312224458045</c:v>
                </c:pt>
                <c:pt idx="7">
                  <c:v>109.86093286430039</c:v>
                </c:pt>
                <c:pt idx="8">
                  <c:v>114.42388746025642</c:v>
                </c:pt>
                <c:pt idx="9">
                  <c:v>119.70269291980435</c:v>
                </c:pt>
                <c:pt idx="10">
                  <c:v>125.59007002421465</c:v>
                </c:pt>
                <c:pt idx="11">
                  <c:v>131.86191836194391</c:v>
                </c:pt>
                <c:pt idx="12">
                  <c:v>138.19838302038835</c:v>
                </c:pt>
                <c:pt idx="13">
                  <c:v>144.24930306341048</c:v>
                </c:pt>
                <c:pt idx="14">
                  <c:v>149.71441878171777</c:v>
                </c:pt>
                <c:pt idx="15">
                  <c:v>154.39549099500593</c:v>
                </c:pt>
                <c:pt idx="16">
                  <c:v>158.2016236018066</c:v>
                </c:pt>
                <c:pt idx="17">
                  <c:v>161.12133135550602</c:v>
                </c:pt>
                <c:pt idx="18">
                  <c:v>163.18535063630458</c:v>
                </c:pt>
                <c:pt idx="19">
                  <c:v>164.43572488845064</c:v>
                </c:pt>
                <c:pt idx="20">
                  <c:v>164.90559399674802</c:v>
                </c:pt>
                <c:pt idx="21">
                  <c:v>164.60830625175075</c:v>
                </c:pt>
                <c:pt idx="22">
                  <c:v>163.53341690052929</c:v>
                </c:pt>
                <c:pt idx="23">
                  <c:v>161.64833593409034</c:v>
                </c:pt>
                <c:pt idx="24">
                  <c:v>158.90622850776001</c:v>
                </c:pt>
                <c:pt idx="25">
                  <c:v>155.2623474446834</c:v>
                </c:pt>
                <c:pt idx="26">
                  <c:v>150.70104064656533</c:v>
                </c:pt>
                <c:pt idx="27">
                  <c:v>145.27194957019873</c:v>
                </c:pt>
                <c:pt idx="28">
                  <c:v>139.1245329364416</c:v>
                </c:pt>
                <c:pt idx="29">
                  <c:v>132.51911070684142</c:v>
                </c:pt>
                <c:pt idx="30">
                  <c:v>125.79456515102385</c:v>
                </c:pt>
                <c:pt idx="31">
                  <c:v>119.29885291101971</c:v>
                </c:pt>
                <c:pt idx="32">
                  <c:v>113.31958853658666</c:v>
                </c:pt>
                <c:pt idx="33">
                  <c:v>108.05095328964022</c:v>
                </c:pt>
                <c:pt idx="34">
                  <c:v>103.59875301758578</c:v>
                </c:pt>
                <c:pt idx="35">
                  <c:v>99.99725091732958</c:v>
                </c:pt>
                <c:pt idx="36">
                  <c:v>97.216595510108249</c:v>
                </c:pt>
                <c:pt idx="37">
                  <c:v>95.165747142452915</c:v>
                </c:pt>
                <c:pt idx="38">
                  <c:v>93.70861977085444</c:v>
                </c:pt>
                <c:pt idx="39">
                  <c:v>92.695575114350177</c:v>
                </c:pt>
                <c:pt idx="40">
                  <c:v>91.993562504061501</c:v>
                </c:pt>
                <c:pt idx="41">
                  <c:v>91.501001386324177</c:v>
                </c:pt>
                <c:pt idx="42">
                  <c:v>91.147822396556379</c:v>
                </c:pt>
                <c:pt idx="43">
                  <c:v>90.888392571100155</c:v>
                </c:pt>
                <c:pt idx="44">
                  <c:v>90.693611774546056</c:v>
                </c:pt>
                <c:pt idx="45">
                  <c:v>90.544791803712272</c:v>
                </c:pt>
                <c:pt idx="46">
                  <c:v>90.42961633885723</c:v>
                </c:pt>
                <c:pt idx="47">
                  <c:v>90.339676875744985</c:v>
                </c:pt>
                <c:pt idx="48">
                  <c:v>90.269019402789297</c:v>
                </c:pt>
                <c:pt idx="49">
                  <c:v>90.213289757345891</c:v>
                </c:pt>
                <c:pt idx="50">
                  <c:v>90.169221232892653</c:v>
                </c:pt>
                <c:pt idx="51">
                  <c:v>90.134316418176979</c:v>
                </c:pt>
                <c:pt idx="52">
                  <c:v>90.106640771651215</c:v>
                </c:pt>
                <c:pt idx="53">
                  <c:v>90.08468242752059</c:v>
                </c:pt>
                <c:pt idx="54">
                  <c:v>90.067252934923985</c:v>
                </c:pt>
                <c:pt idx="55">
                  <c:v>90.0534145346179</c:v>
                </c:pt>
                <c:pt idx="56">
                  <c:v>90.042425479802162</c:v>
                </c:pt>
                <c:pt idx="57">
                  <c:v>90.0336981559675</c:v>
                </c:pt>
                <c:pt idx="58">
                  <c:v>90.02676659454778</c:v>
                </c:pt>
                <c:pt idx="59">
                  <c:v>90.021261059734115</c:v>
                </c:pt>
                <c:pt idx="60">
                  <c:v>90.016888058534363</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-59.204149045110633</c:v>
                </c:pt>
                <c:pt idx="1">
                  <c:v>-57.218459285187969</c:v>
                </c:pt>
                <c:pt idx="2">
                  <c:v>-55.24104345024179</c:v>
                </c:pt>
                <c:pt idx="3">
                  <c:v>-53.276598373125978</c:v>
                </c:pt>
                <c:pt idx="4">
                  <c:v>-51.332360263305446</c:v>
                </c:pt>
                <c:pt idx="5">
                  <c:v>-49.41929768243547</c:v>
                </c:pt>
                <c:pt idx="6">
                  <c:v>-47.553619688845103</c:v>
                </c:pt>
                <c:pt idx="7">
                  <c:v>-45.758354989458127</c:v>
                </c:pt>
                <c:pt idx="8">
                  <c:v>-44.064299704980215</c:v>
                </c:pt>
                <c:pt idx="9">
                  <c:v>-42.508997054373182</c:v>
                </c:pt>
                <c:pt idx="10">
                  <c:v>-41.132122704346926</c:v>
                </c:pt>
                <c:pt idx="11">
                  <c:v>-39.966810355414417</c:v>
                </c:pt>
                <c:pt idx="12">
                  <c:v>-39.029603751314973</c:v>
                </c:pt>
                <c:pt idx="13">
                  <c:v>-38.314592475072821</c:v>
                </c:pt>
                <c:pt idx="14">
                  <c:v>-37.795780058346935</c:v>
                </c:pt>
                <c:pt idx="15">
                  <c:v>-37.436064923817952</c:v>
                </c:pt>
                <c:pt idx="16">
                  <c:v>-37.197303468333281</c:v>
                </c:pt>
                <c:pt idx="17">
                  <c:v>-37.047193677978171</c:v>
                </c:pt>
                <c:pt idx="18">
                  <c:v>-36.962270241951273</c:v>
                </c:pt>
                <c:pt idx="19">
                  <c:v>-36.928518359678819</c:v>
                </c:pt>
                <c:pt idx="20">
                  <c:v>-36.941493161200462</c:v>
                </c:pt>
                <c:pt idx="21">
                  <c:v>-37.007523502872466</c:v>
                </c:pt>
                <c:pt idx="22">
                  <c:v>-37.14740535019353</c:v>
                </c:pt>
                <c:pt idx="23">
                  <c:v>-37.403794046352161</c:v>
                </c:pt>
                <c:pt idx="24">
                  <c:v>-37.851473867027977</c:v>
                </c:pt>
                <c:pt idx="25">
                  <c:v>-38.601558630472333</c:v>
                </c:pt>
                <c:pt idx="26">
                  <c:v>-39.776466598922156</c:v>
                </c:pt>
                <c:pt idx="27">
                  <c:v>-41.440860526626757</c:v>
                </c:pt>
                <c:pt idx="28">
                  <c:v>-43.539928562706258</c:v>
                </c:pt>
                <c:pt idx="29">
                  <c:v>-45.926540550739276</c:v>
                </c:pt>
                <c:pt idx="30">
                  <c:v>-48.451828338694781</c:v>
                </c:pt>
                <c:pt idx="31">
                  <c:v>-51.027556163121929</c:v>
                </c:pt>
                <c:pt idx="32">
                  <c:v>-53.633905621651714</c:v>
                </c:pt>
                <c:pt idx="33">
                  <c:v>-56.298886707475219</c:v>
                </c:pt>
                <c:pt idx="34">
                  <c:v>-59.072448747576217</c:v>
                </c:pt>
                <c:pt idx="35">
                  <c:v>-62.003646946153104</c:v>
                </c:pt>
                <c:pt idx="36">
                  <c:v>-65.123367903328742</c:v>
                </c:pt>
                <c:pt idx="37">
                  <c:v>-68.435617817655043</c:v>
                </c:pt>
                <c:pt idx="38">
                  <c:v>-71.919284925696246</c:v>
                </c:pt>
                <c:pt idx="39">
                  <c:v>-75.537291539384498</c:v>
                </c:pt>
                <c:pt idx="40">
                  <c:v>-79.246614745737205</c:v>
                </c:pt>
                <c:pt idx="41">
                  <c:v>-83.004420520897582</c:v>
                </c:pt>
                <c:pt idx="42">
                  <c:v>-86.769516540596697</c:v>
                </c:pt>
                <c:pt idx="43">
                  <c:v>-90.500806428983765</c:v>
                </c:pt>
                <c:pt idx="44">
                  <c:v>-94.1550899513433</c:v>
                </c:pt>
                <c:pt idx="45">
                  <c:v>-97.686568739634595</c:v>
                </c:pt>
                <c:pt idx="46">
                  <c:v>-101.05013324488418</c:v>
                </c:pt>
                <c:pt idx="47">
                  <c:v>-104.20904341248962</c:v>
                </c:pt>
                <c:pt idx="48">
                  <c:v>-107.14434862268081</c:v>
                </c:pt>
                <c:pt idx="49">
                  <c:v>-109.86044771173148</c:v>
                </c:pt>
                <c:pt idx="50">
                  <c:v>-112.38261950759326</c:v>
                </c:pt>
                <c:pt idx="51">
                  <c:v>-114.74801659831903</c:v>
                </c:pt>
                <c:pt idx="52">
                  <c:v>-116.99562315163294</c:v>
                </c:pt>
                <c:pt idx="53">
                  <c:v>-119.15951036806482</c:v>
                </c:pt>
                <c:pt idx="54">
                  <c:v>-121.26621918192969</c:v>
                </c:pt>
                <c:pt idx="55">
                  <c:v>-123.33493355977416</c:v>
                </c:pt>
                <c:pt idx="56">
                  <c:v>-125.3788600361039</c:v>
                </c:pt>
                <c:pt idx="57">
                  <c:v>-127.40680792234323</c:v>
                </c:pt>
                <c:pt idx="58">
                  <c:v>-129.42453555399192</c:v>
                </c:pt>
                <c:pt idx="59">
                  <c:v>-131.43575856766884</c:v>
                </c:pt>
                <c:pt idx="60">
                  <c:v>-133.4428548765263</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85.522777701128675</c:v>
                </c:pt>
                <c:pt idx="1">
                  <c:v>84.369465329834881</c:v>
                </c:pt>
                <c:pt idx="2">
                  <c:v>82.923396716503419</c:v>
                </c:pt>
                <c:pt idx="3">
                  <c:v>81.11447932368435</c:v>
                </c:pt>
                <c:pt idx="4">
                  <c:v>78.859885598540487</c:v>
                </c:pt>
                <c:pt idx="5">
                  <c:v>76.065596267282174</c:v>
                </c:pt>
                <c:pt idx="6">
                  <c:v>72.632101619935341</c:v>
                </c:pt>
                <c:pt idx="7">
                  <c:v>68.467218188476508</c:v>
                </c:pt>
                <c:pt idx="8">
                  <c:v>63.508942862277948</c:v>
                </c:pt>
                <c:pt idx="9">
                  <c:v>57.758158620594706</c:v>
                </c:pt>
                <c:pt idx="10">
                  <c:v>51.312472854613453</c:v>
                </c:pt>
                <c:pt idx="11">
                  <c:v>44.380757753353869</c:v>
                </c:pt>
                <c:pt idx="12">
                  <c:v>37.255697186657429</c:v>
                </c:pt>
                <c:pt idx="13">
                  <c:v>30.243084746634381</c:v>
                </c:pt>
                <c:pt idx="14">
                  <c:v>23.580388440479744</c:v>
                </c:pt>
                <c:pt idx="15">
                  <c:v>17.386339424546144</c:v>
                </c:pt>
                <c:pt idx="16">
                  <c:v>11.656402936438452</c:v>
                </c:pt>
                <c:pt idx="17">
                  <c:v>6.2880729214726525</c:v>
                </c:pt>
                <c:pt idx="18">
                  <c:v>1.112034588650217</c:v>
                </c:pt>
                <c:pt idx="19">
                  <c:v>-4.0852633856289415</c:v>
                </c:pt>
                <c:pt idx="20">
                  <c:v>-9.5509997172422789</c:v>
                </c:pt>
                <c:pt idx="21">
                  <c:v>-15.564122436106825</c:v>
                </c:pt>
                <c:pt idx="22">
                  <c:v>-22.434072386014147</c:v>
                </c:pt>
                <c:pt idx="23">
                  <c:v>-30.482200128740942</c:v>
                </c:pt>
                <c:pt idx="24">
                  <c:v>-39.96852520794733</c:v>
                </c:pt>
                <c:pt idx="25">
                  <c:v>-50.913858580320429</c:v>
                </c:pt>
                <c:pt idx="26">
                  <c:v>-62.845520846353388</c:v>
                </c:pt>
                <c:pt idx="27">
                  <c:v>-74.736460917363289</c:v>
                </c:pt>
                <c:pt idx="28">
                  <c:v>-85.450597466517181</c:v>
                </c:pt>
                <c:pt idx="29">
                  <c:v>-94.387551918290654</c:v>
                </c:pt>
                <c:pt idx="30">
                  <c:v>-101.66898569779219</c:v>
                </c:pt>
                <c:pt idx="31">
                  <c:v>-107.84357275623056</c:v>
                </c:pt>
                <c:pt idx="32">
                  <c:v>-113.5188502470786</c:v>
                </c:pt>
                <c:pt idx="33">
                  <c:v>-119.1357791964593</c:v>
                </c:pt>
                <c:pt idx="34">
                  <c:v>-124.88277406761057</c:v>
                </c:pt>
                <c:pt idx="35">
                  <c:v>-130.69875989590622</c:v>
                </c:pt>
                <c:pt idx="36">
                  <c:v>-136.33690163251447</c:v>
                </c:pt>
                <c:pt idx="37">
                  <c:v>-141.46789399007088</c:v>
                </c:pt>
                <c:pt idx="38">
                  <c:v>-145.78390529329454</c:v>
                </c:pt>
                <c:pt idx="39">
                  <c:v>-149.06110335706236</c:v>
                </c:pt>
                <c:pt idx="40">
                  <c:v>-151.16874288069209</c:v>
                </c:pt>
                <c:pt idx="41">
                  <c:v>-152.04533567328224</c:v>
                </c:pt>
                <c:pt idx="42">
                  <c:v>-151.67025327073242</c:v>
                </c:pt>
                <c:pt idx="43">
                  <c:v>-150.04912729538836</c:v>
                </c:pt>
                <c:pt idx="44">
                  <c:v>-147.21977020754275</c:v>
                </c:pt>
                <c:pt idx="45">
                  <c:v>-143.27660245172791</c:v>
                </c:pt>
                <c:pt idx="46">
                  <c:v>-138.40195632289158</c:v>
                </c:pt>
                <c:pt idx="47">
                  <c:v>-132.88153819334175</c:v>
                </c:pt>
                <c:pt idx="48">
                  <c:v>-127.07971047169917</c:v>
                </c:pt>
                <c:pt idx="49">
                  <c:v>-121.37202918744941</c:v>
                </c:pt>
                <c:pt idx="50">
                  <c:v>-116.06677042078205</c:v>
                </c:pt>
                <c:pt idx="51">
                  <c:v>-111.35728928793355</c:v>
                </c:pt>
                <c:pt idx="52">
                  <c:v>-107.32069797362612</c:v>
                </c:pt>
                <c:pt idx="53">
                  <c:v>-103.94731160431586</c:v>
                </c:pt>
                <c:pt idx="54">
                  <c:v>-101.17710655745407</c:v>
                </c:pt>
                <c:pt idx="55">
                  <c:v>-98.928808226924531</c:v>
                </c:pt>
                <c:pt idx="56">
                  <c:v>-97.118122490355077</c:v>
                </c:pt>
                <c:pt idx="57">
                  <c:v>-95.667144543993558</c:v>
                </c:pt>
                <c:pt idx="58">
                  <c:v>-94.508139322242172</c:v>
                </c:pt>
                <c:pt idx="59">
                  <c:v>-93.584246595993108</c:v>
                </c:pt>
                <c:pt idx="60">
                  <c:v>-92.848728532517157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-29.415298599736985</c:v>
                </c:pt>
                <c:pt idx="1">
                  <c:v>-27.429608603499901</c:v>
                </c:pt>
                <c:pt idx="2">
                  <c:v>-25.452192394020607</c:v>
                </c:pt>
                <c:pt idx="3">
                  <c:v>-23.48774672330995</c:v>
                </c:pt>
                <c:pt idx="4">
                  <c:v>-21.543507672705129</c:v>
                </c:pt>
                <c:pt idx="5">
                  <c:v>-19.630443600792894</c:v>
                </c:pt>
                <c:pt idx="6">
                  <c:v>-17.76476324406093</c:v>
                </c:pt>
                <c:pt idx="7">
                  <c:v>-15.969494799349476</c:v>
                </c:pt>
                <c:pt idx="8">
                  <c:v>-14.275433578939069</c:v>
                </c:pt>
                <c:pt idx="9">
                  <c:v>-12.720121520529483</c:v>
                </c:pt>
                <c:pt idx="10">
                  <c:v>-11.343232260182784</c:v>
                </c:pt>
                <c:pt idx="11">
                  <c:v>-10.177896280089819</c:v>
                </c:pt>
                <c:pt idx="12">
                  <c:v>-9.2406522233883663</c:v>
                </c:pt>
                <c:pt idx="13">
                  <c:v>-8.5255815894338767</c:v>
                </c:pt>
                <c:pt idx="14">
                  <c:v>-8.0066750987355793</c:v>
                </c:pt>
                <c:pt idx="15">
                  <c:v>-7.6468108711821436</c:v>
                </c:pt>
                <c:pt idx="16">
                  <c:v>-7.4078131296618235</c:v>
                </c:pt>
                <c:pt idx="17">
                  <c:v>-7.2573288775085754</c:v>
                </c:pt>
                <c:pt idx="18">
                  <c:v>-7.1718120256559175</c:v>
                </c:pt>
                <c:pt idx="19">
                  <c:v>-7.1371198087405681</c:v>
                </c:pt>
                <c:pt idx="20">
                  <c:v>-7.1486046972173742</c:v>
                </c:pt>
                <c:pt idx="21">
                  <c:v>-7.2122747323566907</c:v>
                </c:pt>
                <c:pt idx="22">
                  <c:v>-7.3484183715740929</c:v>
                </c:pt>
                <c:pt idx="23">
                  <c:v>-7.5988889903419352</c:v>
                </c:pt>
                <c:pt idx="24">
                  <c:v>-8.0372057784473068</c:v>
                </c:pt>
                <c:pt idx="25">
                  <c:v>-8.772492360466746</c:v>
                </c:pt>
                <c:pt idx="26">
                  <c:v>-9.9240495921256198</c:v>
                </c:pt>
                <c:pt idx="27">
                  <c:v>-11.551690365257578</c:v>
                </c:pt>
                <c:pt idx="28">
                  <c:v>-13.593138293249996</c:v>
                </c:pt>
                <c:pt idx="29">
                  <c:v>-15.889966206665211</c:v>
                </c:pt>
                <c:pt idx="30">
                  <c:v>-18.276652053249187</c:v>
                </c:pt>
                <c:pt idx="31">
                  <c:v>-20.64138818674531</c:v>
                </c:pt>
                <c:pt idx="32">
                  <c:v>-22.933015470512981</c:v>
                </c:pt>
                <c:pt idx="33">
                  <c:v>-25.14167556009906</c:v>
                </c:pt>
                <c:pt idx="34">
                  <c:v>-27.2778616471874</c:v>
                </c:pt>
                <c:pt idx="35">
                  <c:v>-29.358518086335927</c:v>
                </c:pt>
                <c:pt idx="36">
                  <c:v>-31.399734946824314</c:v>
                </c:pt>
                <c:pt idx="37">
                  <c:v>-33.413411037459895</c:v>
                </c:pt>
                <c:pt idx="38">
                  <c:v>-35.406089193985004</c:v>
                </c:pt>
                <c:pt idx="39">
                  <c:v>-37.378948530855766</c:v>
                </c:pt>
                <c:pt idx="40">
                  <c:v>-39.328070166935092</c:v>
                </c:pt>
                <c:pt idx="41">
                  <c:v>-41.244287894391576</c:v>
                </c:pt>
                <c:pt idx="42">
                  <c:v>-43.112392366414809</c:v>
                </c:pt>
                <c:pt idx="43">
                  <c:v>-44.909956219016784</c:v>
                </c:pt>
                <c:pt idx="44">
                  <c:v>-46.606582218821579</c:v>
                </c:pt>
                <c:pt idx="45">
                  <c:v>-48.164991290730121</c:v>
                </c:pt>
                <c:pt idx="46">
                  <c:v>-49.545633983063212</c:v>
                </c:pt>
                <c:pt idx="47">
                  <c:v>-50.71535441608691</c:v>
                </c:pt>
                <c:pt idx="48">
                  <c:v>-51.657494313931657</c:v>
                </c:pt>
                <c:pt idx="49">
                  <c:v>-52.377911340267218</c:v>
                </c:pt>
                <c:pt idx="50">
                  <c:v>-52.902809780953859</c:v>
                </c:pt>
                <c:pt idx="51">
                  <c:v>-53.269928149491371</c:v>
                </c:pt>
                <c:pt idx="52">
                  <c:v>-53.51862110680613</c:v>
                </c:pt>
                <c:pt idx="53">
                  <c:v>-53.683193937681217</c:v>
                </c:pt>
                <c:pt idx="54">
                  <c:v>-53.790335400712536</c:v>
                </c:pt>
                <c:pt idx="55">
                  <c:v>-53.859322783904453</c:v>
                </c:pt>
                <c:pt idx="56">
                  <c:v>-53.903421523794265</c:v>
                </c:pt>
                <c:pt idx="57">
                  <c:v>-53.931478104507626</c:v>
                </c:pt>
                <c:pt idx="58">
                  <c:v>-53.949274319132698</c:v>
                </c:pt>
                <c:pt idx="59">
                  <c:v>-53.960540606299602</c:v>
                </c:pt>
                <c:pt idx="60">
                  <c:v>-53.967664219105217</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85.540253511180552</c:v>
                </c:pt>
                <c:pt idx="1">
                  <c:v>84.391466070801826</c:v>
                </c:pt>
                <c:pt idx="2">
                  <c:v>82.951094007588893</c:v>
                </c:pt>
                <c:pt idx="3">
                  <c:v>81.149348145681031</c:v>
                </c:pt>
                <c:pt idx="4">
                  <c:v>78.903782841461691</c:v>
                </c:pt>
                <c:pt idx="5">
                  <c:v>76.120859615578965</c:v>
                </c:pt>
                <c:pt idx="6">
                  <c:v>72.70167404082801</c:v>
                </c:pt>
                <c:pt idx="7">
                  <c:v>68.554804651920392</c:v>
                </c:pt>
                <c:pt idx="8">
                  <c:v>63.619207636599931</c:v>
                </c:pt>
                <c:pt idx="9">
                  <c:v>57.89697364677933</c:v>
                </c:pt>
                <c:pt idx="10">
                  <c:v>51.487230418621856</c:v>
                </c:pt>
                <c:pt idx="11">
                  <c:v>44.60076409254782</c:v>
                </c:pt>
                <c:pt idx="12">
                  <c:v>37.532667961643099</c:v>
                </c:pt>
                <c:pt idx="13">
                  <c:v>30.591768705018001</c:v>
                </c:pt>
                <c:pt idx="14">
                  <c:v>24.019352366828006</c:v>
                </c:pt>
                <c:pt idx="15">
                  <c:v>17.938955942423377</c:v>
                </c:pt>
                <c:pt idx="16">
                  <c:v>12.352093296676067</c:v>
                </c:pt>
                <c:pt idx="17">
                  <c:v>7.1638700224256464</c:v>
                </c:pt>
                <c:pt idx="18">
                  <c:v>2.2145475960092127</c:v>
                </c:pt>
                <c:pt idx="19">
                  <c:v>-2.6973819218938107</c:v>
                </c:pt>
                <c:pt idx="20">
                  <c:v>-7.8039602883992609</c:v>
                </c:pt>
                <c:pt idx="21">
                  <c:v>-13.36512857386623</c:v>
                </c:pt>
                <c:pt idx="22">
                  <c:v>-19.666497515249947</c:v>
                </c:pt>
                <c:pt idx="23">
                  <c:v>-26.999612683478404</c:v>
                </c:pt>
                <c:pt idx="24">
                  <c:v>-35.587358989789102</c:v>
                </c:pt>
                <c:pt idx="25">
                  <c:v>-45.404564430020244</c:v>
                </c:pt>
                <c:pt idx="26">
                  <c:v>-55.922169637427132</c:v>
                </c:pt>
                <c:pt idx="27">
                  <c:v>-66.045092144388818</c:v>
                </c:pt>
                <c:pt idx="28">
                  <c:v>-74.55728657866409</c:v>
                </c:pt>
                <c:pt idx="29">
                  <c:v>-80.768449656452574</c:v>
                </c:pt>
                <c:pt idx="30">
                  <c:v>-84.706732851596826</c:v>
                </c:pt>
                <c:pt idx="31">
                  <c:v>-86.837513016934366</c:v>
                </c:pt>
                <c:pt idx="32">
                  <c:v>-87.719311287060222</c:v>
                </c:pt>
                <c:pt idx="33">
                  <c:v>-87.812096098412667</c:v>
                </c:pt>
                <c:pt idx="34">
                  <c:v>-87.42518660688296</c:v>
                </c:pt>
                <c:pt idx="35">
                  <c:v>-86.73320357491599</c:v>
                </c:pt>
                <c:pt idx="36">
                  <c:v>-85.809762158885746</c:v>
                </c:pt>
                <c:pt idx="37">
                  <c:v>-84.659080290823326</c:v>
                </c:pt>
                <c:pt idx="38">
                  <c:v>-83.241166060860294</c:v>
                </c:pt>
                <c:pt idx="39">
                  <c:v>-81.489408056887356</c:v>
                </c:pt>
                <c:pt idx="40">
                  <c:v>-79.32086849667229</c:v>
                </c:pt>
                <c:pt idx="41">
                  <c:v>-76.642442975658881</c:v>
                </c:pt>
                <c:pt idx="42">
                  <c:v>-73.357843999045286</c:v>
                </c:pt>
                <c:pt idx="43">
                  <c:v>-69.380471591122557</c:v>
                </c:pt>
                <c:pt idx="44">
                  <c:v>-64.656118525093461</c:v>
                </c:pt>
                <c:pt idx="45">
                  <c:v>-59.19574842352835</c:v>
                </c:pt>
                <c:pt idx="46">
                  <c:v>-53.109875356493809</c:v>
                </c:pt>
                <c:pt idx="47">
                  <c:v>-46.624277622046996</c:v>
                </c:pt>
                <c:pt idx="48">
                  <c:v>-40.054234771095921</c:v>
                </c:pt>
                <c:pt idx="49">
                  <c:v>-33.73556123060839</c:v>
                </c:pt>
                <c:pt idx="50">
                  <c:v>-27.944583672427711</c:v>
                </c:pt>
                <c:pt idx="51">
                  <c:v>-22.849086468989853</c:v>
                </c:pt>
                <c:pt idx="52">
                  <c:v>-18.505773415213941</c:v>
                </c:pt>
                <c:pt idx="53">
                  <c:v>-14.888700027393194</c:v>
                </c:pt>
                <c:pt idx="54">
                  <c:v>-11.924902794171082</c:v>
                </c:pt>
                <c:pt idx="55">
                  <c:v>-9.5228163384768347</c:v>
                </c:pt>
                <c:pt idx="56">
                  <c:v>-7.5899661436311625</c:v>
                </c:pt>
                <c:pt idx="57">
                  <c:v>-6.0419464070016549</c:v>
                </c:pt>
                <c:pt idx="58">
                  <c:v>-4.8058565916252114</c:v>
                </c:pt>
                <c:pt idx="59">
                  <c:v>-3.8207326144860216</c:v>
                </c:pt>
                <c:pt idx="60">
                  <c:v>-3.036576447788407</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1.0025657319031356</c:v>
                </c:pt>
                <c:pt idx="1">
                  <c:v>1.0025679484203112</c:v>
                </c:pt>
                <c:pt idx="2">
                  <c:v>1.0025716711609041</c:v>
                </c:pt>
                <c:pt idx="3">
                  <c:v>1.0025769114535357</c:v>
                </c:pt>
                <c:pt idx="4">
                  <c:v>1.002583685290795</c:v>
                </c:pt>
                <c:pt idx="5">
                  <c:v>1.002592013448611</c:v>
                </c:pt>
                <c:pt idx="6">
                  <c:v>1.0026019216426014</c:v>
                </c:pt>
                <c:pt idx="7">
                  <c:v>1.0026134407236191</c:v>
                </c:pt>
                <c:pt idx="8">
                  <c:v>1.0026266069153049</c:v>
                </c:pt>
                <c:pt idx="9">
                  <c:v>1.0026414620969977</c:v>
                </c:pt>
                <c:pt idx="10">
                  <c:v>1.0026580541364312</c:v>
                </c:pt>
                <c:pt idx="11">
                  <c:v>1.0026764372768939</c:v>
                </c:pt>
                <c:pt idx="12">
                  <c:v>1.0026966725852582</c:v>
                </c:pt>
                <c:pt idx="13">
                  <c:v>1.0027188284675601</c:v>
                </c:pt>
                <c:pt idx="14">
                  <c:v>1.0027429812609614</c:v>
                </c:pt>
                <c:pt idx="15">
                  <c:v>1.0027692159116803</c:v>
                </c:pt>
                <c:pt idx="16">
                  <c:v>1.0027976267508567</c:v>
                </c:pt>
                <c:pt idx="17">
                  <c:v>1.0028283183822619</c:v>
                </c:pt>
                <c:pt idx="18">
                  <c:v>1.0028614066981505</c:v>
                </c:pt>
                <c:pt idx="19">
                  <c:v>1.0028970200430463</c:v>
                </c:pt>
                <c:pt idx="20">
                  <c:v>1.00293530054854</c:v>
                </c:pt>
                <c:pt idx="21">
                  <c:v>1.0029764056670456</c:v>
                </c:pt>
                <c:pt idx="22">
                  <c:v>1.0030205099376386</c:v>
                </c:pt>
                <c:pt idx="23">
                  <c:v>1.0030678070241237</c:v>
                </c:pt>
                <c:pt idx="24">
                  <c:v>1.0031185120734087</c:v>
                </c:pt>
                <c:pt idx="25">
                  <c:v>1.0031728644528453</c:v>
                </c:pt>
                <c:pt idx="26">
                  <c:v>1.0032311309374851</c:v>
                </c:pt>
                <c:pt idx="27">
                  <c:v>1.0032936094343938</c:v>
                </c:pt>
                <c:pt idx="28">
                  <c:v>1.0033606333508249</c:v>
                </c:pt>
                <c:pt idx="29">
                  <c:v>1.003432576738482</c:v>
                </c:pt>
                <c:pt idx="30">
                  <c:v>1.0035098603778847</c:v>
                </c:pt>
                <c:pt idx="31">
                  <c:v>1.0035929590082213</c:v>
                </c:pt>
                <c:pt idx="32">
                  <c:v>1.0036824099606474</c:v>
                </c:pt>
                <c:pt idx="33">
                  <c:v>1.003778823522266</c:v>
                </c:pt>
                <c:pt idx="34">
                  <c:v>1.0038828954479535</c:v>
                </c:pt>
                <c:pt idx="35">
                  <c:v>1.0039954221563838</c:v>
                </c:pt>
                <c:pt idx="36">
                  <c:v>1.004117319305506</c:v>
                </c:pt>
                <c:pt idx="37">
                  <c:v>1.0042496446568125</c:v>
                </c:pt>
                <c:pt idx="38">
                  <c:v>1.0043936264279252</c:v>
                </c:pt>
                <c:pt idx="39">
                  <c:v>1.0045506987333257</c:v>
                </c:pt>
                <c:pt idx="40">
                  <c:v>1.0047225462686502</c:v>
                </c:pt>
                <c:pt idx="41">
                  <c:v>1.0049111611774764</c:v>
                </c:pt>
                <c:pt idx="42">
                  <c:v>1.0051189161576408</c:v>
                </c:pt>
                <c:pt idx="43">
                  <c:v>1.005348659486285</c:v>
                </c:pt>
                <c:pt idx="44">
                  <c:v>1.0056038400305707</c:v>
                </c:pt>
                <c:pt idx="45">
                  <c:v>1.0058886738929913</c:v>
                </c:pt>
                <c:pt idx="46">
                  <c:v>1.006208369814483</c:v>
                </c:pt>
                <c:pt idx="47">
                  <c:v>1.0065694390081337</c:v>
                </c:pt>
                <c:pt idx="48">
                  <c:v>1.0069801287662954</c:v>
                </c:pt>
                <c:pt idx="49">
                  <c:v>1.0074510416243037</c:v>
                </c:pt>
                <c:pt idx="50">
                  <c:v>1.0079960398054046</c:v>
                </c:pt>
                <c:pt idx="51">
                  <c:v>1.0086336009943051</c:v>
                </c:pt>
                <c:pt idx="52">
                  <c:v>1.0093889119106243</c:v>
                </c:pt>
                <c:pt idx="53">
                  <c:v>1.0102972145720459</c:v>
                </c:pt>
                <c:pt idx="54">
                  <c:v>1.0114093760008613</c:v>
                </c:pt>
                <c:pt idx="55">
                  <c:v>1.0128016181744004</c:v>
                </c:pt>
                <c:pt idx="56">
                  <c:v>1.0145935450767445</c:v>
                </c:pt>
                <c:pt idx="57">
                  <c:v>1.0169840763745388</c:v>
                </c:pt>
                <c:pt idx="58">
                  <c:v>1.020330111142671</c:v>
                </c:pt>
                <c:pt idx="59">
                  <c:v>1.0253416532902699</c:v>
                </c:pt>
                <c:pt idx="60">
                  <c:v>1.0336592411438144</c:v>
                </c:pt>
                <c:pt idx="61">
                  <c:v>1.0500996689936166</c:v>
                </c:pt>
                <c:pt idx="62">
                  <c:v>1.0971438344069178</c:v>
                </c:pt>
                <c:pt idx="63">
                  <c:v>2.0307955571635912</c:v>
                </c:pt>
                <c:pt idx="64">
                  <c:v>2.9030147684775458</c:v>
                </c:pt>
                <c:pt idx="65">
                  <c:v>2.9500599402875376</c:v>
                </c:pt>
                <c:pt idx="66">
                  <c:v>2.9665005544997776</c:v>
                </c:pt>
                <c:pt idx="67">
                  <c:v>2.9748182075796228</c:v>
                </c:pt>
                <c:pt idx="68">
                  <c:v>2.9798297799175564</c:v>
                </c:pt>
                <c:pt idx="69">
                  <c:v>2.9831758310853327</c:v>
                </c:pt>
                <c:pt idx="70">
                  <c:v>2.9855663722715513</c:v>
                </c:pt>
                <c:pt idx="71">
                  <c:v>2.9873583055918407</c:v>
                </c:pt>
                <c:pt idx="72">
                  <c:v>2.9887505521654743</c:v>
                </c:pt>
                <c:pt idx="73">
                  <c:v>2.9898627167416127</c:v>
                </c:pt>
                <c:pt idx="74">
                  <c:v>2.9907710217316748</c:v>
                </c:pt>
                <c:pt idx="75">
                  <c:v>2.9915263344190879</c:v>
                </c:pt>
                <c:pt idx="76">
                  <c:v>2.9921638969862752</c:v>
                </c:pt>
                <c:pt idx="77">
                  <c:v>2.9927088962609805</c:v>
                </c:pt>
                <c:pt idx="78">
                  <c:v>2.9931798100012363</c:v>
                </c:pt>
                <c:pt idx="79">
                  <c:v>2.9935905004814121</c:v>
                </c:pt>
                <c:pt idx="80">
                  <c:v>2.9939515702734174</c:v>
                </c:pt>
                <c:pt idx="81">
                  <c:v>2.9942712666963023</c:v>
                </c:pt>
                <c:pt idx="82">
                  <c:v>2.9945561009830253</c:v>
                </c:pt>
                <c:pt idx="83">
                  <c:v>2.9948112818895392</c:v>
                </c:pt>
                <c:pt idx="84">
                  <c:v>2.9950410255298712</c:v>
                </c:pt>
                <c:pt idx="85">
                  <c:v>2.9952487807801607</c:v>
                </c:pt>
                <c:pt idx="86">
                  <c:v>2.9954373959246148</c:v>
                </c:pt>
                <c:pt idx="87">
                  <c:v>2.9956092436667268</c:v>
                </c:pt>
                <c:pt idx="88">
                  <c:v>2.995766316154528</c:v>
                </c:pt>
                <c:pt idx="89">
                  <c:v>2.9959102980873764</c:v>
                </c:pt>
                <c:pt idx="90">
                  <c:v>2.9960426235827633</c:v>
                </c:pt>
                <c:pt idx="91">
                  <c:v>2.996164520860773</c:v>
                </c:pt>
                <c:pt idx="92">
                  <c:v>2.9962770476849312</c:v>
                </c:pt>
                <c:pt idx="93">
                  <c:v>2.9963811197149455</c:v>
                </c:pt>
                <c:pt idx="94">
                  <c:v>2.9964775333709226</c:v>
                </c:pt>
                <c:pt idx="95">
                  <c:v>2.9965669844089473</c:v>
                </c:pt>
                <c:pt idx="96">
                  <c:v>2.9966500831171912</c:v>
                </c:pt>
                <c:pt idx="97">
                  <c:v>2.9967273668277024</c:v>
                </c:pt>
                <c:pt idx="98">
                  <c:v>2.9967993102804096</c:v>
                </c:pt>
                <c:pt idx="99">
                  <c:v>2.9968663342565094</c:v>
                </c:pt>
                <c:pt idx="100">
                  <c:v>2.996928812808263</c:v>
                </c:pt>
                <c:pt idx="101">
                  <c:v>2.9969870793434499</c:v>
                </c:pt>
                <c:pt idx="102">
                  <c:v>2.9970414317695457</c:v>
                </c:pt>
                <c:pt idx="103">
                  <c:v>2.9970921368619932</c:v>
                </c:pt>
                <c:pt idx="104">
                  <c:v>2.9971394339884672</c:v>
                </c:pt>
                <c:pt idx="105">
                  <c:v>2.9971835382961967</c:v>
                </c:pt>
                <c:pt idx="106">
                  <c:v>2.9972246434492313</c:v>
                </c:pt>
                <c:pt idx="107">
                  <c:v>2.9972629239868867</c:v>
                </c:pt>
                <c:pt idx="108">
                  <c:v>2.9972985373617651</c:v>
                </c:pt>
                <c:pt idx="109">
                  <c:v>2.9973316257056566</c:v>
                </c:pt>
                <c:pt idx="110">
                  <c:v>2.9973623173632467</c:v>
                </c:pt>
                <c:pt idx="111">
                  <c:v>2.9973907282269465</c:v>
                </c:pt>
                <c:pt idx="112">
                  <c:v>2.9974169629006369</c:v>
                </c:pt>
                <c:pt idx="113">
                  <c:v>2.9974411157155973</c:v>
                </c:pt>
                <c:pt idx="114">
                  <c:v>2.9974632716181633</c:v>
                </c:pt>
                <c:pt idx="115">
                  <c:v>2.9974835069455605</c:v>
                </c:pt>
                <c:pt idx="116">
                  <c:v>2.9975018901039503</c:v>
                </c:pt>
                <c:pt idx="117">
                  <c:v>2.9975184821602419</c:v>
                </c:pt>
                <c:pt idx="118">
                  <c:v>2.9975333373578499</c:v>
                </c:pt>
                <c:pt idx="119">
                  <c:v>2.9975465035645219</c:v>
                </c:pt>
                <c:pt idx="120">
                  <c:v>2.9975580226596974</c:v>
                </c:pt>
                <c:pt idx="121">
                  <c:v>2.9975679308670413</c:v>
                </c:pt>
                <c:pt idx="122">
                  <c:v>2.9975762590374706</c:v>
                </c:pt>
                <c:pt idx="123">
                  <c:v>2.9975830328866406</c:v>
                </c:pt>
                <c:pt idx="124">
                  <c:v>2.9975882731905408</c:v>
                </c:pt>
                <c:pt idx="125">
                  <c:v>2.9975919959417903</c:v>
                </c:pt>
                <c:pt idx="126">
                  <c:v>2.9975942124690431</c:v>
                </c:pt>
                <c:pt idx="127">
                  <c:v>2.9975949295210351</c:v>
                </c:pt>
                <c:pt idx="128">
                  <c:v>2.997594149316491</c:v>
                </c:pt>
                <c:pt idx="129">
                  <c:v>2.9975918695605497</c:v>
                </c:pt>
                <c:pt idx="130">
                  <c:v>2.9975880834279498</c:v>
                </c:pt>
                <c:pt idx="131">
                  <c:v>2.9975827795127898</c:v>
                </c:pt>
                <c:pt idx="132">
                  <c:v>2.9975759417440688</c:v>
                </c:pt>
                <c:pt idx="133">
                  <c:v>2.9975675492659373</c:v>
                </c:pt>
                <c:pt idx="134">
                  <c:v>2.9975575762809408</c:v>
                </c:pt>
                <c:pt idx="135">
                  <c:v>2.9975459918540244</c:v>
                </c:pt>
                <c:pt idx="136">
                  <c:v>2.9975327596745789</c:v>
                </c:pt>
                <c:pt idx="137">
                  <c:v>2.9975178377729916</c:v>
                </c:pt>
                <c:pt idx="138">
                  <c:v>2.9975011781874632</c:v>
                </c:pt>
                <c:pt idx="139">
                  <c:v>2.9974827265762678</c:v>
                </c:pt>
                <c:pt idx="140">
                  <c:v>2.9974624217691255</c:v>
                </c:pt>
                <c:pt idx="141">
                  <c:v>2.9974401952509488</c:v>
                </c:pt>
                <c:pt idx="142">
                  <c:v>2.9974159705691372</c:v>
                </c:pt>
                <c:pt idx="143">
                  <c:v>2.9973896626548013</c:v>
                </c:pt>
                <c:pt idx="144">
                  <c:v>2.9973611770460384</c:v>
                </c:pt>
                <c:pt idx="145">
                  <c:v>2.9973304089991641</c:v>
                </c:pt>
                <c:pt idx="146">
                  <c:v>2.9972972424717081</c:v>
                </c:pt>
                <c:pt idx="147">
                  <c:v>2.9972615489573586</c:v>
                </c:pt>
                <c:pt idx="148">
                  <c:v>2.9972231861496743</c:v>
                </c:pt>
                <c:pt idx="149">
                  <c:v>2.9971819964066881</c:v>
                </c:pt>
                <c:pt idx="150">
                  <c:v>2.9971378049831299</c:v>
                </c:pt>
                <c:pt idx="151">
                  <c:v>2.9970904179902504</c:v>
                </c:pt>
                <c:pt idx="152">
                  <c:v>2.9970396200348177</c:v>
                </c:pt>
                <c:pt idx="153">
                  <c:v>2.9969851714790074</c:v>
                </c:pt>
                <c:pt idx="154">
                  <c:v>2.996926805249712</c:v>
                </c:pt>
                <c:pt idx="155">
                  <c:v>2.9968642231103271</c:v>
                </c:pt>
                <c:pt idx="156">
                  <c:v>2.9967970912879878</c:v>
                </c:pt>
                <c:pt idx="157">
                  <c:v>2.9967250353239674</c:v>
                </c:pt>
                <c:pt idx="158">
                  <c:v>2.9966476339828585</c:v>
                </c:pt>
                <c:pt idx="159">
                  <c:v>2.9965644120153465</c:v>
                </c:pt>
                <c:pt idx="160">
                  <c:v>2.9964748315156959</c:v>
                </c:pt>
                <c:pt idx="161">
                  <c:v>2.9963782815471047</c:v>
                </c:pt>
                <c:pt idx="162">
                  <c:v>2.9962740656168783</c:v>
                </c:pt>
                <c:pt idx="163">
                  <c:v>2.9961613864645491</c:v>
                </c:pt>
                <c:pt idx="164">
                  <c:v>2.9960393274670012</c:v>
                </c:pt>
                <c:pt idx="165">
                  <c:v>2.9959068297505693</c:v>
                </c:pt>
                <c:pt idx="166">
                  <c:v>2.9957626638088701</c:v>
                </c:pt>
                <c:pt idx="167">
                  <c:v>2.9956053940252554</c:v>
                </c:pt>
                <c:pt idx="168">
                  <c:v>2.9954333339420511</c:v>
                </c:pt>
                <c:pt idx="169">
                  <c:v>2.9952444893346515</c:v>
                </c:pt>
                <c:pt idx="170">
                  <c:v>2.995036485029102</c:v>
                </c:pt>
                <c:pt idx="171">
                  <c:v>2.9948064697783279</c:v>
                </c:pt>
                <c:pt idx="172">
                  <c:v>2.9945509911212196</c:v>
                </c:pt>
                <c:pt idx="173">
                  <c:v>2.9942658285639636</c:v>
                </c:pt>
                <c:pt idx="174">
                  <c:v>2.9939457679422827</c:v>
                </c:pt>
                <c:pt idx="175">
                  <c:v>2.9935842912649222</c:v>
                </c:pt>
                <c:pt idx="176">
                  <c:v>2.9931731426548005</c:v>
                </c:pt>
                <c:pt idx="177">
                  <c:v>2.9927017085396388</c:v>
                </c:pt>
                <c:pt idx="178">
                  <c:v>2.9921561122633951</c:v>
                </c:pt>
                <c:pt idx="179">
                  <c:v>2.9915178568968694</c:v>
                </c:pt>
                <c:pt idx="180">
                  <c:v>2.9907617294757349</c:v>
                </c:pt>
                <c:pt idx="181">
                  <c:v>2.989852451234837</c:v>
                </c:pt>
                <c:pt idx="182">
                  <c:v>2.9887391020623566</c:v>
                </c:pt>
                <c:pt idx="183">
                  <c:v>2.9873453803267012</c:v>
                </c:pt>
                <c:pt idx="184">
                  <c:v>2.9855515568315703</c:v>
                </c:pt>
                <c:pt idx="185">
                  <c:v>2.9831585031318508</c:v>
                </c:pt>
                <c:pt idx="186">
                  <c:v>2.9798089441274294</c:v>
                </c:pt>
                <c:pt idx="187">
                  <c:v>2.9747921232217527</c:v>
                </c:pt>
                <c:pt idx="188">
                  <c:v>2.9664657435384245</c:v>
                </c:pt>
                <c:pt idx="189">
                  <c:v>2.9500077231201738</c:v>
                </c:pt>
                <c:pt idx="190">
                  <c:v>2.9029105810569353</c:v>
                </c:pt>
                <c:pt idx="191">
                  <c:v>2.0103196779367729</c:v>
                </c:pt>
                <c:pt idx="192">
                  <c:v>1.097249274076018</c:v>
                </c:pt>
                <c:pt idx="193">
                  <c:v>1.0501521991177829</c:v>
                </c:pt>
                <c:pt idx="194">
                  <c:v>1.0336941911261448</c:v>
                </c:pt>
                <c:pt idx="195">
                  <c:v>1.0253678157919457</c:v>
                </c:pt>
                <c:pt idx="196">
                  <c:v>1.0203509968991407</c:v>
                </c:pt>
                <c:pt idx="197">
                  <c:v>1.0170014389879158</c:v>
                </c:pt>
                <c:pt idx="198">
                  <c:v>1.0146083859471662</c:v>
                </c:pt>
                <c:pt idx="199">
                  <c:v>1.0128145628795486</c:v>
                </c:pt>
                <c:pt idx="200">
                  <c:v>1.011420841436776</c:v>
                </c:pt>
                <c:pt idx="201">
                  <c:v>1.0103074924735655</c:v>
                </c:pt>
                <c:pt idx="202">
                  <c:v>1.0093982143873066</c:v>
                </c:pt>
                <c:pt idx="203">
                  <c:v>1.0086420870835489</c:v>
                </c:pt>
                <c:pt idx="204">
                  <c:v>1.0080038318081543</c:v>
                </c:pt>
                <c:pt idx="205">
                  <c:v>1.0074582356039805</c:v>
                </c:pt>
                <c:pt idx="206">
                  <c:v>1.0069868015467183</c:v>
                </c:pt>
                <c:pt idx="207">
                  <c:v>1.0065756529837726</c:v>
                </c:pt>
                <c:pt idx="208">
                  <c:v>1.0062141763452537</c:v>
                </c:pt>
                <c:pt idx="209">
                  <c:v>1.0058941157558787</c:v>
                </c:pt>
                <c:pt idx="210">
                  <c:v>1.0056089532257206</c:v>
                </c:pt>
                <c:pt idx="211">
                  <c:v>1.0053534745914807</c:v>
                </c:pt>
                <c:pt idx="212">
                  <c:v>1.0051234593601341</c:v>
                </c:pt>
                <c:pt idx="213">
                  <c:v>1.0049154550711683</c:v>
                </c:pt>
                <c:pt idx="214">
                  <c:v>1.0047266104779664</c:v>
                </c:pt>
                <c:pt idx="215">
                  <c:v>1.0045545504069451</c:v>
                </c:pt>
                <c:pt idx="216">
                  <c:v>1.004397280633829</c:v>
                </c:pt>
                <c:pt idx="217">
                  <c:v>1.004253114701166</c:v>
                </c:pt>
                <c:pt idx="218">
                  <c:v>1.0041206169924779</c:v>
                </c:pt>
                <c:pt idx="219">
                  <c:v>1.003998558001564</c:v>
                </c:pt>
                <c:pt idx="220">
                  <c:v>1.0038858788548932</c:v>
                </c:pt>
                <c:pt idx="221">
                  <c:v>1.0037816629295016</c:v>
                </c:pt>
                <c:pt idx="222">
                  <c:v>1.003685112964986</c:v>
                </c:pt>
                <c:pt idx="223">
                  <c:v>1.0035955324686952</c:v>
                </c:pt>
                <c:pt idx="224">
                  <c:v>1.0035123105039048</c:v>
                </c:pt>
                <c:pt idx="225">
                  <c:v>1.003434909164991</c:v>
                </c:pt>
                <c:pt idx="226">
                  <c:v>1.0033628532026229</c:v>
                </c:pt>
                <c:pt idx="227">
                  <c:v>1.0032957213814759</c:v>
                </c:pt>
                <c:pt idx="228">
                  <c:v>1.0032331392428251</c:v>
                </c:pt>
                <c:pt idx="229">
                  <c:v>1.0031747730138467</c:v>
                </c:pt>
                <c:pt idx="230">
                  <c:v>1.0031203244579752</c:v>
                </c:pt>
                <c:pt idx="231">
                  <c:v>1.0030695265020988</c:v>
                </c:pt>
                <c:pt idx="232">
                  <c:v>1.0030221395084165</c:v>
                </c:pt>
                <c:pt idx="233">
                  <c:v>1.0029779480837264</c:v>
                </c:pt>
                <c:pt idx="234">
                  <c:v>1.0029367583392603</c:v>
                </c:pt>
                <c:pt idx="235">
                  <c:v>1.002898395529779</c:v>
                </c:pt>
                <c:pt idx="236">
                  <c:v>1.0028627020133172</c:v>
                </c:pt>
                <c:pt idx="237">
                  <c:v>1.0028295354834431</c:v>
                </c:pt>
                <c:pt idx="238">
                  <c:v>1.0027987674338397</c:v>
                </c:pt>
                <c:pt idx="239">
                  <c:v>1.0027702818220379</c:v>
                </c:pt>
                <c:pt idx="240">
                  <c:v>1.0027439739043817</c:v>
                </c:pt>
                <c:pt idx="241">
                  <c:v>1.0027197492189042</c:v>
                </c:pt>
                <c:pt idx="242">
                  <c:v>1.0026975226967441</c:v>
                </c:pt>
                <c:pt idx="243">
                  <c:v>1.0026772178853274</c:v>
                </c:pt>
                <c:pt idx="244">
                  <c:v>1.0026587662695177</c:v>
                </c:pt>
                <c:pt idx="245">
                  <c:v>1.002642106679061</c:v>
                </c:pt>
                <c:pt idx="246">
                  <c:v>1.0026271847721759</c:v>
                </c:pt>
                <c:pt idx="247">
                  <c:v>1.0026139525871223</c:v>
                </c:pt>
                <c:pt idx="248">
                  <c:v>1.0026023681542071</c:v>
                </c:pt>
                <c:pt idx="249">
                  <c:v>1.0025923951628315</c:v>
                </c:pt>
                <c:pt idx="250">
                  <c:v>1.002584002677948</c:v>
                </c:pt>
                <c:pt idx="251">
                  <c:v>1.0025771649020596</c:v>
                </c:pt>
                <c:pt idx="252">
                  <c:v>1.0025718609793026</c:v>
                </c:pt>
                <c:pt idx="253">
                  <c:v>1.002568074838659</c:v>
                </c:pt>
                <c:pt idx="254">
                  <c:v>1.0025657950742095</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1.304801172707923E-2</c:v>
                </c:pt>
                <c:pt idx="2">
                  <c:v>5.2741018658720829E-2</c:v>
                </c:pt>
                <c:pt idx="3">
                  <c:v>0.12049559944312212</c:v>
                </c:pt>
                <c:pt idx="4">
                  <c:v>0.21774542905710645</c:v>
                </c:pt>
                <c:pt idx="5">
                  <c:v>0.34407293847949716</c:v>
                </c:pt>
                <c:pt idx="6">
                  <c:v>0.49417332590173357</c:v>
                </c:pt>
                <c:pt idx="7">
                  <c:v>0.65503468286695121</c:v>
                </c:pt>
                <c:pt idx="8">
                  <c:v>0.80707819846357554</c:v>
                </c:pt>
                <c:pt idx="9">
                  <c:v>0.93162350333470356</c:v>
                </c:pt>
                <c:pt idx="10">
                  <c:v>1.0194431620838087</c:v>
                </c:pt>
                <c:pt idx="11">
                  <c:v>1.0723436020497936</c:v>
                </c:pt>
                <c:pt idx="12">
                  <c:v>1.0981839336770938</c:v>
                </c:pt>
                <c:pt idx="13">
                  <c:v>1.1055595469110804</c:v>
                </c:pt>
                <c:pt idx="14">
                  <c:v>1.101280171318908</c:v>
                </c:pt>
                <c:pt idx="15">
                  <c:v>1.090001696794491</c:v>
                </c:pt>
                <c:pt idx="16">
                  <c:v>1.0746815554508211</c:v>
                </c:pt>
                <c:pt idx="17">
                  <c:v>1.0571315213293337</c:v>
                </c:pt>
                <c:pt idx="18">
                  <c:v>1.0384431528728137</c:v>
                </c:pt>
                <c:pt idx="19">
                  <c:v>1.0192694964959781</c:v>
                </c:pt>
                <c:pt idx="20">
                  <c:v>1</c:v>
                </c:pt>
                <c:pt idx="21">
                  <c:v>0.98086612990029021</c:v>
                </c:pt>
                <c:pt idx="22">
                  <c:v>0.96200449235116925</c:v>
                </c:pt>
                <c:pt idx="23">
                  <c:v>0.94349450204516772</c:v>
                </c:pt>
                <c:pt idx="24">
                  <c:v>0.92538092701207586</c:v>
                </c:pt>
                <c:pt idx="25">
                  <c:v>0.90768744610184104</c:v>
                </c:pt>
                <c:pt idx="26">
                  <c:v>0.89042484513823117</c:v>
                </c:pt>
                <c:pt idx="27">
                  <c:v>0.87359599730053938</c:v>
                </c:pt>
                <c:pt idx="28">
                  <c:v>0.8571989035587676</c:v>
                </c:pt>
                <c:pt idx="29">
                  <c:v>0.84122855665945429</c:v>
                </c:pt>
                <c:pt idx="30">
                  <c:v>0.82567808859211522</c:v>
                </c:pt>
                <c:pt idx="31">
                  <c:v>0.81053948028909539</c:v>
                </c:pt>
                <c:pt idx="32">
                  <c:v>0.79580400336382895</c:v>
                </c:pt>
                <c:pt idx="33">
                  <c:v>0.78146249771095078</c:v>
                </c:pt>
                <c:pt idx="34">
                  <c:v>0.76750554858188846</c:v>
                </c:pt>
                <c:pt idx="35">
                  <c:v>0.75392360212244403</c:v>
                </c:pt>
                <c:pt idx="36">
                  <c:v>0.74070704322296654</c:v>
                </c:pt>
                <c:pt idx="37">
                  <c:v>0.72784625021334015</c:v>
                </c:pt>
                <c:pt idx="38">
                  <c:v>0.71533163520020038</c:v>
                </c:pt>
                <c:pt idx="39">
                  <c:v>0.70315367532455542</c:v>
                </c:pt>
                <c:pt idx="40">
                  <c:v>0.69130293807052712</c:v>
                </c:pt>
                <c:pt idx="41">
                  <c:v>0.67977010245783998</c:v>
                </c:pt>
                <c:pt idx="42">
                  <c:v>0.66854597717694675</c:v>
                </c:pt>
                <c:pt idx="43">
                  <c:v>0.65762151627368126</c:v>
                </c:pt>
                <c:pt idx="44">
                  <c:v>0.64698783273399152</c:v>
                </c:pt>
                <c:pt idx="45">
                  <c:v>0.63663621018010463</c:v>
                </c:pt>
                <c:pt idx="46">
                  <c:v>0.62655811281880003</c:v>
                </c:pt>
                <c:pt idx="47">
                  <c:v>0.61674519375066883</c:v>
                </c:pt>
                <c:pt idx="48">
                  <c:v>0.60718930173816987</c:v>
                </c:pt>
                <c:pt idx="49">
                  <c:v>0.59788248652936193</c:v>
                </c:pt>
                <c:pt idx="50">
                  <c:v>0.58881700283718019</c:v>
                </c:pt>
                <c:pt idx="51">
                  <c:v>0.57998531307781975</c:v>
                </c:pt>
                <c:pt idx="52">
                  <c:v>0.57138008897433357</c:v>
                </c:pt>
                <c:pt idx="53">
                  <c:v>0.56299421213243905</c:v>
                </c:pt>
                <c:pt idx="54">
                  <c:v>0.55482077369451221</c:v>
                </c:pt>
                <c:pt idx="55">
                  <c:v>0.54685307317503751</c:v>
                </c:pt>
                <c:pt idx="56">
                  <c:v>0.53908461657662776</c:v>
                </c:pt>
                <c:pt idx="57">
                  <c:v>0.53150911388054101</c:v>
                </c:pt>
                <c:pt idx="58">
                  <c:v>0.52412047599962797</c:v>
                </c:pt>
                <c:pt idx="59">
                  <c:v>0.51691281127517752</c:v>
                </c:pt>
                <c:pt idx="60">
                  <c:v>0.50988042159249281</c:v>
                </c:pt>
                <c:pt idx="61">
                  <c:v>0.5030177981832763</c:v>
                </c:pt>
                <c:pt idx="62">
                  <c:v>0.49631961717635392</c:v>
                </c:pt>
                <c:pt idx="63">
                  <c:v>0.48978073495189245</c:v>
                </c:pt>
                <c:pt idx="64">
                  <c:v>0.48339618334823681</c:v>
                </c:pt>
                <c:pt idx="65">
                  <c:v>0.47716116476484904</c:v>
                </c:pt>
                <c:pt idx="66">
                  <c:v>0.47107104719952175</c:v>
                </c:pt>
                <c:pt idx="67">
                  <c:v>0.46512135925324494</c:v>
                </c:pt>
                <c:pt idx="68">
                  <c:v>0.45930778513161186</c:v>
                </c:pt>
                <c:pt idx="69">
                  <c:v>0.45362615966768222</c:v>
                </c:pt>
                <c:pt idx="70">
                  <c:v>0.44807246338753171</c:v>
                </c:pt>
                <c:pt idx="71">
                  <c:v>0.44264281763648994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1.066849315068493</c:v>
                </c:pt>
                <c:pt idx="1">
                  <c:v>1.066849315068493</c:v>
                </c:pt>
                <c:pt idx="2">
                  <c:v>1.066849315068493</c:v>
                </c:pt>
                <c:pt idx="3">
                  <c:v>1.066849315068493</c:v>
                </c:pt>
                <c:pt idx="4">
                  <c:v>1.066849315068493</c:v>
                </c:pt>
                <c:pt idx="5">
                  <c:v>1.066849315068493</c:v>
                </c:pt>
                <c:pt idx="6">
                  <c:v>1.066849315068493</c:v>
                </c:pt>
                <c:pt idx="7">
                  <c:v>1.066849315068493</c:v>
                </c:pt>
                <c:pt idx="8">
                  <c:v>1.066849315068493</c:v>
                </c:pt>
                <c:pt idx="11">
                  <c:v>1.066849315068493</c:v>
                </c:pt>
                <c:pt idx="12">
                  <c:v>1.066849315068493</c:v>
                </c:pt>
                <c:pt idx="15">
                  <c:v>1.066849315068493</c:v>
                </c:pt>
                <c:pt idx="16">
                  <c:v>1.066849315068493</c:v>
                </c:pt>
                <c:pt idx="17">
                  <c:v>1.066849315068493</c:v>
                </c:pt>
                <c:pt idx="18">
                  <c:v>1.066849315068493</c:v>
                </c:pt>
                <c:pt idx="19">
                  <c:v>1.066849315068493</c:v>
                </c:pt>
                <c:pt idx="20">
                  <c:v>1.066849315068493</c:v>
                </c:pt>
                <c:pt idx="21">
                  <c:v>1.066849315068493</c:v>
                </c:pt>
                <c:pt idx="22">
                  <c:v>1.066849315068493</c:v>
                </c:pt>
                <c:pt idx="23">
                  <c:v>1.066849315068493</c:v>
                </c:pt>
                <c:pt idx="24">
                  <c:v>1.066849315068493</c:v>
                </c:pt>
                <c:pt idx="25">
                  <c:v>1.066849315068493</c:v>
                </c:pt>
                <c:pt idx="26">
                  <c:v>1.066849315068493</c:v>
                </c:pt>
                <c:pt idx="27">
                  <c:v>1.066849315068493</c:v>
                </c:pt>
                <c:pt idx="28">
                  <c:v>1.066849315068493</c:v>
                </c:pt>
                <c:pt idx="29">
                  <c:v>1.066849315068493</c:v>
                </c:pt>
                <c:pt idx="30">
                  <c:v>1.066849315068493</c:v>
                </c:pt>
                <c:pt idx="31">
                  <c:v>1.066849315068493</c:v>
                </c:pt>
                <c:pt idx="32">
                  <c:v>1.066849315068493</c:v>
                </c:pt>
                <c:pt idx="33">
                  <c:v>1.066849315068493</c:v>
                </c:pt>
                <c:pt idx="34">
                  <c:v>1.066849315068493</c:v>
                </c:pt>
                <c:pt idx="35">
                  <c:v>1.066849315068493</c:v>
                </c:pt>
                <c:pt idx="36">
                  <c:v>1.066849315068493</c:v>
                </c:pt>
                <c:pt idx="37">
                  <c:v>1.066849315068493</c:v>
                </c:pt>
                <c:pt idx="38">
                  <c:v>1.066849315068493</c:v>
                </c:pt>
                <c:pt idx="39">
                  <c:v>1.066849315068493</c:v>
                </c:pt>
                <c:pt idx="40">
                  <c:v>1.066849315068493</c:v>
                </c:pt>
                <c:pt idx="41">
                  <c:v>1.066849315068493</c:v>
                </c:pt>
                <c:pt idx="42">
                  <c:v>1.066849315068493</c:v>
                </c:pt>
                <c:pt idx="43">
                  <c:v>1.066849315068493</c:v>
                </c:pt>
                <c:pt idx="44">
                  <c:v>1.066849315068493</c:v>
                </c:pt>
                <c:pt idx="45">
                  <c:v>1.066849315068493</c:v>
                </c:pt>
                <c:pt idx="46">
                  <c:v>1.066849315068493</c:v>
                </c:pt>
                <c:pt idx="47">
                  <c:v>1.066849315068493</c:v>
                </c:pt>
                <c:pt idx="48">
                  <c:v>1.066849315068493</c:v>
                </c:pt>
                <c:pt idx="49">
                  <c:v>1.066849315068493</c:v>
                </c:pt>
                <c:pt idx="50">
                  <c:v>1.066849315068493</c:v>
                </c:pt>
                <c:pt idx="51">
                  <c:v>1.066849315068493</c:v>
                </c:pt>
                <c:pt idx="52">
                  <c:v>1.066849315068493</c:v>
                </c:pt>
                <c:pt idx="53">
                  <c:v>1.066849315068493</c:v>
                </c:pt>
                <c:pt idx="54">
                  <c:v>1.066849315068493</c:v>
                </c:pt>
                <c:pt idx="55">
                  <c:v>1.066849315068493</c:v>
                </c:pt>
                <c:pt idx="56">
                  <c:v>1.066849315068493</c:v>
                </c:pt>
                <c:pt idx="57">
                  <c:v>1.066849315068493</c:v>
                </c:pt>
                <c:pt idx="58">
                  <c:v>1.066849315068493</c:v>
                </c:pt>
                <c:pt idx="59">
                  <c:v>1.066849315068493</c:v>
                </c:pt>
                <c:pt idx="60">
                  <c:v>1.066849315068493</c:v>
                </c:pt>
                <c:pt idx="61">
                  <c:v>1.066849315068493</c:v>
                </c:pt>
                <c:pt idx="62">
                  <c:v>1.066849315068493</c:v>
                </c:pt>
                <c:pt idx="63">
                  <c:v>1.066849315068493</c:v>
                </c:pt>
                <c:pt idx="64">
                  <c:v>1.066849315068493</c:v>
                </c:pt>
                <c:pt idx="65">
                  <c:v>1.066849315068493</c:v>
                </c:pt>
                <c:pt idx="66">
                  <c:v>1.066849315068493</c:v>
                </c:pt>
                <c:pt idx="67">
                  <c:v>1.066849315068493</c:v>
                </c:pt>
                <c:pt idx="68">
                  <c:v>1.066849315068493</c:v>
                </c:pt>
                <c:pt idx="69">
                  <c:v>1.066849315068493</c:v>
                </c:pt>
                <c:pt idx="70">
                  <c:v>1.066849315068493</c:v>
                </c:pt>
                <c:pt idx="71">
                  <c:v>1.066849315068493</c:v>
                </c:pt>
                <c:pt idx="72">
                  <c:v>1.066849315068493</c:v>
                </c:pt>
                <c:pt idx="73">
                  <c:v>1.066849315068493</c:v>
                </c:pt>
                <c:pt idx="74">
                  <c:v>1.066849315068493</c:v>
                </c:pt>
                <c:pt idx="75">
                  <c:v>1.066849315068493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1.3204671964366874E-2</c:v>
                </c:pt>
                <c:pt idx="2">
                  <c:v>5.5437091864078337E-2</c:v>
                </c:pt>
                <c:pt idx="3">
                  <c:v>0.13596740740511207</c:v>
                </c:pt>
                <c:pt idx="4">
                  <c:v>0.27659550090628698</c:v>
                </c:pt>
                <c:pt idx="5">
                  <c:v>0.53061119447778538</c:v>
                </c:pt>
                <c:pt idx="6">
                  <c:v>1.0588180683426811</c:v>
                </c:pt>
                <c:pt idx="7">
                  <c:v>2.6485902521433453</c:v>
                </c:pt>
                <c:pt idx="8">
                  <c:v>101.6050200305292</c:v>
                </c:pt>
                <c:pt idx="9">
                  <c:v>4.1212207978276068</c:v>
                </c:pt>
                <c:pt idx="10">
                  <c:v>2.3636215080288561</c:v>
                </c:pt>
                <c:pt idx="11">
                  <c:v>1.7966829431833367</c:v>
                </c:pt>
                <c:pt idx="12">
                  <c:v>1.5194785237035531</c:v>
                </c:pt>
                <c:pt idx="13">
                  <c:v>1.3565905552408146</c:v>
                </c:pt>
                <c:pt idx="14">
                  <c:v>1.2502448198869367</c:v>
                </c:pt>
                <c:pt idx="15">
                  <c:v>1.175879120359701</c:v>
                </c:pt>
                <c:pt idx="16">
                  <c:v>1.1212936577966135</c:v>
                </c:pt>
                <c:pt idx="17">
                  <c:v>1.0797527709655603</c:v>
                </c:pt>
                <c:pt idx="18">
                  <c:v>1.0472401534218307</c:v>
                </c:pt>
                <c:pt idx="19">
                  <c:v>1.021216401746019</c:v>
                </c:pt>
                <c:pt idx="20">
                  <c:v>1</c:v>
                </c:pt>
                <c:pt idx="21">
                  <c:v>0.98243509101789694</c:v>
                </c:pt>
                <c:pt idx="22">
                  <c:v>0.96770222894908042</c:v>
                </c:pt>
                <c:pt idx="23">
                  <c:v>0.95520518831413614</c:v>
                </c:pt>
                <c:pt idx="24">
                  <c:v>0.94450044790136733</c:v>
                </c:pt>
                <c:pt idx="25">
                  <c:v>0.93525171573249177</c:v>
                </c:pt>
                <c:pt idx="26">
                  <c:v>0.92719971890826458</c:v>
                </c:pt>
                <c:pt idx="27">
                  <c:v>0.92014160986405469</c:v>
                </c:pt>
                <c:pt idx="28">
                  <c:v>0.91391660676314534</c:v>
                </c:pt>
                <c:pt idx="29">
                  <c:v>0.90839577850199882</c:v>
                </c:pt>
                <c:pt idx="30">
                  <c:v>0.90347464740672812</c:v>
                </c:pt>
                <c:pt idx="31">
                  <c:v>0.89906774610929141</c:v>
                </c:pt>
                <c:pt idx="32">
                  <c:v>0.89510455422547464</c:v>
                </c:pt>
                <c:pt idx="33">
                  <c:v>0.89152642517649894</c:v>
                </c:pt>
                <c:pt idx="34">
                  <c:v>0.8882842340547531</c:v>
                </c:pt>
                <c:pt idx="35">
                  <c:v>0.88533655765486696</c:v>
                </c:pt>
                <c:pt idx="36">
                  <c:v>0.8826482521198461</c:v>
                </c:pt>
                <c:pt idx="37">
                  <c:v>0.88018933104310082</c:v>
                </c:pt>
                <c:pt idx="38">
                  <c:v>0.8779340729849533</c:v>
                </c:pt>
                <c:pt idx="39">
                  <c:v>0.87586030585607688</c:v>
                </c:pt>
                <c:pt idx="40">
                  <c:v>0.87394882888180392</c:v>
                </c:pt>
                <c:pt idx="41">
                  <c:v>0.87218294248265027</c:v>
                </c:pt>
                <c:pt idx="42">
                  <c:v>0.87054806346310853</c:v>
                </c:pt>
                <c:pt idx="43">
                  <c:v>0.86903140812924584</c:v>
                </c:pt>
                <c:pt idx="44">
                  <c:v>0.86762172986634023</c:v>
                </c:pt>
                <c:pt idx="45">
                  <c:v>0.86630910065897471</c:v>
                </c:pt>
                <c:pt idx="46">
                  <c:v>0.865084728281726</c:v>
                </c:pt>
                <c:pt idx="47">
                  <c:v>0.86394080261089934</c:v>
                </c:pt>
                <c:pt idx="48">
                  <c:v>0.86287036583846555</c:v>
                </c:pt>
                <c:pt idx="49">
                  <c:v>0.86186720240470693</c:v>
                </c:pt>
                <c:pt idx="50">
                  <c:v>0.86092574527690724</c:v>
                </c:pt>
                <c:pt idx="51">
                  <c:v>0.86004099584045557</c:v>
                </c:pt>
                <c:pt idx="52">
                  <c:v>0.85920845517530864</c:v>
                </c:pt>
                <c:pt idx="53">
                  <c:v>0.85842406489465783</c:v>
                </c:pt>
                <c:pt idx="54">
                  <c:v>0.85768415604630965</c:v>
                </c:pt>
                <c:pt idx="55">
                  <c:v>0.85698540483813135</c:v>
                </c:pt>
                <c:pt idx="56">
                  <c:v>0.85632479415996743</c:v>
                </c:pt>
                <c:pt idx="57">
                  <c:v>0.85569958004620217</c:v>
                </c:pt>
                <c:pt idx="58">
                  <c:v>0.85510726236331902</c:v>
                </c:pt>
                <c:pt idx="59">
                  <c:v>0.8545455591219524</c:v>
                </c:pt>
                <c:pt idx="60">
                  <c:v>0.85401238390767431</c:v>
                </c:pt>
                <c:pt idx="61">
                  <c:v>0.85350582600314184</c:v>
                </c:pt>
                <c:pt idx="62">
                  <c:v>0.85302413283929346</c:v>
                </c:pt>
                <c:pt idx="63">
                  <c:v>0.85256569446747932</c:v>
                </c:pt>
                <c:pt idx="64">
                  <c:v>0.85212902978969407</c:v>
                </c:pt>
                <c:pt idx="65">
                  <c:v>0.85171277432209891</c:v>
                </c:pt>
                <c:pt idx="66">
                  <c:v>0.85131566929894642</c:v>
                </c:pt>
                <c:pt idx="67">
                  <c:v>0.85093655195102857</c:v>
                </c:pt>
                <c:pt idx="68">
                  <c:v>0.85057434681558308</c:v>
                </c:pt>
                <c:pt idx="69">
                  <c:v>0.85022805795397249</c:v>
                </c:pt>
                <c:pt idx="70">
                  <c:v>0.849896761969964</c:v>
                </c:pt>
                <c:pt idx="71">
                  <c:v>0.84957960173549574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80.149916769797017</c:v>
                </c:pt>
                <c:pt idx="1">
                  <c:v>80.187219552252017</c:v>
                </c:pt>
                <c:pt idx="2">
                  <c:v>80.205704103263713</c:v>
                </c:pt>
                <c:pt idx="3">
                  <c:v>80.236205118741225</c:v>
                </c:pt>
                <c:pt idx="4">
                  <c:v>80.253461158405713</c:v>
                </c:pt>
                <c:pt idx="5">
                  <c:v>80.265052882045651</c:v>
                </c:pt>
                <c:pt idx="6">
                  <c:v>80.267794771468175</c:v>
                </c:pt>
                <c:pt idx="7">
                  <c:v>80.261550025350374</c:v>
                </c:pt>
                <c:pt idx="8">
                  <c:v>80.255817019164326</c:v>
                </c:pt>
                <c:pt idx="9">
                  <c:v>80.245782479569613</c:v>
                </c:pt>
                <c:pt idx="10">
                  <c:v>80.244586534735447</c:v>
                </c:pt>
                <c:pt idx="11">
                  <c:v>80.241269187693192</c:v>
                </c:pt>
                <c:pt idx="12">
                  <c:v>80.246073990435846</c:v>
                </c:pt>
                <c:pt idx="13">
                  <c:v>80.244611386711355</c:v>
                </c:pt>
                <c:pt idx="14">
                  <c:v>80.245100152011361</c:v>
                </c:pt>
                <c:pt idx="15">
                  <c:v>80.236986511408901</c:v>
                </c:pt>
                <c:pt idx="16">
                  <c:v>80.229275326911349</c:v>
                </c:pt>
                <c:pt idx="17">
                  <c:v>80.218487156865038</c:v>
                </c:pt>
                <c:pt idx="18">
                  <c:v>80.211611690380067</c:v>
                </c:pt>
                <c:pt idx="19">
                  <c:v>80.208465640685773</c:v>
                </c:pt>
                <c:pt idx="20">
                  <c:v>80.208724509293106</c:v>
                </c:pt>
                <c:pt idx="21">
                  <c:v>80.212412655767238</c:v>
                </c:pt>
                <c:pt idx="22">
                  <c:v>80.212567512127819</c:v>
                </c:pt>
                <c:pt idx="23">
                  <c:v>80.212377419761268</c:v>
                </c:pt>
                <c:pt idx="24">
                  <c:v>80.204196079438205</c:v>
                </c:pt>
                <c:pt idx="25">
                  <c:v>80.197431474304196</c:v>
                </c:pt>
                <c:pt idx="26">
                  <c:v>80.186121867630291</c:v>
                </c:pt>
                <c:pt idx="27">
                  <c:v>80.182216318783929</c:v>
                </c:pt>
                <c:pt idx="28">
                  <c:v>80.178035420942663</c:v>
                </c:pt>
                <c:pt idx="29">
                  <c:v>80.181915611896102</c:v>
                </c:pt>
                <c:pt idx="30">
                  <c:v>80.183183415710531</c:v>
                </c:pt>
                <c:pt idx="31">
                  <c:v>80.186349990726228</c:v>
                </c:pt>
                <c:pt idx="32">
                  <c:v>80.182776068984779</c:v>
                </c:pt>
                <c:pt idx="33">
                  <c:v>80.17738949421107</c:v>
                </c:pt>
                <c:pt idx="34">
                  <c:v>80.167974805153833</c:v>
                </c:pt>
                <c:pt idx="35">
                  <c:v>80.159954983437729</c:v>
                </c:pt>
                <c:pt idx="36">
                  <c:v>80.154883334445245</c:v>
                </c:pt>
                <c:pt idx="37">
                  <c:v>80.153689511229189</c:v>
                </c:pt>
                <c:pt idx="38">
                  <c:v>80.156972203317324</c:v>
                </c:pt>
                <c:pt idx="39">
                  <c:v>80.15949967285556</c:v>
                </c:pt>
                <c:pt idx="40">
                  <c:v>80.162007056157393</c:v>
                </c:pt>
                <c:pt idx="41">
                  <c:v>80.15805462006449</c:v>
                </c:pt>
                <c:pt idx="42">
                  <c:v>80.152861847773067</c:v>
                </c:pt>
                <c:pt idx="43">
                  <c:v>80.142796907887771</c:v>
                </c:pt>
                <c:pt idx="44">
                  <c:v>80.136702459138618</c:v>
                </c:pt>
                <c:pt idx="45">
                  <c:v>80.131127528566097</c:v>
                </c:pt>
                <c:pt idx="46">
                  <c:v>80.132736944090666</c:v>
                </c:pt>
                <c:pt idx="47">
                  <c:v>80.134677646725962</c:v>
                </c:pt>
                <c:pt idx="48">
                  <c:v>80.139431703228752</c:v>
                </c:pt>
                <c:pt idx="49">
                  <c:v>80.13940184614691</c:v>
                </c:pt>
                <c:pt idx="50">
                  <c:v>80.137130952840849</c:v>
                </c:pt>
                <c:pt idx="51">
                  <c:v>80.12946649155154</c:v>
                </c:pt>
                <c:pt idx="52">
                  <c:v>80.12159563369876</c:v>
                </c:pt>
                <c:pt idx="53">
                  <c:v>80.114163777967264</c:v>
                </c:pt>
                <c:pt idx="54">
                  <c:v>80.111206507986907</c:v>
                </c:pt>
                <c:pt idx="55">
                  <c:v>80.1119038440861</c:v>
                </c:pt>
                <c:pt idx="56">
                  <c:v>80.115504536452605</c:v>
                </c:pt>
                <c:pt idx="57">
                  <c:v>80.118541598203862</c:v>
                </c:pt>
                <c:pt idx="58">
                  <c:v>80.118674678388132</c:v>
                </c:pt>
                <c:pt idx="59">
                  <c:v>80.113860351136552</c:v>
                </c:pt>
                <c:pt idx="60">
                  <c:v>80.105895011688204</c:v>
                </c:pt>
                <c:pt idx="61">
                  <c:v>80.093821541441145</c:v>
                </c:pt>
                <c:pt idx="62">
                  <c:v>80.086386959252494</c:v>
                </c:pt>
                <c:pt idx="63">
                  <c:v>80.024037071327811</c:v>
                </c:pt>
                <c:pt idx="64">
                  <c:v>79.839838505253738</c:v>
                </c:pt>
                <c:pt idx="65">
                  <c:v>79.64303570060747</c:v>
                </c:pt>
                <c:pt idx="66">
                  <c:v>79.497622237129079</c:v>
                </c:pt>
                <c:pt idx="67">
                  <c:v>79.396879963341604</c:v>
                </c:pt>
                <c:pt idx="68">
                  <c:v>79.33224448062785</c:v>
                </c:pt>
                <c:pt idx="69">
                  <c:v>79.294247349107252</c:v>
                </c:pt>
                <c:pt idx="70">
                  <c:v>79.2753101013773</c:v>
                </c:pt>
                <c:pt idx="71">
                  <c:v>79.2714179139995</c:v>
                </c:pt>
                <c:pt idx="72">
                  <c:v>79.278503572122318</c:v>
                </c:pt>
                <c:pt idx="73">
                  <c:v>79.293134818952453</c:v>
                </c:pt>
                <c:pt idx="74">
                  <c:v>79.311088731988335</c:v>
                </c:pt>
                <c:pt idx="75">
                  <c:v>79.327895140270968</c:v>
                </c:pt>
                <c:pt idx="76">
                  <c:v>79.34134919682802</c:v>
                </c:pt>
                <c:pt idx="77">
                  <c:v>79.349491088481415</c:v>
                </c:pt>
                <c:pt idx="78">
                  <c:v>79.355295973928207</c:v>
                </c:pt>
                <c:pt idx="79">
                  <c:v>79.359611031508393</c:v>
                </c:pt>
                <c:pt idx="80">
                  <c:v>79.367724183130903</c:v>
                </c:pt>
                <c:pt idx="81">
                  <c:v>79.37829243486739</c:v>
                </c:pt>
                <c:pt idx="82">
                  <c:v>79.393940101249896</c:v>
                </c:pt>
                <c:pt idx="83">
                  <c:v>79.4087861295463</c:v>
                </c:pt>
                <c:pt idx="84">
                  <c:v>79.423653424576685</c:v>
                </c:pt>
                <c:pt idx="85">
                  <c:v>79.432470290080943</c:v>
                </c:pt>
                <c:pt idx="86">
                  <c:v>79.439034481732733</c:v>
                </c:pt>
                <c:pt idx="87">
                  <c:v>79.441113818964396</c:v>
                </c:pt>
                <c:pt idx="88">
                  <c:v>79.445475757025903</c:v>
                </c:pt>
                <c:pt idx="89">
                  <c:v>79.451190176585129</c:v>
                </c:pt>
                <c:pt idx="90">
                  <c:v>79.462540799439012</c:v>
                </c:pt>
                <c:pt idx="91">
                  <c:v>79.475874555758978</c:v>
                </c:pt>
                <c:pt idx="92">
                  <c:v>79.490639524002745</c:v>
                </c:pt>
                <c:pt idx="93">
                  <c:v>79.502591687213709</c:v>
                </c:pt>
                <c:pt idx="94">
                  <c:v>79.510367145359155</c:v>
                </c:pt>
                <c:pt idx="95">
                  <c:v>79.514474154415851</c:v>
                </c:pt>
                <c:pt idx="96">
                  <c:v>79.515664449562934</c:v>
                </c:pt>
                <c:pt idx="97">
                  <c:v>79.519130240469892</c:v>
                </c:pt>
                <c:pt idx="98">
                  <c:v>79.524216714995816</c:v>
                </c:pt>
                <c:pt idx="99">
                  <c:v>79.535635671881664</c:v>
                </c:pt>
                <c:pt idx="100">
                  <c:v>79.547341242613243</c:v>
                </c:pt>
                <c:pt idx="101">
                  <c:v>79.561954049360196</c:v>
                </c:pt>
                <c:pt idx="102">
                  <c:v>79.5707438562264</c:v>
                </c:pt>
                <c:pt idx="103">
                  <c:v>79.578390577399475</c:v>
                </c:pt>
                <c:pt idx="104">
                  <c:v>79.578975649740684</c:v>
                </c:pt>
                <c:pt idx="105">
                  <c:v>79.581191854657632</c:v>
                </c:pt>
                <c:pt idx="106">
                  <c:v>79.581846014016378</c:v>
                </c:pt>
                <c:pt idx="107">
                  <c:v>79.588958170540508</c:v>
                </c:pt>
                <c:pt idx="108">
                  <c:v>79.597711652102589</c:v>
                </c:pt>
                <c:pt idx="109">
                  <c:v>79.610929062668106</c:v>
                </c:pt>
                <c:pt idx="110">
                  <c:v>79.622157145519353</c:v>
                </c:pt>
                <c:pt idx="111">
                  <c:v>79.631264520873259</c:v>
                </c:pt>
                <c:pt idx="112">
                  <c:v>79.635516047913242</c:v>
                </c:pt>
                <c:pt idx="113">
                  <c:v>79.636143555940905</c:v>
                </c:pt>
                <c:pt idx="114">
                  <c:v>79.636402062819201</c:v>
                </c:pt>
                <c:pt idx="115">
                  <c:v>79.637429188761374</c:v>
                </c:pt>
                <c:pt idx="116">
                  <c:v>79.644035441230812</c:v>
                </c:pt>
                <c:pt idx="117">
                  <c:v>79.652506199983989</c:v>
                </c:pt>
                <c:pt idx="118">
                  <c:v>79.665403556698948</c:v>
                </c:pt>
                <c:pt idx="119">
                  <c:v>79.674689959046702</c:v>
                </c:pt>
                <c:pt idx="120">
                  <c:v>79.683306637772901</c:v>
                </c:pt>
                <c:pt idx="121">
                  <c:v>79.684696090259337</c:v>
                </c:pt>
                <c:pt idx="122">
                  <c:v>79.68569693812357</c:v>
                </c:pt>
                <c:pt idx="123">
                  <c:v>79.6835908907034</c:v>
                </c:pt>
                <c:pt idx="124">
                  <c:v>79.686248070612464</c:v>
                </c:pt>
                <c:pt idx="125">
                  <c:v>79.690987879802606</c:v>
                </c:pt>
                <c:pt idx="126">
                  <c:v>79.701053727057015</c:v>
                </c:pt>
                <c:pt idx="127">
                  <c:v>79.71156849290611</c:v>
                </c:pt>
                <c:pt idx="128">
                  <c:v>79.721218070965378</c:v>
                </c:pt>
                <c:pt idx="129">
                  <c:v>79.72706476498503</c:v>
                </c:pt>
                <c:pt idx="130">
                  <c:v>79.728107634795577</c:v>
                </c:pt>
                <c:pt idx="131">
                  <c:v>79.72739303419803</c:v>
                </c:pt>
                <c:pt idx="132">
                  <c:v>79.725228514818795</c:v>
                </c:pt>
                <c:pt idx="133">
                  <c:v>79.727816818682001</c:v>
                </c:pt>
                <c:pt idx="134">
                  <c:v>79.732319798007055</c:v>
                </c:pt>
                <c:pt idx="135">
                  <c:v>79.742859154262277</c:v>
                </c:pt>
                <c:pt idx="136">
                  <c:v>79.751734038307319</c:v>
                </c:pt>
                <c:pt idx="137">
                  <c:v>79.761492257755137</c:v>
                </c:pt>
                <c:pt idx="138">
                  <c:v>79.764470684910876</c:v>
                </c:pt>
                <c:pt idx="139">
                  <c:v>79.765950119316742</c:v>
                </c:pt>
                <c:pt idx="140">
                  <c:v>79.762627392910659</c:v>
                </c:pt>
                <c:pt idx="141">
                  <c:v>79.76206209329888</c:v>
                </c:pt>
                <c:pt idx="142">
                  <c:v>79.762889121302734</c:v>
                </c:pt>
                <c:pt idx="143">
                  <c:v>79.769340959823907</c:v>
                </c:pt>
                <c:pt idx="144">
                  <c:v>79.778038145177845</c:v>
                </c:pt>
                <c:pt idx="145">
                  <c:v>79.787736282855363</c:v>
                </c:pt>
                <c:pt idx="146">
                  <c:v>79.795109895021739</c:v>
                </c:pt>
                <c:pt idx="147">
                  <c:v>79.797783134887325</c:v>
                </c:pt>
                <c:pt idx="148">
                  <c:v>79.79747993428559</c:v>
                </c:pt>
                <c:pt idx="149">
                  <c:v>79.793884646686678</c:v>
                </c:pt>
                <c:pt idx="150">
                  <c:v>79.793197634244606</c:v>
                </c:pt>
                <c:pt idx="151">
                  <c:v>79.793922899037355</c:v>
                </c:pt>
                <c:pt idx="152">
                  <c:v>79.801221021467626</c:v>
                </c:pt>
                <c:pt idx="153">
                  <c:v>79.808790717532133</c:v>
                </c:pt>
                <c:pt idx="154">
                  <c:v>79.819048655026435</c:v>
                </c:pt>
                <c:pt idx="155">
                  <c:v>79.823835783698541</c:v>
                </c:pt>
                <c:pt idx="156">
                  <c:v>79.826988532092599</c:v>
                </c:pt>
                <c:pt idx="157">
                  <c:v>79.823882351092109</c:v>
                </c:pt>
                <c:pt idx="158">
                  <c:v>79.821778811629358</c:v>
                </c:pt>
                <c:pt idx="159">
                  <c:v>79.819131567866947</c:v>
                </c:pt>
                <c:pt idx="160">
                  <c:v>79.82218279294743</c:v>
                </c:pt>
                <c:pt idx="161">
                  <c:v>79.827744068461868</c:v>
                </c:pt>
                <c:pt idx="162">
                  <c:v>79.837006036180526</c:v>
                </c:pt>
                <c:pt idx="163">
                  <c:v>79.844833070416257</c:v>
                </c:pt>
                <c:pt idx="164">
                  <c:v>79.850110984050403</c:v>
                </c:pt>
                <c:pt idx="165">
                  <c:v>79.850787421777596</c:v>
                </c:pt>
                <c:pt idx="166">
                  <c:v>79.847997916761074</c:v>
                </c:pt>
                <c:pt idx="167">
                  <c:v>79.844725290719467</c:v>
                </c:pt>
                <c:pt idx="168">
                  <c:v>79.842881140876656</c:v>
                </c:pt>
                <c:pt idx="169">
                  <c:v>79.845991532819554</c:v>
                </c:pt>
                <c:pt idx="170">
                  <c:v>79.851878547970827</c:v>
                </c:pt>
                <c:pt idx="171">
                  <c:v>79.861145081145523</c:v>
                </c:pt>
                <c:pt idx="172">
                  <c:v>79.867828744323859</c:v>
                </c:pt>
                <c:pt idx="173">
                  <c:v>79.872774216012075</c:v>
                </c:pt>
                <c:pt idx="174">
                  <c:v>79.871539495347946</c:v>
                </c:pt>
                <c:pt idx="175">
                  <c:v>79.869227077224906</c:v>
                </c:pt>
                <c:pt idx="176">
                  <c:v>79.864568479923236</c:v>
                </c:pt>
                <c:pt idx="177">
                  <c:v>79.864522174878431</c:v>
                </c:pt>
                <c:pt idx="178">
                  <c:v>79.866599556653469</c:v>
                </c:pt>
                <c:pt idx="179">
                  <c:v>79.874464615875695</c:v>
                </c:pt>
                <c:pt idx="180">
                  <c:v>79.881899171890922</c:v>
                </c:pt>
                <c:pt idx="181">
                  <c:v>79.889736630023108</c:v>
                </c:pt>
                <c:pt idx="182">
                  <c:v>79.892109073871637</c:v>
                </c:pt>
                <c:pt idx="183">
                  <c:v>79.891909047407836</c:v>
                </c:pt>
                <c:pt idx="184">
                  <c:v>79.887703354505845</c:v>
                </c:pt>
                <c:pt idx="185">
                  <c:v>79.885115724175023</c:v>
                </c:pt>
                <c:pt idx="186">
                  <c:v>79.884505791237956</c:v>
                </c:pt>
                <c:pt idx="187">
                  <c:v>79.889565005913383</c:v>
                </c:pt>
                <c:pt idx="188">
                  <c:v>79.897355209678366</c:v>
                </c:pt>
                <c:pt idx="189">
                  <c:v>79.909250944776332</c:v>
                </c:pt>
                <c:pt idx="190">
                  <c:v>79.917210379585626</c:v>
                </c:pt>
                <c:pt idx="191">
                  <c:v>79.976313461109328</c:v>
                </c:pt>
                <c:pt idx="192">
                  <c:v>80.157950457542356</c:v>
                </c:pt>
                <c:pt idx="193">
                  <c:v>80.356257013947285</c:v>
                </c:pt>
                <c:pt idx="194">
                  <c:v>80.502728619417297</c:v>
                </c:pt>
                <c:pt idx="195">
                  <c:v>80.604245235552199</c:v>
                </c:pt>
                <c:pt idx="196">
                  <c:v>80.669922517927617</c:v>
                </c:pt>
                <c:pt idx="197">
                  <c:v>80.707945936121007</c:v>
                </c:pt>
                <c:pt idx="198">
                  <c:v>80.727666955637872</c:v>
                </c:pt>
                <c:pt idx="199">
                  <c:v>80.731175592796205</c:v>
                </c:pt>
                <c:pt idx="200">
                  <c:v>80.724655729457993</c:v>
                </c:pt>
                <c:pt idx="201">
                  <c:v>80.7095600172118</c:v>
                </c:pt>
                <c:pt idx="202">
                  <c:v>80.691959844446345</c:v>
                </c:pt>
                <c:pt idx="203">
                  <c:v>80.67482752921039</c:v>
                </c:pt>
                <c:pt idx="204">
                  <c:v>80.661477801483244</c:v>
                </c:pt>
                <c:pt idx="205">
                  <c:v>80.653266871996479</c:v>
                </c:pt>
                <c:pt idx="206">
                  <c:v>80.647283025865377</c:v>
                </c:pt>
                <c:pt idx="207">
                  <c:v>80.643193628559388</c:v>
                </c:pt>
                <c:pt idx="208">
                  <c:v>80.634622582240851</c:v>
                </c:pt>
                <c:pt idx="209">
                  <c:v>80.624546188367646</c:v>
                </c:pt>
                <c:pt idx="210">
                  <c:v>80.608217173407809</c:v>
                </c:pt>
                <c:pt idx="211">
                  <c:v>80.594046325928446</c:v>
                </c:pt>
                <c:pt idx="212">
                  <c:v>80.578376286880911</c:v>
                </c:pt>
                <c:pt idx="213">
                  <c:v>80.570296072962634</c:v>
                </c:pt>
                <c:pt idx="214">
                  <c:v>80.562940135011388</c:v>
                </c:pt>
                <c:pt idx="215">
                  <c:v>80.56151873333576</c:v>
                </c:pt>
                <c:pt idx="216">
                  <c:v>80.55651574371592</c:v>
                </c:pt>
                <c:pt idx="217">
                  <c:v>80.551246339233757</c:v>
                </c:pt>
                <c:pt idx="218">
                  <c:v>80.539526998622179</c:v>
                </c:pt>
                <c:pt idx="219">
                  <c:v>80.526321651243904</c:v>
                </c:pt>
                <c:pt idx="220">
                  <c:v>80.511540483150156</c:v>
                </c:pt>
                <c:pt idx="221">
                  <c:v>80.499347667951085</c:v>
                </c:pt>
                <c:pt idx="222">
                  <c:v>80.491929774796674</c:v>
                </c:pt>
                <c:pt idx="223">
                  <c:v>80.487225038731523</c:v>
                </c:pt>
                <c:pt idx="224">
                  <c:v>80.486719961481512</c:v>
                </c:pt>
                <c:pt idx="225">
                  <c:v>80.48237887816164</c:v>
                </c:pt>
                <c:pt idx="226">
                  <c:v>80.478194304883303</c:v>
                </c:pt>
                <c:pt idx="227">
                  <c:v>80.46576136059106</c:v>
                </c:pt>
                <c:pt idx="228">
                  <c:v>80.45501222179216</c:v>
                </c:pt>
                <c:pt idx="229">
                  <c:v>80.439426147152133</c:v>
                </c:pt>
                <c:pt idx="230">
                  <c:v>80.431457365499682</c:v>
                </c:pt>
                <c:pt idx="231">
                  <c:v>80.423070828268735</c:v>
                </c:pt>
                <c:pt idx="232">
                  <c:v>80.472352512916984</c:v>
                </c:pt>
                <c:pt idx="233">
                  <c:v>80.420435229217517</c:v>
                </c:pt>
                <c:pt idx="234">
                  <c:v>80.419803816729853</c:v>
                </c:pt>
                <c:pt idx="235">
                  <c:v>80.412889446822362</c:v>
                </c:pt>
                <c:pt idx="236">
                  <c:v>80.403597385325881</c:v>
                </c:pt>
                <c:pt idx="237">
                  <c:v>80.391150804998418</c:v>
                </c:pt>
                <c:pt idx="238">
                  <c:v>80.378828213028029</c:v>
                </c:pt>
                <c:pt idx="239">
                  <c:v>80.371006872683935</c:v>
                </c:pt>
                <c:pt idx="240">
                  <c:v>80.36521784972112</c:v>
                </c:pt>
                <c:pt idx="241">
                  <c:v>80.366221904659881</c:v>
                </c:pt>
                <c:pt idx="242">
                  <c:v>80.364209628519205</c:v>
                </c:pt>
                <c:pt idx="243">
                  <c:v>80.364876152071616</c:v>
                </c:pt>
                <c:pt idx="244">
                  <c:v>80.35663918121476</c:v>
                </c:pt>
                <c:pt idx="245">
                  <c:v>80.349529108639501</c:v>
                </c:pt>
                <c:pt idx="246">
                  <c:v>80.33557629649755</c:v>
                </c:pt>
                <c:pt idx="247">
                  <c:v>80.326802596445688</c:v>
                </c:pt>
                <c:pt idx="248">
                  <c:v>80.318296954957461</c:v>
                </c:pt>
                <c:pt idx="249">
                  <c:v>80.315875662491052</c:v>
                </c:pt>
                <c:pt idx="250">
                  <c:v>80.317014664111611</c:v>
                </c:pt>
                <c:pt idx="251">
                  <c:v>80.315386258540727</c:v>
                </c:pt>
                <c:pt idx="252">
                  <c:v>80.318655357115759</c:v>
                </c:pt>
                <c:pt idx="253">
                  <c:v>80.304281479374964</c:v>
                </c:pt>
                <c:pt idx="254">
                  <c:v>80.311799353784608</c:v>
                </c:pt>
                <c:pt idx="255">
                  <c:v>80.222529019636923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80.024733927930498</c:v>
                </c:pt>
                <c:pt idx="1">
                  <c:v>80.025303633151907</c:v>
                </c:pt>
                <c:pt idx="2">
                  <c:v>80.025629650553697</c:v>
                </c:pt>
                <c:pt idx="3">
                  <c:v>80.025708840410047</c:v>
                </c:pt>
                <c:pt idx="4">
                  <c:v>80.025540440079382</c:v>
                </c:pt>
                <c:pt idx="5">
                  <c:v>80.025126071348922</c:v>
                </c:pt>
                <c:pt idx="6">
                  <c:v>80.024469724816072</c:v>
                </c:pt>
                <c:pt idx="7">
                  <c:v>80.023577721456718</c:v>
                </c:pt>
                <c:pt idx="8">
                  <c:v>80.022458651750867</c:v>
                </c:pt>
                <c:pt idx="9">
                  <c:v>80.021123292951458</c:v>
                </c:pt>
                <c:pt idx="10">
                  <c:v>80.019584505293821</c:v>
                </c:pt>
                <c:pt idx="11">
                  <c:v>80.01785710814417</c:v>
                </c:pt>
                <c:pt idx="12">
                  <c:v>80.01595773728144</c:v>
                </c:pt>
                <c:pt idx="13">
                  <c:v>80.013904684685272</c:v>
                </c:pt>
                <c:pt idx="14">
                  <c:v>80.011717722374556</c:v>
                </c:pt>
                <c:pt idx="15">
                  <c:v>80.009417911991775</c:v>
                </c:pt>
                <c:pt idx="16">
                  <c:v>80.007027401968173</c:v>
                </c:pt>
                <c:pt idx="17">
                  <c:v>80.004569214222059</c:v>
                </c:pt>
                <c:pt idx="18">
                  <c:v>80.002067022445175</c:v>
                </c:pt>
                <c:pt idx="19">
                  <c:v>79.9995449241122</c:v>
                </c:pt>
                <c:pt idx="20">
                  <c:v>79.997027208408824</c:v>
                </c:pt>
                <c:pt idx="21">
                  <c:v>79.994538122313543</c:v>
                </c:pt>
                <c:pt idx="22">
                  <c:v>79.992101637086122</c:v>
                </c:pt>
                <c:pt idx="23">
                  <c:v>79.989741217411293</c:v>
                </c:pt>
                <c:pt idx="24">
                  <c:v>79.98747959542078</c:v>
                </c:pt>
                <c:pt idx="25">
                  <c:v>79.985338551770738</c:v>
                </c:pt>
                <c:pt idx="26">
                  <c:v>79.983338705881891</c:v>
                </c:pt>
                <c:pt idx="27">
                  <c:v>79.981499317363401</c:v>
                </c:pt>
                <c:pt idx="28">
                  <c:v>79.979838100532206</c:v>
                </c:pt>
                <c:pt idx="29">
                  <c:v>79.978371053814485</c:v>
                </c:pt>
                <c:pt idx="30">
                  <c:v>79.977112305672108</c:v>
                </c:pt>
                <c:pt idx="31">
                  <c:v>79.976073978537841</c:v>
                </c:pt>
                <c:pt idx="32">
                  <c:v>79.975266072069502</c:v>
                </c:pt>
                <c:pt idx="33">
                  <c:v>79.974696366848107</c:v>
                </c:pt>
                <c:pt idx="34">
                  <c:v>79.974370349446289</c:v>
                </c:pt>
                <c:pt idx="35">
                  <c:v>79.974291159589953</c:v>
                </c:pt>
                <c:pt idx="36">
                  <c:v>79.974459559920618</c:v>
                </c:pt>
                <c:pt idx="37">
                  <c:v>79.974873928651064</c:v>
                </c:pt>
                <c:pt idx="38">
                  <c:v>79.975530275183928</c:v>
                </c:pt>
                <c:pt idx="39">
                  <c:v>79.976422278543282</c:v>
                </c:pt>
                <c:pt idx="40">
                  <c:v>79.977541348249133</c:v>
                </c:pt>
                <c:pt idx="41">
                  <c:v>79.978876707048528</c:v>
                </c:pt>
                <c:pt idx="42">
                  <c:v>79.980415494706193</c:v>
                </c:pt>
                <c:pt idx="43">
                  <c:v>79.982142891855801</c:v>
                </c:pt>
                <c:pt idx="44">
                  <c:v>79.98404226271856</c:v>
                </c:pt>
                <c:pt idx="45">
                  <c:v>79.986095315314728</c:v>
                </c:pt>
                <c:pt idx="46">
                  <c:v>79.98828227762543</c:v>
                </c:pt>
                <c:pt idx="47">
                  <c:v>79.990582088008239</c:v>
                </c:pt>
                <c:pt idx="48">
                  <c:v>79.992972598031827</c:v>
                </c:pt>
                <c:pt idx="49">
                  <c:v>79.995430785777955</c:v>
                </c:pt>
                <c:pt idx="50">
                  <c:v>79.997932977554825</c:v>
                </c:pt>
                <c:pt idx="51">
                  <c:v>80.000455075887771</c:v>
                </c:pt>
                <c:pt idx="52">
                  <c:v>80.002972791591191</c:v>
                </c:pt>
                <c:pt idx="53">
                  <c:v>80.005461877686457</c:v>
                </c:pt>
                <c:pt idx="54">
                  <c:v>80.007898362913863</c:v>
                </c:pt>
                <c:pt idx="55">
                  <c:v>80.010258782588707</c:v>
                </c:pt>
                <c:pt idx="56">
                  <c:v>80.012520404579206</c:v>
                </c:pt>
                <c:pt idx="57">
                  <c:v>80.014661448229262</c:v>
                </c:pt>
                <c:pt idx="58">
                  <c:v>80.016661294118109</c:v>
                </c:pt>
                <c:pt idx="59">
                  <c:v>80.018500682636599</c:v>
                </c:pt>
                <c:pt idx="60">
                  <c:v>80.020161899467809</c:v>
                </c:pt>
                <c:pt idx="61">
                  <c:v>80.021628946185515</c:v>
                </c:pt>
                <c:pt idx="62">
                  <c:v>80.022887694327878</c:v>
                </c:pt>
                <c:pt idx="63">
                  <c:v>80.023926021462174</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387.49008570164779</c:v>
                </c:pt>
                <c:pt idx="1">
                  <c:v>387.97545161008065</c:v>
                </c:pt>
                <c:pt idx="2">
                  <c:v>388.45142338627232</c:v>
                </c:pt>
                <c:pt idx="3">
                  <c:v>388.91341716182546</c:v>
                </c:pt>
                <c:pt idx="4">
                  <c:v>389.35698368413</c:v>
                </c:pt>
                <c:pt idx="5">
                  <c:v>389.77785116509801</c:v>
                </c:pt>
                <c:pt idx="6">
                  <c:v>390.17196642081825</c:v>
                </c:pt>
                <c:pt idx="7">
                  <c:v>390.53553390593271</c:v>
                </c:pt>
                <c:pt idx="8">
                  <c:v>390.86505226681368</c:v>
                </c:pt>
                <c:pt idx="9">
                  <c:v>391.15734806151272</c:v>
                </c:pt>
                <c:pt idx="10">
                  <c:v>391.40960632174176</c:v>
                </c:pt>
                <c:pt idx="11">
                  <c:v>391.61939766255642</c:v>
                </c:pt>
                <c:pt idx="12">
                  <c:v>391.78470167866107</c:v>
                </c:pt>
                <c:pt idx="13">
                  <c:v>391.90392640201617</c:v>
                </c:pt>
                <c:pt idx="14">
                  <c:v>391.97592363336099</c:v>
                </c:pt>
                <c:pt idx="15">
                  <c:v>392</c:v>
                </c:pt>
                <c:pt idx="16">
                  <c:v>391.97592363336099</c:v>
                </c:pt>
                <c:pt idx="17">
                  <c:v>391.90392640201617</c:v>
                </c:pt>
                <c:pt idx="18">
                  <c:v>391.78470167866107</c:v>
                </c:pt>
                <c:pt idx="19">
                  <c:v>391.61939766255642</c:v>
                </c:pt>
                <c:pt idx="20">
                  <c:v>391.40960632174176</c:v>
                </c:pt>
                <c:pt idx="21">
                  <c:v>391.15734806151272</c:v>
                </c:pt>
                <c:pt idx="22">
                  <c:v>390.86505226681368</c:v>
                </c:pt>
                <c:pt idx="23">
                  <c:v>390.53553390593271</c:v>
                </c:pt>
                <c:pt idx="24">
                  <c:v>390.17196642081825</c:v>
                </c:pt>
                <c:pt idx="25">
                  <c:v>389.77785116509801</c:v>
                </c:pt>
                <c:pt idx="26">
                  <c:v>389.35698368413</c:v>
                </c:pt>
                <c:pt idx="27">
                  <c:v>388.91341716182546</c:v>
                </c:pt>
                <c:pt idx="28">
                  <c:v>388.45142338627232</c:v>
                </c:pt>
                <c:pt idx="29">
                  <c:v>387.97545161008065</c:v>
                </c:pt>
                <c:pt idx="30">
                  <c:v>387.49008570164779</c:v>
                </c:pt>
                <c:pt idx="31">
                  <c:v>387</c:v>
                </c:pt>
                <c:pt idx="32">
                  <c:v>386.50991429835221</c:v>
                </c:pt>
                <c:pt idx="33">
                  <c:v>386.02454838991935</c:v>
                </c:pt>
                <c:pt idx="34">
                  <c:v>385.54857661372768</c:v>
                </c:pt>
                <c:pt idx="35">
                  <c:v>385.08658283817454</c:v>
                </c:pt>
                <c:pt idx="36">
                  <c:v>384.64301631587</c:v>
                </c:pt>
                <c:pt idx="37">
                  <c:v>384.22214883490199</c:v>
                </c:pt>
                <c:pt idx="38">
                  <c:v>383.82803357918175</c:v>
                </c:pt>
                <c:pt idx="39">
                  <c:v>383.46446609406723</c:v>
                </c:pt>
                <c:pt idx="40">
                  <c:v>383.13494773318632</c:v>
                </c:pt>
                <c:pt idx="41">
                  <c:v>382.84265193848728</c:v>
                </c:pt>
                <c:pt idx="42">
                  <c:v>382.59039367825824</c:v>
                </c:pt>
                <c:pt idx="43">
                  <c:v>382.38060233744358</c:v>
                </c:pt>
                <c:pt idx="44">
                  <c:v>382.21529832133893</c:v>
                </c:pt>
                <c:pt idx="45">
                  <c:v>382.09607359798383</c:v>
                </c:pt>
                <c:pt idx="46">
                  <c:v>382.02407636663901</c:v>
                </c:pt>
                <c:pt idx="47">
                  <c:v>382</c:v>
                </c:pt>
                <c:pt idx="48">
                  <c:v>382.02407636663901</c:v>
                </c:pt>
                <c:pt idx="49">
                  <c:v>382.09607359798383</c:v>
                </c:pt>
                <c:pt idx="50">
                  <c:v>382.21529832133893</c:v>
                </c:pt>
                <c:pt idx="51">
                  <c:v>382.38060233744358</c:v>
                </c:pt>
                <c:pt idx="52">
                  <c:v>382.59039367825824</c:v>
                </c:pt>
                <c:pt idx="53">
                  <c:v>382.84265193848728</c:v>
                </c:pt>
                <c:pt idx="54">
                  <c:v>383.13494773318632</c:v>
                </c:pt>
                <c:pt idx="55">
                  <c:v>383.46446609406729</c:v>
                </c:pt>
                <c:pt idx="56">
                  <c:v>383.82803357918181</c:v>
                </c:pt>
                <c:pt idx="57">
                  <c:v>384.22214883490199</c:v>
                </c:pt>
                <c:pt idx="58">
                  <c:v>384.64301631587</c:v>
                </c:pt>
                <c:pt idx="59">
                  <c:v>385.08658283817454</c:v>
                </c:pt>
                <c:pt idx="60">
                  <c:v>385.54857661372773</c:v>
                </c:pt>
                <c:pt idx="61">
                  <c:v>386.02454838991935</c:v>
                </c:pt>
                <c:pt idx="62">
                  <c:v>386.50991429835221</c:v>
                </c:pt>
                <c:pt idx="63">
                  <c:v>387</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1.304801172707923E-2</c:v>
                </c:pt>
                <c:pt idx="2">
                  <c:v>5.2741018658720829E-2</c:v>
                </c:pt>
                <c:pt idx="3">
                  <c:v>0.12049559944312212</c:v>
                </c:pt>
                <c:pt idx="4">
                  <c:v>0.21774542905710645</c:v>
                </c:pt>
                <c:pt idx="5">
                  <c:v>0.34407293847949716</c:v>
                </c:pt>
                <c:pt idx="6">
                  <c:v>0.49417332590173357</c:v>
                </c:pt>
                <c:pt idx="7">
                  <c:v>0.65503468286695121</c:v>
                </c:pt>
                <c:pt idx="8">
                  <c:v>0.80707819846357554</c:v>
                </c:pt>
                <c:pt idx="11">
                  <c:v>0.93162350333470356</c:v>
                </c:pt>
                <c:pt idx="12">
                  <c:v>1.0194431620838087</c:v>
                </c:pt>
                <c:pt idx="15">
                  <c:v>1.0723436020497936</c:v>
                </c:pt>
                <c:pt idx="16">
                  <c:v>1.0981839336770938</c:v>
                </c:pt>
                <c:pt idx="17">
                  <c:v>1.1055595469110804</c:v>
                </c:pt>
                <c:pt idx="18">
                  <c:v>1.101280171318908</c:v>
                </c:pt>
                <c:pt idx="19">
                  <c:v>1.090001696794491</c:v>
                </c:pt>
                <c:pt idx="20">
                  <c:v>1.0746815554508211</c:v>
                </c:pt>
                <c:pt idx="21">
                  <c:v>1.0571315213293337</c:v>
                </c:pt>
                <c:pt idx="22">
                  <c:v>1.0384431528728137</c:v>
                </c:pt>
                <c:pt idx="23">
                  <c:v>1.0192694964959781</c:v>
                </c:pt>
                <c:pt idx="24">
                  <c:v>1</c:v>
                </c:pt>
                <c:pt idx="25">
                  <c:v>0.98086612990029021</c:v>
                </c:pt>
                <c:pt idx="26">
                  <c:v>0.96200449235116925</c:v>
                </c:pt>
                <c:pt idx="27">
                  <c:v>0.94349450204516772</c:v>
                </c:pt>
                <c:pt idx="28">
                  <c:v>0.92538092701207586</c:v>
                </c:pt>
                <c:pt idx="29">
                  <c:v>0.90768744610184104</c:v>
                </c:pt>
                <c:pt idx="30">
                  <c:v>0.89042484513823117</c:v>
                </c:pt>
                <c:pt idx="31">
                  <c:v>0.87359599730053938</c:v>
                </c:pt>
                <c:pt idx="32">
                  <c:v>0.8571989035587676</c:v>
                </c:pt>
                <c:pt idx="33">
                  <c:v>0.84122855665945429</c:v>
                </c:pt>
                <c:pt idx="34">
                  <c:v>0.82567808859211522</c:v>
                </c:pt>
                <c:pt idx="35">
                  <c:v>0.81053948028909539</c:v>
                </c:pt>
                <c:pt idx="36">
                  <c:v>0.79580400336382895</c:v>
                </c:pt>
                <c:pt idx="37">
                  <c:v>0.78146249771095078</c:v>
                </c:pt>
                <c:pt idx="38">
                  <c:v>0.76750554858188846</c:v>
                </c:pt>
                <c:pt idx="39">
                  <c:v>0.75392360212244403</c:v>
                </c:pt>
                <c:pt idx="40">
                  <c:v>0.74070704322296654</c:v>
                </c:pt>
                <c:pt idx="41">
                  <c:v>0.72784625021334015</c:v>
                </c:pt>
                <c:pt idx="42">
                  <c:v>0.71533163520020038</c:v>
                </c:pt>
                <c:pt idx="43">
                  <c:v>0.70315367532455542</c:v>
                </c:pt>
                <c:pt idx="44">
                  <c:v>0.69130293807052712</c:v>
                </c:pt>
                <c:pt idx="45">
                  <c:v>0.67977010245783998</c:v>
                </c:pt>
                <c:pt idx="46">
                  <c:v>0.66854597717694675</c:v>
                </c:pt>
                <c:pt idx="47">
                  <c:v>0.65762151627368126</c:v>
                </c:pt>
                <c:pt idx="48">
                  <c:v>0.64698783273399152</c:v>
                </c:pt>
                <c:pt idx="49">
                  <c:v>0.63663621018010463</c:v>
                </c:pt>
                <c:pt idx="50">
                  <c:v>0.62655811281880003</c:v>
                </c:pt>
                <c:pt idx="51">
                  <c:v>0.61674519375066883</c:v>
                </c:pt>
                <c:pt idx="52">
                  <c:v>0.60718930173816987</c:v>
                </c:pt>
                <c:pt idx="53">
                  <c:v>0.59788248652936193</c:v>
                </c:pt>
                <c:pt idx="54">
                  <c:v>0.58881700283718019</c:v>
                </c:pt>
                <c:pt idx="55">
                  <c:v>0.57998531307781975</c:v>
                </c:pt>
                <c:pt idx="56">
                  <c:v>0.57138008897433357</c:v>
                </c:pt>
                <c:pt idx="57">
                  <c:v>0.56299421213243905</c:v>
                </c:pt>
                <c:pt idx="58">
                  <c:v>0.55482077369451221</c:v>
                </c:pt>
                <c:pt idx="59">
                  <c:v>0.54685307317503751</c:v>
                </c:pt>
                <c:pt idx="60">
                  <c:v>0.53908461657662776</c:v>
                </c:pt>
                <c:pt idx="61">
                  <c:v>0.53150911388054101</c:v>
                </c:pt>
                <c:pt idx="62">
                  <c:v>0.52412047599962797</c:v>
                </c:pt>
                <c:pt idx="63">
                  <c:v>0.51691281127517752</c:v>
                </c:pt>
                <c:pt idx="64">
                  <c:v>0.50988042159249281</c:v>
                </c:pt>
                <c:pt idx="65">
                  <c:v>0.5030177981832763</c:v>
                </c:pt>
                <c:pt idx="66">
                  <c:v>0.49631961717635392</c:v>
                </c:pt>
                <c:pt idx="67">
                  <c:v>0.48978073495189245</c:v>
                </c:pt>
                <c:pt idx="68">
                  <c:v>0.48339618334823681</c:v>
                </c:pt>
                <c:pt idx="69">
                  <c:v>0.47716116476484904</c:v>
                </c:pt>
                <c:pt idx="70">
                  <c:v>0.47107104719952175</c:v>
                </c:pt>
                <c:pt idx="71">
                  <c:v>0.46512135925324494</c:v>
                </c:pt>
                <c:pt idx="72">
                  <c:v>0.45930778513161186</c:v>
                </c:pt>
                <c:pt idx="73">
                  <c:v>0.45362615966768222</c:v>
                </c:pt>
                <c:pt idx="74">
                  <c:v>0.44807246338753171</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1.066849315068493</c:v>
                </c:pt>
                <c:pt idx="1">
                  <c:v>1.066849315068493</c:v>
                </c:pt>
                <c:pt idx="2">
                  <c:v>1.066849315068493</c:v>
                </c:pt>
                <c:pt idx="3">
                  <c:v>1.066849315068493</c:v>
                </c:pt>
                <c:pt idx="4">
                  <c:v>1.066849315068493</c:v>
                </c:pt>
                <c:pt idx="5">
                  <c:v>1.066849315068493</c:v>
                </c:pt>
                <c:pt idx="6">
                  <c:v>1.066849315068493</c:v>
                </c:pt>
                <c:pt idx="7">
                  <c:v>1.066849315068493</c:v>
                </c:pt>
                <c:pt idx="8">
                  <c:v>1.066849315068493</c:v>
                </c:pt>
                <c:pt idx="11">
                  <c:v>1.066849315068493</c:v>
                </c:pt>
                <c:pt idx="12">
                  <c:v>1.066849315068493</c:v>
                </c:pt>
                <c:pt idx="15">
                  <c:v>1.066849315068493</c:v>
                </c:pt>
                <c:pt idx="16">
                  <c:v>1.066849315068493</c:v>
                </c:pt>
                <c:pt idx="17">
                  <c:v>1.066849315068493</c:v>
                </c:pt>
                <c:pt idx="18">
                  <c:v>1.066849315068493</c:v>
                </c:pt>
                <c:pt idx="19">
                  <c:v>1.066849315068493</c:v>
                </c:pt>
                <c:pt idx="20">
                  <c:v>1.066849315068493</c:v>
                </c:pt>
                <c:pt idx="21">
                  <c:v>1.066849315068493</c:v>
                </c:pt>
                <c:pt idx="22">
                  <c:v>1.066849315068493</c:v>
                </c:pt>
                <c:pt idx="23">
                  <c:v>1.066849315068493</c:v>
                </c:pt>
                <c:pt idx="24">
                  <c:v>1.066849315068493</c:v>
                </c:pt>
                <c:pt idx="25">
                  <c:v>1.066849315068493</c:v>
                </c:pt>
                <c:pt idx="26">
                  <c:v>1.066849315068493</c:v>
                </c:pt>
                <c:pt idx="27">
                  <c:v>1.066849315068493</c:v>
                </c:pt>
                <c:pt idx="28">
                  <c:v>1.066849315068493</c:v>
                </c:pt>
                <c:pt idx="29">
                  <c:v>1.066849315068493</c:v>
                </c:pt>
                <c:pt idx="30">
                  <c:v>1.066849315068493</c:v>
                </c:pt>
                <c:pt idx="31">
                  <c:v>1.066849315068493</c:v>
                </c:pt>
                <c:pt idx="32">
                  <c:v>1.066849315068493</c:v>
                </c:pt>
                <c:pt idx="33">
                  <c:v>1.066849315068493</c:v>
                </c:pt>
                <c:pt idx="34">
                  <c:v>1.066849315068493</c:v>
                </c:pt>
                <c:pt idx="35">
                  <c:v>1.066849315068493</c:v>
                </c:pt>
                <c:pt idx="36">
                  <c:v>1.066849315068493</c:v>
                </c:pt>
                <c:pt idx="37">
                  <c:v>1.066849315068493</c:v>
                </c:pt>
                <c:pt idx="38">
                  <c:v>1.066849315068493</c:v>
                </c:pt>
                <c:pt idx="39">
                  <c:v>1.066849315068493</c:v>
                </c:pt>
                <c:pt idx="40">
                  <c:v>1.066849315068493</c:v>
                </c:pt>
                <c:pt idx="41">
                  <c:v>1.066849315068493</c:v>
                </c:pt>
                <c:pt idx="42">
                  <c:v>1.066849315068493</c:v>
                </c:pt>
                <c:pt idx="43">
                  <c:v>1.066849315068493</c:v>
                </c:pt>
                <c:pt idx="44">
                  <c:v>1.066849315068493</c:v>
                </c:pt>
                <c:pt idx="45">
                  <c:v>1.066849315068493</c:v>
                </c:pt>
                <c:pt idx="46">
                  <c:v>1.066849315068493</c:v>
                </c:pt>
                <c:pt idx="47">
                  <c:v>1.066849315068493</c:v>
                </c:pt>
                <c:pt idx="48">
                  <c:v>1.066849315068493</c:v>
                </c:pt>
                <c:pt idx="49">
                  <c:v>1.066849315068493</c:v>
                </c:pt>
                <c:pt idx="50">
                  <c:v>1.066849315068493</c:v>
                </c:pt>
                <c:pt idx="51">
                  <c:v>1.066849315068493</c:v>
                </c:pt>
                <c:pt idx="52">
                  <c:v>1.066849315068493</c:v>
                </c:pt>
                <c:pt idx="53">
                  <c:v>1.066849315068493</c:v>
                </c:pt>
                <c:pt idx="54">
                  <c:v>1.066849315068493</c:v>
                </c:pt>
                <c:pt idx="55">
                  <c:v>1.066849315068493</c:v>
                </c:pt>
                <c:pt idx="56">
                  <c:v>1.066849315068493</c:v>
                </c:pt>
                <c:pt idx="57">
                  <c:v>1.066849315068493</c:v>
                </c:pt>
                <c:pt idx="58">
                  <c:v>1.066849315068493</c:v>
                </c:pt>
                <c:pt idx="59">
                  <c:v>1.066849315068493</c:v>
                </c:pt>
                <c:pt idx="60">
                  <c:v>1.066849315068493</c:v>
                </c:pt>
                <c:pt idx="61">
                  <c:v>1.066849315068493</c:v>
                </c:pt>
                <c:pt idx="62">
                  <c:v>1.066849315068493</c:v>
                </c:pt>
                <c:pt idx="63">
                  <c:v>1.066849315068493</c:v>
                </c:pt>
                <c:pt idx="64">
                  <c:v>1.066849315068493</c:v>
                </c:pt>
                <c:pt idx="65">
                  <c:v>1.066849315068493</c:v>
                </c:pt>
                <c:pt idx="66">
                  <c:v>1.066849315068493</c:v>
                </c:pt>
                <c:pt idx="67">
                  <c:v>1.066849315068493</c:v>
                </c:pt>
                <c:pt idx="68">
                  <c:v>1.066849315068493</c:v>
                </c:pt>
                <c:pt idx="69">
                  <c:v>1.066849315068493</c:v>
                </c:pt>
                <c:pt idx="70">
                  <c:v>1.066849315068493</c:v>
                </c:pt>
                <c:pt idx="71">
                  <c:v>1.066849315068493</c:v>
                </c:pt>
                <c:pt idx="72">
                  <c:v>1.066849315068493</c:v>
                </c:pt>
                <c:pt idx="73">
                  <c:v>1.066849315068493</c:v>
                </c:pt>
                <c:pt idx="74">
                  <c:v>1.066849315068493</c:v>
                </c:pt>
                <c:pt idx="75">
                  <c:v>1.066849315068493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1.3204671964366874E-2</c:v>
                </c:pt>
                <c:pt idx="2">
                  <c:v>5.5437091864078337E-2</c:v>
                </c:pt>
                <c:pt idx="3">
                  <c:v>0.13596740740511207</c:v>
                </c:pt>
                <c:pt idx="4">
                  <c:v>0.27659550090628698</c:v>
                </c:pt>
                <c:pt idx="5">
                  <c:v>0.53061119447778538</c:v>
                </c:pt>
                <c:pt idx="6">
                  <c:v>1.0588180683426811</c:v>
                </c:pt>
                <c:pt idx="7">
                  <c:v>2.6485902521433453</c:v>
                </c:pt>
                <c:pt idx="8">
                  <c:v>101.6050200305292</c:v>
                </c:pt>
                <c:pt idx="11">
                  <c:v>4.1212207978276068</c:v>
                </c:pt>
                <c:pt idx="12">
                  <c:v>2.3636215080288561</c:v>
                </c:pt>
                <c:pt idx="15">
                  <c:v>1.7966829431833367</c:v>
                </c:pt>
                <c:pt idx="16">
                  <c:v>1.5194785237035531</c:v>
                </c:pt>
                <c:pt idx="17">
                  <c:v>1.3565905552408146</c:v>
                </c:pt>
                <c:pt idx="18">
                  <c:v>1.2502448198869367</c:v>
                </c:pt>
                <c:pt idx="19">
                  <c:v>1.175879120359701</c:v>
                </c:pt>
                <c:pt idx="20">
                  <c:v>1.1212936577966135</c:v>
                </c:pt>
                <c:pt idx="21">
                  <c:v>1.0797527709655603</c:v>
                </c:pt>
                <c:pt idx="22">
                  <c:v>1.0472401534218307</c:v>
                </c:pt>
                <c:pt idx="23">
                  <c:v>1.021216401746019</c:v>
                </c:pt>
                <c:pt idx="24">
                  <c:v>1</c:v>
                </c:pt>
                <c:pt idx="25">
                  <c:v>0.98243509101789694</c:v>
                </c:pt>
                <c:pt idx="26">
                  <c:v>0.96770222894908042</c:v>
                </c:pt>
                <c:pt idx="27">
                  <c:v>0.95520518831413614</c:v>
                </c:pt>
                <c:pt idx="28">
                  <c:v>0.94450044790136733</c:v>
                </c:pt>
                <c:pt idx="29">
                  <c:v>0.93525171573249177</c:v>
                </c:pt>
                <c:pt idx="30">
                  <c:v>0.92719971890826458</c:v>
                </c:pt>
                <c:pt idx="31">
                  <c:v>0.92014160986405469</c:v>
                </c:pt>
                <c:pt idx="32">
                  <c:v>0.91391660676314534</c:v>
                </c:pt>
                <c:pt idx="33">
                  <c:v>0.90839577850199882</c:v>
                </c:pt>
                <c:pt idx="34">
                  <c:v>0.90347464740672812</c:v>
                </c:pt>
                <c:pt idx="35">
                  <c:v>0.89906774610929141</c:v>
                </c:pt>
                <c:pt idx="36">
                  <c:v>0.89510455422547464</c:v>
                </c:pt>
                <c:pt idx="37">
                  <c:v>0.89152642517649894</c:v>
                </c:pt>
                <c:pt idx="38">
                  <c:v>0.8882842340547531</c:v>
                </c:pt>
                <c:pt idx="39">
                  <c:v>0.88533655765486696</c:v>
                </c:pt>
                <c:pt idx="40">
                  <c:v>0.8826482521198461</c:v>
                </c:pt>
                <c:pt idx="41">
                  <c:v>0.88018933104310082</c:v>
                </c:pt>
                <c:pt idx="42">
                  <c:v>0.8779340729849533</c:v>
                </c:pt>
                <c:pt idx="43">
                  <c:v>0.87586030585607688</c:v>
                </c:pt>
                <c:pt idx="44">
                  <c:v>0.87394882888180392</c:v>
                </c:pt>
                <c:pt idx="45">
                  <c:v>0.87218294248265027</c:v>
                </c:pt>
                <c:pt idx="46">
                  <c:v>0.87054806346310853</c:v>
                </c:pt>
                <c:pt idx="47">
                  <c:v>0.86903140812924584</c:v>
                </c:pt>
                <c:pt idx="48">
                  <c:v>0.86762172986634023</c:v>
                </c:pt>
                <c:pt idx="49">
                  <c:v>0.86630910065897471</c:v>
                </c:pt>
                <c:pt idx="50">
                  <c:v>0.865084728281726</c:v>
                </c:pt>
                <c:pt idx="51">
                  <c:v>0.86394080261089934</c:v>
                </c:pt>
                <c:pt idx="52">
                  <c:v>0.86287036583846555</c:v>
                </c:pt>
                <c:pt idx="53">
                  <c:v>0.86186720240470693</c:v>
                </c:pt>
                <c:pt idx="54">
                  <c:v>0.86092574527690724</c:v>
                </c:pt>
                <c:pt idx="55">
                  <c:v>0.86004099584045557</c:v>
                </c:pt>
                <c:pt idx="56">
                  <c:v>0.85920845517530864</c:v>
                </c:pt>
                <c:pt idx="57">
                  <c:v>0.85842406489465783</c:v>
                </c:pt>
                <c:pt idx="58">
                  <c:v>0.85768415604630965</c:v>
                </c:pt>
                <c:pt idx="59">
                  <c:v>0.85698540483813135</c:v>
                </c:pt>
                <c:pt idx="60">
                  <c:v>0.85632479415996743</c:v>
                </c:pt>
                <c:pt idx="61">
                  <c:v>0.85569958004620217</c:v>
                </c:pt>
                <c:pt idx="62">
                  <c:v>0.85510726236331902</c:v>
                </c:pt>
                <c:pt idx="63">
                  <c:v>0.8545455591219524</c:v>
                </c:pt>
                <c:pt idx="64">
                  <c:v>0.85401238390767431</c:v>
                </c:pt>
                <c:pt idx="65">
                  <c:v>0.85350582600314184</c:v>
                </c:pt>
                <c:pt idx="66">
                  <c:v>0.85302413283929346</c:v>
                </c:pt>
                <c:pt idx="67">
                  <c:v>0.85256569446747932</c:v>
                </c:pt>
                <c:pt idx="68">
                  <c:v>0.85212902978969407</c:v>
                </c:pt>
                <c:pt idx="69">
                  <c:v>0.85171277432209891</c:v>
                </c:pt>
                <c:pt idx="70">
                  <c:v>0.85131566929894642</c:v>
                </c:pt>
                <c:pt idx="71">
                  <c:v>0.85093655195102857</c:v>
                </c:pt>
                <c:pt idx="72">
                  <c:v>0.85057434681558308</c:v>
                </c:pt>
                <c:pt idx="73">
                  <c:v>0.85022805795397249</c:v>
                </c:pt>
                <c:pt idx="74">
                  <c:v>0.849896761969964</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1.304801172707923E-2</c:v>
                </c:pt>
                <c:pt idx="2">
                  <c:v>5.2741018658720829E-2</c:v>
                </c:pt>
                <c:pt idx="3">
                  <c:v>0.12049559944312212</c:v>
                </c:pt>
                <c:pt idx="4">
                  <c:v>0.21774542905710645</c:v>
                </c:pt>
                <c:pt idx="5">
                  <c:v>0.34407293847949716</c:v>
                </c:pt>
                <c:pt idx="6">
                  <c:v>0.49417332590173357</c:v>
                </c:pt>
                <c:pt idx="7">
                  <c:v>0.65503468286695121</c:v>
                </c:pt>
                <c:pt idx="8">
                  <c:v>0.80707819846357554</c:v>
                </c:pt>
                <c:pt idx="11">
                  <c:v>0.93162350333470356</c:v>
                </c:pt>
                <c:pt idx="12">
                  <c:v>1.0194431620838087</c:v>
                </c:pt>
                <c:pt idx="15">
                  <c:v>1.0723436020497936</c:v>
                </c:pt>
                <c:pt idx="16">
                  <c:v>1.0981839336770938</c:v>
                </c:pt>
                <c:pt idx="17">
                  <c:v>1.1055595469110804</c:v>
                </c:pt>
                <c:pt idx="18">
                  <c:v>1.101280171318908</c:v>
                </c:pt>
                <c:pt idx="19">
                  <c:v>1.090001696794491</c:v>
                </c:pt>
                <c:pt idx="20">
                  <c:v>1.0746815554508211</c:v>
                </c:pt>
                <c:pt idx="21">
                  <c:v>1.0571315213293337</c:v>
                </c:pt>
                <c:pt idx="22">
                  <c:v>1.0384431528728137</c:v>
                </c:pt>
                <c:pt idx="23">
                  <c:v>1.0192694964959781</c:v>
                </c:pt>
                <c:pt idx="24">
                  <c:v>1</c:v>
                </c:pt>
                <c:pt idx="25">
                  <c:v>0.98086612990029021</c:v>
                </c:pt>
                <c:pt idx="26">
                  <c:v>0.96200449235116925</c:v>
                </c:pt>
                <c:pt idx="27">
                  <c:v>0.94349450204516772</c:v>
                </c:pt>
                <c:pt idx="28">
                  <c:v>0.92538092701207586</c:v>
                </c:pt>
                <c:pt idx="29">
                  <c:v>0.90768744610184104</c:v>
                </c:pt>
                <c:pt idx="30">
                  <c:v>0.89042484513823117</c:v>
                </c:pt>
                <c:pt idx="31">
                  <c:v>0.87359599730053938</c:v>
                </c:pt>
                <c:pt idx="32">
                  <c:v>0.8571989035587676</c:v>
                </c:pt>
                <c:pt idx="33">
                  <c:v>0.84122855665945429</c:v>
                </c:pt>
                <c:pt idx="34">
                  <c:v>0.82567808859211522</c:v>
                </c:pt>
                <c:pt idx="35">
                  <c:v>0.81053948028909539</c:v>
                </c:pt>
                <c:pt idx="36">
                  <c:v>0.79580400336382895</c:v>
                </c:pt>
                <c:pt idx="37">
                  <c:v>0.78146249771095078</c:v>
                </c:pt>
                <c:pt idx="38">
                  <c:v>0.76750554858188846</c:v>
                </c:pt>
                <c:pt idx="39">
                  <c:v>0.75392360212244403</c:v>
                </c:pt>
                <c:pt idx="40">
                  <c:v>0.74070704322296654</c:v>
                </c:pt>
                <c:pt idx="41">
                  <c:v>0.72784625021334015</c:v>
                </c:pt>
                <c:pt idx="42">
                  <c:v>0.71533163520020038</c:v>
                </c:pt>
                <c:pt idx="43">
                  <c:v>0.70315367532455542</c:v>
                </c:pt>
                <c:pt idx="44">
                  <c:v>0.69130293807052712</c:v>
                </c:pt>
                <c:pt idx="45">
                  <c:v>0.67977010245783998</c:v>
                </c:pt>
                <c:pt idx="46">
                  <c:v>0.66854597717694675</c:v>
                </c:pt>
                <c:pt idx="47">
                  <c:v>0.65762151627368126</c:v>
                </c:pt>
                <c:pt idx="48">
                  <c:v>0.64698783273399152</c:v>
                </c:pt>
                <c:pt idx="49">
                  <c:v>0.63663621018010463</c:v>
                </c:pt>
                <c:pt idx="50">
                  <c:v>0.62655811281880003</c:v>
                </c:pt>
                <c:pt idx="51">
                  <c:v>0.61674519375066883</c:v>
                </c:pt>
                <c:pt idx="52">
                  <c:v>0.60718930173816987</c:v>
                </c:pt>
                <c:pt idx="53">
                  <c:v>0.59788248652936193</c:v>
                </c:pt>
                <c:pt idx="54">
                  <c:v>0.58881700283718019</c:v>
                </c:pt>
                <c:pt idx="55">
                  <c:v>0.57998531307781975</c:v>
                </c:pt>
                <c:pt idx="56">
                  <c:v>0.57138008897433357</c:v>
                </c:pt>
                <c:pt idx="57">
                  <c:v>0.56299421213243905</c:v>
                </c:pt>
                <c:pt idx="58">
                  <c:v>0.55482077369451221</c:v>
                </c:pt>
                <c:pt idx="59">
                  <c:v>0.54685307317503751</c:v>
                </c:pt>
                <c:pt idx="60">
                  <c:v>0.53908461657662776</c:v>
                </c:pt>
                <c:pt idx="61">
                  <c:v>0.53150911388054101</c:v>
                </c:pt>
                <c:pt idx="62">
                  <c:v>0.52412047599962797</c:v>
                </c:pt>
                <c:pt idx="63">
                  <c:v>0.51691281127517752</c:v>
                </c:pt>
                <c:pt idx="64">
                  <c:v>0.50988042159249281</c:v>
                </c:pt>
                <c:pt idx="65">
                  <c:v>0.5030177981832763</c:v>
                </c:pt>
                <c:pt idx="66">
                  <c:v>0.49631961717635392</c:v>
                </c:pt>
                <c:pt idx="67">
                  <c:v>0.48978073495189245</c:v>
                </c:pt>
                <c:pt idx="68">
                  <c:v>0.48339618334823681</c:v>
                </c:pt>
                <c:pt idx="69">
                  <c:v>0.47716116476484904</c:v>
                </c:pt>
                <c:pt idx="70">
                  <c:v>0.47107104719952175</c:v>
                </c:pt>
                <c:pt idx="71">
                  <c:v>0.46512135925324494</c:v>
                </c:pt>
                <c:pt idx="72">
                  <c:v>0.45930778513161186</c:v>
                </c:pt>
                <c:pt idx="73">
                  <c:v>0.45362615966768222</c:v>
                </c:pt>
                <c:pt idx="74">
                  <c:v>0.44807246338753171</c:v>
                </c:pt>
                <c:pt idx="75">
                  <c:v>0.44264281763648994</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1.0132266666666667</c:v>
                </c:pt>
                <c:pt idx="1">
                  <c:v>1.0132266666666667</c:v>
                </c:pt>
                <c:pt idx="2">
                  <c:v>1.0132266666666667</c:v>
                </c:pt>
                <c:pt idx="3">
                  <c:v>1.0132266666666667</c:v>
                </c:pt>
                <c:pt idx="4">
                  <c:v>1.0132266666666667</c:v>
                </c:pt>
                <c:pt idx="5">
                  <c:v>1.0132266666666667</c:v>
                </c:pt>
                <c:pt idx="6">
                  <c:v>1.0132266666666667</c:v>
                </c:pt>
                <c:pt idx="7">
                  <c:v>1.0132266666666667</c:v>
                </c:pt>
                <c:pt idx="8">
                  <c:v>1.0132266666666667</c:v>
                </c:pt>
                <c:pt idx="11">
                  <c:v>1.0132266666666667</c:v>
                </c:pt>
                <c:pt idx="12">
                  <c:v>1.0132266666666667</c:v>
                </c:pt>
                <c:pt idx="15">
                  <c:v>1.0132266666666667</c:v>
                </c:pt>
                <c:pt idx="16">
                  <c:v>1.0132266666666667</c:v>
                </c:pt>
                <c:pt idx="17">
                  <c:v>1.0132266666666667</c:v>
                </c:pt>
                <c:pt idx="18">
                  <c:v>1.0132266666666667</c:v>
                </c:pt>
                <c:pt idx="19">
                  <c:v>1.0132266666666667</c:v>
                </c:pt>
                <c:pt idx="20">
                  <c:v>1.0132266666666667</c:v>
                </c:pt>
                <c:pt idx="21">
                  <c:v>1.0132266666666667</c:v>
                </c:pt>
                <c:pt idx="22">
                  <c:v>1.0132266666666667</c:v>
                </c:pt>
                <c:pt idx="23">
                  <c:v>1.0132266666666667</c:v>
                </c:pt>
                <c:pt idx="24">
                  <c:v>1.0132266666666667</c:v>
                </c:pt>
                <c:pt idx="25">
                  <c:v>1.0132266666666667</c:v>
                </c:pt>
                <c:pt idx="26">
                  <c:v>1.0132266666666667</c:v>
                </c:pt>
                <c:pt idx="27">
                  <c:v>1.0132266666666667</c:v>
                </c:pt>
                <c:pt idx="28">
                  <c:v>1.0132266666666667</c:v>
                </c:pt>
                <c:pt idx="29">
                  <c:v>1.0132266666666667</c:v>
                </c:pt>
                <c:pt idx="30">
                  <c:v>1.0132266666666667</c:v>
                </c:pt>
                <c:pt idx="31">
                  <c:v>1.0132266666666667</c:v>
                </c:pt>
                <c:pt idx="32">
                  <c:v>1.0132266666666667</c:v>
                </c:pt>
                <c:pt idx="33">
                  <c:v>1.0132266666666667</c:v>
                </c:pt>
                <c:pt idx="34">
                  <c:v>1.0132266666666667</c:v>
                </c:pt>
                <c:pt idx="35">
                  <c:v>1.0132266666666667</c:v>
                </c:pt>
                <c:pt idx="36">
                  <c:v>1.0132266666666667</c:v>
                </c:pt>
                <c:pt idx="37">
                  <c:v>1.0132266666666667</c:v>
                </c:pt>
                <c:pt idx="38">
                  <c:v>1.0132266666666667</c:v>
                </c:pt>
                <c:pt idx="39">
                  <c:v>1.0132266666666667</c:v>
                </c:pt>
                <c:pt idx="40">
                  <c:v>1.0132266666666667</c:v>
                </c:pt>
                <c:pt idx="41">
                  <c:v>1.0132266666666667</c:v>
                </c:pt>
                <c:pt idx="42">
                  <c:v>1.0132266666666667</c:v>
                </c:pt>
                <c:pt idx="43">
                  <c:v>1.0132266666666667</c:v>
                </c:pt>
                <c:pt idx="44">
                  <c:v>1.0132266666666667</c:v>
                </c:pt>
                <c:pt idx="45">
                  <c:v>1.0132266666666667</c:v>
                </c:pt>
                <c:pt idx="46">
                  <c:v>1.0132266666666667</c:v>
                </c:pt>
                <c:pt idx="47">
                  <c:v>1.0132266666666667</c:v>
                </c:pt>
                <c:pt idx="48">
                  <c:v>1.0132266666666667</c:v>
                </c:pt>
                <c:pt idx="49">
                  <c:v>1.0132266666666667</c:v>
                </c:pt>
                <c:pt idx="50">
                  <c:v>1.0132266666666667</c:v>
                </c:pt>
                <c:pt idx="51">
                  <c:v>1.0132266666666667</c:v>
                </c:pt>
                <c:pt idx="52">
                  <c:v>1.0132266666666667</c:v>
                </c:pt>
                <c:pt idx="53">
                  <c:v>1.0132266666666667</c:v>
                </c:pt>
                <c:pt idx="54">
                  <c:v>1.0132266666666667</c:v>
                </c:pt>
                <c:pt idx="55">
                  <c:v>1.0132266666666667</c:v>
                </c:pt>
                <c:pt idx="56">
                  <c:v>1.0132266666666667</c:v>
                </c:pt>
                <c:pt idx="57">
                  <c:v>1.0132266666666667</c:v>
                </c:pt>
                <c:pt idx="58">
                  <c:v>1.0132266666666667</c:v>
                </c:pt>
                <c:pt idx="59">
                  <c:v>1.0132266666666667</c:v>
                </c:pt>
                <c:pt idx="60">
                  <c:v>1.0132266666666667</c:v>
                </c:pt>
                <c:pt idx="61">
                  <c:v>1.0132266666666667</c:v>
                </c:pt>
                <c:pt idx="62">
                  <c:v>1.0132266666666667</c:v>
                </c:pt>
                <c:pt idx="63">
                  <c:v>1.0132266666666667</c:v>
                </c:pt>
                <c:pt idx="64">
                  <c:v>1.0132266666666667</c:v>
                </c:pt>
                <c:pt idx="65">
                  <c:v>1.0132266666666667</c:v>
                </c:pt>
                <c:pt idx="66">
                  <c:v>1.0132266666666667</c:v>
                </c:pt>
                <c:pt idx="67">
                  <c:v>1.0132266666666667</c:v>
                </c:pt>
                <c:pt idx="68">
                  <c:v>1.0132266666666667</c:v>
                </c:pt>
                <c:pt idx="69">
                  <c:v>1.0132266666666667</c:v>
                </c:pt>
                <c:pt idx="70">
                  <c:v>1.0132266666666667</c:v>
                </c:pt>
                <c:pt idx="71">
                  <c:v>1.0132266666666667</c:v>
                </c:pt>
                <c:pt idx="72">
                  <c:v>1.0132266666666667</c:v>
                </c:pt>
                <c:pt idx="73">
                  <c:v>1.0132266666666667</c:v>
                </c:pt>
                <c:pt idx="74">
                  <c:v>1.0132266666666667</c:v>
                </c:pt>
                <c:pt idx="75">
                  <c:v>1.0132266666666667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12.172318074613566</c:v>
                </c:pt>
                <c:pt idx="1">
                  <c:v>10.483863725611153</c:v>
                </c:pt>
                <c:pt idx="2">
                  <c:v>8.6175146364858826</c:v>
                </c:pt>
                <c:pt idx="3">
                  <c:v>6.8884131803807955</c:v>
                </c:pt>
                <c:pt idx="4">
                  <c:v>5.3585927100262731</c:v>
                </c:pt>
                <c:pt idx="5">
                  <c:v>4.0140289986962747</c:v>
                </c:pt>
                <c:pt idx="6">
                  <c:v>2.8258679237530004</c:v>
                </c:pt>
                <c:pt idx="7">
                  <c:v>1.766765421987166</c:v>
                </c:pt>
                <c:pt idx="8">
                  <c:v>0.81415493428141905</c:v>
                </c:pt>
                <c:pt idx="9">
                  <c:v>-4.989936069291695E-2</c:v>
                </c:pt>
                <c:pt idx="10">
                  <c:v>-5.9029733098484325</c:v>
                </c:pt>
                <c:pt idx="11">
                  <c:v>-9.3930533045000288</c:v>
                </c:pt>
                <c:pt idx="12">
                  <c:v>-11.880662172856564</c:v>
                </c:pt>
                <c:pt idx="13">
                  <c:v>-13.813684498183001</c:v>
                </c:pt>
                <c:pt idx="14">
                  <c:v>-15.39449412407934</c:v>
                </c:pt>
                <c:pt idx="15">
                  <c:v>-16.731731500177666</c:v>
                </c:pt>
                <c:pt idx="16">
                  <c:v>-17.890467746536242</c:v>
                </c:pt>
                <c:pt idx="17">
                  <c:v>-18.912762030849827</c:v>
                </c:pt>
                <c:pt idx="18">
                  <c:v>-19.827370881168747</c:v>
                </c:pt>
                <c:pt idx="19">
                  <c:v>-25.846240690873422</c:v>
                </c:pt>
                <c:pt idx="20">
                  <c:v>-29.3677454067874</c:v>
                </c:pt>
                <c:pt idx="21">
                  <c:v>-31.86640797054665</c:v>
                </c:pt>
                <c:pt idx="22">
                  <c:v>-33.804556311778725</c:v>
                </c:pt>
                <c:pt idx="23">
                  <c:v>-35.388153029596047</c:v>
                </c:pt>
                <c:pt idx="24">
                  <c:v>-36.727071816518787</c:v>
                </c:pt>
                <c:pt idx="25">
                  <c:v>-37.886899718690373</c:v>
                </c:pt>
                <c:pt idx="26">
                  <c:v>-38.90994260042887</c:v>
                </c:pt>
                <c:pt idx="27">
                  <c:v>-39.825086998854154</c:v>
                </c:pt>
                <c:pt idx="28">
                  <c:v>-45.845669605410308</c:v>
                </c:pt>
                <c:pt idx="29">
                  <c:v>-49.367491581567506</c:v>
                </c:pt>
                <c:pt idx="30">
                  <c:v>-51.86626519199821</c:v>
                </c:pt>
                <c:pt idx="31">
                  <c:v>-53.804464932956066</c:v>
                </c:pt>
                <c:pt idx="32">
                  <c:v>-55.3880895718722</c:v>
                </c:pt>
                <c:pt idx="33">
                  <c:v>-56.727025194425366</c:v>
                </c:pt>
                <c:pt idx="34">
                  <c:v>-57.886864023604268</c:v>
                </c:pt>
                <c:pt idx="35">
                  <c:v>-58.90991439687923</c:v>
                </c:pt>
                <c:pt idx="36">
                  <c:v>-59.825064153964604</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40.466587552760117</c:v>
                </c:pt>
                <c:pt idx="1">
                  <c:v>32.922338944877374</c:v>
                </c:pt>
                <c:pt idx="2">
                  <c:v>27.795629996469366</c:v>
                </c:pt>
                <c:pt idx="3">
                  <c:v>23.909160310305047</c:v>
                </c:pt>
                <c:pt idx="4">
                  <c:v>20.843908839634842</c:v>
                </c:pt>
                <c:pt idx="5">
                  <c:v>18.361977749734162</c:v>
                </c:pt>
                <c:pt idx="6">
                  <c:v>16.309045887974225</c:v>
                </c:pt>
                <c:pt idx="7">
                  <c:v>14.579539987107626</c:v>
                </c:pt>
                <c:pt idx="8">
                  <c:v>13.098885944017146</c:v>
                </c:pt>
                <c:pt idx="9">
                  <c:v>11.813142702521002</c:v>
                </c:pt>
                <c:pt idx="10">
                  <c:v>4.2330787053876033</c:v>
                </c:pt>
                <c:pt idx="11">
                  <c:v>0.30419026598949356</c:v>
                </c:pt>
                <c:pt idx="12">
                  <c:v>-2.3809123821696319</c:v>
                </c:pt>
                <c:pt idx="13">
                  <c:v>-4.4443926428911222</c:v>
                </c:pt>
                <c:pt idx="14">
                  <c:v>-6.1352791577837653</c:v>
                </c:pt>
                <c:pt idx="15">
                  <c:v>-7.5784370011015003</c:v>
                </c:pt>
                <c:pt idx="16">
                  <c:v>-8.8454574995533619</c:v>
                </c:pt>
                <c:pt idx="17">
                  <c:v>-9.9811675868309031</c:v>
                </c:pt>
                <c:pt idx="18">
                  <c:v>-11.015429036245877</c:v>
                </c:pt>
                <c:pt idx="19">
                  <c:v>-18.526972412298122</c:v>
                </c:pt>
                <c:pt idx="20">
                  <c:v>-23.75326862220976</c:v>
                </c:pt>
                <c:pt idx="21">
                  <c:v>-27.882689306583135</c:v>
                </c:pt>
                <c:pt idx="22">
                  <c:v>-31.295511632077275</c:v>
                </c:pt>
                <c:pt idx="23">
                  <c:v>-34.195042186092934</c:v>
                </c:pt>
                <c:pt idx="24">
                  <c:v>-36.710081908788631</c:v>
                </c:pt>
                <c:pt idx="25">
                  <c:v>-38.927884652096211</c:v>
                </c:pt>
                <c:pt idx="26">
                  <c:v>-40.909985214872471</c:v>
                </c:pt>
                <c:pt idx="27">
                  <c:v>-42.701146918021692</c:v>
                </c:pt>
                <c:pt idx="28">
                  <c:v>-54.825296892231059</c:v>
                </c:pt>
                <c:pt idx="29">
                  <c:v>-62.131039782398091</c:v>
                </c:pt>
                <c:pt idx="30">
                  <c:v>-67.360485653014493</c:v>
                </c:pt>
                <c:pt idx="31">
                  <c:v>-71.412811705861699</c:v>
                </c:pt>
                <c:pt idx="32">
                  <c:v>-74.708286629951559</c:v>
                </c:pt>
                <c:pt idx="33">
                  <c:v>-77.479404970740532</c:v>
                </c:pt>
                <c:pt idx="34">
                  <c:v>-79.867716733061883</c:v>
                </c:pt>
                <c:pt idx="35">
                  <c:v>-81.965206331754516</c:v>
                </c:pt>
                <c:pt idx="36">
                  <c:v>-83.834688250231423</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-23.452408522136995</c:v>
                </c:pt>
                <c:pt idx="1">
                  <c:v>-40.946546047996129</c:v>
                </c:pt>
                <c:pt idx="2">
                  <c:v>-52.462806459763222</c:v>
                </c:pt>
                <c:pt idx="3">
                  <c:v>-60.046479471521188</c:v>
                </c:pt>
                <c:pt idx="4">
                  <c:v>-65.249574501353194</c:v>
                </c:pt>
                <c:pt idx="5">
                  <c:v>-68.984251521728865</c:v>
                </c:pt>
                <c:pt idx="6">
                  <c:v>-71.773458732122435</c:v>
                </c:pt>
                <c:pt idx="7">
                  <c:v>-73.926479732241916</c:v>
                </c:pt>
                <c:pt idx="8">
                  <c:v>-75.634231366059737</c:v>
                </c:pt>
                <c:pt idx="9">
                  <c:v>-77.019613183995631</c:v>
                </c:pt>
                <c:pt idx="10">
                  <c:v>-83.425450463964381</c:v>
                </c:pt>
                <c:pt idx="11">
                  <c:v>-85.606260934184192</c:v>
                </c:pt>
                <c:pt idx="12">
                  <c:v>-86.701868641997919</c:v>
                </c:pt>
                <c:pt idx="13">
                  <c:v>-87.360445727074463</c:v>
                </c:pt>
                <c:pt idx="14">
                  <c:v>-87.799895973969768</c:v>
                </c:pt>
                <c:pt idx="15">
                  <c:v>-88.113950661053096</c:v>
                </c:pt>
                <c:pt idx="16">
                  <c:v>-88.349567132407969</c:v>
                </c:pt>
                <c:pt idx="17">
                  <c:v>-88.532863406827076</c:v>
                </c:pt>
                <c:pt idx="18">
                  <c:v>-88.679522236333838</c:v>
                </c:pt>
                <c:pt idx="19">
                  <c:v>-89.339673435107329</c:v>
                </c:pt>
                <c:pt idx="20">
                  <c:v>-89.559771461935227</c:v>
                </c:pt>
                <c:pt idx="21">
                  <c:v>-89.669825753895736</c:v>
                </c:pt>
                <c:pt idx="22">
                  <c:v>-89.735859550534968</c:v>
                </c:pt>
                <c:pt idx="23">
                  <c:v>-89.779882482296571</c:v>
                </c:pt>
                <c:pt idx="24">
                  <c:v>-89.81132759570643</c:v>
                </c:pt>
                <c:pt idx="25">
                  <c:v>-89.834911506388224</c:v>
                </c:pt>
                <c:pt idx="26">
                  <c:v>-89.853254587114591</c:v>
                </c:pt>
                <c:pt idx="27">
                  <c:v>-89.867929073534654</c:v>
                </c:pt>
                <c:pt idx="28">
                  <c:v>-89.933964449049682</c:v>
                </c:pt>
                <c:pt idx="29">
                  <c:v>-89.955976288537073</c:v>
                </c:pt>
                <c:pt idx="30">
                  <c:v>-89.966982213560101</c:v>
                </c:pt>
                <c:pt idx="31">
                  <c:v>-89.973585769795463</c:v>
                </c:pt>
                <c:pt idx="32">
                  <c:v>-89.97798814101975</c:v>
                </c:pt>
                <c:pt idx="33">
                  <c:v>-89.981132692056363</c:v>
                </c:pt>
                <c:pt idx="34">
                  <c:v>-89.983491105409456</c:v>
                </c:pt>
                <c:pt idx="35">
                  <c:v>-89.985325426945408</c:v>
                </c:pt>
                <c:pt idx="36">
                  <c:v>-89.986792884195992</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72.843170502796553</c:v>
                </c:pt>
                <c:pt idx="1">
                  <c:v>61.479721969195026</c:v>
                </c:pt>
                <c:pt idx="2">
                  <c:v>55.788086419135226</c:v>
                </c:pt>
                <c:pt idx="3">
                  <c:v>53.621302721400497</c:v>
                </c:pt>
                <c:pt idx="4">
                  <c:v>53.369651980380141</c:v>
                </c:pt>
                <c:pt idx="5">
                  <c:v>54.102255017890784</c:v>
                </c:pt>
                <c:pt idx="6">
                  <c:v>55.306580656353034</c:v>
                </c:pt>
                <c:pt idx="7">
                  <c:v>56.702350541673411</c:v>
                </c:pt>
                <c:pt idx="8">
                  <c:v>58.137428973182068</c:v>
                </c:pt>
                <c:pt idx="9">
                  <c:v>59.531173798740284</c:v>
                </c:pt>
                <c:pt idx="10">
                  <c:v>68.40361374976365</c:v>
                </c:pt>
                <c:pt idx="11">
                  <c:v>71.328450806961555</c:v>
                </c:pt>
                <c:pt idx="12">
                  <c:v>71.912008708982171</c:v>
                </c:pt>
                <c:pt idx="13">
                  <c:v>71.451466767712802</c:v>
                </c:pt>
                <c:pt idx="14">
                  <c:v>70.458862765792858</c:v>
                </c:pt>
                <c:pt idx="15">
                  <c:v>69.172270750212974</c:v>
                </c:pt>
                <c:pt idx="16">
                  <c:v>67.717206038469328</c:v>
                </c:pt>
                <c:pt idx="17">
                  <c:v>66.166365476082234</c:v>
                </c:pt>
                <c:pt idx="18">
                  <c:v>64.564942596747997</c:v>
                </c:pt>
                <c:pt idx="19">
                  <c:v>49.376149433614387</c:v>
                </c:pt>
                <c:pt idx="20">
                  <c:v>38.147917781482676</c:v>
                </c:pt>
                <c:pt idx="21">
                  <c:v>30.302122892000796</c:v>
                </c:pt>
                <c:pt idx="22">
                  <c:v>24.691042335259567</c:v>
                </c:pt>
                <c:pt idx="23">
                  <c:v>20.525105698682864</c:v>
                </c:pt>
                <c:pt idx="24">
                  <c:v>17.318320142986892</c:v>
                </c:pt>
                <c:pt idx="25">
                  <c:v>14.77162264571578</c:v>
                </c:pt>
                <c:pt idx="26">
                  <c:v>12.6958669427394</c:v>
                </c:pt>
                <c:pt idx="27">
                  <c:v>10.96736431580743</c:v>
                </c:pt>
                <c:pt idx="28">
                  <c:v>2.2297432512048942</c:v>
                </c:pt>
                <c:pt idx="29">
                  <c:v>359.13357490485168</c:v>
                </c:pt>
                <c:pt idx="30">
                  <c:v>357.90149770067615</c:v>
                </c:pt>
                <c:pt idx="31">
                  <c:v>357.45864430147594</c:v>
                </c:pt>
                <c:pt idx="32">
                  <c:v>357.36207592352918</c:v>
                </c:pt>
                <c:pt idx="33">
                  <c:v>357.41580815060564</c:v>
                </c:pt>
                <c:pt idx="34">
                  <c:v>357.53111139606312</c:v>
                </c:pt>
                <c:pt idx="35">
                  <c:v>357.66733399699314</c:v>
                </c:pt>
                <c:pt idx="36">
                  <c:v>357.80589959555948</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12.172318074613566</c:v>
                </c:pt>
                <c:pt idx="1">
                  <c:v>10.483863725611153</c:v>
                </c:pt>
                <c:pt idx="2">
                  <c:v>8.6175146364858826</c:v>
                </c:pt>
                <c:pt idx="3">
                  <c:v>6.8884131803807955</c:v>
                </c:pt>
                <c:pt idx="4">
                  <c:v>5.3585927100262731</c:v>
                </c:pt>
                <c:pt idx="5">
                  <c:v>4.0140289986962747</c:v>
                </c:pt>
                <c:pt idx="6">
                  <c:v>2.8258679237530004</c:v>
                </c:pt>
                <c:pt idx="7">
                  <c:v>1.766765421987166</c:v>
                </c:pt>
                <c:pt idx="8">
                  <c:v>0.81415493428141905</c:v>
                </c:pt>
                <c:pt idx="9">
                  <c:v>-4.989936069291695E-2</c:v>
                </c:pt>
                <c:pt idx="10">
                  <c:v>-5.9029733098484325</c:v>
                </c:pt>
                <c:pt idx="11">
                  <c:v>-9.3930533045000288</c:v>
                </c:pt>
                <c:pt idx="12">
                  <c:v>-11.880662172856564</c:v>
                </c:pt>
                <c:pt idx="13">
                  <c:v>-13.813684498183001</c:v>
                </c:pt>
                <c:pt idx="14">
                  <c:v>-15.39449412407934</c:v>
                </c:pt>
                <c:pt idx="15">
                  <c:v>-16.731731500177666</c:v>
                </c:pt>
                <c:pt idx="16">
                  <c:v>-17.890467746536242</c:v>
                </c:pt>
                <c:pt idx="17">
                  <c:v>-18.912762030849827</c:v>
                </c:pt>
                <c:pt idx="18">
                  <c:v>-19.827370881168747</c:v>
                </c:pt>
                <c:pt idx="19">
                  <c:v>-25.846240690873422</c:v>
                </c:pt>
                <c:pt idx="20">
                  <c:v>-29.3677454067874</c:v>
                </c:pt>
                <c:pt idx="21">
                  <c:v>-31.86640797054665</c:v>
                </c:pt>
                <c:pt idx="22">
                  <c:v>-33.804556311778725</c:v>
                </c:pt>
                <c:pt idx="23">
                  <c:v>-35.388153029596047</c:v>
                </c:pt>
                <c:pt idx="24">
                  <c:v>-36.727071816518787</c:v>
                </c:pt>
                <c:pt idx="25">
                  <c:v>-37.886899718690373</c:v>
                </c:pt>
                <c:pt idx="26">
                  <c:v>-38.90994260042887</c:v>
                </c:pt>
                <c:pt idx="27">
                  <c:v>-39.825086998854154</c:v>
                </c:pt>
                <c:pt idx="28">
                  <c:v>-45.845669605410308</c:v>
                </c:pt>
                <c:pt idx="29">
                  <c:v>-49.367491581567506</c:v>
                </c:pt>
                <c:pt idx="30">
                  <c:v>-51.86626519199821</c:v>
                </c:pt>
                <c:pt idx="31">
                  <c:v>-53.804464932956066</c:v>
                </c:pt>
                <c:pt idx="32">
                  <c:v>-55.3880895718722</c:v>
                </c:pt>
                <c:pt idx="33">
                  <c:v>-56.727025194425366</c:v>
                </c:pt>
                <c:pt idx="34">
                  <c:v>-57.886864023604268</c:v>
                </c:pt>
                <c:pt idx="35">
                  <c:v>-58.90991439687923</c:v>
                </c:pt>
                <c:pt idx="36">
                  <c:v>-59.825064153964604</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40.466627178459007</c:v>
                </c:pt>
                <c:pt idx="1">
                  <c:v>32.92249744544258</c:v>
                </c:pt>
                <c:pt idx="2">
                  <c:v>27.795986614379096</c:v>
                </c:pt>
                <c:pt idx="3">
                  <c:v>23.909794276889574</c:v>
                </c:pt>
                <c:pt idx="4">
                  <c:v>20.844899370620517</c:v>
                </c:pt>
                <c:pt idx="5">
                  <c:v>18.363404040789955</c:v>
                </c:pt>
                <c:pt idx="6">
                  <c:v>16.310987110261987</c:v>
                </c:pt>
                <c:pt idx="7">
                  <c:v>14.582075282837257</c:v>
                </c:pt>
                <c:pt idx="8">
                  <c:v>13.102094422006621</c:v>
                </c:pt>
                <c:pt idx="9">
                  <c:v>11.817103433762854</c:v>
                </c:pt>
                <c:pt idx="10">
                  <c:v>4.2488993985419157</c:v>
                </c:pt>
                <c:pt idx="11">
                  <c:v>0.33970386502820521</c:v>
                </c:pt>
                <c:pt idx="12">
                  <c:v>-2.3179820643250038</c:v>
                </c:pt>
                <c:pt idx="13">
                  <c:v>-4.3464718024309237</c:v>
                </c:pt>
                <c:pt idx="14">
                  <c:v>-5.9949822294384658</c:v>
                </c:pt>
                <c:pt idx="15">
                  <c:v>-7.388601652758048</c:v>
                </c:pt>
                <c:pt idx="16">
                  <c:v>-8.5991759189450185</c:v>
                </c:pt>
                <c:pt idx="17">
                  <c:v>-9.6718137106112927</c:v>
                </c:pt>
                <c:pt idx="18">
                  <c:v>-10.636681498874225</c:v>
                </c:pt>
                <c:pt idx="19">
                  <c:v>-17.181652610699597</c:v>
                </c:pt>
                <c:pt idx="20">
                  <c:v>-21.17204968081635</c:v>
                </c:pt>
                <c:pt idx="21">
                  <c:v>-24.02547404380644</c:v>
                </c:pt>
                <c:pt idx="22">
                  <c:v>-26.229798546722336</c:v>
                </c:pt>
                <c:pt idx="23">
                  <c:v>-28.024657290899874</c:v>
                </c:pt>
                <c:pt idx="24">
                  <c:v>-29.543695005449852</c:v>
                </c:pt>
                <c:pt idx="25">
                  <c:v>-30.867201247030657</c:v>
                </c:pt>
                <c:pt idx="26">
                  <c:v>-32.046266552272733</c:v>
                </c:pt>
                <c:pt idx="27">
                  <c:v>-33.114975121169735</c:v>
                </c:pt>
                <c:pt idx="28">
                  <c:v>-40.818453442222875</c:v>
                </c:pt>
                <c:pt idx="29">
                  <c:v>-46.197093864022989</c:v>
                </c:pt>
                <c:pt idx="30">
                  <c:v>-50.460617734321652</c:v>
                </c:pt>
                <c:pt idx="31">
                  <c:v>-53.976614596486399</c:v>
                </c:pt>
                <c:pt idx="32">
                  <c:v>-56.949119730759264</c:v>
                </c:pt>
                <c:pt idx="33">
                  <c:v>-59.51276874344277</c:v>
                </c:pt>
                <c:pt idx="34">
                  <c:v>-61.760732341103861</c:v>
                </c:pt>
                <c:pt idx="35">
                  <c:v>-63.759223101012651</c:v>
                </c:pt>
                <c:pt idx="36">
                  <c:v>-65.556436997402528</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-23.452408522136995</c:v>
                </c:pt>
                <c:pt idx="1">
                  <c:v>-40.946546047996129</c:v>
                </c:pt>
                <c:pt idx="2">
                  <c:v>-52.462806459763222</c:v>
                </c:pt>
                <c:pt idx="3">
                  <c:v>-60.046479471521188</c:v>
                </c:pt>
                <c:pt idx="4">
                  <c:v>-65.249574501353194</c:v>
                </c:pt>
                <c:pt idx="5">
                  <c:v>-68.984251521728865</c:v>
                </c:pt>
                <c:pt idx="6">
                  <c:v>-71.773458732122435</c:v>
                </c:pt>
                <c:pt idx="7">
                  <c:v>-73.926479732241916</c:v>
                </c:pt>
                <c:pt idx="8">
                  <c:v>-75.634231366059737</c:v>
                </c:pt>
                <c:pt idx="9">
                  <c:v>-77.019613183995631</c:v>
                </c:pt>
                <c:pt idx="10">
                  <c:v>-83.425450463964381</c:v>
                </c:pt>
                <c:pt idx="11">
                  <c:v>-85.606260934184192</c:v>
                </c:pt>
                <c:pt idx="12">
                  <c:v>-86.701868641997919</c:v>
                </c:pt>
                <c:pt idx="13">
                  <c:v>-87.360445727074463</c:v>
                </c:pt>
                <c:pt idx="14">
                  <c:v>-87.799895973969768</c:v>
                </c:pt>
                <c:pt idx="15">
                  <c:v>-88.113950661053096</c:v>
                </c:pt>
                <c:pt idx="16">
                  <c:v>-88.349567132407969</c:v>
                </c:pt>
                <c:pt idx="17">
                  <c:v>-88.532863406827076</c:v>
                </c:pt>
                <c:pt idx="18">
                  <c:v>-88.679522236333838</c:v>
                </c:pt>
                <c:pt idx="19">
                  <c:v>-89.339673435107329</c:v>
                </c:pt>
                <c:pt idx="20">
                  <c:v>-89.559771461935227</c:v>
                </c:pt>
                <c:pt idx="21">
                  <c:v>-89.669825753895736</c:v>
                </c:pt>
                <c:pt idx="22">
                  <c:v>-89.735859550534968</c:v>
                </c:pt>
                <c:pt idx="23">
                  <c:v>-89.779882482296571</c:v>
                </c:pt>
                <c:pt idx="24">
                  <c:v>-89.81132759570643</c:v>
                </c:pt>
                <c:pt idx="25">
                  <c:v>-89.834911506388224</c:v>
                </c:pt>
                <c:pt idx="26">
                  <c:v>-89.853254587114591</c:v>
                </c:pt>
                <c:pt idx="27">
                  <c:v>-89.867929073534654</c:v>
                </c:pt>
                <c:pt idx="28">
                  <c:v>-89.933964449049682</c:v>
                </c:pt>
                <c:pt idx="29">
                  <c:v>-89.955976288537073</c:v>
                </c:pt>
                <c:pt idx="30">
                  <c:v>-89.966982213560101</c:v>
                </c:pt>
                <c:pt idx="31">
                  <c:v>-89.973585769795463</c:v>
                </c:pt>
                <c:pt idx="32">
                  <c:v>-89.97798814101975</c:v>
                </c:pt>
                <c:pt idx="33">
                  <c:v>-89.981132692056363</c:v>
                </c:pt>
                <c:pt idx="34">
                  <c:v>-89.983491105409456</c:v>
                </c:pt>
                <c:pt idx="35">
                  <c:v>-89.985325426945408</c:v>
                </c:pt>
                <c:pt idx="36">
                  <c:v>-89.986792884195992</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72.996972766210845</c:v>
                </c:pt>
                <c:pt idx="1">
                  <c:v>61.787323276580366</c:v>
                </c:pt>
                <c:pt idx="2">
                  <c:v>56.249480331963653</c:v>
                </c:pt>
                <c:pt idx="3">
                  <c:v>54.236479582774649</c:v>
                </c:pt>
                <c:pt idx="4">
                  <c:v>54.138598916107298</c:v>
                </c:pt>
                <c:pt idx="5">
                  <c:v>55.024955937913091</c:v>
                </c:pt>
                <c:pt idx="6">
                  <c:v>56.383016256536109</c:v>
                </c:pt>
                <c:pt idx="7">
                  <c:v>57.932498305949991</c:v>
                </c:pt>
                <c:pt idx="8">
                  <c:v>59.521263176053623</c:v>
                </c:pt>
                <c:pt idx="9">
                  <c:v>61.068665508131218</c:v>
                </c:pt>
                <c:pt idx="10">
                  <c:v>71.475386561562985</c:v>
                </c:pt>
                <c:pt idx="11">
                  <c:v>75.928118979761464</c:v>
                </c:pt>
                <c:pt idx="12">
                  <c:v>78.030081339473455</c:v>
                </c:pt>
                <c:pt idx="13">
                  <c:v>79.075450367386352</c:v>
                </c:pt>
                <c:pt idx="14">
                  <c:v>79.573393717652962</c:v>
                </c:pt>
                <c:pt idx="15">
                  <c:v>79.759274225635536</c:v>
                </c:pt>
                <c:pt idx="16">
                  <c:v>79.75607741903103</c:v>
                </c:pt>
                <c:pt idx="17">
                  <c:v>79.63416996624025</c:v>
                </c:pt>
                <c:pt idx="18">
                  <c:v>79.436628534573543</c:v>
                </c:pt>
                <c:pt idx="19">
                  <c:v>76.602197407079899</c:v>
                </c:pt>
                <c:pt idx="20">
                  <c:v>74.409993353665797</c:v>
                </c:pt>
                <c:pt idx="21">
                  <c:v>72.750756738548503</c:v>
                </c:pt>
                <c:pt idx="22">
                  <c:v>71.235233128241504</c:v>
                </c:pt>
                <c:pt idx="23">
                  <c:v>69.704228797585387</c:v>
                </c:pt>
                <c:pt idx="24">
                  <c:v>68.117469967410614</c:v>
                </c:pt>
                <c:pt idx="25">
                  <c:v>66.478025604946581</c:v>
                </c:pt>
                <c:pt idx="26">
                  <c:v>64.801531912251704</c:v>
                </c:pt>
                <c:pt idx="27">
                  <c:v>63.105263495786744</c:v>
                </c:pt>
                <c:pt idx="28">
                  <c:v>47.343338160571818</c:v>
                </c:pt>
                <c:pt idx="29">
                  <c:v>35.890104134169917</c:v>
                </c:pt>
                <c:pt idx="30">
                  <c:v>28.181169006947329</c:v>
                </c:pt>
                <c:pt idx="31">
                  <c:v>22.933086024718136</c:v>
                </c:pt>
                <c:pt idx="32">
                  <c:v>19.231457423666882</c:v>
                </c:pt>
                <c:pt idx="33">
                  <c:v>16.518160955689098</c:v>
                </c:pt>
                <c:pt idx="34">
                  <c:v>14.458784320539564</c:v>
                </c:pt>
                <c:pt idx="35">
                  <c:v>12.848508749921876</c:v>
                </c:pt>
                <c:pt idx="36">
                  <c:v>11.557568914183264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0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Normal="100" workbookViewId="0">
      <selection activeCell="E39" sqref="E39"/>
    </sheetView>
  </sheetViews>
  <sheetFormatPr defaultRowHeight="15"/>
  <sheetData>
    <row r="35" spans="2:4">
      <c r="B35" s="96" t="s">
        <v>192</v>
      </c>
      <c r="C35" s="96" t="s">
        <v>193</v>
      </c>
      <c r="D35" s="96" t="s">
        <v>194</v>
      </c>
    </row>
    <row r="36" spans="2:4" ht="18">
      <c r="B36" s="59" t="s">
        <v>190</v>
      </c>
      <c r="C36" s="59">
        <f>'DESIGN INPUTS AND CALCULATIONS'!C154</f>
        <v>14.97</v>
      </c>
      <c r="D36" s="60" t="s">
        <v>147</v>
      </c>
    </row>
    <row r="37" spans="2:4" ht="18">
      <c r="B37" s="59" t="s">
        <v>191</v>
      </c>
      <c r="C37" s="59">
        <f>'DESIGN INPUTS AND CALCULATIONS'!C152</f>
        <v>41.2</v>
      </c>
      <c r="D37" s="60" t="s">
        <v>148</v>
      </c>
    </row>
    <row r="38" spans="2:4" ht="18">
      <c r="B38" s="63" t="s">
        <v>174</v>
      </c>
      <c r="C38" s="95">
        <f>'DESIGN INPUTS AND CALCULATIONS'!C191</f>
        <v>21</v>
      </c>
      <c r="D38" s="63" t="s">
        <v>179</v>
      </c>
    </row>
    <row r="39" spans="2:4" ht="18">
      <c r="B39" s="63" t="s">
        <v>173</v>
      </c>
      <c r="C39" s="59">
        <f>'DESIGN INPUTS AND CALCULATIONS'!C189</f>
        <v>5.7</v>
      </c>
      <c r="D39" s="63" t="s">
        <v>179</v>
      </c>
    </row>
    <row r="40" spans="2:4" ht="18">
      <c r="B40" s="63" t="s">
        <v>175</v>
      </c>
      <c r="C40" s="59">
        <f>'DESIGN INPUTS AND CALCULATIONS'!C226</f>
        <v>150</v>
      </c>
      <c r="D40" s="63" t="s">
        <v>70</v>
      </c>
    </row>
    <row r="41" spans="2:4" ht="18">
      <c r="B41" s="63" t="s">
        <v>176</v>
      </c>
      <c r="C41" s="59">
        <f>'DESIGN INPUTS AND CALCULATIONS'!C228</f>
        <v>133</v>
      </c>
      <c r="D41" s="63" t="s">
        <v>155</v>
      </c>
    </row>
    <row r="42" spans="2:4" ht="18">
      <c r="B42" s="63" t="s">
        <v>188</v>
      </c>
      <c r="C42" s="59">
        <f>'DESIGN INPUTS AND CALCULATIONS'!C172</f>
        <v>68</v>
      </c>
      <c r="D42" s="63" t="s">
        <v>70</v>
      </c>
    </row>
    <row r="43" spans="2:4" ht="18">
      <c r="B43" s="63" t="s">
        <v>189</v>
      </c>
      <c r="C43" s="59">
        <f>'DESIGN INPUTS AND CALCULATIONS'!C170</f>
        <v>8200</v>
      </c>
      <c r="D43" s="63" t="s">
        <v>70</v>
      </c>
    </row>
    <row r="44" spans="2:4">
      <c r="B44" s="63" t="s">
        <v>195</v>
      </c>
      <c r="C44" s="59">
        <f>Lr</f>
        <v>84</v>
      </c>
      <c r="D44" s="63" t="s">
        <v>73</v>
      </c>
    </row>
    <row r="45" spans="2:4">
      <c r="B45" s="63" t="s">
        <v>196</v>
      </c>
      <c r="C45" s="59">
        <f>Lm</f>
        <v>437</v>
      </c>
      <c r="D45" s="63" t="s">
        <v>73</v>
      </c>
    </row>
    <row r="46" spans="2:4">
      <c r="B46" s="63" t="s">
        <v>197</v>
      </c>
      <c r="C46" s="59">
        <f>Cr</f>
        <v>0.03</v>
      </c>
      <c r="D46" s="63" t="s">
        <v>198</v>
      </c>
    </row>
    <row r="47" spans="2:4" ht="18">
      <c r="B47" s="63" t="s">
        <v>168</v>
      </c>
      <c r="C47" s="66">
        <f>'DESIGN INPUTS AND CALCULATIONS'!$C$203</f>
        <v>68</v>
      </c>
      <c r="D47" s="63" t="s">
        <v>156</v>
      </c>
    </row>
    <row r="48" spans="2:4" ht="18">
      <c r="B48" s="65" t="s">
        <v>186</v>
      </c>
      <c r="C48" s="95">
        <f>'DESIGN INPUTS AND CALCULATIONS'!C209</f>
        <v>549</v>
      </c>
      <c r="D48" s="63" t="s">
        <v>179</v>
      </c>
    </row>
    <row r="49" spans="2:4" ht="18">
      <c r="B49" s="65" t="s">
        <v>187</v>
      </c>
      <c r="C49" s="95">
        <f>'DESIGN INPUTS AND CALCULATIONS'!C210</f>
        <v>316</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493"/>
      <c r="E3" s="494"/>
      <c r="F3" s="494"/>
      <c r="G3" s="494"/>
      <c r="H3" s="494"/>
      <c r="I3" s="494"/>
      <c r="J3" s="494"/>
      <c r="K3" s="494"/>
      <c r="L3" s="494"/>
      <c r="M3" s="494"/>
      <c r="N3" s="494"/>
      <c r="T3" s="320" t="s">
        <v>742</v>
      </c>
      <c r="U3" s="319">
        <f>(Lseries2*microhenry2/(res_cap2*nanoF2))^0.5*1/(rload2*ratio2^2)</f>
        <v>0.2317240727594915</v>
      </c>
    </row>
    <row r="4" spans="2:25" ht="16.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495"/>
      <c r="C5" s="495"/>
      <c r="D5" s="495"/>
      <c r="E5" s="495"/>
      <c r="F5" s="330"/>
      <c r="G5" s="495"/>
      <c r="H5" s="495"/>
      <c r="I5" s="495"/>
      <c r="J5" s="495"/>
      <c r="K5" s="330"/>
      <c r="L5" s="330"/>
      <c r="M5" s="330"/>
      <c r="N5" s="330"/>
      <c r="O5" s="328" t="s">
        <v>653</v>
      </c>
      <c r="Q5" s="327" t="s">
        <v>743</v>
      </c>
      <c r="R5" s="324">
        <v>9.9999999999999995E-7</v>
      </c>
      <c r="T5" s="320" t="s">
        <v>585</v>
      </c>
      <c r="U5" s="319">
        <f>2*PI()*foutput2*1000</f>
        <v>629940.78834871214</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5.2023809523809526</v>
      </c>
      <c r="Y6" s="238" t="s">
        <v>746</v>
      </c>
    </row>
    <row r="7" spans="2:25" ht="16.5">
      <c r="B7" s="329"/>
      <c r="C7" s="328"/>
      <c r="D7" s="328"/>
      <c r="E7" s="328"/>
      <c r="F7" s="288"/>
      <c r="G7" s="329"/>
      <c r="H7" s="328"/>
      <c r="I7" s="328"/>
      <c r="J7" s="328"/>
      <c r="K7" s="288"/>
      <c r="L7" s="288"/>
      <c r="M7" s="288"/>
      <c r="N7" s="288"/>
      <c r="O7" s="328" t="s">
        <v>666</v>
      </c>
      <c r="Q7" s="327" t="s">
        <v>584</v>
      </c>
      <c r="R7" s="324">
        <v>1E-3</v>
      </c>
      <c r="T7" s="320" t="s">
        <v>747</v>
      </c>
      <c r="U7" s="319">
        <f>ohm_second/ohm_second0</f>
        <v>0.99742474584792973</v>
      </c>
    </row>
    <row r="8" spans="2:25">
      <c r="B8" s="323"/>
      <c r="C8" s="326"/>
      <c r="D8" s="326"/>
      <c r="E8" s="326"/>
      <c r="G8" s="323"/>
      <c r="H8" s="326"/>
      <c r="I8" s="326"/>
      <c r="J8" s="326"/>
      <c r="O8" s="328" t="s">
        <v>674</v>
      </c>
      <c r="Q8" s="327" t="s">
        <v>154</v>
      </c>
      <c r="R8" s="324">
        <v>1E-3</v>
      </c>
      <c r="T8" s="320" t="s">
        <v>748</v>
      </c>
      <c r="U8" s="319">
        <f>8*ratio2^2*rload2/((PI())^2)</f>
        <v>185.09645632791154</v>
      </c>
    </row>
    <row r="9" spans="2:25">
      <c r="B9" s="323"/>
      <c r="C9" s="326"/>
      <c r="D9" s="326"/>
      <c r="E9" s="326"/>
      <c r="G9" s="323"/>
      <c r="H9" s="326"/>
      <c r="I9" s="326"/>
      <c r="J9" s="326"/>
      <c r="O9" s="328" t="s">
        <v>681</v>
      </c>
      <c r="Q9" s="327" t="s">
        <v>749</v>
      </c>
      <c r="R9" s="324">
        <v>1E-3</v>
      </c>
      <c r="T9" s="320" t="s">
        <v>750</v>
      </c>
      <c r="U9" s="319">
        <f>ohm_second*Lseries2*microhenry2-1/(ohm_second*res_cap2*nanoF2)</f>
        <v>-0.27289111698991064</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1.6955970576640282E-4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73.76840675280333</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13322.942916144566</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13322.58200229986</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56.97244093039567</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-3.1514450003778169E-4</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-3.2114907339768985E-4</v>
      </c>
    </row>
    <row r="17" spans="1:29">
      <c r="B17" s="323">
        <v>1</v>
      </c>
      <c r="C17" s="326"/>
      <c r="D17" s="326"/>
      <c r="E17" s="326"/>
      <c r="O17" s="328" t="s">
        <v>761</v>
      </c>
      <c r="Q17" s="327" t="s">
        <v>578</v>
      </c>
      <c r="R17" s="324">
        <v>9.9999999999999995E-7</v>
      </c>
      <c r="T17" s="320" t="s">
        <v>762</v>
      </c>
      <c r="U17" s="319">
        <f>Lnratio2/((1+Lnratio2-1/freq_ratio2^2)^2+((1/freq_ratio2-freq_ratio2)*PI()^2*Qfactor2*Lnratio2/8)^2)^0.5</f>
        <v>1.0009937652958312</v>
      </c>
    </row>
    <row r="18" spans="1:29" ht="16.5">
      <c r="B18" s="323">
        <v>1</v>
      </c>
      <c r="C18" s="326"/>
      <c r="D18" s="326"/>
      <c r="E18" s="326"/>
      <c r="Q18" s="327" t="s">
        <v>577</v>
      </c>
      <c r="R18" s="324">
        <v>1000</v>
      </c>
      <c r="T18" s="320" t="s">
        <v>763</v>
      </c>
      <c r="U18" s="319">
        <f>Lnratio2/(SIN(0.5*freq_ratio2*PI())*((1+Lnratio2-1/freq_ratio2^2)^2+((1/freq_ratio2-freq_ratio2)*PI()^2*Qfactor2*Lnratio2/(8*SIN(0.5*PI()*freq_ratio2)))^2)^0.5)</f>
        <v>1.0010019552852036</v>
      </c>
    </row>
    <row r="19" spans="1:29">
      <c r="B19" s="323">
        <v>1</v>
      </c>
      <c r="C19" s="326"/>
      <c r="D19" s="326"/>
      <c r="E19" s="326"/>
      <c r="Q19" s="327" t="s">
        <v>576</v>
      </c>
      <c r="R19" s="324">
        <v>1.0000000000000001E-9</v>
      </c>
      <c r="T19" s="320" t="s">
        <v>764</v>
      </c>
      <c r="U19" s="319">
        <f>-1/rload2</f>
        <v>-2.4390243902439025E-2</v>
      </c>
    </row>
    <row r="20" spans="1:29">
      <c r="B20" s="323">
        <v>1</v>
      </c>
      <c r="C20" s="326"/>
      <c r="D20" s="326"/>
      <c r="E20" s="326"/>
      <c r="Q20" s="327" t="s">
        <v>765</v>
      </c>
      <c r="R20" s="324">
        <v>1.0000000000000001E-9</v>
      </c>
      <c r="T20" s="320" t="s">
        <v>766</v>
      </c>
      <c r="U20" s="319">
        <f>2*Vinput2*res_cap2*nanoF2*switchingf2*kilihertz2/(Voutput2*lmabda2)</f>
        <v>3.4430229555236722</v>
      </c>
      <c r="W20" s="238" t="s">
        <v>900</v>
      </c>
      <c r="X20" s="238">
        <f>INDEX(B35:B95,MATCH(0,V35:V95,-1),1)</f>
        <v>1995.2623149688795</v>
      </c>
      <c r="Y20" s="238">
        <f>MATCH(0,V35:V95,-1)</f>
        <v>24</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4.150812298995696E-5</v>
      </c>
      <c r="W21" s="238" t="s">
        <v>901</v>
      </c>
      <c r="X21" s="238">
        <f>INDEX(W35:W95,MATCH(0,V35:V95,-1),1)</f>
        <v>73.798015506780786</v>
      </c>
    </row>
    <row r="22" spans="1:29" ht="16.5">
      <c r="B22" s="323">
        <v>1</v>
      </c>
      <c r="C22" s="326"/>
      <c r="D22" s="326"/>
      <c r="E22" s="326"/>
      <c r="F22" s="238" t="str">
        <f>IMPRODUCT(Kth_2/(2/rload2-Kfeed2/Gdc_ccm2),IMDIV(COMPLEX(1,Rc_2*Coutput2*microF2*miliOhm2*C35),IMSUM(1,IMPRODUCT(D36,1/omega1_2),IMPRODUCT(D36,D36,1/omega2_2),IMPRODUCT(D36,D36,D36,1/omega3_2))))</f>
        <v>18,9939317658006-1,25037293375358i</v>
      </c>
      <c r="Q22" s="325" t="s">
        <v>574</v>
      </c>
      <c r="R22" s="324">
        <v>1000000</v>
      </c>
      <c r="T22" s="320" t="s">
        <v>768</v>
      </c>
      <c r="U22" s="319">
        <f>Voutput2/(Vinput2*rload2)-2*Vinput2*junctioncap2*nanoF2*switchingf2*kilihertz2/Voutput2</f>
        <v>4.9905049977941639E-3</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1,14846736054502-15,6264508209044i</v>
      </c>
      <c r="Q23" s="325" t="s">
        <v>573</v>
      </c>
      <c r="R23" s="324">
        <v>1E-3</v>
      </c>
      <c r="T23" s="320" t="s">
        <v>769</v>
      </c>
      <c r="U23" s="319">
        <f>IF(freq_ratio2&gt;1,Gdc_ccm2,Gdc_dcm2)</f>
        <v>-3.2114907339768985E-4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-0,547944349316406+0,000684930436645507i</v>
      </c>
      <c r="Q24" s="325" t="s">
        <v>572</v>
      </c>
      <c r="R24" s="324">
        <v>1.0000000000000001E-9</v>
      </c>
      <c r="T24" s="288"/>
      <c r="U24" s="319"/>
    </row>
    <row r="25" spans="1:29">
      <c r="B25" s="323">
        <v>1</v>
      </c>
      <c r="C25" s="318"/>
      <c r="D25" s="318"/>
      <c r="E25" s="318"/>
      <c r="I25" s="238">
        <f>freq_ratio2</f>
        <v>0.99742474584792973</v>
      </c>
      <c r="Q25" s="322" t="s">
        <v>770</v>
      </c>
      <c r="R25" s="288">
        <f>2*miliampere2</f>
        <v>2E-3</v>
      </c>
      <c r="T25" s="320" t="s">
        <v>771</v>
      </c>
      <c r="U25" s="319">
        <f>(2/rload2-Kfeed2/GainDC2)/(Coutput2*microF2*(1+Rc_2*miliOhm2/rload2)-Kfeed2/(Gdc_dcm2*QpoleL2*omegapole0))</f>
        <v>1185.4581353371066</v>
      </c>
    </row>
    <row r="26" spans="1:29">
      <c r="B26" s="323">
        <v>1</v>
      </c>
      <c r="C26" s="318"/>
      <c r="D26" s="318"/>
      <c r="E26" s="318"/>
      <c r="I26" s="238">
        <f>(Kinput2-Kfeed2*Metccm2/(2*ratio2*Gdc_ccm2))/(2/rload2-Kfeed2/Gdc_ccm2)</f>
        <v>0.18240816235228968</v>
      </c>
      <c r="Q26" s="322" t="s">
        <v>772</v>
      </c>
      <c r="R26" s="321">
        <v>256</v>
      </c>
      <c r="T26" s="320" t="s">
        <v>773</v>
      </c>
      <c r="U26" s="319">
        <f>(Xequiv2^2+Requiv2^2)*(2*Gdc_ccm2/(rload2*Kfeed2)-1)/((Xequiv2^2+Requiv2^2)*(1+Rc_2*miliOhm2/rload2)*(Coutput2*microF2*Gdc_ccm2/Kfeed2)-2*Requiv2*effectiveL2-rload2*Coutput2*Xequiv2^2*microF2-Rc_2*miliOhm2*Coutput2*Requiv2*microF2)</f>
        <v>1201.2723026927995</v>
      </c>
    </row>
    <row r="27" spans="1:29">
      <c r="B27" s="323">
        <v>1</v>
      </c>
      <c r="C27" s="318"/>
      <c r="D27" s="318"/>
      <c r="E27" s="318"/>
      <c r="K27" s="238">
        <f>freq_ratio2</f>
        <v>0.99742474584792973</v>
      </c>
      <c r="Q27" s="322" t="s">
        <v>774</v>
      </c>
      <c r="R27" s="288">
        <f>time_load2/Nt_load2</f>
        <v>1.953125E-5</v>
      </c>
      <c r="T27" s="320" t="s">
        <v>775</v>
      </c>
      <c r="U27" s="319">
        <f>(Xequiv2^2+Requiv2^2)*(1-2*Gdc_ccm2/(Kfeed2*rload2))/(effectiveL2^2+effectiveL2*rload2*Coutput2*Requiv2*microF2+effectiveL2*Rc_2*miliOhm2*Coutput2*Requiv2*microF2)</f>
        <v>243192251.95522523</v>
      </c>
    </row>
    <row r="28" spans="1:29">
      <c r="B28" s="323">
        <v>1</v>
      </c>
      <c r="C28" s="318"/>
      <c r="D28" s="318"/>
      <c r="E28" s="318"/>
      <c r="Q28" s="322" t="s">
        <v>776</v>
      </c>
      <c r="R28" s="321">
        <v>256</v>
      </c>
      <c r="T28" s="320" t="s">
        <v>777</v>
      </c>
      <c r="U28" s="319">
        <f>(Xequiv2^2+Requiv2^2)*(1-2*Gdc_ccm2/(Kfeed2*rload2))/(effectiveL2^2*rload2*Coutput2*microF2)</f>
        <v>265528443934028.41</v>
      </c>
    </row>
    <row r="29" spans="1:29">
      <c r="B29" s="318"/>
      <c r="C29" s="318"/>
      <c r="D29" s="318"/>
      <c r="E29" s="318"/>
      <c r="Q29" s="322" t="s">
        <v>778</v>
      </c>
      <c r="R29" s="354">
        <v>64</v>
      </c>
      <c r="T29" s="320" t="s">
        <v>779</v>
      </c>
      <c r="U29" s="319">
        <f>((Xequiv2^2+Requiv2^2)*Gdc_ccm2-Kfeed2*rload2*Xequiv2^2)/(-Kfeed2*rload2*effectiveL2*Requiv2)</f>
        <v>202150.24506386172</v>
      </c>
    </row>
    <row r="30" spans="1:29">
      <c r="B30" s="318"/>
      <c r="C30" s="318"/>
      <c r="D30" s="318"/>
      <c r="E30" s="318"/>
      <c r="F30" s="238">
        <f>Rc_2*Coutput2*microF2*miliOhm2</f>
        <v>2.9999999999999999E-7</v>
      </c>
      <c r="Q30" s="322" t="s">
        <v>780</v>
      </c>
      <c r="R30" s="321">
        <f>1/(Nt_input*Fline)</f>
        <v>3.1250000000000001E-4</v>
      </c>
      <c r="T30" s="320" t="s">
        <v>571</v>
      </c>
      <c r="U30" s="319">
        <f>((Xequiv2^2+Requiv2^2)*Gdc_ccm2-Kfeed2*rload2*Xequiv2^2)/(-Kfeed2*rload2*effectiveL2^2)</f>
        <v>220673265726.75436</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19,2857982817955-1,02184110715727i</v>
      </c>
      <c r="Q31" s="316"/>
      <c r="T31" s="315"/>
    </row>
    <row r="32" spans="1:29">
      <c r="A32" s="496" t="s">
        <v>570</v>
      </c>
      <c r="B32" s="497"/>
      <c r="C32" s="497"/>
      <c r="D32" s="498" t="s">
        <v>781</v>
      </c>
      <c r="E32" s="500" t="s">
        <v>782</v>
      </c>
      <c r="F32" s="501"/>
      <c r="G32" s="501"/>
      <c r="H32" s="502"/>
      <c r="I32" s="503" t="s">
        <v>783</v>
      </c>
      <c r="J32" s="504"/>
      <c r="K32" s="504"/>
      <c r="L32" s="505"/>
      <c r="M32" s="506" t="s">
        <v>784</v>
      </c>
      <c r="N32" s="507"/>
      <c r="O32" s="507"/>
      <c r="P32" s="508"/>
      <c r="Q32" s="500" t="s">
        <v>785</v>
      </c>
      <c r="R32" s="501"/>
      <c r="S32" s="501"/>
      <c r="T32" s="502"/>
      <c r="U32" s="521" t="s">
        <v>786</v>
      </c>
      <c r="V32" s="522"/>
      <c r="W32" s="523"/>
      <c r="X32" s="524" t="s">
        <v>787</v>
      </c>
      <c r="Y32" s="525"/>
      <c r="Z32" s="525"/>
      <c r="AA32" s="500" t="s">
        <v>788</v>
      </c>
      <c r="AB32" s="501"/>
      <c r="AC32" s="501"/>
    </row>
    <row r="33" spans="1:29" ht="27" customHeight="1">
      <c r="A33" s="509" t="s">
        <v>569</v>
      </c>
      <c r="B33" s="313" t="s">
        <v>568</v>
      </c>
      <c r="C33" s="314" t="s">
        <v>455</v>
      </c>
      <c r="D33" s="499"/>
      <c r="E33" s="305" t="s">
        <v>789</v>
      </c>
      <c r="F33" s="510" t="s">
        <v>790</v>
      </c>
      <c r="G33" s="511"/>
      <c r="H33" s="512"/>
      <c r="I33" s="311" t="s">
        <v>791</v>
      </c>
      <c r="J33" s="513" t="s">
        <v>792</v>
      </c>
      <c r="K33" s="514"/>
      <c r="L33" s="515"/>
      <c r="M33" s="308" t="s">
        <v>793</v>
      </c>
      <c r="N33" s="516" t="s">
        <v>794</v>
      </c>
      <c r="O33" s="517"/>
      <c r="P33" s="518"/>
      <c r="Q33" s="305" t="s">
        <v>795</v>
      </c>
      <c r="R33" s="510" t="s">
        <v>796</v>
      </c>
      <c r="S33" s="511"/>
      <c r="T33" s="512"/>
      <c r="U33" s="526" t="s">
        <v>797</v>
      </c>
      <c r="V33" s="527"/>
      <c r="W33" s="527"/>
      <c r="X33" s="519" t="s">
        <v>798</v>
      </c>
      <c r="Y33" s="520"/>
      <c r="Z33" s="520"/>
      <c r="AA33" s="510" t="s">
        <v>794</v>
      </c>
      <c r="AB33" s="511"/>
      <c r="AC33" s="511"/>
    </row>
    <row r="34" spans="1:29">
      <c r="A34" s="509"/>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19.33964665088142</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19,2857982817955-1,02184110715727i</v>
      </c>
      <c r="G35" s="247">
        <f>20*LOG(IMABS(F35))</f>
        <v>25.716927342216579</v>
      </c>
      <c r="H35" s="247">
        <f>(180/PI()*IMARGUMENT(F35))</f>
        <v>-3.032930614373889</v>
      </c>
      <c r="I35" s="292">
        <f>IF(freq_ratio2&gt;1,(Kinput2-Kfeed2*Metccm2/(2*ratio2*Gdc_ccm2))/(2/rload2-Kfeed2/Gdc_ccm2),(Kinput2-Kfeed2*Metccm2/(2*ratio2*Gdc_dcm2))/(2/rload2-Kfeed2/Gdc_dcm2))</f>
        <v>0.18199779009962505</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0,181491044327532-0,00961614380514552i</v>
      </c>
      <c r="K35" s="292">
        <f>20*LOG(IMABS(J35))</f>
        <v>-14.810721064484063</v>
      </c>
      <c r="L35" s="292">
        <f>(180/PI()*IMARGUMENT(J35))</f>
        <v>-3.0329306143738806</v>
      </c>
      <c r="M35" s="291">
        <f t="shared" ref="M35:M66" si="1">IF(freq_ratio2&gt;1,(1-Kfeed2*rload2*Xequiv2^2/(Gdc_ccm2*(Xequiv2^2+Requiv2^2)))/(2/rload2-Kfeed2/Gdc_ccm2),1/(2/rload2-Kfeed2/Gdc_dcm2))</f>
        <v>5.6170542284229192</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5,60150489936597-0,295077538131797i</v>
      </c>
      <c r="O35" s="291">
        <f>20*LOG(IMABS(N35))</f>
        <v>14.978129380889571</v>
      </c>
      <c r="P35" s="291">
        <f>(180/PI()*IMARGUMENT(N35))</f>
        <v>-3.0154548043220109</v>
      </c>
      <c r="Q35" s="247">
        <f t="shared" ref="Q35:Q66" si="3">-currentransferratio2*RFB_2/(Rfeedforward2*(Cvolt2*nanoF2+Cforward2*picoF2*alpha_Cf2)*Rupper2*kiliOhm2)</f>
        <v>-555.16231558201821</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-0,61859316880099+8,56321204743601i</v>
      </c>
      <c r="S35" s="247">
        <f>20*LOG(IMABS(R35))</f>
        <v>18.675338236485459</v>
      </c>
      <c r="T35" s="247">
        <f>(180/PI()*IMARGUMENT(R35))</f>
        <v>94.131781213862155</v>
      </c>
      <c r="U35" s="290" t="str">
        <f t="shared" ref="U35:U95" si="5">IMPRODUCT(F35,R35)</f>
        <v>-3,17982099261808+165,780484119579i</v>
      </c>
      <c r="V35" s="245">
        <f>20*LOG(IMABS(U35))</f>
        <v>44.392265578702009</v>
      </c>
      <c r="W35" s="245">
        <f>(180/PI()*IMARGUMENT(U35))</f>
        <v>91.098850599488273</v>
      </c>
      <c r="X35" s="289" t="str">
        <f t="shared" ref="X35:X95" si="6">IMDIV(J35,IMSUM(1,IMPRODUCT(F35,R35,-1)))</f>
        <v>0,0000855532477776846+0,00109261019491191i</v>
      </c>
      <c r="Y35" s="289">
        <f>20*LOG(IMABS(X35))</f>
        <v>-59.204149045110633</v>
      </c>
      <c r="Z35" s="289">
        <f>(180/PI()*IMARGUMENT(X35))</f>
        <v>85.522777701128675</v>
      </c>
      <c r="AA35" s="288" t="str">
        <f t="shared" ref="AA35:AA95" si="7">IMDIV(IMPRODUCT(1,N35),IMSUM(1,IMPRODUCT(F35,R35,-1)))</f>
        <v>0,00263017098403627+0,0337223726011093i</v>
      </c>
      <c r="AB35" s="288">
        <f>20*LOG(IMABS(AA35))</f>
        <v>-29.415298599736985</v>
      </c>
      <c r="AC35" s="288">
        <f>(180/PI()*IMARGUMENT(AA35))</f>
        <v>85.540253511180552</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19.33964665088142</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19,2544407416953-1,28434147715914i</v>
      </c>
      <c r="G36" s="247">
        <f t="shared" ref="G36:G95" si="12">20*LOG(IMABS(F36))</f>
        <v>25.709898712312409</v>
      </c>
      <c r="H36" s="247">
        <f t="shared" ref="H36:H95" si="13">(180/PI()*IMARGUMENT(F36))</f>
        <v>-3.8161844448676305</v>
      </c>
      <c r="I36" s="292">
        <f t="shared" ref="I36:I66" si="14">IF(freq_ratio2&gt;1,(Kinput2-Kfeed2*Metccm2/(2*ratio2*Gdc_ccm2))/(2/rload2-Kfeed2/Gdc_ccm2),(Kinput2-Kfeed2*Metccm2/(2*ratio2*Gdc_dcm2))/(2/rload2-Kfeed2/Gdc_dcm2))</f>
        <v>0.18199779009962505</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0,181195950880159-0,0120864312981436i</v>
      </c>
      <c r="K36" s="292">
        <f t="shared" ref="K36:K95" si="16">20*LOG(IMABS(J36))</f>
        <v>-14.817749694388201</v>
      </c>
      <c r="L36" s="292">
        <f t="shared" ref="L36:L95" si="17">(180/PI()*IMARGUMENT(J36))</f>
        <v>-3.8161844448676137</v>
      </c>
      <c r="M36" s="291">
        <f t="shared" si="1"/>
        <v>5.6170542284229192</v>
      </c>
      <c r="N36" s="291" t="str">
        <f t="shared" si="2"/>
        <v>5,59245005298705-0,37087991273427i</v>
      </c>
      <c r="O36" s="291">
        <f t="shared" ref="O36:O95" si="18">20*LOG(IMABS(N36))</f>
        <v>14.971100987299852</v>
      </c>
      <c r="P36" s="291">
        <f t="shared" ref="P36:P95" si="19">(180/PI()*IMARGUMENT(N36))</f>
        <v>-3.7941837039006603</v>
      </c>
      <c r="Q36" s="247">
        <f t="shared" si="3"/>
        <v>-555.16231558201821</v>
      </c>
      <c r="R36" s="247" t="str">
        <f t="shared" si="4"/>
        <v>-0,618592581062733+6,80237181475318i</v>
      </c>
      <c r="S36" s="247">
        <f t="shared" ref="S36:S95" si="20">20*LOG(IMABS(R36))</f>
        <v>16.688974405782982</v>
      </c>
      <c r="T36" s="247">
        <f t="shared" ref="T36:T95" si="21">(180/PI()*IMARGUMENT(R36))</f>
        <v>95.196059106109345</v>
      </c>
      <c r="U36" s="290" t="str">
        <f t="shared" si="5"/>
        <v>-3,17408593057894+131,770349119465i</v>
      </c>
      <c r="V36" s="245">
        <f t="shared" ref="V36:V95" si="22">20*LOG(IMABS(U36))</f>
        <v>42.398873118095381</v>
      </c>
      <c r="W36" s="245">
        <f t="shared" ref="W36:W95" si="23">(180/PI()*IMARGUMENT(U36))</f>
        <v>91.379874661241715</v>
      </c>
      <c r="X36" s="289" t="str">
        <f t="shared" si="6"/>
        <v>0,000135146498862957+0,00137080791686242i</v>
      </c>
      <c r="Y36" s="289">
        <f t="shared" ref="Y36:Y95" si="24">20*LOG(IMABS(X36))</f>
        <v>-57.218459285187969</v>
      </c>
      <c r="Z36" s="289">
        <f t="shared" ref="Z36:Z95" si="25">(180/PI()*IMARGUMENT(X36))</f>
        <v>84.369465329834881</v>
      </c>
      <c r="AA36" s="288" t="str">
        <f t="shared" si="7"/>
        <v>0,00415482277273013+0,0423092714177517i</v>
      </c>
      <c r="AB36" s="288">
        <f t="shared" ref="AB36:AB95" si="26">20*LOG(IMABS(AA36))</f>
        <v>-27.429608603499901</v>
      </c>
      <c r="AC36" s="288">
        <f t="shared" ref="AC36:AC95" si="27">(180/PI()*IMARGUMENT(AA36))</f>
        <v>84.391466070801826</v>
      </c>
    </row>
    <row r="37" spans="1:29">
      <c r="A37" s="297">
        <v>-2.8</v>
      </c>
      <c r="B37" s="296">
        <f t="shared" si="8"/>
        <v>15.848931924611135</v>
      </c>
      <c r="C37" s="295">
        <f t="shared" si="9"/>
        <v>99.581776203206161</v>
      </c>
      <c r="D37" s="294" t="str">
        <f t="shared" si="10"/>
        <v>99,5817762032062i</v>
      </c>
      <c r="E37" s="293">
        <f t="shared" si="0"/>
        <v>19.33964665088142</v>
      </c>
      <c r="F37" s="247" t="str">
        <f t="shared" si="11"/>
        <v>19,204949591589-1,61275676460589i</v>
      </c>
      <c r="G37" s="247">
        <f t="shared" si="12"/>
        <v>25.698782331506887</v>
      </c>
      <c r="H37" s="247">
        <f t="shared" si="13"/>
        <v>-4.8002135643298791</v>
      </c>
      <c r="I37" s="292">
        <f t="shared" si="14"/>
        <v>0.18199779009962505</v>
      </c>
      <c r="J37" s="292" t="str">
        <f t="shared" si="15"/>
        <v>0,180730209178077-0,0151770180926815i</v>
      </c>
      <c r="K37" s="292">
        <f t="shared" si="16"/>
        <v>-14.82886607519375</v>
      </c>
      <c r="L37" s="292">
        <f t="shared" si="17"/>
        <v>-4.8002135643298995</v>
      </c>
      <c r="M37" s="291">
        <f t="shared" si="1"/>
        <v>5.6170542284229192</v>
      </c>
      <c r="N37" s="291" t="str">
        <f t="shared" si="2"/>
        <v>5,5781589204478-0,465716592828901i</v>
      </c>
      <c r="O37" s="291">
        <f t="shared" si="18"/>
        <v>14.959984981027416</v>
      </c>
      <c r="P37" s="291">
        <f t="shared" si="19"/>
        <v>-4.7725162732444772</v>
      </c>
      <c r="Q37" s="247">
        <f t="shared" si="3"/>
        <v>-555.16231558201821</v>
      </c>
      <c r="R37" s="247" t="str">
        <f t="shared" si="4"/>
        <v>-0,618591649562574+5,40378268506749i</v>
      </c>
      <c r="S37" s="247">
        <f t="shared" si="20"/>
        <v>14.710498904421952</v>
      </c>
      <c r="T37" s="247">
        <f t="shared" si="21"/>
        <v>96.530440267743188</v>
      </c>
      <c r="U37" s="290" t="str">
        <f t="shared" si="5"/>
        <v>-3,16503436782435+104,777011937983i</v>
      </c>
      <c r="V37" s="245">
        <f t="shared" si="22"/>
        <v>40.409281235928809</v>
      </c>
      <c r="W37" s="245">
        <f t="shared" si="23"/>
        <v>91.730226703413308</v>
      </c>
      <c r="X37" s="289" t="str">
        <f t="shared" si="6"/>
        <v>0,000213081285772267+0,00171643297487948i</v>
      </c>
      <c r="Y37" s="289">
        <f t="shared" si="24"/>
        <v>-55.24104345024179</v>
      </c>
      <c r="Z37" s="289">
        <f t="shared" si="25"/>
        <v>82.923396716503419</v>
      </c>
      <c r="AA37" s="288" t="str">
        <f t="shared" si="7"/>
        <v>0,0065507852989808+0,0529779822107052i</v>
      </c>
      <c r="AB37" s="288">
        <f t="shared" si="26"/>
        <v>-25.452192394020607</v>
      </c>
      <c r="AC37" s="288">
        <f t="shared" si="27"/>
        <v>82.951094007588893</v>
      </c>
    </row>
    <row r="38" spans="1:29">
      <c r="A38" s="297">
        <v>-2.7</v>
      </c>
      <c r="B38" s="296">
        <f t="shared" si="8"/>
        <v>19.95262314968878</v>
      </c>
      <c r="C38" s="295">
        <f t="shared" si="9"/>
        <v>125.36602861381581</v>
      </c>
      <c r="D38" s="294" t="str">
        <f t="shared" si="10"/>
        <v>125,366028613816i</v>
      </c>
      <c r="E38" s="293">
        <f t="shared" si="0"/>
        <v>19.33964665088142</v>
      </c>
      <c r="F38" s="247" t="str">
        <f t="shared" si="11"/>
        <v>19,1270276106157-2,02214761455671i</v>
      </c>
      <c r="G38" s="247">
        <f t="shared" si="12"/>
        <v>25.681222129540373</v>
      </c>
      <c r="H38" s="247">
        <f t="shared" si="13"/>
        <v>-6.0350063277574932</v>
      </c>
      <c r="I38" s="292">
        <f t="shared" si="14"/>
        <v>0.18199779009962505</v>
      </c>
      <c r="J38" s="292" t="str">
        <f t="shared" si="15"/>
        <v>0,179996916135379-0,0190296339818482i</v>
      </c>
      <c r="K38" s="292">
        <f t="shared" si="16"/>
        <v>-14.846426277160269</v>
      </c>
      <c r="L38" s="292">
        <f t="shared" si="17"/>
        <v>-6.0350063277575003</v>
      </c>
      <c r="M38" s="291">
        <f t="shared" si="1"/>
        <v>5.6170542284229192</v>
      </c>
      <c r="N38" s="291" t="str">
        <f t="shared" si="2"/>
        <v>5,55565806207635-0,583936672486668i</v>
      </c>
      <c r="O38" s="291">
        <f t="shared" si="18"/>
        <v>14.942425372655761</v>
      </c>
      <c r="P38" s="291">
        <f t="shared" si="19"/>
        <v>-6.0001375057608231</v>
      </c>
      <c r="Q38" s="247">
        <f t="shared" si="3"/>
        <v>-555.16231558201821</v>
      </c>
      <c r="R38" s="247" t="str">
        <f t="shared" si="4"/>
        <v>-0,618590173239851+4,29296468613474i</v>
      </c>
      <c r="S38" s="247">
        <f t="shared" si="20"/>
        <v>12.744395779950551</v>
      </c>
      <c r="T38" s="247">
        <f t="shared" si="21"/>
        <v>98.199535992475703</v>
      </c>
      <c r="U38" s="290" t="str">
        <f t="shared" si="5"/>
        <v>-3,15078302377062+83,3625347263025i</v>
      </c>
      <c r="V38" s="245">
        <f t="shared" si="22"/>
        <v>38.425617909490924</v>
      </c>
      <c r="W38" s="245">
        <f t="shared" si="23"/>
        <v>92.164529664718202</v>
      </c>
      <c r="X38" s="289" t="str">
        <f t="shared" si="6"/>
        <v>0,000334956271974+0,00214252824622438i</v>
      </c>
      <c r="Y38" s="289">
        <f t="shared" si="24"/>
        <v>-53.276598373125978</v>
      </c>
      <c r="Z38" s="289">
        <f t="shared" si="25"/>
        <v>81.11447932368435</v>
      </c>
      <c r="AA38" s="288" t="str">
        <f t="shared" si="7"/>
        <v>0,010297616893776+0,0661318049743626i</v>
      </c>
      <c r="AB38" s="288">
        <f t="shared" si="26"/>
        <v>-23.48774672330995</v>
      </c>
      <c r="AC38" s="288">
        <f t="shared" si="27"/>
        <v>81.149348145681031</v>
      </c>
    </row>
    <row r="39" spans="1:29">
      <c r="A39" s="297">
        <v>-2.6</v>
      </c>
      <c r="B39" s="296">
        <f t="shared" si="8"/>
        <v>25.118864315095777</v>
      </c>
      <c r="C39" s="295">
        <f t="shared" si="9"/>
        <v>157.82647919764742</v>
      </c>
      <c r="D39" s="294" t="str">
        <f t="shared" si="10"/>
        <v>157,826479197647i</v>
      </c>
      <c r="E39" s="293">
        <f t="shared" si="0"/>
        <v>19.33964665088142</v>
      </c>
      <c r="F39" s="247" t="str">
        <f t="shared" si="11"/>
        <v>19,0048095253469-2,52955553373047i</v>
      </c>
      <c r="G39" s="247">
        <f t="shared" si="12"/>
        <v>25.653535703987501</v>
      </c>
      <c r="H39" s="247">
        <f t="shared" si="13"/>
        <v>-7.5815530500329524</v>
      </c>
      <c r="I39" s="292">
        <f t="shared" si="14"/>
        <v>0.18199779009962505</v>
      </c>
      <c r="J39" s="292" t="str">
        <f t="shared" si="15"/>
        <v>0,178846769918612-0,0238046498668703i</v>
      </c>
      <c r="K39" s="292">
        <f t="shared" si="16"/>
        <v>-14.874112702713125</v>
      </c>
      <c r="L39" s="292">
        <f t="shared" si="17"/>
        <v>-7.58155305003294</v>
      </c>
      <c r="M39" s="291">
        <f t="shared" si="1"/>
        <v>5.6170542284229192</v>
      </c>
      <c r="N39" s="291" t="str">
        <f t="shared" si="2"/>
        <v>5,52036619965063-0,730461284033286i</v>
      </c>
      <c r="O39" s="291">
        <f t="shared" si="18"/>
        <v>14.914739887887201</v>
      </c>
      <c r="P39" s="291">
        <f t="shared" si="19"/>
        <v>-7.5376558071117579</v>
      </c>
      <c r="Q39" s="247">
        <f t="shared" si="3"/>
        <v>-555.16231558201821</v>
      </c>
      <c r="R39" s="247" t="str">
        <f t="shared" si="4"/>
        <v>-0,618587833439937+3,41076270668377i</v>
      </c>
      <c r="S39" s="247">
        <f t="shared" si="20"/>
        <v>10.797582263197903</v>
      </c>
      <c r="T39" s="247">
        <f t="shared" si="21"/>
        <v>100.27962627919554</v>
      </c>
      <c r="U39" s="290" t="str">
        <f t="shared" si="5"/>
        <v>-3,12843027028957+66,385647853858i</v>
      </c>
      <c r="V39" s="245">
        <f t="shared" si="22"/>
        <v>36.451117967185404</v>
      </c>
      <c r="W39" s="245">
        <f t="shared" si="23"/>
        <v>92.698073229162588</v>
      </c>
      <c r="X39" s="289" t="str">
        <f t="shared" si="6"/>
        <v>0,00052409404787357+0,00266146508919886i</v>
      </c>
      <c r="Y39" s="289">
        <f t="shared" si="24"/>
        <v>-51.332360263305446</v>
      </c>
      <c r="Z39" s="289">
        <f t="shared" si="25"/>
        <v>78.859885598540487</v>
      </c>
      <c r="AA39" s="288" t="str">
        <f t="shared" si="7"/>
        <v>0,0161123441738687+0,0821540150100525i</v>
      </c>
      <c r="AB39" s="288">
        <f t="shared" si="26"/>
        <v>-21.543507672705129</v>
      </c>
      <c r="AC39" s="288">
        <f t="shared" si="27"/>
        <v>78.903782841461691</v>
      </c>
    </row>
    <row r="40" spans="1:29">
      <c r="A40" s="297">
        <v>-2.5</v>
      </c>
      <c r="B40" s="296">
        <f t="shared" si="8"/>
        <v>31.622776601683764</v>
      </c>
      <c r="C40" s="295">
        <f t="shared" si="9"/>
        <v>198.69176531592183</v>
      </c>
      <c r="D40" s="294" t="str">
        <f t="shared" si="10"/>
        <v>198,691765315922i</v>
      </c>
      <c r="E40" s="293">
        <f t="shared" si="0"/>
        <v>19.33964665088142</v>
      </c>
      <c r="F40" s="247" t="str">
        <f t="shared" si="11"/>
        <v>18,814256912481-3,15276832764696i</v>
      </c>
      <c r="G40" s="247">
        <f t="shared" si="12"/>
        <v>25.610014024393909</v>
      </c>
      <c r="H40" s="247">
        <f t="shared" si="13"/>
        <v>-9.5128606592424596</v>
      </c>
      <c r="I40" s="292">
        <f t="shared" si="14"/>
        <v>0.18199779009962505</v>
      </c>
      <c r="J40" s="292" t="str">
        <f t="shared" si="15"/>
        <v>0,177053554403078-0,0296694597727661i</v>
      </c>
      <c r="K40" s="292">
        <f t="shared" si="16"/>
        <v>-14.917634382306726</v>
      </c>
      <c r="L40" s="292">
        <f t="shared" si="17"/>
        <v>-9.5128606592424489</v>
      </c>
      <c r="M40" s="291">
        <f t="shared" si="1"/>
        <v>5.6170542284229192</v>
      </c>
      <c r="N40" s="291" t="str">
        <f t="shared" si="2"/>
        <v>5,46534196486287-0,910427114927941i</v>
      </c>
      <c r="O40" s="291">
        <f t="shared" si="18"/>
        <v>14.871219699335825</v>
      </c>
      <c r="P40" s="291">
        <f t="shared" si="19"/>
        <v>-9.4575973109456903</v>
      </c>
      <c r="Q40" s="247">
        <f t="shared" si="3"/>
        <v>-555.16231558201821</v>
      </c>
      <c r="R40" s="247" t="str">
        <f t="shared" si="4"/>
        <v>-0,618584125141928+2,71019626993415i</v>
      </c>
      <c r="S40" s="247">
        <f t="shared" si="20"/>
        <v>8.8805644369513121</v>
      </c>
      <c r="T40" s="247">
        <f t="shared" si="21"/>
        <v>102.85713305553786</v>
      </c>
      <c r="U40" s="290" t="str">
        <f t="shared" si="5"/>
        <v>-3,09357969084721+52,9405813435215i</v>
      </c>
      <c r="V40" s="245">
        <f t="shared" si="22"/>
        <v>34.490578461345223</v>
      </c>
      <c r="W40" s="245">
        <f t="shared" si="23"/>
        <v>93.344272396295395</v>
      </c>
      <c r="X40" s="289" t="str">
        <f t="shared" si="6"/>
        <v>0,000814162715127346+0,00328142816037751i</v>
      </c>
      <c r="Y40" s="289">
        <f t="shared" si="24"/>
        <v>-49.41929768243547</v>
      </c>
      <c r="Z40" s="289">
        <f t="shared" si="25"/>
        <v>76.065596267282174</v>
      </c>
      <c r="AA40" s="288" t="str">
        <f t="shared" si="7"/>
        <v>0,025030073076968+0,101299971212176i</v>
      </c>
      <c r="AB40" s="288">
        <f t="shared" si="26"/>
        <v>-19.630443600792894</v>
      </c>
      <c r="AC40" s="288">
        <f t="shared" si="27"/>
        <v>76.120859615578965</v>
      </c>
    </row>
    <row r="41" spans="1:29">
      <c r="A41" s="297">
        <v>-2.4</v>
      </c>
      <c r="B41" s="296">
        <f t="shared" si="8"/>
        <v>39.81071705534972</v>
      </c>
      <c r="C41" s="295">
        <f t="shared" si="9"/>
        <v>250.13811247045712</v>
      </c>
      <c r="D41" s="294" t="str">
        <f t="shared" si="10"/>
        <v>250,138112470457i</v>
      </c>
      <c r="E41" s="293">
        <f t="shared" si="0"/>
        <v>19.33964665088142</v>
      </c>
      <c r="F41" s="247" t="str">
        <f t="shared" si="11"/>
        <v>18,5199140484468-3,90735129220753i</v>
      </c>
      <c r="G41" s="247">
        <f t="shared" si="12"/>
        <v>25.541917881670962</v>
      </c>
      <c r="H41" s="247">
        <f t="shared" si="13"/>
        <v>-11.913605473896975</v>
      </c>
      <c r="I41" s="292">
        <f t="shared" si="14"/>
        <v>0.18199779009962505</v>
      </c>
      <c r="J41" s="292" t="str">
        <f t="shared" si="15"/>
        <v>0,174283609752441-0,036770542562745i</v>
      </c>
      <c r="K41" s="292">
        <f t="shared" si="16"/>
        <v>-14.985730525029668</v>
      </c>
      <c r="L41" s="292">
        <f t="shared" si="17"/>
        <v>-11.913605473896956</v>
      </c>
      <c r="M41" s="291">
        <f t="shared" si="1"/>
        <v>5.6170542284229192</v>
      </c>
      <c r="N41" s="291" t="str">
        <f t="shared" si="2"/>
        <v>5,38034711385478-1,12832914441972i</v>
      </c>
      <c r="O41" s="291">
        <f t="shared" si="18"/>
        <v>14.803125919754518</v>
      </c>
      <c r="P41" s="291">
        <f t="shared" si="19"/>
        <v>-11.844033053004285</v>
      </c>
      <c r="Q41" s="247">
        <f t="shared" si="3"/>
        <v>-555.16231558201821</v>
      </c>
      <c r="R41" s="247" t="str">
        <f t="shared" si="4"/>
        <v>-0,618578247973459+2,15395764970422i</v>
      </c>
      <c r="S41" s="247">
        <f t="shared" si="20"/>
        <v>7.0089163477376406</v>
      </c>
      <c r="T41" s="247">
        <f t="shared" si="21"/>
        <v>106.02312224458045</v>
      </c>
      <c r="U41" s="290" t="str">
        <f t="shared" si="5"/>
        <v>-3,03974677877519+42,3081130530672i</v>
      </c>
      <c r="V41" s="245">
        <f t="shared" si="22"/>
        <v>32.550834229408608</v>
      </c>
      <c r="W41" s="245">
        <f t="shared" si="23"/>
        <v>94.10951677068347</v>
      </c>
      <c r="X41" s="289" t="str">
        <f t="shared" si="6"/>
        <v>0,00125104298669201+0,00399993525271565i</v>
      </c>
      <c r="Y41" s="289">
        <f t="shared" si="24"/>
        <v>-47.553619688845103</v>
      </c>
      <c r="Z41" s="289">
        <f t="shared" si="25"/>
        <v>72.632101619935341</v>
      </c>
      <c r="AA41" s="288" t="str">
        <f t="shared" si="7"/>
        <v>0,0384614246694716+0,123498126491377i</v>
      </c>
      <c r="AB41" s="288">
        <f t="shared" si="26"/>
        <v>-17.76476324406093</v>
      </c>
      <c r="AC41" s="288">
        <f t="shared" si="27"/>
        <v>72.70167404082801</v>
      </c>
    </row>
    <row r="42" spans="1:29">
      <c r="A42" s="297">
        <v>-2.2999999999999998</v>
      </c>
      <c r="B42" s="296">
        <f t="shared" si="8"/>
        <v>50.118723362727209</v>
      </c>
      <c r="C42" s="295">
        <f t="shared" si="9"/>
        <v>314.90522624728584</v>
      </c>
      <c r="D42" s="294" t="str">
        <f t="shared" si="10"/>
        <v>314,905226247286i</v>
      </c>
      <c r="E42" s="293">
        <f t="shared" si="0"/>
        <v>19.33964665088142</v>
      </c>
      <c r="F42" s="247" t="str">
        <f t="shared" si="11"/>
        <v>18,0717200474198-4,80069385660586i</v>
      </c>
      <c r="G42" s="247">
        <f t="shared" si="12"/>
        <v>25.436133196533813</v>
      </c>
      <c r="H42" s="247">
        <f t="shared" si="13"/>
        <v>-14.876846518156876</v>
      </c>
      <c r="I42" s="292">
        <f t="shared" si="14"/>
        <v>0.18199779009962505</v>
      </c>
      <c r="J42" s="292" t="str">
        <f t="shared" si="15"/>
        <v>0,17006583270639-0,0451774372417136i</v>
      </c>
      <c r="K42" s="292">
        <f t="shared" si="16"/>
        <v>-15.091515210166824</v>
      </c>
      <c r="L42" s="292">
        <f t="shared" si="17"/>
        <v>-14.87684651815686</v>
      </c>
      <c r="M42" s="291">
        <f t="shared" si="1"/>
        <v>5.6170542284229192</v>
      </c>
      <c r="N42" s="291" t="str">
        <f t="shared" si="2"/>
        <v>5,25092599548722-1,38630156153277i</v>
      </c>
      <c r="O42" s="291">
        <f t="shared" si="18"/>
        <v>14.697344979941807</v>
      </c>
      <c r="P42" s="291">
        <f t="shared" si="19"/>
        <v>-14.78926005471298</v>
      </c>
      <c r="Q42" s="247">
        <f t="shared" si="3"/>
        <v>-555.16231558201821</v>
      </c>
      <c r="R42" s="247" t="str">
        <f t="shared" si="4"/>
        <v>-0,618568933509689+1,71242509358182i</v>
      </c>
      <c r="S42" s="247">
        <f t="shared" si="20"/>
        <v>5.204870996570782</v>
      </c>
      <c r="T42" s="247">
        <f t="shared" si="21"/>
        <v>109.86093286430039</v>
      </c>
      <c r="U42" s="290" t="str">
        <f t="shared" si="5"/>
        <v>-2,95777596976217+33,9160269723745i</v>
      </c>
      <c r="V42" s="245">
        <f t="shared" si="22"/>
        <v>30.641004193104596</v>
      </c>
      <c r="W42" s="245">
        <f t="shared" si="23"/>
        <v>94.984086346143513</v>
      </c>
      <c r="X42" s="289" t="str">
        <f t="shared" si="6"/>
        <v>0,00189141993610424+0,00479360440616978i</v>
      </c>
      <c r="Y42" s="289">
        <f t="shared" si="24"/>
        <v>-45.758354989458127</v>
      </c>
      <c r="Z42" s="289">
        <f t="shared" si="25"/>
        <v>68.467218188476508</v>
      </c>
      <c r="AA42" s="288" t="str">
        <f t="shared" si="7"/>
        <v>0,0581493180943339+0,148035736195309i</v>
      </c>
      <c r="AB42" s="288">
        <f t="shared" si="26"/>
        <v>-15.969494799349476</v>
      </c>
      <c r="AC42" s="288">
        <f t="shared" si="27"/>
        <v>68.554804651920392</v>
      </c>
    </row>
    <row r="43" spans="1:29">
      <c r="A43" s="297">
        <v>-2.2000000000000002</v>
      </c>
      <c r="B43" s="296">
        <f t="shared" si="8"/>
        <v>63.09573444801925</v>
      </c>
      <c r="C43" s="295">
        <f t="shared" si="9"/>
        <v>396.44219162949946</v>
      </c>
      <c r="D43" s="294" t="str">
        <f t="shared" si="10"/>
        <v>396,442191629499i</v>
      </c>
      <c r="E43" s="293">
        <f t="shared" si="0"/>
        <v>19.33964665088142</v>
      </c>
      <c r="F43" s="247" t="str">
        <f t="shared" si="11"/>
        <v>17,403940154134-5,8216869153654i</v>
      </c>
      <c r="G43" s="247">
        <f t="shared" si="12"/>
        <v>25.273581194542707</v>
      </c>
      <c r="H43" s="247">
        <f t="shared" si="13"/>
        <v>-18.495292421374014</v>
      </c>
      <c r="I43" s="292">
        <f t="shared" si="14"/>
        <v>0.18199779009962505</v>
      </c>
      <c r="J43" s="292" t="str">
        <f t="shared" si="15"/>
        <v>0,163781619398623-0,0547856003977258i</v>
      </c>
      <c r="K43" s="292">
        <f t="shared" si="16"/>
        <v>-15.254067212157929</v>
      </c>
      <c r="L43" s="292">
        <f t="shared" si="17"/>
        <v>-18.495292421374014</v>
      </c>
      <c r="M43" s="291">
        <f t="shared" si="1"/>
        <v>5.6170542284229192</v>
      </c>
      <c r="N43" s="291" t="str">
        <f t="shared" si="2"/>
        <v>5,05809694925999-1,68113699953391i</v>
      </c>
      <c r="O43" s="291">
        <f t="shared" si="18"/>
        <v>14.534798913883231</v>
      </c>
      <c r="P43" s="291">
        <f t="shared" si="19"/>
        <v>-18.385027647051999</v>
      </c>
      <c r="Q43" s="247">
        <f t="shared" si="3"/>
        <v>-555.16231558201821</v>
      </c>
      <c r="R43" s="247" t="str">
        <f t="shared" si="4"/>
        <v>-0,618554171633386+1,36208534788132i</v>
      </c>
      <c r="S43" s="247">
        <f t="shared" si="20"/>
        <v>3.4983791245688374</v>
      </c>
      <c r="T43" s="247">
        <f t="shared" si="21"/>
        <v>114.42388746025642</v>
      </c>
      <c r="U43" s="290" t="str">
        <f t="shared" si="5"/>
        <v>-2,83564533782577+27,306680606792i</v>
      </c>
      <c r="V43" s="245">
        <f t="shared" si="22"/>
        <v>28.771960319111535</v>
      </c>
      <c r="W43" s="245">
        <f t="shared" si="23"/>
        <v>95.928595038882406</v>
      </c>
      <c r="X43" s="289" t="str">
        <f t="shared" si="6"/>
        <v>0,00279367877628341+0,00560544361393075i</v>
      </c>
      <c r="Y43" s="289">
        <f t="shared" si="24"/>
        <v>-44.064299704980215</v>
      </c>
      <c r="Z43" s="289">
        <f t="shared" si="25"/>
        <v>63.508942862277948</v>
      </c>
      <c r="AA43" s="288" t="str">
        <f t="shared" si="7"/>
        <v>0,0858892333874182+0,17316847769743i</v>
      </c>
      <c r="AB43" s="288">
        <f t="shared" si="26"/>
        <v>-14.275433578939069</v>
      </c>
      <c r="AC43" s="288">
        <f t="shared" si="27"/>
        <v>63.619207636599931</v>
      </c>
    </row>
    <row r="44" spans="1:29">
      <c r="A44" s="297">
        <v>-2.1</v>
      </c>
      <c r="B44" s="296">
        <f t="shared" si="8"/>
        <v>79.432823472428126</v>
      </c>
      <c r="C44" s="295">
        <f t="shared" si="9"/>
        <v>499.09114934975014</v>
      </c>
      <c r="D44" s="294" t="str">
        <f t="shared" si="10"/>
        <v>499,09114934975i</v>
      </c>
      <c r="E44" s="293">
        <f t="shared" si="0"/>
        <v>19.33964665088142</v>
      </c>
      <c r="F44" s="247" t="str">
        <f t="shared" si="11"/>
        <v>16,440550950376-6,92581686604947i</v>
      </c>
      <c r="G44" s="247">
        <f t="shared" si="12"/>
        <v>25.027802228106516</v>
      </c>
      <c r="H44" s="247">
        <f t="shared" si="13"/>
        <v>-22.843953863095571</v>
      </c>
      <c r="I44" s="292">
        <f t="shared" si="14"/>
        <v>0.18199779009962505</v>
      </c>
      <c r="J44" s="292" t="str">
        <f t="shared" si="15"/>
        <v>0,15471554341208-0,0651761320674526i</v>
      </c>
      <c r="K44" s="292">
        <f t="shared" si="16"/>
        <v>-15.499846178594094</v>
      </c>
      <c r="L44" s="292">
        <f t="shared" si="17"/>
        <v>-22.843953863095514</v>
      </c>
      <c r="M44" s="291">
        <f t="shared" si="1"/>
        <v>5.6170542284229192</v>
      </c>
      <c r="N44" s="291" t="str">
        <f t="shared" si="2"/>
        <v>4,77990734341574-1,99998229789055i</v>
      </c>
      <c r="O44" s="291">
        <f t="shared" si="18"/>
        <v>14.289029355249598</v>
      </c>
      <c r="P44" s="291">
        <f t="shared" si="19"/>
        <v>-22.705138836910763</v>
      </c>
      <c r="Q44" s="247">
        <f t="shared" si="3"/>
        <v>-555.16231558201821</v>
      </c>
      <c r="R44" s="247" t="str">
        <f t="shared" si="4"/>
        <v>-0,618530777027395+1,08428147376569i</v>
      </c>
      <c r="S44" s="247">
        <f t="shared" si="20"/>
        <v>1.9263619812841744</v>
      </c>
      <c r="T44" s="247">
        <f t="shared" si="21"/>
        <v>119.70269291980435</v>
      </c>
      <c r="U44" s="290" t="str">
        <f t="shared" si="5"/>
        <v>-2,65945183554315+22,1100157017006i</v>
      </c>
      <c r="V44" s="245">
        <f t="shared" si="22"/>
        <v>26.954164209390683</v>
      </c>
      <c r="W44" s="245">
        <f t="shared" si="23"/>
        <v>96.858739056708785</v>
      </c>
      <c r="X44" s="289" t="str">
        <f t="shared" si="6"/>
        <v>0,00399649942216712+0,00633606724463376i</v>
      </c>
      <c r="Y44" s="289">
        <f t="shared" si="24"/>
        <v>-42.508997054373182</v>
      </c>
      <c r="Z44" s="289">
        <f t="shared" si="25"/>
        <v>57.758158620594706</v>
      </c>
      <c r="AA44" s="288" t="str">
        <f t="shared" si="7"/>
        <v>0,122871420596497+0,195850846792706i</v>
      </c>
      <c r="AB44" s="288">
        <f t="shared" si="26"/>
        <v>-12.720121520529483</v>
      </c>
      <c r="AC44" s="288">
        <f t="shared" si="27"/>
        <v>57.89697364677933</v>
      </c>
    </row>
    <row r="45" spans="1:29">
      <c r="A45" s="297">
        <v>-2</v>
      </c>
      <c r="B45" s="296">
        <f t="shared" si="8"/>
        <v>100</v>
      </c>
      <c r="C45" s="295">
        <f t="shared" si="9"/>
        <v>628.31853071795865</v>
      </c>
      <c r="D45" s="294" t="str">
        <f t="shared" si="10"/>
        <v>628,318530717959i</v>
      </c>
      <c r="E45" s="293">
        <f t="shared" si="0"/>
        <v>19.33964665088142</v>
      </c>
      <c r="F45" s="247" t="str">
        <f t="shared" si="11"/>
        <v>15,1134143342468-8,01974230814314i</v>
      </c>
      <c r="G45" s="247">
        <f t="shared" si="12"/>
        <v>24.664695464510309</v>
      </c>
      <c r="H45" s="247">
        <f t="shared" si="13"/>
        <v>-27.95209194214652</v>
      </c>
      <c r="I45" s="292">
        <f t="shared" si="14"/>
        <v>0.18199779009962505</v>
      </c>
      <c r="J45" s="292" t="str">
        <f t="shared" si="15"/>
        <v>0,142226383932798-0,0754706331298972i</v>
      </c>
      <c r="K45" s="292">
        <f t="shared" si="16"/>
        <v>-15.862952942190333</v>
      </c>
      <c r="L45" s="292">
        <f t="shared" si="17"/>
        <v>-27.95209194214652</v>
      </c>
      <c r="M45" s="291">
        <f t="shared" si="1"/>
        <v>5.6170542284229192</v>
      </c>
      <c r="N45" s="291" t="str">
        <f t="shared" si="2"/>
        <v>4,39668151523828-2,31588488384893i</v>
      </c>
      <c r="O45" s="291">
        <f t="shared" si="18"/>
        <v>13.92593750197382</v>
      </c>
      <c r="P45" s="291">
        <f t="shared" si="19"/>
        <v>-27.777334378138164</v>
      </c>
      <c r="Q45" s="247">
        <f t="shared" si="3"/>
        <v>-555.16231558201821</v>
      </c>
      <c r="R45" s="247" t="str">
        <f t="shared" si="4"/>
        <v>-0,61849370256992+0,864219262558457i</v>
      </c>
      <c r="S45" s="247">
        <f t="shared" si="20"/>
        <v>0.52851395672963497</v>
      </c>
      <c r="T45" s="247">
        <f t="shared" si="21"/>
        <v>125.59007002421465</v>
      </c>
      <c r="U45" s="290" t="str">
        <f t="shared" si="5"/>
        <v>-2,41673580660928+18,0214639045033i</v>
      </c>
      <c r="V45" s="245">
        <f t="shared" si="22"/>
        <v>25.193209421239956</v>
      </c>
      <c r="W45" s="245">
        <f t="shared" si="23"/>
        <v>97.637978082068116</v>
      </c>
      <c r="X45" s="289" t="str">
        <f t="shared" si="6"/>
        <v>0,00548686695396144+0,00685178572614409i</v>
      </c>
      <c r="Y45" s="289">
        <f t="shared" si="24"/>
        <v>-41.132122704346926</v>
      </c>
      <c r="Z45" s="289">
        <f t="shared" si="25"/>
        <v>51.312472854613453</v>
      </c>
      <c r="AA45" s="288" t="str">
        <f t="shared" si="7"/>
        <v>0,168697874261777+0,211985300860856i</v>
      </c>
      <c r="AB45" s="288">
        <f t="shared" si="26"/>
        <v>-11.343232260182784</v>
      </c>
      <c r="AC45" s="288">
        <f t="shared" si="27"/>
        <v>51.487230418621856</v>
      </c>
    </row>
    <row r="46" spans="1:29">
      <c r="A46" s="297">
        <v>-1.9</v>
      </c>
      <c r="B46" s="296">
        <f t="shared" si="8"/>
        <v>125.89254117941664</v>
      </c>
      <c r="C46" s="295">
        <f t="shared" si="9"/>
        <v>791.0061650220116</v>
      </c>
      <c r="D46" s="294" t="str">
        <f t="shared" si="10"/>
        <v>791,006165022012i</v>
      </c>
      <c r="E46" s="293">
        <f t="shared" si="0"/>
        <v>19.33964665088142</v>
      </c>
      <c r="F46" s="247" t="str">
        <f t="shared" si="11"/>
        <v>13,3969397071557-8,95754781100676i</v>
      </c>
      <c r="G46" s="247">
        <f t="shared" si="12"/>
        <v>24.144981307664946</v>
      </c>
      <c r="H46" s="247">
        <f t="shared" si="13"/>
        <v>-33.767733338580697</v>
      </c>
      <c r="I46" s="292">
        <f t="shared" si="14"/>
        <v>0.18199779009962505</v>
      </c>
      <c r="J46" s="292" t="str">
        <f t="shared" si="15"/>
        <v>0,126073317926372-0,084295950993534i</v>
      </c>
      <c r="K46" s="292">
        <f t="shared" si="16"/>
        <v>-16.382667099035658</v>
      </c>
      <c r="L46" s="292">
        <f t="shared" si="17"/>
        <v>-33.767733338580555</v>
      </c>
      <c r="M46" s="291">
        <f t="shared" si="1"/>
        <v>5.6170542284229192</v>
      </c>
      <c r="N46" s="291" t="str">
        <f t="shared" si="2"/>
        <v>3,90102986685054-2,58671104878586i</v>
      </c>
      <c r="O46" s="291">
        <f t="shared" si="18"/>
        <v>13.406246976288932</v>
      </c>
      <c r="P46" s="291">
        <f t="shared" si="19"/>
        <v>-33.547726999386605</v>
      </c>
      <c r="Q46" s="247">
        <f t="shared" si="3"/>
        <v>-555.16231558201821</v>
      </c>
      <c r="R46" s="247" t="str">
        <f t="shared" si="4"/>
        <v>-0,618434952290316+0,690179321057116i</v>
      </c>
      <c r="S46" s="247">
        <f t="shared" si="20"/>
        <v>-0.66103268626965372</v>
      </c>
      <c r="T46" s="247">
        <f t="shared" si="21"/>
        <v>131.86191836194391</v>
      </c>
      <c r="U46" s="290" t="str">
        <f t="shared" si="5"/>
        <v>-2,10282150209377+14,785951404466i</v>
      </c>
      <c r="V46" s="245">
        <f t="shared" si="22"/>
        <v>23.483948621395271</v>
      </c>
      <c r="W46" s="245">
        <f t="shared" si="23"/>
        <v>98.09418502336321</v>
      </c>
      <c r="X46" s="289" t="str">
        <f t="shared" si="6"/>
        <v>0,00717443807549179+0,00702101030637366i</v>
      </c>
      <c r="Y46" s="289">
        <f t="shared" si="24"/>
        <v>-39.966810355414417</v>
      </c>
      <c r="Z46" s="289">
        <f t="shared" si="25"/>
        <v>44.380757753353869</v>
      </c>
      <c r="AA46" s="288" t="str">
        <f t="shared" si="7"/>
        <v>0,220594842774967+0,217541865075104i</v>
      </c>
      <c r="AB46" s="288">
        <f t="shared" si="26"/>
        <v>-10.177896280089819</v>
      </c>
      <c r="AC46" s="288">
        <f t="shared" si="27"/>
        <v>44.60076409254782</v>
      </c>
    </row>
    <row r="47" spans="1:29">
      <c r="A47" s="297">
        <v>-1.8</v>
      </c>
      <c r="B47" s="296">
        <f t="shared" si="8"/>
        <v>158.48931924611125</v>
      </c>
      <c r="C47" s="295">
        <f t="shared" si="9"/>
        <v>995.81776203206107</v>
      </c>
      <c r="D47" s="294" t="str">
        <f t="shared" si="10"/>
        <v>995,817762032061i</v>
      </c>
      <c r="E47" s="293">
        <f t="shared" si="0"/>
        <v>19.33964665088142</v>
      </c>
      <c r="F47" s="247" t="str">
        <f t="shared" si="11"/>
        <v>11,3493248185292-9,56677509646312i</v>
      </c>
      <c r="G47" s="247">
        <f t="shared" si="12"/>
        <v>23.430743432281549</v>
      </c>
      <c r="H47" s="247">
        <f t="shared" si="13"/>
        <v>-40.128805945711981</v>
      </c>
      <c r="I47" s="292">
        <f t="shared" si="14"/>
        <v>0.18199779009962505</v>
      </c>
      <c r="J47" s="292" t="str">
        <f t="shared" si="15"/>
        <v>0,106804021468562-0,0900291487930086i</v>
      </c>
      <c r="K47" s="292">
        <f t="shared" si="16"/>
        <v>-17.096904974419093</v>
      </c>
      <c r="L47" s="292">
        <f t="shared" si="17"/>
        <v>-40.12880594571196</v>
      </c>
      <c r="M47" s="291">
        <f t="shared" si="1"/>
        <v>5.6170542284229192</v>
      </c>
      <c r="N47" s="291" t="str">
        <f t="shared" si="2"/>
        <v>3,30975762108707-2,76266280130945i</v>
      </c>
      <c r="O47" s="291">
        <f t="shared" si="18"/>
        <v>12.692046553507517</v>
      </c>
      <c r="P47" s="291">
        <f t="shared" si="19"/>
        <v>-39.851835170726332</v>
      </c>
      <c r="Q47" s="247">
        <f t="shared" si="3"/>
        <v>-555.16231558201821</v>
      </c>
      <c r="R47" s="247" t="str">
        <f t="shared" si="4"/>
        <v>-0,618341861409118+0,552892833287813i</v>
      </c>
      <c r="S47" s="247">
        <f t="shared" si="20"/>
        <v>-1.6238811638360338</v>
      </c>
      <c r="T47" s="247">
        <f t="shared" si="21"/>
        <v>138.19838302038835</v>
      </c>
      <c r="U47" s="290" t="str">
        <f t="shared" si="5"/>
        <v>-1,72836124551526+12,1904978756497i</v>
      </c>
      <c r="V47" s="245">
        <f t="shared" si="22"/>
        <v>21.806862268445514</v>
      </c>
      <c r="W47" s="245">
        <f t="shared" si="23"/>
        <v>98.069577074676374</v>
      </c>
      <c r="X47" s="289" t="str">
        <f t="shared" si="6"/>
        <v>0,00890022798539962+0,00676928745640336i</v>
      </c>
      <c r="Y47" s="289">
        <f t="shared" si="24"/>
        <v>-39.029603751314973</v>
      </c>
      <c r="Z47" s="289">
        <f t="shared" si="25"/>
        <v>37.255697186657429</v>
      </c>
      <c r="AA47" s="288" t="str">
        <f t="shared" si="7"/>
        <v>0,273680545377013+0,210250496212186i</v>
      </c>
      <c r="AB47" s="288">
        <f t="shared" si="26"/>
        <v>-9.2406522233883663</v>
      </c>
      <c r="AC47" s="288">
        <f t="shared" si="27"/>
        <v>37.532667961643099</v>
      </c>
    </row>
    <row r="48" spans="1:29">
      <c r="A48" s="297">
        <v>-1.7</v>
      </c>
      <c r="B48" s="296">
        <f t="shared" si="8"/>
        <v>199.52623149688793</v>
      </c>
      <c r="C48" s="295">
        <f t="shared" si="9"/>
        <v>1253.6602861381591</v>
      </c>
      <c r="D48" s="294" t="str">
        <f t="shared" si="10"/>
        <v>1253,66028613816i</v>
      </c>
      <c r="E48" s="293">
        <f t="shared" si="0"/>
        <v>19.33964665088142</v>
      </c>
      <c r="F48" s="247" t="str">
        <f t="shared" si="11"/>
        <v>9,12964887768521-9,71004734377434i</v>
      </c>
      <c r="G48" s="247">
        <f t="shared" si="12"/>
        <v>22.495297824336156</v>
      </c>
      <c r="H48" s="247">
        <f t="shared" si="13"/>
        <v>-46.764564976861934</v>
      </c>
      <c r="I48" s="292">
        <f t="shared" si="14"/>
        <v>0.18199779009962505</v>
      </c>
      <c r="J48" s="292" t="str">
        <f t="shared" si="15"/>
        <v>0,0859155262823017-0,0913774274282887i</v>
      </c>
      <c r="K48" s="292">
        <f t="shared" si="16"/>
        <v>-18.032350582364483</v>
      </c>
      <c r="L48" s="292">
        <f t="shared" si="17"/>
        <v>-46.764564976861905</v>
      </c>
      <c r="M48" s="291">
        <f t="shared" si="1"/>
        <v>5.6170542284229192</v>
      </c>
      <c r="N48" s="291" t="str">
        <f t="shared" si="2"/>
        <v>2,66880064325438-2,80407265141361i</v>
      </c>
      <c r="O48" s="291">
        <f t="shared" si="18"/>
        <v>11.756660303274449</v>
      </c>
      <c r="P48" s="291">
        <f t="shared" si="19"/>
        <v>-46.415881018478217</v>
      </c>
      <c r="Q48" s="247">
        <f t="shared" si="3"/>
        <v>-555.16231558201821</v>
      </c>
      <c r="R48" s="247" t="str">
        <f t="shared" si="4"/>
        <v>-0,618194377633888+0,445047687594166i</v>
      </c>
      <c r="S48" s="247">
        <f t="shared" si="20"/>
        <v>-2.3639852339527878</v>
      </c>
      <c r="T48" s="247">
        <f t="shared" si="21"/>
        <v>144.24930306341048</v>
      </c>
      <c r="U48" s="290" t="str">
        <f t="shared" si="5"/>
        <v>-1,32246348917989+10,0658257960406i</v>
      </c>
      <c r="V48" s="245">
        <f t="shared" si="22"/>
        <v>20.131312590383335</v>
      </c>
      <c r="W48" s="245">
        <f t="shared" si="23"/>
        <v>97.484738086548603</v>
      </c>
      <c r="X48" s="289" t="str">
        <f t="shared" si="6"/>
        <v>0,0104889494138422+0,006115278117868i</v>
      </c>
      <c r="Y48" s="289">
        <f t="shared" si="24"/>
        <v>-38.314592475072821</v>
      </c>
      <c r="Z48" s="289">
        <f t="shared" si="25"/>
        <v>30.243084746634381</v>
      </c>
      <c r="AA48" s="288" t="str">
        <f t="shared" si="7"/>
        <v>0,322575085932239+0,190707828900911i</v>
      </c>
      <c r="AB48" s="288">
        <f t="shared" si="26"/>
        <v>-8.5255815894338767</v>
      </c>
      <c r="AC48" s="288">
        <f t="shared" si="27"/>
        <v>30.591768705018001</v>
      </c>
    </row>
    <row r="49" spans="1:29">
      <c r="A49" s="297">
        <v>-1.6</v>
      </c>
      <c r="B49" s="296">
        <f t="shared" si="8"/>
        <v>251.1886431509578</v>
      </c>
      <c r="C49" s="295">
        <f t="shared" si="9"/>
        <v>1578.2647919764743</v>
      </c>
      <c r="D49" s="294" t="str">
        <f t="shared" si="10"/>
        <v>1578,26479197647i</v>
      </c>
      <c r="E49" s="293">
        <f t="shared" si="0"/>
        <v>19.33964665088142</v>
      </c>
      <c r="F49" s="247" t="str">
        <f t="shared" si="11"/>
        <v>6,95973344183251-9,35199868761787i</v>
      </c>
      <c r="G49" s="247">
        <f t="shared" si="12"/>
        <v>21.332123271965912</v>
      </c>
      <c r="H49" s="247">
        <f t="shared" si="13"/>
        <v>-53.343471618487229</v>
      </c>
      <c r="I49" s="292">
        <f t="shared" si="14"/>
        <v>0.18199779009962505</v>
      </c>
      <c r="J49" s="292" t="str">
        <f t="shared" si="15"/>
        <v>0,065495307590754-0,0880079726835896i</v>
      </c>
      <c r="K49" s="292">
        <f t="shared" si="16"/>
        <v>-19.195525134734726</v>
      </c>
      <c r="L49" s="292">
        <f t="shared" si="17"/>
        <v>-53.343471618487257</v>
      </c>
      <c r="M49" s="291">
        <f t="shared" si="1"/>
        <v>5.6170542284229192</v>
      </c>
      <c r="N49" s="291" t="str">
        <f t="shared" si="2"/>
        <v>2,04221232840091-2,7007303467344i</v>
      </c>
      <c r="O49" s="291">
        <f t="shared" si="18"/>
        <v>10.593579824876633</v>
      </c>
      <c r="P49" s="291">
        <f t="shared" si="19"/>
        <v>-52.904507692138999</v>
      </c>
      <c r="Q49" s="247">
        <f t="shared" si="3"/>
        <v>-555.16231558201821</v>
      </c>
      <c r="R49" s="247" t="str">
        <f t="shared" si="4"/>
        <v>-0,617960770479331+0,360898533048105i</v>
      </c>
      <c r="S49" s="247">
        <f t="shared" si="20"/>
        <v>-2.9062549435706542</v>
      </c>
      <c r="T49" s="247">
        <f t="shared" si="21"/>
        <v>149.71441878171777</v>
      </c>
      <c r="U49" s="290" t="str">
        <f t="shared" si="5"/>
        <v>-0,925719632616491+8,29092590408522i</v>
      </c>
      <c r="V49" s="245">
        <f t="shared" si="22"/>
        <v>18.425868328395254</v>
      </c>
      <c r="W49" s="245">
        <f t="shared" si="23"/>
        <v>96.370947163230539</v>
      </c>
      <c r="X49" s="289" t="str">
        <f t="shared" si="6"/>
        <v>0,0118125409996844+0,00515595796791663i</v>
      </c>
      <c r="Y49" s="289">
        <f t="shared" si="24"/>
        <v>-37.795780058346935</v>
      </c>
      <c r="Z49" s="289">
        <f t="shared" si="25"/>
        <v>23.580388440479744</v>
      </c>
      <c r="AA49" s="288" t="str">
        <f t="shared" si="7"/>
        <v>0,363354939166443+0,161923119802389i</v>
      </c>
      <c r="AB49" s="288">
        <f t="shared" si="26"/>
        <v>-8.0066750987355793</v>
      </c>
      <c r="AC49" s="288">
        <f t="shared" si="27"/>
        <v>24.019352366828006</v>
      </c>
    </row>
    <row r="50" spans="1:29">
      <c r="A50" s="297">
        <v>-1.5</v>
      </c>
      <c r="B50" s="296">
        <f t="shared" si="8"/>
        <v>316.22776601683785</v>
      </c>
      <c r="C50" s="295">
        <f t="shared" si="9"/>
        <v>1986.9176531592195</v>
      </c>
      <c r="D50" s="294" t="str">
        <f t="shared" si="10"/>
        <v>1986,91765315922i</v>
      </c>
      <c r="E50" s="293">
        <f t="shared" si="0"/>
        <v>19.33964665088142</v>
      </c>
      <c r="F50" s="247" t="str">
        <f t="shared" si="11"/>
        <v>5,04254433728375-8,57868687101099i</v>
      </c>
      <c r="G50" s="247">
        <f t="shared" si="12"/>
        <v>19.957278422070978</v>
      </c>
      <c r="H50" s="247">
        <f t="shared" si="13"/>
        <v>-59.553026422542814</v>
      </c>
      <c r="I50" s="292">
        <f t="shared" si="14"/>
        <v>0.18199779009962505</v>
      </c>
      <c r="J50" s="292" t="str">
        <f t="shared" si="15"/>
        <v>0,0474533967673703-0,0807306400507328i</v>
      </c>
      <c r="K50" s="292">
        <f t="shared" si="16"/>
        <v>-20.570369984629661</v>
      </c>
      <c r="L50" s="292">
        <f t="shared" si="17"/>
        <v>-59.553026422542828</v>
      </c>
      <c r="M50" s="291">
        <f t="shared" si="1"/>
        <v>5.6170542284229192</v>
      </c>
      <c r="N50" s="291" t="str">
        <f t="shared" si="2"/>
        <v>1,48860121270239-2,47748860381187i</v>
      </c>
      <c r="O50" s="291">
        <f t="shared" si="18"/>
        <v>9.2188840680061617</v>
      </c>
      <c r="P50" s="291">
        <f t="shared" si="19"/>
        <v>-59.000409904665659</v>
      </c>
      <c r="Q50" s="247">
        <f t="shared" si="3"/>
        <v>-555.16231558201821</v>
      </c>
      <c r="R50" s="247" t="str">
        <f t="shared" si="4"/>
        <v>-0,617590876525555+0,295959730483429i</v>
      </c>
      <c r="S50" s="247">
        <f t="shared" si="20"/>
        <v>-3.2881729286039461</v>
      </c>
      <c r="T50" s="247">
        <f t="shared" si="21"/>
        <v>154.39549099500593</v>
      </c>
      <c r="U50" s="290" t="str">
        <f t="shared" si="5"/>
        <v>-0,575283522935901+6,79050880711919i</v>
      </c>
      <c r="V50" s="245">
        <f t="shared" si="22"/>
        <v>16.669105493467033</v>
      </c>
      <c r="W50" s="245">
        <f t="shared" si="23"/>
        <v>94.842464572463086</v>
      </c>
      <c r="X50" s="289" t="str">
        <f t="shared" si="6"/>
        <v>0,0128199684492025+0,00401417809460843i</v>
      </c>
      <c r="Y50" s="289">
        <f t="shared" si="24"/>
        <v>-37.436064923817952</v>
      </c>
      <c r="Z50" s="289">
        <f t="shared" si="25"/>
        <v>17.386339424546144</v>
      </c>
      <c r="AA50" s="288" t="str">
        <f t="shared" si="7"/>
        <v>0,394471700086099+0,127707137701239i</v>
      </c>
      <c r="AB50" s="288">
        <f t="shared" si="26"/>
        <v>-7.6468108711821436</v>
      </c>
      <c r="AC50" s="288">
        <f t="shared" si="27"/>
        <v>17.938955942423377</v>
      </c>
    </row>
    <row r="51" spans="1:29">
      <c r="A51" s="297">
        <v>-1.4</v>
      </c>
      <c r="B51" s="296">
        <f t="shared" si="8"/>
        <v>398.10717055349727</v>
      </c>
      <c r="C51" s="295">
        <f t="shared" si="9"/>
        <v>2501.3811247045714</v>
      </c>
      <c r="D51" s="294" t="str">
        <f t="shared" si="10"/>
        <v>2501,38112470457i</v>
      </c>
      <c r="E51" s="293">
        <f t="shared" si="0"/>
        <v>19.33964665088142</v>
      </c>
      <c r="F51" s="247" t="str">
        <f t="shared" si="11"/>
        <v>3,49426441220288-7,5518481766347i</v>
      </c>
      <c r="G51" s="247">
        <f t="shared" si="12"/>
        <v>18.40358907430592</v>
      </c>
      <c r="H51" s="247">
        <f t="shared" si="13"/>
        <v>-65.169867873336457</v>
      </c>
      <c r="I51" s="292">
        <f t="shared" si="14"/>
        <v>0.18199779009962505</v>
      </c>
      <c r="J51" s="292" t="str">
        <f t="shared" si="15"/>
        <v>0,0328831447918779-0,0710674659225358i</v>
      </c>
      <c r="K51" s="292">
        <f t="shared" si="16"/>
        <v>-22.124059332394708</v>
      </c>
      <c r="L51" s="292">
        <f t="shared" si="17"/>
        <v>-65.169867873336443</v>
      </c>
      <c r="M51" s="291">
        <f t="shared" si="1"/>
        <v>5.6170542284229192</v>
      </c>
      <c r="N51" s="291" t="str">
        <f t="shared" si="2"/>
        <v>1,04151618078129-2,18105383691087i</v>
      </c>
      <c r="O51" s="291">
        <f t="shared" si="18"/>
        <v>7.6654310062767586</v>
      </c>
      <c r="P51" s="291">
        <f t="shared" si="19"/>
        <v>-64.47417751309888</v>
      </c>
      <c r="Q51" s="247">
        <f t="shared" si="3"/>
        <v>-555.16231558201821</v>
      </c>
      <c r="R51" s="247" t="str">
        <f t="shared" si="4"/>
        <v>-0,617005507726719+0,246764315216771i</v>
      </c>
      <c r="S51" s="247">
        <f t="shared" si="20"/>
        <v>-3.5498232009059372</v>
      </c>
      <c r="T51" s="247">
        <f t="shared" si="21"/>
        <v>158.2016236018066</v>
      </c>
      <c r="U51" s="290" t="str">
        <f t="shared" si="5"/>
        <v>-0,292453743854361+5,52179168336317i</v>
      </c>
      <c r="V51" s="245">
        <f t="shared" si="22"/>
        <v>14.85376587339999</v>
      </c>
      <c r="W51" s="245">
        <f t="shared" si="23"/>
        <v>93.031755728470117</v>
      </c>
      <c r="X51" s="289" t="str">
        <f t="shared" si="6"/>
        <v>0,0135233613306506+0,00278982379161407i</v>
      </c>
      <c r="Y51" s="289">
        <f t="shared" si="24"/>
        <v>-37.197303468333281</v>
      </c>
      <c r="Z51" s="289">
        <f t="shared" si="25"/>
        <v>11.656402936438452</v>
      </c>
      <c r="AA51" s="288" t="str">
        <f t="shared" si="7"/>
        <v>0,416330170057566+0,0911712579320346i</v>
      </c>
      <c r="AB51" s="288">
        <f t="shared" si="26"/>
        <v>-7.4078131296618235</v>
      </c>
      <c r="AC51" s="288">
        <f t="shared" si="27"/>
        <v>12.352093296676067</v>
      </c>
    </row>
    <row r="52" spans="1:29">
      <c r="A52" s="297">
        <v>-1.3</v>
      </c>
      <c r="B52" s="296">
        <f t="shared" si="8"/>
        <v>501.18723362727206</v>
      </c>
      <c r="C52" s="295">
        <f t="shared" si="9"/>
        <v>3149.0522624728583</v>
      </c>
      <c r="D52" s="294" t="str">
        <f t="shared" si="10"/>
        <v>3149,05226247286i</v>
      </c>
      <c r="E52" s="293">
        <f t="shared" si="0"/>
        <v>19.33964665088142</v>
      </c>
      <c r="F52" s="247" t="str">
        <f t="shared" si="11"/>
        <v>2,33217445892644-6,43806002215499i</v>
      </c>
      <c r="G52" s="247">
        <f t="shared" si="12"/>
        <v>16.710585087257005</v>
      </c>
      <c r="H52" s="247">
        <f t="shared" si="13"/>
        <v>-70.087181232593551</v>
      </c>
      <c r="I52" s="292">
        <f t="shared" si="14"/>
        <v>0.18199779009962505</v>
      </c>
      <c r="J52" s="292" t="str">
        <f t="shared" si="15"/>
        <v>0,0219471743881141-0,0605860447045732i</v>
      </c>
      <c r="K52" s="292">
        <f t="shared" si="16"/>
        <v>-23.81706331944363</v>
      </c>
      <c r="L52" s="292">
        <f t="shared" si="17"/>
        <v>-70.087181232593522</v>
      </c>
      <c r="M52" s="291">
        <f t="shared" si="1"/>
        <v>5.6170542284229192</v>
      </c>
      <c r="N52" s="291" t="str">
        <f t="shared" si="2"/>
        <v>0,705946895695119-1,85953122452095i</v>
      </c>
      <c r="O52" s="291">
        <f t="shared" si="18"/>
        <v>5.9728014810259786</v>
      </c>
      <c r="P52" s="291">
        <f t="shared" si="19"/>
        <v>-69.211384131640557</v>
      </c>
      <c r="Q52" s="247">
        <f t="shared" si="3"/>
        <v>-555.16231558201821</v>
      </c>
      <c r="R52" s="247" t="str">
        <f t="shared" si="4"/>
        <v>-0,616079948687669+0,210675090107484i</v>
      </c>
      <c r="S52" s="247">
        <f t="shared" si="20"/>
        <v>-3.7269714447384903</v>
      </c>
      <c r="T52" s="247">
        <f t="shared" si="21"/>
        <v>161.12133135550602</v>
      </c>
      <c r="U52" s="290" t="str">
        <f t="shared" si="5"/>
        <v>-0,0804670457012004+4,45769075237808i</v>
      </c>
      <c r="V52" s="245">
        <f t="shared" si="22"/>
        <v>12.983613642518517</v>
      </c>
      <c r="W52" s="245">
        <f t="shared" si="23"/>
        <v>91.034150122912465</v>
      </c>
      <c r="X52" s="289" t="str">
        <f t="shared" si="6"/>
        <v>0,0139643142117511+0,00153873237232549i</v>
      </c>
      <c r="Y52" s="289">
        <f t="shared" si="24"/>
        <v>-37.047193677978171</v>
      </c>
      <c r="Z52" s="289">
        <f t="shared" si="25"/>
        <v>6.2880729214726525</v>
      </c>
      <c r="AA52" s="288" t="str">
        <f t="shared" si="7"/>
        <v>0,43025898677239+0,0540787265788143i</v>
      </c>
      <c r="AB52" s="288">
        <f t="shared" si="26"/>
        <v>-7.2573288775085754</v>
      </c>
      <c r="AC52" s="288">
        <f t="shared" si="27"/>
        <v>7.1638700224256464</v>
      </c>
    </row>
    <row r="53" spans="1:29">
      <c r="A53" s="297">
        <v>-1.2</v>
      </c>
      <c r="B53" s="296">
        <f t="shared" si="8"/>
        <v>630.95734448019311</v>
      </c>
      <c r="C53" s="295">
        <f t="shared" si="9"/>
        <v>3964.421916294998</v>
      </c>
      <c r="D53" s="294" t="str">
        <f t="shared" si="10"/>
        <v>3964,421916295i</v>
      </c>
      <c r="E53" s="293">
        <f t="shared" si="0"/>
        <v>19.33964665088142</v>
      </c>
      <c r="F53" s="247" t="str">
        <f t="shared" si="11"/>
        <v>1,50699335531199-5,36136422451848i</v>
      </c>
      <c r="G53" s="247">
        <f t="shared" si="12"/>
        <v>14.915753606743552</v>
      </c>
      <c r="H53" s="247">
        <f t="shared" si="13"/>
        <v>-74.30017988852201</v>
      </c>
      <c r="I53" s="292">
        <f t="shared" si="14"/>
        <v>0.18199779009962505</v>
      </c>
      <c r="J53" s="292" t="str">
        <f t="shared" si="15"/>
        <v>0,0141817203443632-0,0504536850334379i</v>
      </c>
      <c r="K53" s="292">
        <f t="shared" si="16"/>
        <v>-25.611894799957085</v>
      </c>
      <c r="L53" s="292">
        <f t="shared" si="17"/>
        <v>-74.300179888522052</v>
      </c>
      <c r="M53" s="291">
        <f t="shared" si="1"/>
        <v>5.6170542284229192</v>
      </c>
      <c r="N53" s="291" t="str">
        <f t="shared" si="2"/>
        <v>0,467662303129599-1,54874435088704i</v>
      </c>
      <c r="O53" s="291">
        <f t="shared" si="18"/>
        <v>4.1785634163382737</v>
      </c>
      <c r="P53" s="291">
        <f t="shared" si="19"/>
        <v>-73.197666881163059</v>
      </c>
      <c r="Q53" s="247">
        <f t="shared" si="3"/>
        <v>-555.16231558201821</v>
      </c>
      <c r="R53" s="247" t="str">
        <f t="shared" si="4"/>
        <v>-0,614618506993124+0,185735750861565i</v>
      </c>
      <c r="S53" s="247">
        <f t="shared" si="20"/>
        <v>-3.8483546072302648</v>
      </c>
      <c r="T53" s="247">
        <f t="shared" si="21"/>
        <v>163.18535063630458</v>
      </c>
      <c r="U53" s="290" t="str">
        <f t="shared" si="5"/>
        <v>0,0695710037928582+3,57509621751216i</v>
      </c>
      <c r="V53" s="245">
        <f t="shared" si="22"/>
        <v>11.067398999513291</v>
      </c>
      <c r="W53" s="245">
        <f t="shared" si="23"/>
        <v>88.885170747782567</v>
      </c>
      <c r="X53" s="289" t="str">
        <f t="shared" si="6"/>
        <v>0,0141841947069397+0,000275330855812216i</v>
      </c>
      <c r="Y53" s="289">
        <f t="shared" si="24"/>
        <v>-36.962270241951273</v>
      </c>
      <c r="Z53" s="289">
        <f t="shared" si="25"/>
        <v>1.112034588650217</v>
      </c>
      <c r="AA53" s="288" t="str">
        <f t="shared" si="7"/>
        <v>0,437607663859142+0,0169224658671384i</v>
      </c>
      <c r="AB53" s="288">
        <f t="shared" si="26"/>
        <v>-7.1718120256559175</v>
      </c>
      <c r="AC53" s="288">
        <f t="shared" si="27"/>
        <v>2.2145475960092127</v>
      </c>
    </row>
    <row r="54" spans="1:29">
      <c r="A54" s="297">
        <v>-1.1000000000000001</v>
      </c>
      <c r="B54" s="296">
        <f t="shared" si="8"/>
        <v>794.32823472428095</v>
      </c>
      <c r="C54" s="295">
        <f t="shared" si="9"/>
        <v>4990.9114934974996</v>
      </c>
      <c r="D54" s="294" t="str">
        <f t="shared" si="10"/>
        <v>4990,9114934975i</v>
      </c>
      <c r="E54" s="293">
        <f t="shared" si="0"/>
        <v>19.33964665088142</v>
      </c>
      <c r="F54" s="247" t="str">
        <f t="shared" si="11"/>
        <v>0,943850260961963-4,39227326627438i</v>
      </c>
      <c r="G54" s="247">
        <f t="shared" si="12"/>
        <v>13.049839505923073</v>
      </c>
      <c r="H54" s="247">
        <f t="shared" si="13"/>
        <v>-77.872210637696782</v>
      </c>
      <c r="I54" s="292">
        <f t="shared" si="14"/>
        <v>0.18199779009962505</v>
      </c>
      <c r="J54" s="292" t="str">
        <f t="shared" si="15"/>
        <v>0,00888220269899309-0,0413339520833058i</v>
      </c>
      <c r="K54" s="292">
        <f t="shared" si="16"/>
        <v>-27.477808900777575</v>
      </c>
      <c r="L54" s="292">
        <f t="shared" si="17"/>
        <v>-77.872210637696767</v>
      </c>
      <c r="M54" s="291">
        <f t="shared" si="1"/>
        <v>5.6170542284229192</v>
      </c>
      <c r="N54" s="291" t="str">
        <f t="shared" si="2"/>
        <v>0,305041693999929-1,26906090073284i</v>
      </c>
      <c r="O54" s="291">
        <f t="shared" si="18"/>
        <v>2.313589650160671</v>
      </c>
      <c r="P54" s="291">
        <f t="shared" si="19"/>
        <v>-76.48432917396164</v>
      </c>
      <c r="Q54" s="247">
        <f t="shared" si="3"/>
        <v>-555.16231558201821</v>
      </c>
      <c r="R54" s="247" t="str">
        <f t="shared" si="4"/>
        <v>-0,612315918873516+0,170550196081178i</v>
      </c>
      <c r="S54" s="247">
        <f t="shared" si="20"/>
        <v>-3.9359912014486067</v>
      </c>
      <c r="T54" s="247">
        <f t="shared" si="21"/>
        <v>164.43572488845064</v>
      </c>
      <c r="U54" s="290" t="str">
        <f t="shared" si="5"/>
        <v>0,171168526985279+2,85043268806071i</v>
      </c>
      <c r="V54" s="245">
        <f t="shared" si="22"/>
        <v>9.113848304474466</v>
      </c>
      <c r="W54" s="245">
        <f t="shared" si="23"/>
        <v>86.563514250753883</v>
      </c>
      <c r="X54" s="289" t="str">
        <f t="shared" si="6"/>
        <v>0,014205914481983-0,00101462010969208i</v>
      </c>
      <c r="Y54" s="289">
        <f t="shared" si="24"/>
        <v>-36.928518359678819</v>
      </c>
      <c r="Z54" s="289">
        <f t="shared" si="25"/>
        <v>-4.0852633856289415</v>
      </c>
      <c r="AA54" s="288" t="str">
        <f t="shared" si="7"/>
        <v>0,439200227070678-0,0206920434916808i</v>
      </c>
      <c r="AB54" s="288">
        <f t="shared" si="26"/>
        <v>-7.1371198087405681</v>
      </c>
      <c r="AC54" s="288">
        <f t="shared" si="27"/>
        <v>-2.6973819218938107</v>
      </c>
    </row>
    <row r="55" spans="1:29" s="298" customFormat="1">
      <c r="A55" s="301">
        <v>-1</v>
      </c>
      <c r="B55" s="300">
        <f t="shared" si="8"/>
        <v>1000</v>
      </c>
      <c r="C55" s="299">
        <f t="shared" si="9"/>
        <v>6283.1853071795858</v>
      </c>
      <c r="D55" s="294" t="str">
        <f t="shared" si="10"/>
        <v>6283,18530717959i</v>
      </c>
      <c r="E55" s="293">
        <f t="shared" si="0"/>
        <v>19.33964665088142</v>
      </c>
      <c r="F55" s="247" t="str">
        <f t="shared" si="11"/>
        <v>0,569878973986782-3,55868292452143i</v>
      </c>
      <c r="G55" s="247">
        <f t="shared" si="12"/>
        <v>11.135752554655889</v>
      </c>
      <c r="H55" s="247">
        <f t="shared" si="13"/>
        <v>-80.902035643743531</v>
      </c>
      <c r="I55" s="292">
        <f t="shared" si="14"/>
        <v>0.18199779009962505</v>
      </c>
      <c r="J55" s="292" t="str">
        <f t="shared" si="15"/>
        <v>0,00536290635305423-0,0334893620147218i</v>
      </c>
      <c r="K55" s="292">
        <f t="shared" si="16"/>
        <v>-29.391895852044762</v>
      </c>
      <c r="L55" s="292">
        <f t="shared" si="17"/>
        <v>-80.902035643743517</v>
      </c>
      <c r="M55" s="291">
        <f t="shared" si="1"/>
        <v>5.6170542284229192</v>
      </c>
      <c r="N55" s="291" t="str">
        <f t="shared" si="2"/>
        <v>0,197042693351451-1,02854412152661i</v>
      </c>
      <c r="O55" s="291">
        <f t="shared" si="18"/>
        <v>0.40099261193829366</v>
      </c>
      <c r="P55" s="291">
        <f t="shared" si="19"/>
        <v>-79.154996214900535</v>
      </c>
      <c r="Q55" s="247">
        <f t="shared" si="3"/>
        <v>-555.16231558201821</v>
      </c>
      <c r="R55" s="247" t="str">
        <f t="shared" si="4"/>
        <v>-0,608700432178241+0,164176226817016i</v>
      </c>
      <c r="S55" s="247">
        <f t="shared" si="20"/>
        <v>-4.0069559100663295</v>
      </c>
      <c r="T55" s="247">
        <f t="shared" si="21"/>
        <v>164.90559399674802</v>
      </c>
      <c r="U55" s="290" t="str">
        <f t="shared" si="5"/>
        <v>0,237365557231025+2,25973241383302i</v>
      </c>
      <c r="V55" s="245">
        <f t="shared" si="22"/>
        <v>7.1287966445895465</v>
      </c>
      <c r="W55" s="245">
        <f t="shared" si="23"/>
        <v>84.003558353004493</v>
      </c>
      <c r="X55" s="289" t="str">
        <f t="shared" si="6"/>
        <v>0,0140237179432147-0,00235959971785962i</v>
      </c>
      <c r="Y55" s="289">
        <f t="shared" si="24"/>
        <v>-36.941493161200462</v>
      </c>
      <c r="Z55" s="289">
        <f t="shared" si="25"/>
        <v>-9.5509997172422789</v>
      </c>
      <c r="AA55" s="288" t="str">
        <f t="shared" si="7"/>
        <v>0,435039595505041-0,0596236462884725i</v>
      </c>
      <c r="AB55" s="288">
        <f t="shared" si="26"/>
        <v>-7.1486046972173742</v>
      </c>
      <c r="AC55" s="288">
        <f t="shared" si="27"/>
        <v>-7.8039602883992609</v>
      </c>
    </row>
    <row r="56" spans="1:29">
      <c r="A56" s="297">
        <v>-0.9</v>
      </c>
      <c r="B56" s="296">
        <f t="shared" si="8"/>
        <v>1258.9254117941666</v>
      </c>
      <c r="C56" s="295">
        <f t="shared" si="9"/>
        <v>7910.0616502201183</v>
      </c>
      <c r="D56" s="294" t="str">
        <f t="shared" si="10"/>
        <v>7910,06165022012i</v>
      </c>
      <c r="E56" s="293">
        <f t="shared" si="0"/>
        <v>19.33964665088142</v>
      </c>
      <c r="F56" s="247" t="str">
        <f t="shared" si="11"/>
        <v>0,326027349961431-2,8620211559227i</v>
      </c>
      <c r="G56" s="247">
        <f t="shared" si="12"/>
        <v>9.1894511144832904</v>
      </c>
      <c r="H56" s="247">
        <f t="shared" si="13"/>
        <v>-83.501161489996548</v>
      </c>
      <c r="I56" s="292">
        <f t="shared" si="14"/>
        <v>0.18199779009962505</v>
      </c>
      <c r="J56" s="292" t="str">
        <f t="shared" si="15"/>
        <v>0,00306811485629253-0,0269333527648793i</v>
      </c>
      <c r="K56" s="292">
        <f t="shared" si="16"/>
        <v>-31.338197292217348</v>
      </c>
      <c r="L56" s="292">
        <f t="shared" si="17"/>
        <v>-83.501161489996548</v>
      </c>
      <c r="M56" s="291">
        <f t="shared" si="1"/>
        <v>5.6170542284229192</v>
      </c>
      <c r="N56" s="291" t="str">
        <f t="shared" si="2"/>
        <v>0,126611058247633-0,827616376344144i</v>
      </c>
      <c r="O56" s="291">
        <f t="shared" si="18"/>
        <v>-1.542948521701589</v>
      </c>
      <c r="P56" s="291">
        <f t="shared" si="19"/>
        <v>-81.30216762775602</v>
      </c>
      <c r="Q56" s="247">
        <f t="shared" si="3"/>
        <v>-555.16231558201821</v>
      </c>
      <c r="R56" s="247" t="str">
        <f t="shared" si="4"/>
        <v>-0,603053808664453+0,166014638718069i</v>
      </c>
      <c r="S56" s="247">
        <f t="shared" si="20"/>
        <v>-4.0756257042828512</v>
      </c>
      <c r="T56" s="247">
        <f t="shared" si="21"/>
        <v>164.60830625175075</v>
      </c>
      <c r="U56" s="290" t="str">
        <f t="shared" si="5"/>
        <v>0,278525373080958+1,78007807127348i</v>
      </c>
      <c r="V56" s="245">
        <f t="shared" si="22"/>
        <v>5.1138254102004357</v>
      </c>
      <c r="W56" s="245">
        <f t="shared" si="23"/>
        <v>81.107144761754199</v>
      </c>
      <c r="X56" s="289" t="str">
        <f t="shared" si="6"/>
        <v>0,0135956275156611-0,0037867920188899i</v>
      </c>
      <c r="Y56" s="289">
        <f t="shared" si="24"/>
        <v>-37.007523502872466</v>
      </c>
      <c r="Z56" s="289">
        <f t="shared" si="25"/>
        <v>-15.564122436106825</v>
      </c>
      <c r="AA56" s="288" t="str">
        <f t="shared" si="7"/>
        <v>0,424093817612761-0,100760676448808i</v>
      </c>
      <c r="AB56" s="288">
        <f t="shared" si="26"/>
        <v>-7.2122747323566907</v>
      </c>
      <c r="AC56" s="288">
        <f t="shared" si="27"/>
        <v>-13.36512857386623</v>
      </c>
    </row>
    <row r="57" spans="1:29">
      <c r="A57" s="297">
        <v>-0.8</v>
      </c>
      <c r="B57" s="296">
        <f t="shared" si="8"/>
        <v>1584.8931924611131</v>
      </c>
      <c r="C57" s="295">
        <f t="shared" si="9"/>
        <v>9958.1776203206136</v>
      </c>
      <c r="D57" s="294" t="str">
        <f t="shared" si="10"/>
        <v>9958,17762032061i</v>
      </c>
      <c r="E57" s="293">
        <f t="shared" si="0"/>
        <v>19.33964665088142</v>
      </c>
      <c r="F57" s="247" t="str">
        <f t="shared" si="11"/>
        <v>0,168934102101302-2,29030942893896i</v>
      </c>
      <c r="G57" s="247">
        <f t="shared" si="12"/>
        <v>7.2214473774403487</v>
      </c>
      <c r="H57" s="247">
        <f t="shared" si="13"/>
        <v>-85.781480672306174</v>
      </c>
      <c r="I57" s="292">
        <f t="shared" si="14"/>
        <v>0.18199779009962505</v>
      </c>
      <c r="J57" s="292" t="str">
        <f t="shared" si="15"/>
        <v>0,00158977223368763-0,0215531990959218i</v>
      </c>
      <c r="K57" s="292">
        <f t="shared" si="16"/>
        <v>-33.306201029260293</v>
      </c>
      <c r="L57" s="292">
        <f t="shared" si="17"/>
        <v>-85.781480672306188</v>
      </c>
      <c r="M57" s="291">
        <f t="shared" si="1"/>
        <v>5.6170542284229192</v>
      </c>
      <c r="N57" s="291" t="str">
        <f t="shared" si="2"/>
        <v>0,0812221457277673-0,662831190074014i</v>
      </c>
      <c r="O57" s="291">
        <f t="shared" si="18"/>
        <v>-3.5072140506408713</v>
      </c>
      <c r="P57" s="291">
        <f t="shared" si="19"/>
        <v>-83.013905801542009</v>
      </c>
      <c r="Q57" s="247">
        <f t="shared" si="3"/>
        <v>-555.16231558201821</v>
      </c>
      <c r="R57" s="247" t="str">
        <f t="shared" si="4"/>
        <v>-0,594308413433261+0,175665202471568i</v>
      </c>
      <c r="S57" s="247">
        <f t="shared" si="20"/>
        <v>-4.1560007020986465</v>
      </c>
      <c r="T57" s="247">
        <f t="shared" si="21"/>
        <v>163.53341690052929</v>
      </c>
      <c r="U57" s="290" t="str">
        <f t="shared" si="5"/>
        <v>0,301928711362506+1,39082600623393i</v>
      </c>
      <c r="V57" s="245">
        <f t="shared" si="22"/>
        <v>3.0654466753417058</v>
      </c>
      <c r="W57" s="245">
        <f t="shared" si="23"/>
        <v>77.751936228223144</v>
      </c>
      <c r="X57" s="289" t="str">
        <f t="shared" si="6"/>
        <v>0,0128366509918439-0,00529981840499093i</v>
      </c>
      <c r="Y57" s="289">
        <f t="shared" si="24"/>
        <v>-37.14740535019353</v>
      </c>
      <c r="Z57" s="289">
        <f t="shared" si="25"/>
        <v>-22.434072386014147</v>
      </c>
      <c r="AA57" s="288" t="str">
        <f t="shared" si="7"/>
        <v>0,404088657273055-0,144418168108977i</v>
      </c>
      <c r="AB57" s="288">
        <f t="shared" si="26"/>
        <v>-7.3484183715740929</v>
      </c>
      <c r="AC57" s="288">
        <f t="shared" si="27"/>
        <v>-19.666497515249947</v>
      </c>
    </row>
    <row r="58" spans="1:29">
      <c r="A58" s="297">
        <v>-0.7</v>
      </c>
      <c r="B58" s="296">
        <f t="shared" si="8"/>
        <v>1995.2623149688795</v>
      </c>
      <c r="C58" s="295">
        <f t="shared" si="9"/>
        <v>12536.602861381592</v>
      </c>
      <c r="D58" s="294" t="str">
        <f t="shared" si="10"/>
        <v>12536,6028613816i</v>
      </c>
      <c r="E58" s="293">
        <f t="shared" si="0"/>
        <v>19.33964665088142</v>
      </c>
      <c r="F58" s="247" t="str">
        <f t="shared" si="11"/>
        <v>0,0685582387561662-1,82643704097485i</v>
      </c>
      <c r="G58" s="247">
        <f t="shared" si="12"/>
        <v>5.2382090120429394</v>
      </c>
      <c r="H58" s="247">
        <f t="shared" si="13"/>
        <v>-87.850320427309541</v>
      </c>
      <c r="I58" s="292">
        <f t="shared" si="14"/>
        <v>0.18199779009962505</v>
      </c>
      <c r="J58" s="292" t="str">
        <f t="shared" si="15"/>
        <v>0,000645174556287772-0,0171878789315094i</v>
      </c>
      <c r="K58" s="292">
        <f t="shared" si="16"/>
        <v>-35.289439394657698</v>
      </c>
      <c r="L58" s="292">
        <f t="shared" si="17"/>
        <v>-87.850320427309541</v>
      </c>
      <c r="M58" s="291">
        <f t="shared" si="1"/>
        <v>5.6170542284229192</v>
      </c>
      <c r="N58" s="291" t="str">
        <f t="shared" si="2"/>
        <v>0,0521956385502559-0,529263027241338i</v>
      </c>
      <c r="O58" s="291">
        <f t="shared" si="18"/>
        <v>-5.4845343386474905</v>
      </c>
      <c r="P58" s="291">
        <f t="shared" si="19"/>
        <v>-84.367732982047059</v>
      </c>
      <c r="Q58" s="247">
        <f t="shared" si="3"/>
        <v>-555.16231558201821</v>
      </c>
      <c r="R58" s="247" t="str">
        <f t="shared" si="4"/>
        <v>-0,580937606801843+0,192708048265223i</v>
      </c>
      <c r="S58" s="247">
        <f t="shared" si="20"/>
        <v>-4.2640336592949657</v>
      </c>
      <c r="T58" s="247">
        <f t="shared" si="21"/>
        <v>161.64833593409034</v>
      </c>
      <c r="U58" s="290" t="str">
        <f t="shared" si="5"/>
        <v>0,312141058296016+1,07425768794137i</v>
      </c>
      <c r="V58" s="245">
        <f t="shared" si="22"/>
        <v>0.97417535274796585</v>
      </c>
      <c r="W58" s="245">
        <f t="shared" si="23"/>
        <v>73.798015506780786</v>
      </c>
      <c r="X58" s="289" t="str">
        <f t="shared" si="6"/>
        <v>0,011620107139452-0,00683990454582964i</v>
      </c>
      <c r="Y58" s="289">
        <f t="shared" si="24"/>
        <v>-37.403794046352161</v>
      </c>
      <c r="Z58" s="289">
        <f t="shared" si="25"/>
        <v>-30.482200128740942</v>
      </c>
      <c r="AA58" s="288" t="str">
        <f t="shared" si="7"/>
        <v>0,371482132884822-0,18927643759989i</v>
      </c>
      <c r="AB58" s="288">
        <f t="shared" si="26"/>
        <v>-7.5988889903419352</v>
      </c>
      <c r="AC58" s="288">
        <f t="shared" si="27"/>
        <v>-26.999612683478404</v>
      </c>
    </row>
    <row r="59" spans="1:29">
      <c r="A59" s="297">
        <v>-0.6</v>
      </c>
      <c r="B59" s="296">
        <f t="shared" si="8"/>
        <v>2511.8864315095802</v>
      </c>
      <c r="C59" s="295">
        <f t="shared" si="9"/>
        <v>15782.647919764757</v>
      </c>
      <c r="D59" s="294" t="str">
        <f t="shared" si="10"/>
        <v>15782,6479197648i</v>
      </c>
      <c r="E59" s="293">
        <f t="shared" si="0"/>
        <v>19.33964665088142</v>
      </c>
      <c r="F59" s="247" t="str">
        <f t="shared" si="11"/>
        <v>0,00481920858107442-1,45263642491127i</v>
      </c>
      <c r="G59" s="247">
        <f t="shared" si="12"/>
        <v>3.2431863973140942</v>
      </c>
      <c r="H59" s="247">
        <f t="shared" si="13"/>
        <v>-89.809918507791707</v>
      </c>
      <c r="I59" s="292">
        <f t="shared" si="14"/>
        <v>0.18199779009962505</v>
      </c>
      <c r="J59" s="292" t="str">
        <f t="shared" si="15"/>
        <v>0,0000453516720143758-0,0136701887022337i</v>
      </c>
      <c r="K59" s="292">
        <f t="shared" si="16"/>
        <v>-37.284462009386544</v>
      </c>
      <c r="L59" s="292">
        <f t="shared" si="17"/>
        <v>-89.809918507791707</v>
      </c>
      <c r="M59" s="291">
        <f t="shared" si="1"/>
        <v>5.6170542284229192</v>
      </c>
      <c r="N59" s="291" t="str">
        <f t="shared" si="2"/>
        <v>0,0337241947112119-0,421800034228247i</v>
      </c>
      <c r="O59" s="291">
        <f t="shared" si="18"/>
        <v>-7.4701939208058752</v>
      </c>
      <c r="P59" s="291">
        <f t="shared" si="19"/>
        <v>-85.428752289633479</v>
      </c>
      <c r="Q59" s="247">
        <f t="shared" si="3"/>
        <v>-555.16231558201821</v>
      </c>
      <c r="R59" s="247" t="str">
        <f t="shared" si="4"/>
        <v>-0,560893731574117+0,216360829126383i</v>
      </c>
      <c r="S59" s="247">
        <f t="shared" si="20"/>
        <v>-4.4199528485086956</v>
      </c>
      <c r="T59" s="247">
        <f t="shared" si="21"/>
        <v>158.90622850776001</v>
      </c>
      <c r="U59" s="290" t="str">
        <f t="shared" si="5"/>
        <v>0,311590557428714+0,815817352953301i</v>
      </c>
      <c r="V59" s="245">
        <f t="shared" si="22"/>
        <v>-1.1767664511946034</v>
      </c>
      <c r="W59" s="245">
        <f t="shared" si="23"/>
        <v>69.096309999968327</v>
      </c>
      <c r="X59" s="289" t="str">
        <f t="shared" si="6"/>
        <v>0,00981477503554294-0,00822639052095583i</v>
      </c>
      <c r="Y59" s="289">
        <f t="shared" si="24"/>
        <v>-37.851473867027977</v>
      </c>
      <c r="Z59" s="289">
        <f t="shared" si="25"/>
        <v>-39.96852520794733</v>
      </c>
      <c r="AA59" s="288" t="str">
        <f t="shared" si="7"/>
        <v>0,322368546453154-0,2306856503773i</v>
      </c>
      <c r="AB59" s="288">
        <f t="shared" si="26"/>
        <v>-8.0372057784473068</v>
      </c>
      <c r="AC59" s="288">
        <f t="shared" si="27"/>
        <v>-35.587358989789102</v>
      </c>
    </row>
    <row r="60" spans="1:29">
      <c r="A60" s="297">
        <v>-0.5</v>
      </c>
      <c r="B60" s="296">
        <f t="shared" si="8"/>
        <v>3162.2776601683795</v>
      </c>
      <c r="C60" s="295">
        <f t="shared" si="9"/>
        <v>19869.176531592202</v>
      </c>
      <c r="D60" s="294" t="str">
        <f t="shared" si="10"/>
        <v>19869,1765315922i</v>
      </c>
      <c r="E60" s="293">
        <f t="shared" si="0"/>
        <v>19.33964665088142</v>
      </c>
      <c r="F60" s="247" t="str">
        <f t="shared" si="11"/>
        <v>-0,035399089880957-1,15256623684608i</v>
      </c>
      <c r="G60" s="247">
        <f t="shared" si="12"/>
        <v>1.2374126581876719</v>
      </c>
      <c r="H60" s="247">
        <f t="shared" si="13"/>
        <v>-91.759188323767304</v>
      </c>
      <c r="I60" s="292">
        <f t="shared" si="14"/>
        <v>0.18199779009962505</v>
      </c>
      <c r="J60" s="292" t="str">
        <f t="shared" si="15"/>
        <v>-0,000333126879005235-0,0108463464631019i</v>
      </c>
      <c r="K60" s="292">
        <f t="shared" si="16"/>
        <v>-39.290235748512941</v>
      </c>
      <c r="L60" s="292">
        <f t="shared" si="17"/>
        <v>-91.759188323767304</v>
      </c>
      <c r="M60" s="291">
        <f t="shared" si="1"/>
        <v>5.6170542284229192</v>
      </c>
      <c r="N60" s="291" t="str">
        <f t="shared" si="2"/>
        <v>0,0220065666827932-0,335745823362661i</v>
      </c>
      <c r="O60" s="291">
        <f t="shared" si="18"/>
        <v>-9.4611694785073617</v>
      </c>
      <c r="P60" s="291">
        <f t="shared" si="19"/>
        <v>-86.249894173467169</v>
      </c>
      <c r="Q60" s="247">
        <f t="shared" si="3"/>
        <v>-555.16231558201821</v>
      </c>
      <c r="R60" s="247" t="str">
        <f t="shared" si="4"/>
        <v>-0,531716834203658+0,244985892198434i</v>
      </c>
      <c r="S60" s="247">
        <f t="shared" si="20"/>
        <v>-4.6503409361135688</v>
      </c>
      <c r="T60" s="247">
        <f t="shared" si="21"/>
        <v>155.2623474446834</v>
      </c>
      <c r="U60" s="290" t="str">
        <f t="shared" si="5"/>
        <v>0,301184759856722+0,604166593048322i</v>
      </c>
      <c r="V60" s="245">
        <f t="shared" si="22"/>
        <v>-3.4129282779258996</v>
      </c>
      <c r="W60" s="245">
        <f t="shared" si="23"/>
        <v>63.503159120916052</v>
      </c>
      <c r="X60" s="289" t="str">
        <f t="shared" si="6"/>
        <v>0,00740625991459508-0,00911790596032828i</v>
      </c>
      <c r="Y60" s="289">
        <f t="shared" si="24"/>
        <v>-38.601558630472333</v>
      </c>
      <c r="Z60" s="289">
        <f t="shared" si="25"/>
        <v>-50.913858580320429</v>
      </c>
      <c r="AA60" s="288" t="str">
        <f t="shared" si="7"/>
        <v>0,255724350028822-0,259361421495459i</v>
      </c>
      <c r="AB60" s="288">
        <f t="shared" si="26"/>
        <v>-8.772492360466746</v>
      </c>
      <c r="AC60" s="288">
        <f t="shared" si="27"/>
        <v>-45.404564430020244</v>
      </c>
    </row>
    <row r="61" spans="1:29">
      <c r="A61" s="297">
        <v>-0.4</v>
      </c>
      <c r="B61" s="296">
        <f t="shared" si="8"/>
        <v>3981.0717055349719</v>
      </c>
      <c r="C61" s="295">
        <f t="shared" si="9"/>
        <v>25013.811247045713</v>
      </c>
      <c r="D61" s="294" t="str">
        <f t="shared" si="10"/>
        <v>25013,8112470457i</v>
      </c>
      <c r="E61" s="293">
        <f t="shared" si="0"/>
        <v>19.33964665088142</v>
      </c>
      <c r="F61" s="247" t="str">
        <f t="shared" si="11"/>
        <v>-0,0605223029661582-0,912074854728367i</v>
      </c>
      <c r="G61" s="247">
        <f t="shared" si="12"/>
        <v>-0.78030940286803074</v>
      </c>
      <c r="H61" s="247">
        <f t="shared" si="13"/>
        <v>-93.796394864356117</v>
      </c>
      <c r="I61" s="292">
        <f t="shared" si="14"/>
        <v>0.18199779009962505</v>
      </c>
      <c r="J61" s="292" t="str">
        <f t="shared" si="15"/>
        <v>-0,000569551532684221-0,0085831768781791i</v>
      </c>
      <c r="K61" s="292">
        <f t="shared" si="16"/>
        <v>-41.30795780956867</v>
      </c>
      <c r="L61" s="292">
        <f t="shared" si="17"/>
        <v>-93.796394864356117</v>
      </c>
      <c r="M61" s="291">
        <f t="shared" si="1"/>
        <v>5.6170542284229192</v>
      </c>
      <c r="N61" s="291" t="str">
        <f t="shared" si="2"/>
        <v>0,014588362042173-0,26703972022965i</v>
      </c>
      <c r="O61" s="291">
        <f t="shared" si="18"/>
        <v>-11.455540802772134</v>
      </c>
      <c r="P61" s="291">
        <f t="shared" si="19"/>
        <v>-86.873043655429939</v>
      </c>
      <c r="Q61" s="247">
        <f t="shared" si="3"/>
        <v>-555.16231558201821</v>
      </c>
      <c r="R61" s="247" t="str">
        <f t="shared" si="4"/>
        <v>-0,491014317706271+0,275532657690136i</v>
      </c>
      <c r="S61" s="247">
        <f t="shared" si="20"/>
        <v>-4.9892250924119121</v>
      </c>
      <c r="T61" s="247">
        <f t="shared" si="21"/>
        <v>150.70104064656533</v>
      </c>
      <c r="U61" s="290" t="str">
        <f t="shared" si="5"/>
        <v>0,281023726032592+0,431165941505702i</v>
      </c>
      <c r="V61" s="245">
        <f t="shared" si="22"/>
        <v>-5.769534495279947</v>
      </c>
      <c r="W61" s="245">
        <f t="shared" si="23"/>
        <v>56.904645782209215</v>
      </c>
      <c r="X61" s="289" t="str">
        <f t="shared" si="6"/>
        <v>0,00468288924000349-0,00912975124175465i</v>
      </c>
      <c r="Y61" s="289">
        <f t="shared" si="24"/>
        <v>-39.776466598922156</v>
      </c>
      <c r="Z61" s="289">
        <f t="shared" si="25"/>
        <v>-62.845520846353388</v>
      </c>
      <c r="AA61" s="288" t="str">
        <f t="shared" si="7"/>
        <v>0,178744431051319-0,264224587382029i</v>
      </c>
      <c r="AB61" s="288">
        <f t="shared" si="26"/>
        <v>-9.9240495921256198</v>
      </c>
      <c r="AC61" s="288">
        <f t="shared" si="27"/>
        <v>-55.922169637427132</v>
      </c>
    </row>
    <row r="62" spans="1:29">
      <c r="A62" s="297">
        <v>-0.3</v>
      </c>
      <c r="B62" s="296">
        <f t="shared" si="8"/>
        <v>5011.8723362727224</v>
      </c>
      <c r="C62" s="295">
        <f t="shared" si="9"/>
        <v>31490.522624728597</v>
      </c>
      <c r="D62" s="294" t="str">
        <f t="shared" si="10"/>
        <v>31490,5226247286i</v>
      </c>
      <c r="E62" s="293">
        <f t="shared" si="0"/>
        <v>19.33964665088142</v>
      </c>
      <c r="F62" s="247" t="str">
        <f t="shared" si="11"/>
        <v>-0,0758785996068399-0,719309582252168i</v>
      </c>
      <c r="G62" s="247">
        <f t="shared" si="12"/>
        <v>-2.8136228367265765</v>
      </c>
      <c r="H62" s="247">
        <f t="shared" si="13"/>
        <v>-96.021752530068227</v>
      </c>
      <c r="I62" s="292">
        <f t="shared" si="14"/>
        <v>0.18199779009962505</v>
      </c>
      <c r="J62" s="292" t="str">
        <f t="shared" si="15"/>
        <v>-0,000714063586248084-0,00676913889537959i</v>
      </c>
      <c r="K62" s="292">
        <f t="shared" si="16"/>
        <v>-43.341271243427215</v>
      </c>
      <c r="L62" s="292">
        <f t="shared" si="17"/>
        <v>-96.021752530068227</v>
      </c>
      <c r="M62" s="291">
        <f t="shared" si="1"/>
        <v>5.6170542284229192</v>
      </c>
      <c r="N62" s="291" t="str">
        <f t="shared" si="2"/>
        <v>0,00989837717892321-0,21228697893109i</v>
      </c>
      <c r="O62" s="291">
        <f t="shared" si="18"/>
        <v>-13.452101082058025</v>
      </c>
      <c r="P62" s="291">
        <f t="shared" si="19"/>
        <v>-87.330383757093699</v>
      </c>
      <c r="Q62" s="247">
        <f t="shared" si="3"/>
        <v>-555.16231558201821</v>
      </c>
      <c r="R62" s="247" t="str">
        <f t="shared" si="4"/>
        <v>-0,437482890705267+0,303244493470181i</v>
      </c>
      <c r="S62" s="247">
        <f t="shared" si="20"/>
        <v>-5.4767907829853213</v>
      </c>
      <c r="T62" s="247">
        <f t="shared" si="21"/>
        <v>145.27194957019873</v>
      </c>
      <c r="U62" s="290" t="str">
        <f t="shared" si="5"/>
        <v>0,251322259016974+0,291675867852674i</v>
      </c>
      <c r="V62" s="245">
        <f t="shared" si="22"/>
        <v>-8.2904136197118934</v>
      </c>
      <c r="W62" s="245">
        <f t="shared" si="23"/>
        <v>49.250197040130537</v>
      </c>
      <c r="X62" s="289" t="str">
        <f t="shared" si="6"/>
        <v>0,00223018305071924-0,00817260616103912i</v>
      </c>
      <c r="Y62" s="289">
        <f t="shared" si="24"/>
        <v>-41.440860526626757</v>
      </c>
      <c r="Z62" s="289">
        <f t="shared" si="25"/>
        <v>-74.736460917363289</v>
      </c>
      <c r="AA62" s="288" t="str">
        <f t="shared" si="7"/>
        <v>0,107389121377113-0,241711692293503i</v>
      </c>
      <c r="AB62" s="288">
        <f t="shared" si="26"/>
        <v>-11.551690365257578</v>
      </c>
      <c r="AC62" s="288">
        <f t="shared" si="27"/>
        <v>-66.045092144388818</v>
      </c>
    </row>
    <row r="63" spans="1:29">
      <c r="A63" s="297">
        <v>-0.2</v>
      </c>
      <c r="B63" s="296">
        <f t="shared" si="8"/>
        <v>6309.5734448019321</v>
      </c>
      <c r="C63" s="295">
        <f t="shared" si="9"/>
        <v>39644.219162949987</v>
      </c>
      <c r="D63" s="294" t="str">
        <f t="shared" si="10"/>
        <v>39644,21916295i</v>
      </c>
      <c r="E63" s="293">
        <f t="shared" si="0"/>
        <v>19.33964665088142</v>
      </c>
      <c r="F63" s="247" t="str">
        <f t="shared" si="11"/>
        <v>-0,0847637280393517-0,564542648721091i</v>
      </c>
      <c r="G63" s="247">
        <f t="shared" si="12"/>
        <v>-4.8692457895557251</v>
      </c>
      <c r="H63" s="247">
        <f t="shared" si="13"/>
        <v>-98.538937363067078</v>
      </c>
      <c r="I63" s="292">
        <f t="shared" si="14"/>
        <v>0.18199779009962505</v>
      </c>
      <c r="J63" s="292" t="str">
        <f t="shared" si="15"/>
        <v>-0,000797678027021478-0,00531268829979087i</v>
      </c>
      <c r="K63" s="292">
        <f t="shared" si="16"/>
        <v>-45.396894196256369</v>
      </c>
      <c r="L63" s="292">
        <f t="shared" si="17"/>
        <v>-98.538937363067078</v>
      </c>
      <c r="M63" s="291">
        <f t="shared" si="1"/>
        <v>5.6170542284229192</v>
      </c>
      <c r="N63" s="291" t="str">
        <f t="shared" si="2"/>
        <v>0,00693625915204573-0,168705034728218i</v>
      </c>
      <c r="O63" s="291">
        <f t="shared" si="18"/>
        <v>-15.450103926800091</v>
      </c>
      <c r="P63" s="291">
        <f t="shared" si="19"/>
        <v>-87.645626475214016</v>
      </c>
      <c r="Q63" s="247">
        <f t="shared" si="3"/>
        <v>-555.16231558201821</v>
      </c>
      <c r="R63" s="247" t="str">
        <f t="shared" si="4"/>
        <v>-0,372295652088011+0,322213690853697i</v>
      </c>
      <c r="S63" s="247">
        <f t="shared" si="20"/>
        <v>-6.154213145806267</v>
      </c>
      <c r="T63" s="247">
        <f t="shared" si="21"/>
        <v>139.1245329364416</v>
      </c>
      <c r="U63" s="290" t="str">
        <f t="shared" si="5"/>
        <v>0,213460537892566+0,182864739875033i</v>
      </c>
      <c r="V63" s="245">
        <f t="shared" si="22"/>
        <v>-11.023458935361994</v>
      </c>
      <c r="W63" s="245">
        <f t="shared" si="23"/>
        <v>40.58559557337454</v>
      </c>
      <c r="X63" s="289" t="str">
        <f t="shared" si="6"/>
        <v>0,00052768999526114-0,00663182542945353i</v>
      </c>
      <c r="Y63" s="289">
        <f t="shared" si="24"/>
        <v>-43.539928562706258</v>
      </c>
      <c r="Z63" s="289">
        <f t="shared" si="25"/>
        <v>-85.450597466517181</v>
      </c>
      <c r="AA63" s="288" t="str">
        <f t="shared" si="7"/>
        <v>0,0556766502829738-0,201545817081274i</v>
      </c>
      <c r="AB63" s="288">
        <f t="shared" si="26"/>
        <v>-13.593138293249996</v>
      </c>
      <c r="AC63" s="288">
        <f t="shared" si="27"/>
        <v>-74.55728657866409</v>
      </c>
    </row>
    <row r="64" spans="1:29">
      <c r="A64" s="297">
        <v>-0.1</v>
      </c>
      <c r="B64" s="296">
        <f t="shared" si="8"/>
        <v>7943.2823472428145</v>
      </c>
      <c r="C64" s="295">
        <f t="shared" si="9"/>
        <v>49909.114934975027</v>
      </c>
      <c r="D64" s="294" t="str">
        <f t="shared" si="10"/>
        <v>49909,114934975i</v>
      </c>
      <c r="E64" s="293">
        <f t="shared" si="0"/>
        <v>19.33964665088142</v>
      </c>
      <c r="F64" s="247" t="str">
        <f t="shared" si="11"/>
        <v>-0,0891332397893152-0,439908245530652i</v>
      </c>
      <c r="G64" s="247">
        <f t="shared" si="12"/>
        <v>-6.9580254985416996</v>
      </c>
      <c r="H64" s="247">
        <f t="shared" si="13"/>
        <v>-101.4540795504242</v>
      </c>
      <c r="I64" s="292">
        <f t="shared" si="14"/>
        <v>0.18199779009962505</v>
      </c>
      <c r="J64" s="292" t="str">
        <f t="shared" si="15"/>
        <v>-0,000838797779448365-0,00413980306768081i</v>
      </c>
      <c r="K64" s="292">
        <f t="shared" si="16"/>
        <v>-47.485673905242351</v>
      </c>
      <c r="L64" s="292">
        <f t="shared" si="17"/>
        <v>-101.45407955042423</v>
      </c>
      <c r="M64" s="291">
        <f t="shared" si="1"/>
        <v>5.6170542284229192</v>
      </c>
      <c r="N64" s="291" t="str">
        <f t="shared" si="2"/>
        <v>0,00506735686923652-0,134040147336533i</v>
      </c>
      <c r="O64" s="291">
        <f t="shared" si="18"/>
        <v>-17.4490995611683</v>
      </c>
      <c r="P64" s="291">
        <f t="shared" si="19"/>
        <v>-87.834977288586103</v>
      </c>
      <c r="Q64" s="247">
        <f t="shared" si="3"/>
        <v>-555.16231558201821</v>
      </c>
      <c r="R64" s="247" t="str">
        <f t="shared" si="4"/>
        <v>-0,299991652160227+0,327164291724533i</v>
      </c>
      <c r="S64" s="247">
        <f t="shared" si="20"/>
        <v>-7.0546441318945501</v>
      </c>
      <c r="T64" s="247">
        <f t="shared" si="21"/>
        <v>132.51911070684142</v>
      </c>
      <c r="U64" s="290" t="str">
        <f t="shared" si="5"/>
        <v>0,170661497439608+0,102807588110863i</v>
      </c>
      <c r="V64" s="245">
        <f t="shared" si="22"/>
        <v>-14.012669630436246</v>
      </c>
      <c r="W64" s="245">
        <f t="shared" si="23"/>
        <v>31.065031156417291</v>
      </c>
      <c r="X64" s="289" t="str">
        <f t="shared" si="6"/>
        <v>-0,000386676759107503-0,00503962659367648i</v>
      </c>
      <c r="Y64" s="289">
        <f t="shared" si="24"/>
        <v>-45.926540550739276</v>
      </c>
      <c r="Z64" s="289">
        <f t="shared" si="25"/>
        <v>-94.387551918290654</v>
      </c>
      <c r="AA64" s="288" t="str">
        <f t="shared" si="7"/>
        <v>0,025749750564806-0,158430938851704i</v>
      </c>
      <c r="AB64" s="288">
        <f t="shared" si="26"/>
        <v>-15.889966206665211</v>
      </c>
      <c r="AC64" s="288">
        <f t="shared" si="27"/>
        <v>-80.768449656452574</v>
      </c>
    </row>
    <row r="65" spans="1:29">
      <c r="A65" s="297">
        <v>0</v>
      </c>
      <c r="B65" s="296">
        <f t="shared" si="8"/>
        <v>10000</v>
      </c>
      <c r="C65" s="295">
        <f t="shared" si="9"/>
        <v>62831.853071795864</v>
      </c>
      <c r="D65" s="294" t="str">
        <f t="shared" si="10"/>
        <v>62831,8530717959i</v>
      </c>
      <c r="E65" s="293">
        <f t="shared" si="0"/>
        <v>19.33964665088142</v>
      </c>
      <c r="F65" s="247" t="str">
        <f t="shared" si="11"/>
        <v>-0,0900502232775019-0,33914778588063i</v>
      </c>
      <c r="G65" s="247">
        <f t="shared" si="12"/>
        <v>-9.0963519155577277</v>
      </c>
      <c r="H65" s="247">
        <f t="shared" si="13"/>
        <v>-104.87001545166561</v>
      </c>
      <c r="I65" s="292">
        <f t="shared" si="14"/>
        <v>0.18199779009962505</v>
      </c>
      <c r="J65" s="292" t="str">
        <f t="shared" si="15"/>
        <v>-0,000847427149540823-0,00319158610608029i</v>
      </c>
      <c r="K65" s="292">
        <f t="shared" si="16"/>
        <v>-49.624000322258375</v>
      </c>
      <c r="L65" s="292">
        <f t="shared" si="17"/>
        <v>-104.87001545166565</v>
      </c>
      <c r="M65" s="291">
        <f t="shared" si="1"/>
        <v>5.6170542284229192</v>
      </c>
      <c r="N65" s="291" t="str">
        <f t="shared" si="2"/>
        <v>0,00389000897310545-0,106480278618148i</v>
      </c>
      <c r="O65" s="291">
        <f t="shared" si="18"/>
        <v>-19.448824036812809</v>
      </c>
      <c r="P65" s="291">
        <f t="shared" si="19"/>
        <v>-87.907762605470268</v>
      </c>
      <c r="Q65" s="247">
        <f t="shared" si="3"/>
        <v>-555.16231558201821</v>
      </c>
      <c r="R65" s="247" t="str">
        <f t="shared" si="4"/>
        <v>-0,227709463591854+0,31579009046324i</v>
      </c>
      <c r="S65" s="247">
        <f t="shared" si="20"/>
        <v>-8.1937247740575074</v>
      </c>
      <c r="T65" s="247">
        <f t="shared" si="21"/>
        <v>125.79456515102385</v>
      </c>
      <c r="U65" s="290" t="str">
        <f t="shared" si="5"/>
        <v>0,127604798022498+0,0487901922462059i</v>
      </c>
      <c r="V65" s="245">
        <f t="shared" si="22"/>
        <v>-17.290076689615255</v>
      </c>
      <c r="W65" s="245">
        <f t="shared" si="23"/>
        <v>20.92454969935828</v>
      </c>
      <c r="X65" s="289" t="str">
        <f t="shared" si="6"/>
        <v>-0,000764385775673282-0,00370116734675591i</v>
      </c>
      <c r="Y65" s="289">
        <f t="shared" si="24"/>
        <v>-48.451828338694781</v>
      </c>
      <c r="Z65" s="289">
        <f t="shared" si="25"/>
        <v>-101.66898569779219</v>
      </c>
      <c r="AA65" s="288" t="str">
        <f t="shared" si="7"/>
        <v>0,0112499507186359-0,121425921554481i</v>
      </c>
      <c r="AB65" s="288">
        <f t="shared" si="26"/>
        <v>-18.276652053249187</v>
      </c>
      <c r="AC65" s="288">
        <f t="shared" si="27"/>
        <v>-84.706732851596826</v>
      </c>
    </row>
    <row r="66" spans="1:29">
      <c r="A66" s="297">
        <v>0.1</v>
      </c>
      <c r="B66" s="296">
        <f t="shared" si="8"/>
        <v>12589.254117941673</v>
      </c>
      <c r="C66" s="295">
        <f t="shared" si="9"/>
        <v>79100.616502201228</v>
      </c>
      <c r="D66" s="294" t="str">
        <f t="shared" si="10"/>
        <v>79100,6165022012i</v>
      </c>
      <c r="E66" s="293">
        <f t="shared" si="0"/>
        <v>19.33964665088142</v>
      </c>
      <c r="F66" s="247" t="str">
        <f t="shared" si="11"/>
        <v>-0,0879932014463225-0,257406463593093i</v>
      </c>
      <c r="G66" s="247">
        <f t="shared" si="12"/>
        <v>-11.307630511585723</v>
      </c>
      <c r="H66" s="247">
        <f t="shared" si="13"/>
        <v>-108.87275442640514</v>
      </c>
      <c r="I66" s="292">
        <f t="shared" si="14"/>
        <v>0.18199779009962505</v>
      </c>
      <c r="J66" s="292" t="str">
        <f t="shared" si="15"/>
        <v>-0,000828069328055275-0,00242235074802504i</v>
      </c>
      <c r="K66" s="292">
        <f t="shared" si="16"/>
        <v>-51.835278918286349</v>
      </c>
      <c r="L66" s="292">
        <f t="shared" si="17"/>
        <v>-108.87275442640512</v>
      </c>
      <c r="M66" s="291">
        <f t="shared" si="1"/>
        <v>5.6170542284229192</v>
      </c>
      <c r="N66" s="291" t="str">
        <f t="shared" si="2"/>
        <v>0,00315046374541155-0,0845752615745936i</v>
      </c>
      <c r="O66" s="291">
        <f t="shared" si="18"/>
        <v>-21.449110941909719</v>
      </c>
      <c r="P66" s="291">
        <f t="shared" si="19"/>
        <v>-87.866694687108904</v>
      </c>
      <c r="Q66" s="247">
        <f t="shared" si="3"/>
        <v>-555.16231558201821</v>
      </c>
      <c r="R66" s="247" t="str">
        <f t="shared" si="4"/>
        <v>-0,162695147529587+0,289932944001583i</v>
      </c>
      <c r="S66" s="247">
        <f t="shared" si="20"/>
        <v>-9.5651659607278336</v>
      </c>
      <c r="T66" s="247">
        <f t="shared" si="21"/>
        <v>119.29885291101971</v>
      </c>
      <c r="U66" s="290" t="str">
        <f t="shared" si="5"/>
        <v>0,0889466806854919+0,0163666546218909i</v>
      </c>
      <c r="V66" s="245">
        <f t="shared" si="22"/>
        <v>-20.872796472313553</v>
      </c>
      <c r="W66" s="245">
        <f t="shared" si="23"/>
        <v>10.426098484614581</v>
      </c>
      <c r="X66" s="289" t="str">
        <f t="shared" si="6"/>
        <v>-0,000860871454379022-0,00267431146140374i</v>
      </c>
      <c r="Y66" s="289">
        <f t="shared" si="24"/>
        <v>-51.027556163121929</v>
      </c>
      <c r="Z66" s="289">
        <f t="shared" si="25"/>
        <v>-107.84357275623056</v>
      </c>
      <c r="AA66" s="288" t="str">
        <f t="shared" si="7"/>
        <v>0,00512408309433318-0,0927403431666409i</v>
      </c>
      <c r="AB66" s="288">
        <f t="shared" si="26"/>
        <v>-20.64138818674531</v>
      </c>
      <c r="AC66" s="288">
        <f t="shared" si="27"/>
        <v>-86.837513016934366</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19.33964665088142</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-0,0831142962884712-0,191082843822793i</v>
      </c>
      <c r="G67" s="247">
        <f t="shared" si="12"/>
        <v>-13.623037850279129</v>
      </c>
      <c r="H67" s="247">
        <f t="shared" si="13"/>
        <v>-113.5073406023449</v>
      </c>
      <c r="I67" s="292">
        <f t="shared" ref="I67:I95" si="30">IF(freq_ratio2&gt;1,(Kinput2-Kfeed2*Metccm2/(2*ratio2*Gdc_ccm2))/(2/rload2-Kfeed2/Gdc_ccm2),(Kinput2-Kfeed2*Metccm2/(2*ratio2*Gdc_dcm2))/(2/rload2-Kfeed2/Gdc_dcm2))</f>
        <v>0.18199779009962505</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-0,000782155875091845-0,00179820531002903i</v>
      </c>
      <c r="K67" s="292">
        <f t="shared" si="16"/>
        <v>-54.150686256979768</v>
      </c>
      <c r="L67" s="292">
        <f t="shared" si="17"/>
        <v>-113.5073406023449</v>
      </c>
      <c r="M67" s="291">
        <f t="shared" ref="M67:M95" si="32">IF(freq_ratio2&gt;1,(1-Kfeed2*rload2*Xequiv2^2/(Gdc_ccm2*(Xequiv2^2+Requiv2^2)))/(2/rload2-Kfeed2/Gdc_ccm2),1/(2/rload2-Kfeed2/Gdc_dcm2))</f>
        <v>5.6170542284229192</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0,00268858582249415-0,0671680213642077i</v>
      </c>
      <c r="O67" s="291">
        <f t="shared" si="18"/>
        <v>-23.449796105841031</v>
      </c>
      <c r="P67" s="291">
        <f t="shared" si="19"/>
        <v>-87.707801642326544</v>
      </c>
      <c r="Q67" s="247">
        <f t="shared" ref="Q67:Q95" si="34">-currentransferratio2*RFB_2/(Rfeedforward2*(Cvolt2*nanoF2+Cforward2*picoF2*alpha_Cf2)*Rupper2*kiliOhm2)</f>
        <v>-555.16231558201821</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-0,109731642916178+0,254554431425718i</v>
      </c>
      <c r="S67" s="247">
        <f t="shared" si="20"/>
        <v>-11.144183409076104</v>
      </c>
      <c r="T67" s="247">
        <f t="shared" si="21"/>
        <v>113.31958853658666</v>
      </c>
      <c r="U67" s="290" t="str">
        <f t="shared" si="5"/>
        <v>0,0577612529460763-0,000189278049289917i</v>
      </c>
      <c r="V67" s="245">
        <f t="shared" si="22"/>
        <v>-24.767221259355235</v>
      </c>
      <c r="W67" s="245">
        <f t="shared" si="23"/>
        <v>-0.18775206575823866</v>
      </c>
      <c r="X67" s="289" t="str">
        <f t="shared" si="6"/>
        <v>-0,000830487041209258-0,00190827231705746i</v>
      </c>
      <c r="Y67" s="289">
        <f t="shared" si="24"/>
        <v>-53.633905621651714</v>
      </c>
      <c r="Z67" s="289">
        <f t="shared" si="25"/>
        <v>-113.5188502470786</v>
      </c>
      <c r="AA67" s="288" t="str">
        <f t="shared" si="7"/>
        <v>0,00283908184654985-0,0712861352285668i</v>
      </c>
      <c r="AB67" s="288">
        <f t="shared" si="26"/>
        <v>-22.933015470512981</v>
      </c>
      <c r="AC67" s="288">
        <f t="shared" si="27"/>
        <v>-87.719311287060222</v>
      </c>
    </row>
    <row r="68" spans="1:29">
      <c r="A68" s="297">
        <v>0.3</v>
      </c>
      <c r="B68" s="296">
        <f t="shared" si="8"/>
        <v>19952.623149688796</v>
      </c>
      <c r="C68" s="295">
        <f t="shared" si="9"/>
        <v>125366.02861381591</v>
      </c>
      <c r="D68" s="294" t="str">
        <f t="shared" si="10"/>
        <v>125366,028613816i</v>
      </c>
      <c r="E68" s="293">
        <f t="shared" si="28"/>
        <v>19.33964665088142</v>
      </c>
      <c r="F68" s="247" t="str">
        <f t="shared" si="29"/>
        <v>-0,0755165396521074-0,137683635773558i</v>
      </c>
      <c r="G68" s="247">
        <f t="shared" si="12"/>
        <v>-16.080151818644204</v>
      </c>
      <c r="H68" s="247">
        <f t="shared" si="13"/>
        <v>-118.74382955546035</v>
      </c>
      <c r="I68" s="292">
        <f t="shared" si="30"/>
        <v>0.18199779009962505</v>
      </c>
      <c r="J68" s="292" t="str">
        <f t="shared" si="31"/>
        <v>-0,000710656382753915-0,00129568641537342i</v>
      </c>
      <c r="K68" s="292">
        <f t="shared" si="16"/>
        <v>-56.607800225344874</v>
      </c>
      <c r="L68" s="292">
        <f t="shared" si="17"/>
        <v>-118.74382955546047</v>
      </c>
      <c r="M68" s="291">
        <f t="shared" si="32"/>
        <v>5.6170542284229192</v>
      </c>
      <c r="N68" s="291" t="str">
        <f t="shared" si="33"/>
        <v>0,00240323480881667-0,0533371919344534i</v>
      </c>
      <c r="O68" s="291">
        <f t="shared" si="18"/>
        <v>-25.450589077968715</v>
      </c>
      <c r="P68" s="291">
        <f t="shared" si="19"/>
        <v>-87.42014645741385</v>
      </c>
      <c r="Q68" s="247">
        <f t="shared" si="34"/>
        <v>-555.16231558201821</v>
      </c>
      <c r="R68" s="247" t="str">
        <f t="shared" si="35"/>
        <v>-0,0702081361435244+0,215426368044418i</v>
      </c>
      <c r="S68" s="247">
        <f t="shared" si="20"/>
        <v>-12.895635716695086</v>
      </c>
      <c r="T68" s="247">
        <f t="shared" si="21"/>
        <v>108.05095328964022</v>
      </c>
      <c r="U68" s="290" t="str">
        <f t="shared" si="5"/>
        <v>0,0349625610908311-0,00660174241941039i</v>
      </c>
      <c r="V68" s="245">
        <f t="shared" si="22"/>
        <v>-28.975787535339293</v>
      </c>
      <c r="W68" s="245">
        <f t="shared" si="23"/>
        <v>-10.692876265820129</v>
      </c>
      <c r="X68" s="289" t="str">
        <f t="shared" si="6"/>
        <v>-0,000745552833708097-0,00133752786737915i</v>
      </c>
      <c r="Y68" s="289">
        <f t="shared" si="24"/>
        <v>-56.298886707475219</v>
      </c>
      <c r="Z68" s="289">
        <f t="shared" si="25"/>
        <v>-119.1357791964593</v>
      </c>
      <c r="AA68" s="288" t="str">
        <f t="shared" si="7"/>
        <v>0,0021121087735239-0,0552840059685596i</v>
      </c>
      <c r="AB68" s="288">
        <f t="shared" si="26"/>
        <v>-25.14167556009906</v>
      </c>
      <c r="AC68" s="288">
        <f t="shared" si="27"/>
        <v>-87.812096098412667</v>
      </c>
    </row>
    <row r="69" spans="1:29">
      <c r="A69" s="297">
        <v>0.4</v>
      </c>
      <c r="B69" s="296">
        <f t="shared" si="8"/>
        <v>25118.864315095805</v>
      </c>
      <c r="C69" s="295">
        <f t="shared" si="9"/>
        <v>157826.4791976476</v>
      </c>
      <c r="D69" s="294" t="str">
        <f t="shared" si="10"/>
        <v>157826,479197648i</v>
      </c>
      <c r="E69" s="293">
        <f t="shared" si="28"/>
        <v>19.33964665088142</v>
      </c>
      <c r="F69" s="247" t="str">
        <f t="shared" si="29"/>
        <v>-0,0655553743351346-0,095586681300631i</v>
      </c>
      <c r="G69" s="247">
        <f t="shared" si="12"/>
        <v>-18.71784287072008</v>
      </c>
      <c r="H69" s="247">
        <f t="shared" si="13"/>
        <v>-124.44315644972163</v>
      </c>
      <c r="I69" s="292">
        <f t="shared" si="30"/>
        <v>0.18199779009962505</v>
      </c>
      <c r="J69" s="292" t="str">
        <f t="shared" si="31"/>
        <v>-0,000616915783081508-0,000899528573283376i</v>
      </c>
      <c r="K69" s="292">
        <f t="shared" si="16"/>
        <v>-59.245491277420719</v>
      </c>
      <c r="L69" s="292">
        <f t="shared" si="17"/>
        <v>-124.44315644972163</v>
      </c>
      <c r="M69" s="291">
        <f t="shared" si="32"/>
        <v>5.6170542284229192</v>
      </c>
      <c r="N69" s="291" t="str">
        <f t="shared" si="33"/>
        <v>0,00223016571492052-0,0423500035424477i</v>
      </c>
      <c r="O69" s="291">
        <f t="shared" si="18"/>
        <v>-27.450904177031916</v>
      </c>
      <c r="P69" s="291">
        <f t="shared" si="19"/>
        <v>-86.985568988994046</v>
      </c>
      <c r="Q69" s="247">
        <f t="shared" si="34"/>
        <v>-555.16231558201821</v>
      </c>
      <c r="R69" s="247" t="str">
        <f t="shared" si="35"/>
        <v>-0,0428780839299867+0,177253635323863i</v>
      </c>
      <c r="S69" s="247">
        <f t="shared" si="20"/>
        <v>-14.781119500754992</v>
      </c>
      <c r="T69" s="247">
        <f t="shared" si="21"/>
        <v>103.59875301758578</v>
      </c>
      <c r="U69" s="290" t="str">
        <f t="shared" si="5"/>
        <v>0,019753975591884-0,00752135467252193i</v>
      </c>
      <c r="V69" s="245">
        <f t="shared" si="22"/>
        <v>-33.498962371475052</v>
      </c>
      <c r="W69" s="245">
        <f t="shared" si="23"/>
        <v>-20.844403432135806</v>
      </c>
      <c r="X69" s="289" t="str">
        <f t="shared" si="6"/>
        <v>-0,000636351547349985-0,0009127732480625i</v>
      </c>
      <c r="Y69" s="289">
        <f t="shared" si="24"/>
        <v>-59.072448747576217</v>
      </c>
      <c r="Z69" s="289">
        <f t="shared" si="25"/>
        <v>-124.88277406761057</v>
      </c>
      <c r="AA69" s="288" t="str">
        <f t="shared" si="7"/>
        <v>0,0019434969247995-0,0432183556140453i</v>
      </c>
      <c r="AB69" s="288">
        <f t="shared" si="26"/>
        <v>-27.2778616471874</v>
      </c>
      <c r="AC69" s="288">
        <f t="shared" si="27"/>
        <v>-87.42518660688296</v>
      </c>
    </row>
    <row r="70" spans="1:29">
      <c r="A70" s="297">
        <v>0.5</v>
      </c>
      <c r="B70" s="296">
        <f t="shared" si="8"/>
        <v>31622.776601683796</v>
      </c>
      <c r="C70" s="295">
        <f t="shared" si="9"/>
        <v>198691.76531592204</v>
      </c>
      <c r="D70" s="294" t="str">
        <f t="shared" si="10"/>
        <v>198691,765315922i</v>
      </c>
      <c r="E70" s="293">
        <f t="shared" si="28"/>
        <v>19.33964665088142</v>
      </c>
      <c r="F70" s="247" t="str">
        <f t="shared" si="29"/>
        <v>-0,054050492000557-0,0636345884725804i</v>
      </c>
      <c r="G70" s="247">
        <f t="shared" si="12"/>
        <v>-21.567163472785648</v>
      </c>
      <c r="H70" s="247">
        <f t="shared" si="13"/>
        <v>-130.3441922917977</v>
      </c>
      <c r="I70" s="292">
        <f t="shared" si="30"/>
        <v>0.18199779009962505</v>
      </c>
      <c r="J70" s="292" t="str">
        <f t="shared" si="31"/>
        <v>-0,000508647871156968-0,000598840024586534i</v>
      </c>
      <c r="K70" s="292">
        <f t="shared" si="16"/>
        <v>-62.094811879486294</v>
      </c>
      <c r="L70" s="292">
        <f t="shared" si="17"/>
        <v>-130.34419229179767</v>
      </c>
      <c r="M70" s="291">
        <f t="shared" si="32"/>
        <v>5.6170542284229192</v>
      </c>
      <c r="N70" s="291" t="str">
        <f t="shared" si="33"/>
        <v>0,00212802245124007-0,0336238781322436i</v>
      </c>
      <c r="O70" s="291">
        <f t="shared" si="18"/>
        <v>-29.449683019669113</v>
      </c>
      <c r="P70" s="291">
        <f t="shared" si="19"/>
        <v>-86.378635970807409</v>
      </c>
      <c r="Q70" s="247">
        <f t="shared" si="34"/>
        <v>-555.16231558201821</v>
      </c>
      <c r="R70" s="247" t="str">
        <f t="shared" si="35"/>
        <v>-0,0252018452173304+0,142966878687191i</v>
      </c>
      <c r="S70" s="247">
        <f t="shared" si="20"/>
        <v>-16.762393942402095</v>
      </c>
      <c r="T70" s="247">
        <f t="shared" si="21"/>
        <v>99.99725091732958</v>
      </c>
      <c r="U70" s="290" t="str">
        <f t="shared" si="5"/>
        <v>0,0104598106237873-0,00612372108367213i</v>
      </c>
      <c r="V70" s="245">
        <f t="shared" si="22"/>
        <v>-38.32955741518775</v>
      </c>
      <c r="W70" s="245">
        <f t="shared" si="23"/>
        <v>-30.34694137446817</v>
      </c>
      <c r="X70" s="289" t="str">
        <f t="shared" si="6"/>
        <v>-0,000517749706428469-0,000601965919311182i</v>
      </c>
      <c r="Y70" s="289">
        <f t="shared" si="24"/>
        <v>-62.003646946153104</v>
      </c>
      <c r="Z70" s="289">
        <f t="shared" si="25"/>
        <v>-130.69875989590622</v>
      </c>
      <c r="AA70" s="288" t="str">
        <f t="shared" si="7"/>
        <v>0,00194016293708897-0,0339913017278566i</v>
      </c>
      <c r="AB70" s="288">
        <f t="shared" si="26"/>
        <v>-29.358518086335927</v>
      </c>
      <c r="AC70" s="288">
        <f t="shared" si="27"/>
        <v>-86.73320357491599</v>
      </c>
    </row>
    <row r="71" spans="1:29">
      <c r="A71" s="297">
        <v>0.6</v>
      </c>
      <c r="B71" s="296">
        <f t="shared" si="8"/>
        <v>39810.717055349727</v>
      </c>
      <c r="C71" s="295">
        <f t="shared" si="9"/>
        <v>250138.11247045716</v>
      </c>
      <c r="D71" s="294" t="str">
        <f t="shared" si="10"/>
        <v>250138,112470457i</v>
      </c>
      <c r="E71" s="293">
        <f t="shared" si="28"/>
        <v>19.33964665088142</v>
      </c>
      <c r="F71" s="247" t="str">
        <f t="shared" si="29"/>
        <v>-0,042223757112591-0,040641722876859i</v>
      </c>
      <c r="G71" s="247">
        <f t="shared" si="12"/>
        <v>-24.641244283231355</v>
      </c>
      <c r="H71" s="247">
        <f t="shared" si="13"/>
        <v>-136.09373498194489</v>
      </c>
      <c r="I71" s="292">
        <f t="shared" si="30"/>
        <v>0.18199779009962505</v>
      </c>
      <c r="J71" s="292" t="str">
        <f t="shared" si="31"/>
        <v>-0,000397351131740799-0,00038246323125519i</v>
      </c>
      <c r="K71" s="292">
        <f t="shared" si="16"/>
        <v>-65.168892689931994</v>
      </c>
      <c r="L71" s="292">
        <f t="shared" si="17"/>
        <v>-136.09373498194486</v>
      </c>
      <c r="M71" s="291">
        <f t="shared" si="32"/>
        <v>5.6170542284229192</v>
      </c>
      <c r="N71" s="291" t="str">
        <f t="shared" si="33"/>
        <v>0,00206975184158517-0,0266953483829439i</v>
      </c>
      <c r="O71" s="291">
        <f t="shared" si="18"/>
        <v>-31.445259733427555</v>
      </c>
      <c r="P71" s="291">
        <f t="shared" si="19"/>
        <v>-85.566595508316183</v>
      </c>
      <c r="Q71" s="247">
        <f t="shared" si="34"/>
        <v>-555.16231558201821</v>
      </c>
      <c r="R71" s="247" t="str">
        <f t="shared" si="35"/>
        <v>-0,0144180863685266+0,113865659821067i</v>
      </c>
      <c r="S71" s="247">
        <f t="shared" si="20"/>
        <v>-18.803064166201516</v>
      </c>
      <c r="T71" s="247">
        <f t="shared" si="21"/>
        <v>97.216595510108249</v>
      </c>
      <c r="U71" s="290" t="str">
        <f t="shared" si="5"/>
        <v>0,00523648236849153-0,00422186009314537i</v>
      </c>
      <c r="V71" s="245">
        <f t="shared" si="22"/>
        <v>-43.444308449432882</v>
      </c>
      <c r="W71" s="245">
        <f t="shared" si="23"/>
        <v>-38.877139471836657</v>
      </c>
      <c r="X71" s="289" t="str">
        <f t="shared" si="6"/>
        <v>-0,000401067333609068-0,000382774372336613i</v>
      </c>
      <c r="Y71" s="289">
        <f t="shared" si="24"/>
        <v>-65.123367903328742</v>
      </c>
      <c r="Z71" s="289">
        <f t="shared" si="25"/>
        <v>-136.33690163251447</v>
      </c>
      <c r="AA71" s="288" t="str">
        <f t="shared" si="7"/>
        <v>0,00196671798074846-0,0268442208804376i</v>
      </c>
      <c r="AB71" s="288">
        <f t="shared" si="26"/>
        <v>-31.399734946824314</v>
      </c>
      <c r="AC71" s="288">
        <f t="shared" si="27"/>
        <v>-85.809762158885746</v>
      </c>
    </row>
    <row r="72" spans="1:29">
      <c r="A72" s="297">
        <v>0.7</v>
      </c>
      <c r="B72" s="296">
        <f t="shared" si="8"/>
        <v>50118.723362727229</v>
      </c>
      <c r="C72" s="295">
        <f t="shared" si="9"/>
        <v>314905.22624728602</v>
      </c>
      <c r="D72" s="294" t="str">
        <f t="shared" si="10"/>
        <v>314905,226247286i</v>
      </c>
      <c r="E72" s="293">
        <f t="shared" si="28"/>
        <v>19.33964665088142</v>
      </c>
      <c r="F72" s="247" t="str">
        <f t="shared" si="29"/>
        <v>-0,031329245936967-0,025083741667496i</v>
      </c>
      <c r="G72" s="247">
        <f t="shared" si="12"/>
        <v>-27.929810954545928</v>
      </c>
      <c r="H72" s="247">
        <f t="shared" si="13"/>
        <v>-141.31751152869668</v>
      </c>
      <c r="I72" s="292">
        <f t="shared" si="30"/>
        <v>0.18199779009962505</v>
      </c>
      <c r="J72" s="292" t="str">
        <f t="shared" si="31"/>
        <v>-0,000294827182158252-0,000236053203728316i</v>
      </c>
      <c r="K72" s="292">
        <f t="shared" si="16"/>
        <v>-68.457459361246563</v>
      </c>
      <c r="L72" s="292">
        <f t="shared" si="17"/>
        <v>-141.31751152869666</v>
      </c>
      <c r="M72" s="291">
        <f t="shared" si="32"/>
        <v>5.6170542284229192</v>
      </c>
      <c r="N72" s="291" t="str">
        <f t="shared" si="33"/>
        <v>0,00203762849112945-0,0211953060438834i</v>
      </c>
      <c r="O72" s="291">
        <f t="shared" si="18"/>
        <v>-33.435252581051429</v>
      </c>
      <c r="P72" s="291">
        <f t="shared" si="19"/>
        <v>-84.508697829449062</v>
      </c>
      <c r="Q72" s="247">
        <f t="shared" si="34"/>
        <v>-555.16231558201821</v>
      </c>
      <c r="R72" s="247" t="str">
        <f t="shared" si="35"/>
        <v>-0,00814427577383022+0,0900871758683077i</v>
      </c>
      <c r="S72" s="247">
        <f t="shared" si="20"/>
        <v>-20.871390129409289</v>
      </c>
      <c r="T72" s="247">
        <f t="shared" si="21"/>
        <v>95.165747142452915</v>
      </c>
      <c r="U72" s="290" t="str">
        <f t="shared" si="5"/>
        <v>0,00251487746573172-0,00261807437896541i</v>
      </c>
      <c r="V72" s="245">
        <f t="shared" si="22"/>
        <v>-48.801201083955206</v>
      </c>
      <c r="W72" s="245">
        <f t="shared" si="23"/>
        <v>-46.151764386243762</v>
      </c>
      <c r="X72" s="289" t="str">
        <f t="shared" si="6"/>
        <v>-0,000296189590359525-0,000235870943872044i</v>
      </c>
      <c r="Y72" s="289">
        <f t="shared" si="24"/>
        <v>-68.435617817655043</v>
      </c>
      <c r="Z72" s="289">
        <f t="shared" si="25"/>
        <v>-141.46789399007088</v>
      </c>
      <c r="AA72" s="288" t="str">
        <f t="shared" si="7"/>
        <v>0,00198698105895714-0,0212539592111631i</v>
      </c>
      <c r="AB72" s="288">
        <f t="shared" si="26"/>
        <v>-33.413411037459895</v>
      </c>
      <c r="AC72" s="288">
        <f t="shared" si="27"/>
        <v>-84.659080290823326</v>
      </c>
    </row>
    <row r="73" spans="1:29">
      <c r="A73" s="297">
        <v>0.8</v>
      </c>
      <c r="B73" s="296">
        <f t="shared" si="8"/>
        <v>63095.734448019342</v>
      </c>
      <c r="C73" s="295">
        <f t="shared" si="9"/>
        <v>396442.19162950001</v>
      </c>
      <c r="D73" s="294" t="str">
        <f t="shared" si="10"/>
        <v>396442,1916295i</v>
      </c>
      <c r="E73" s="293">
        <f t="shared" si="28"/>
        <v>19.33964665088142</v>
      </c>
      <c r="F73" s="247" t="str">
        <f t="shared" si="29"/>
        <v>-0,0222291606149088-0,0151652701975325i</v>
      </c>
      <c r="G73" s="247">
        <f t="shared" si="12"/>
        <v>-31.401888564182435</v>
      </c>
      <c r="H73" s="247">
        <f t="shared" si="13"/>
        <v>-145.69724738082925</v>
      </c>
      <c r="I73" s="292">
        <f t="shared" si="30"/>
        <v>0.18199779009962505</v>
      </c>
      <c r="J73" s="292" t="str">
        <f t="shared" si="31"/>
        <v>-0,000209189866842714-0,000142714379018338i</v>
      </c>
      <c r="K73" s="292">
        <f t="shared" si="16"/>
        <v>-71.929536970883078</v>
      </c>
      <c r="L73" s="292">
        <f t="shared" si="17"/>
        <v>-145.69724738082922</v>
      </c>
      <c r="M73" s="291">
        <f t="shared" si="32"/>
        <v>5.6170542284229192</v>
      </c>
      <c r="N73" s="291" t="str">
        <f t="shared" si="33"/>
        <v>0,00202037153516596-0,0168296794675669i</v>
      </c>
      <c r="O73" s="291">
        <f t="shared" si="18"/>
        <v>-35.416341239171835</v>
      </c>
      <c r="P73" s="291">
        <f t="shared" si="19"/>
        <v>-83.154508148394896</v>
      </c>
      <c r="Q73" s="247">
        <f t="shared" si="34"/>
        <v>-555.16231558201821</v>
      </c>
      <c r="R73" s="247" t="str">
        <f t="shared" si="35"/>
        <v>-0,00460881042598058+0,0711036766640877i</v>
      </c>
      <c r="S73" s="247">
        <f t="shared" si="20"/>
        <v>-22.943950633595552</v>
      </c>
      <c r="T73" s="247">
        <f t="shared" si="21"/>
        <v>93.70861977085444</v>
      </c>
      <c r="U73" s="290" t="str">
        <f t="shared" si="5"/>
        <v>0,00118075645585167-0,00151068119347735i</v>
      </c>
      <c r="V73" s="245">
        <f t="shared" si="22"/>
        <v>-54.345839197777963</v>
      </c>
      <c r="W73" s="245">
        <f t="shared" si="23"/>
        <v>-51.988627609974756</v>
      </c>
      <c r="X73" s="289" t="str">
        <f t="shared" si="6"/>
        <v>-0,000209652787494347-0,000142565996215527i</v>
      </c>
      <c r="Y73" s="289">
        <f t="shared" si="24"/>
        <v>-71.919284925696246</v>
      </c>
      <c r="Z73" s="289">
        <f t="shared" si="25"/>
        <v>-145.78390529329454</v>
      </c>
      <c r="AA73" s="288" t="str">
        <f t="shared" si="7"/>
        <v>0,00199727092659607-0,0168525955181499i</v>
      </c>
      <c r="AB73" s="288">
        <f t="shared" si="26"/>
        <v>-35.406089193985004</v>
      </c>
      <c r="AC73" s="288">
        <f t="shared" si="27"/>
        <v>-83.241166060860294</v>
      </c>
    </row>
    <row r="74" spans="1:29">
      <c r="A74" s="297">
        <v>0.9</v>
      </c>
      <c r="B74" s="296">
        <f t="shared" si="8"/>
        <v>79432.823472428179</v>
      </c>
      <c r="C74" s="295">
        <f t="shared" si="9"/>
        <v>499091.14934975049</v>
      </c>
      <c r="D74" s="294" t="str">
        <f t="shared" si="10"/>
        <v>499091,14934975i</v>
      </c>
      <c r="E74" s="293">
        <f t="shared" si="28"/>
        <v>19.33964665088142</v>
      </c>
      <c r="F74" s="247" t="str">
        <f t="shared" si="29"/>
        <v>-0,0152196557469636-0,00914000479155669i</v>
      </c>
      <c r="G74" s="247">
        <f t="shared" si="12"/>
        <v>-35.014446439331472</v>
      </c>
      <c r="H74" s="247">
        <f t="shared" si="13"/>
        <v>-149.01351920920268</v>
      </c>
      <c r="I74" s="292">
        <f t="shared" si="30"/>
        <v>0.18199779009962505</v>
      </c>
      <c r="J74" s="292" t="str">
        <f t="shared" si="31"/>
        <v>-0,000143226179982879-0,0000860129817049934i</v>
      </c>
      <c r="K74" s="292">
        <f t="shared" si="16"/>
        <v>-75.542094846032128</v>
      </c>
      <c r="L74" s="292">
        <f t="shared" si="17"/>
        <v>-149.0135192092026</v>
      </c>
      <c r="M74" s="291">
        <f t="shared" si="32"/>
        <v>5.6170542284229192</v>
      </c>
      <c r="N74" s="291" t="str">
        <f t="shared" si="33"/>
        <v>0,00201119821125742-0,0133644020950291i</v>
      </c>
      <c r="O74" s="291">
        <f t="shared" si="18"/>
        <v>-37.383751837503453</v>
      </c>
      <c r="P74" s="291">
        <f t="shared" si="19"/>
        <v>-81.441823909027505</v>
      </c>
      <c r="Q74" s="247">
        <f t="shared" si="34"/>
        <v>-555.16231558201821</v>
      </c>
      <c r="R74" s="247" t="str">
        <f t="shared" si="35"/>
        <v>-0,00264241056557083+0,0561242958076418i</v>
      </c>
      <c r="S74" s="247">
        <f t="shared" si="20"/>
        <v>-25.007365729609504</v>
      </c>
      <c r="T74" s="247">
        <f t="shared" si="21"/>
        <v>92.695575114350177</v>
      </c>
      <c r="U74" s="290" t="str">
        <f t="shared" si="5"/>
        <v>0,000553192911754718-0,000830040816002483i</v>
      </c>
      <c r="V74" s="245">
        <f t="shared" si="22"/>
        <v>-60.021812168940983</v>
      </c>
      <c r="W74" s="245">
        <f t="shared" si="23"/>
        <v>-56.317944094852514</v>
      </c>
      <c r="X74" s="289" t="str">
        <f t="shared" si="6"/>
        <v>-0,000143376829994447-0,0000859415153211301i</v>
      </c>
      <c r="Y74" s="289">
        <f t="shared" si="24"/>
        <v>-75.537291539384498</v>
      </c>
      <c r="Z74" s="289">
        <f t="shared" si="25"/>
        <v>-149.06110335706236</v>
      </c>
      <c r="AA74" s="288" t="str">
        <f t="shared" si="7"/>
        <v>0,00200120474482307-0,0133734612806346i</v>
      </c>
      <c r="AB74" s="288">
        <f t="shared" si="26"/>
        <v>-37.378948530855766</v>
      </c>
      <c r="AC74" s="288">
        <f t="shared" si="27"/>
        <v>-81.489408056887356</v>
      </c>
    </row>
    <row r="75" spans="1:29">
      <c r="A75" s="297">
        <v>1</v>
      </c>
      <c r="B75" s="296">
        <f t="shared" si="8"/>
        <v>100000</v>
      </c>
      <c r="C75" s="295">
        <f t="shared" si="9"/>
        <v>628318.53071795858</v>
      </c>
      <c r="D75" s="294" t="str">
        <f t="shared" si="10"/>
        <v>628318,530717959i</v>
      </c>
      <c r="E75" s="293">
        <f t="shared" si="28"/>
        <v>19.33964665088142</v>
      </c>
      <c r="F75" s="247" t="str">
        <f t="shared" si="29"/>
        <v>-0,0101474608288024-0,00559166433837413i</v>
      </c>
      <c r="G75" s="247">
        <f t="shared" si="12"/>
        <v>-38.721255902663778</v>
      </c>
      <c r="H75" s="247">
        <f t="shared" si="13"/>
        <v>-151.14344511863564</v>
      </c>
      <c r="I75" s="292">
        <f t="shared" si="30"/>
        <v>0.18199779009962505</v>
      </c>
      <c r="J75" s="292" t="str">
        <f t="shared" si="31"/>
        <v>-0,0000954937532884225-0,0000526209486105886i</v>
      </c>
      <c r="K75" s="292">
        <f t="shared" si="16"/>
        <v>-79.248904309364448</v>
      </c>
      <c r="L75" s="292">
        <f t="shared" si="17"/>
        <v>-151.14344511863553</v>
      </c>
      <c r="M75" s="291">
        <f t="shared" si="32"/>
        <v>5.6170542284229192</v>
      </c>
      <c r="N75" s="291" t="str">
        <f t="shared" si="33"/>
        <v>0,00200628893401331-0,0106134867982293i</v>
      </c>
      <c r="O75" s="291">
        <f t="shared" si="18"/>
        <v>-39.330359730562314</v>
      </c>
      <c r="P75" s="291">
        <f t="shared" si="19"/>
        <v>-79.29557073461568</v>
      </c>
      <c r="Q75" s="247">
        <f t="shared" si="34"/>
        <v>-555.16231558201821</v>
      </c>
      <c r="R75" s="247" t="str">
        <f t="shared" si="35"/>
        <v>-0,00154376488714704+0,0443505109007626i</v>
      </c>
      <c r="S75" s="247">
        <f t="shared" si="20"/>
        <v>-27.056768660954155</v>
      </c>
      <c r="T75" s="247">
        <f t="shared" si="21"/>
        <v>91.993562504061501</v>
      </c>
      <c r="U75" s="290" t="str">
        <f t="shared" si="5"/>
        <v>0,000263658463913673-0,000441412857036568i</v>
      </c>
      <c r="V75" s="245">
        <f t="shared" si="22"/>
        <v>-65.778024563617933</v>
      </c>
      <c r="W75" s="245">
        <f t="shared" si="23"/>
        <v>-59.149882614574082</v>
      </c>
      <c r="X75" s="289" t="str">
        <f t="shared" si="6"/>
        <v>-0,0000955421588554391-0,0000525926415683699i</v>
      </c>
      <c r="Y75" s="289">
        <f t="shared" si="24"/>
        <v>-79.246614745737205</v>
      </c>
      <c r="Z75" s="289">
        <f t="shared" si="25"/>
        <v>-151.16874288069209</v>
      </c>
      <c r="AA75" s="288" t="str">
        <f t="shared" si="7"/>
        <v>0,00200213025731512-0,0106171698709656i</v>
      </c>
      <c r="AB75" s="288">
        <f t="shared" si="26"/>
        <v>-39.328070166935092</v>
      </c>
      <c r="AC75" s="288">
        <f t="shared" si="27"/>
        <v>-79.32086849667229</v>
      </c>
    </row>
    <row r="76" spans="1:29">
      <c r="A76" s="297">
        <v>1.1000000000000001</v>
      </c>
      <c r="B76" s="296">
        <f t="shared" si="8"/>
        <v>125892.5411794168</v>
      </c>
      <c r="C76" s="295">
        <f t="shared" si="9"/>
        <v>791006.16502201266</v>
      </c>
      <c r="D76" s="294" t="str">
        <f t="shared" si="10"/>
        <v>791006,165022013i</v>
      </c>
      <c r="E76" s="293">
        <f t="shared" si="28"/>
        <v>19.33964665088142</v>
      </c>
      <c r="F76" s="247" t="str">
        <f t="shared" si="29"/>
        <v>-0,00664002175384394-0,00352578162256478i</v>
      </c>
      <c r="G76" s="247">
        <f t="shared" si="12"/>
        <v>-42.477899713383849</v>
      </c>
      <c r="H76" s="247">
        <f t="shared" si="13"/>
        <v>-152.03216860923067</v>
      </c>
      <c r="I76" s="292">
        <f t="shared" si="30"/>
        <v>0.18199779009962505</v>
      </c>
      <c r="J76" s="292" t="str">
        <f t="shared" si="31"/>
        <v>-0,0000624866269393788-0,0000331797408331354i</v>
      </c>
      <c r="K76" s="292">
        <f t="shared" si="16"/>
        <v>-83.005548120084484</v>
      </c>
      <c r="L76" s="292">
        <f t="shared" si="17"/>
        <v>-152.03216860923067</v>
      </c>
      <c r="M76" s="291">
        <f t="shared" si="32"/>
        <v>5.6170542284229192</v>
      </c>
      <c r="N76" s="291" t="str">
        <f t="shared" si="33"/>
        <v>0,00200360686820672-0,00842936431179508i</v>
      </c>
      <c r="O76" s="291">
        <f t="shared" si="18"/>
        <v>-41.245415493578477</v>
      </c>
      <c r="P76" s="291">
        <f t="shared" si="19"/>
        <v>-76.62927591160728</v>
      </c>
      <c r="Q76" s="247">
        <f t="shared" si="34"/>
        <v>-555.16231558201821</v>
      </c>
      <c r="R76" s="247" t="str">
        <f t="shared" si="35"/>
        <v>-0,000919566941481681+0,0350934059587625i</v>
      </c>
      <c r="S76" s="247">
        <f t="shared" si="20"/>
        <v>-29.092508669537427</v>
      </c>
      <c r="T76" s="247">
        <f t="shared" si="21"/>
        <v>91.501001386324177</v>
      </c>
      <c r="U76" s="290" t="str">
        <f t="shared" si="5"/>
        <v>0,000129837630298164-0,000229778786759665i</v>
      </c>
      <c r="V76" s="245">
        <f t="shared" si="22"/>
        <v>-71.570408382921286</v>
      </c>
      <c r="W76" s="245">
        <f t="shared" si="23"/>
        <v>-60.531167222906511</v>
      </c>
      <c r="X76" s="289" t="str">
        <f t="shared" si="6"/>
        <v>-0,0000625023637883389-0,0000331696857892151i</v>
      </c>
      <c r="Y76" s="289">
        <f t="shared" si="24"/>
        <v>-83.004420520897582</v>
      </c>
      <c r="Z76" s="289">
        <f t="shared" si="25"/>
        <v>-152.04533567328224</v>
      </c>
      <c r="AA76" s="288" t="str">
        <f t="shared" si="7"/>
        <v>0,00200192954766456-0,00843091896327715i</v>
      </c>
      <c r="AB76" s="288">
        <f t="shared" si="26"/>
        <v>-41.244287894391576</v>
      </c>
      <c r="AC76" s="288">
        <f t="shared" si="27"/>
        <v>-76.642442975658881</v>
      </c>
    </row>
    <row r="77" spans="1:29">
      <c r="A77" s="297">
        <v>1.2</v>
      </c>
      <c r="B77" s="296">
        <f t="shared" si="8"/>
        <v>158489.31924611135</v>
      </c>
      <c r="C77" s="295">
        <f t="shared" si="9"/>
        <v>995817.7620320617</v>
      </c>
      <c r="D77" s="294" t="str">
        <f t="shared" si="10"/>
        <v>995817,762032062i</v>
      </c>
      <c r="E77" s="293">
        <f t="shared" si="28"/>
        <v>19.33964665088142</v>
      </c>
      <c r="F77" s="247" t="str">
        <f t="shared" si="29"/>
        <v>-0,00428989544020599-0,00231339772471992i</v>
      </c>
      <c r="G77" s="247">
        <f t="shared" si="12"/>
        <v>-46.242447473089037</v>
      </c>
      <c r="H77" s="247">
        <f t="shared" si="13"/>
        <v>-151.66349343430997</v>
      </c>
      <c r="I77" s="292">
        <f t="shared" si="30"/>
        <v>0.18199779009962505</v>
      </c>
      <c r="J77" s="292" t="str">
        <f t="shared" si="31"/>
        <v>-0,0000403705147239784-0,0000217704739451037i</v>
      </c>
      <c r="K77" s="292">
        <f t="shared" si="16"/>
        <v>-86.770095879789693</v>
      </c>
      <c r="L77" s="292">
        <f t="shared" si="17"/>
        <v>-151.66349343430997</v>
      </c>
      <c r="M77" s="291">
        <f t="shared" si="32"/>
        <v>5.6170542284229192</v>
      </c>
      <c r="N77" s="291" t="str">
        <f t="shared" si="33"/>
        <v>0,00200210005951495-0,00669502846686142i</v>
      </c>
      <c r="O77" s="291">
        <f t="shared" si="18"/>
        <v>-43.112971705607791</v>
      </c>
      <c r="P77" s="291">
        <f t="shared" si="19"/>
        <v>-73.35108416262284</v>
      </c>
      <c r="Q77" s="247">
        <f t="shared" si="34"/>
        <v>-555.16231558201821</v>
      </c>
      <c r="R77" s="247" t="str">
        <f t="shared" si="35"/>
        <v>-0,000557013874523049+0,0278007073881792i</v>
      </c>
      <c r="S77" s="247">
        <f t="shared" si="20"/>
        <v>-31.117139985949755</v>
      </c>
      <c r="T77" s="247">
        <f t="shared" si="21"/>
        <v>91.147822396556379</v>
      </c>
      <c r="U77" s="290" t="str">
        <f t="shared" si="5"/>
        <v>0,0000667036244978659-0,000117973533229092i</v>
      </c>
      <c r="V77" s="245">
        <f t="shared" si="22"/>
        <v>-77.359587459038792</v>
      </c>
      <c r="W77" s="245">
        <f t="shared" si="23"/>
        <v>-60.515671037753599</v>
      </c>
      <c r="X77" s="289" t="str">
        <f t="shared" si="6"/>
        <v>-0,0000403757758836545-0,0000217671626208077i</v>
      </c>
      <c r="Y77" s="289">
        <f t="shared" si="24"/>
        <v>-86.769516540596697</v>
      </c>
      <c r="Z77" s="289">
        <f t="shared" si="25"/>
        <v>-151.67025327073242</v>
      </c>
      <c r="AA77" s="288" t="str">
        <f t="shared" si="7"/>
        <v>0,00200144364635118-0,0066957112124464i</v>
      </c>
      <c r="AB77" s="288">
        <f t="shared" si="26"/>
        <v>-43.112392366414809</v>
      </c>
      <c r="AC77" s="288">
        <f t="shared" si="27"/>
        <v>-73.357843999045286</v>
      </c>
    </row>
    <row r="78" spans="1:29">
      <c r="A78" s="297">
        <v>1.3</v>
      </c>
      <c r="B78" s="296">
        <f t="shared" si="8"/>
        <v>199526.23149688804</v>
      </c>
      <c r="C78" s="295">
        <f t="shared" si="9"/>
        <v>1253660.2861381597</v>
      </c>
      <c r="D78" s="294" t="str">
        <f t="shared" si="10"/>
        <v>1253660,28613816i</v>
      </c>
      <c r="E78" s="293">
        <f t="shared" si="28"/>
        <v>19.33964665088142</v>
      </c>
      <c r="F78" s="247" t="str">
        <f t="shared" si="29"/>
        <v>-0,00274825429677728-0,00158378478439942i</v>
      </c>
      <c r="G78" s="247">
        <f t="shared" si="12"/>
        <v>-49.973469406317228</v>
      </c>
      <c r="H78" s="247">
        <f t="shared" si="13"/>
        <v>-150.04568724207499</v>
      </c>
      <c r="I78" s="292">
        <f t="shared" si="30"/>
        <v>0.18199779009962505</v>
      </c>
      <c r="J78" s="292" t="str">
        <f t="shared" si="31"/>
        <v>-0,0000258627377053173-0,000014904374208976i</v>
      </c>
      <c r="K78" s="292">
        <f t="shared" si="16"/>
        <v>-90.501117813017856</v>
      </c>
      <c r="L78" s="292">
        <f t="shared" si="17"/>
        <v>-150.04568724207496</v>
      </c>
      <c r="M78" s="291">
        <f t="shared" si="32"/>
        <v>5.6170542284229192</v>
      </c>
      <c r="N78" s="291" t="str">
        <f t="shared" si="33"/>
        <v>0,00200122889516279-0,00531770954998105i</v>
      </c>
      <c r="O78" s="291">
        <f t="shared" si="18"/>
        <v>-44.910267603050869</v>
      </c>
      <c r="P78" s="291">
        <f t="shared" si="19"/>
        <v>-69.377031537809145</v>
      </c>
      <c r="Q78" s="247">
        <f t="shared" si="34"/>
        <v>-555.16231558201821</v>
      </c>
      <c r="R78" s="247" t="str">
        <f t="shared" si="35"/>
        <v>-0,000341810630509717+0,0220428869716246i</v>
      </c>
      <c r="S78" s="247">
        <f t="shared" si="20"/>
        <v>-33.133586366979934</v>
      </c>
      <c r="T78" s="247">
        <f t="shared" si="21"/>
        <v>90.888392571100155</v>
      </c>
      <c r="U78" s="290" t="str">
        <f t="shared" si="5"/>
        <v>0,0000358505715238777-0,000060038104357396i</v>
      </c>
      <c r="V78" s="245">
        <f t="shared" si="22"/>
        <v>-83.107055773297148</v>
      </c>
      <c r="W78" s="245">
        <f t="shared" si="23"/>
        <v>-59.157294670974878</v>
      </c>
      <c r="X78" s="289" t="str">
        <f t="shared" si="6"/>
        <v>-0,0000258645597337874-0,000014903355643657i</v>
      </c>
      <c r="Y78" s="289">
        <f t="shared" si="24"/>
        <v>-90.500806428983765</v>
      </c>
      <c r="Z78" s="289">
        <f t="shared" si="25"/>
        <v>-150.04912729538836</v>
      </c>
      <c r="AA78" s="288" t="str">
        <f t="shared" si="7"/>
        <v>0,00200098134762761-0,00531802033917655i</v>
      </c>
      <c r="AB78" s="288">
        <f t="shared" si="26"/>
        <v>-44.909956219016784</v>
      </c>
      <c r="AC78" s="288">
        <f t="shared" si="27"/>
        <v>-69.380471591122557</v>
      </c>
    </row>
    <row r="79" spans="1:29">
      <c r="A79" s="297">
        <v>1.4</v>
      </c>
      <c r="B79" s="296">
        <f t="shared" si="8"/>
        <v>251188.643150958</v>
      </c>
      <c r="C79" s="295">
        <f t="shared" si="9"/>
        <v>1578264.7919764756</v>
      </c>
      <c r="D79" s="294" t="str">
        <f t="shared" si="10"/>
        <v>1578264,79197648i</v>
      </c>
      <c r="E79" s="293">
        <f t="shared" si="28"/>
        <v>19.33964665088142</v>
      </c>
      <c r="F79" s="247" t="str">
        <f t="shared" si="29"/>
        <v>-0,00175097267766641-0,00112764522928461i</v>
      </c>
      <c r="G79" s="247">
        <f t="shared" si="12"/>
        <v>-53.627616054668266</v>
      </c>
      <c r="H79" s="247">
        <f t="shared" si="13"/>
        <v>-147.21802935356092</v>
      </c>
      <c r="I79" s="292">
        <f t="shared" si="30"/>
        <v>0.18199779009962505</v>
      </c>
      <c r="J79" s="292" t="str">
        <f t="shared" si="31"/>
        <v>-0,0000164777135597555-0,0000106118246858885i</v>
      </c>
      <c r="K79" s="292">
        <f t="shared" si="16"/>
        <v>-94.15526446136893</v>
      </c>
      <c r="L79" s="292">
        <f t="shared" si="17"/>
        <v>-147.21802935356081</v>
      </c>
      <c r="M79" s="291">
        <f t="shared" si="32"/>
        <v>5.6170542284229192</v>
      </c>
      <c r="N79" s="291" t="str">
        <f t="shared" si="33"/>
        <v>0,00200071247146301-0,00422383181941884i</v>
      </c>
      <c r="O79" s="291">
        <f t="shared" si="18"/>
        <v>-46.606756728847216</v>
      </c>
      <c r="P79" s="291">
        <f t="shared" si="19"/>
        <v>-64.654377671111476</v>
      </c>
      <c r="Q79" s="247">
        <f t="shared" si="34"/>
        <v>-555.16231558201821</v>
      </c>
      <c r="R79" s="247" t="str">
        <f t="shared" si="35"/>
        <v>-0,000211721991534626+0,0174884342992322i</v>
      </c>
      <c r="S79" s="247">
        <f t="shared" si="20"/>
        <v>-35.144344927283896</v>
      </c>
      <c r="T79" s="247">
        <f t="shared" si="21"/>
        <v>90.693611774546056</v>
      </c>
      <c r="U79" s="290" t="str">
        <f t="shared" si="5"/>
        <v>0,0000200914689276248-0,000030383023339431i</v>
      </c>
      <c r="V79" s="245">
        <f t="shared" si="22"/>
        <v>-88.771960981952162</v>
      </c>
      <c r="W79" s="245">
        <f t="shared" si="23"/>
        <v>-56.524417579014809</v>
      </c>
      <c r="X79" s="289" t="str">
        <f t="shared" si="6"/>
        <v>-0,0000164783670449381-0,0000106115372246484i</v>
      </c>
      <c r="Y79" s="289">
        <f t="shared" si="24"/>
        <v>-94.1550899513433</v>
      </c>
      <c r="Z79" s="289">
        <f t="shared" si="25"/>
        <v>-147.21977020754275</v>
      </c>
      <c r="AA79" s="288" t="str">
        <f t="shared" si="7"/>
        <v>0,0020006243297385-0,00422397747034664i</v>
      </c>
      <c r="AB79" s="288">
        <f t="shared" si="26"/>
        <v>-46.606582218821579</v>
      </c>
      <c r="AC79" s="288">
        <f t="shared" si="27"/>
        <v>-64.656118525093461</v>
      </c>
    </row>
    <row r="80" spans="1:29">
      <c r="A80" s="297">
        <v>1.5</v>
      </c>
      <c r="B80" s="296">
        <f t="shared" si="8"/>
        <v>316227.76601683802</v>
      </c>
      <c r="C80" s="295">
        <f t="shared" si="9"/>
        <v>1986917.6531592207</v>
      </c>
      <c r="D80" s="294" t="str">
        <f t="shared" si="10"/>
        <v>1986917,65315922i</v>
      </c>
      <c r="E80" s="293">
        <f t="shared" si="28"/>
        <v>19.33964665088142</v>
      </c>
      <c r="F80" s="247" t="str">
        <f t="shared" si="29"/>
        <v>-0,00111164102604758-0,000829324575815448i</v>
      </c>
      <c r="G80" s="247">
        <f t="shared" si="12"/>
        <v>-57.159021596497539</v>
      </c>
      <c r="H80" s="247">
        <f t="shared" si="13"/>
        <v>-143.27572460983967</v>
      </c>
      <c r="I80" s="292">
        <f t="shared" si="30"/>
        <v>0.18199779009962505</v>
      </c>
      <c r="J80" s="292" t="str">
        <f t="shared" si="31"/>
        <v>-0,0000104612154387794-7,80444662709706E-06i</v>
      </c>
      <c r="K80" s="292">
        <f t="shared" si="16"/>
        <v>-97.686670003198174</v>
      </c>
      <c r="L80" s="292">
        <f t="shared" si="17"/>
        <v>-143.27572460983964</v>
      </c>
      <c r="M80" s="291">
        <f t="shared" si="32"/>
        <v>5.6170542284229192</v>
      </c>
      <c r="N80" s="291" t="str">
        <f t="shared" si="33"/>
        <v>0,00200040028048807-0,00335501974629415i</v>
      </c>
      <c r="O80" s="291">
        <f t="shared" si="18"/>
        <v>-48.165092554293743</v>
      </c>
      <c r="P80" s="291">
        <f t="shared" si="19"/>
        <v>-59.194870581639897</v>
      </c>
      <c r="Q80" s="247">
        <f t="shared" si="34"/>
        <v>-555.16231558201821</v>
      </c>
      <c r="R80" s="247" t="str">
        <f t="shared" si="35"/>
        <v>-0,00013198873046627+0,0138808426282797i</v>
      </c>
      <c r="S80" s="247">
        <f t="shared" si="20"/>
        <v>-37.151290738852765</v>
      </c>
      <c r="T80" s="247">
        <f t="shared" si="21"/>
        <v>90.544791803712272</v>
      </c>
      <c r="U80" s="290" t="str">
        <f t="shared" si="5"/>
        <v>0,0000116584480124213-0,0000153210526437995i</v>
      </c>
      <c r="V80" s="245">
        <f t="shared" si="22"/>
        <v>-94.310312335350289</v>
      </c>
      <c r="W80" s="245">
        <f t="shared" si="23"/>
        <v>-52.730932806127427</v>
      </c>
      <c r="X80" s="289" t="str">
        <f t="shared" si="6"/>
        <v>-0,0000104614569744076-7,80437733349143E-06i</v>
      </c>
      <c r="Y80" s="289">
        <f t="shared" si="24"/>
        <v>-97.686568739634595</v>
      </c>
      <c r="Z80" s="289">
        <f t="shared" si="25"/>
        <v>-143.27660245172791</v>
      </c>
      <c r="AA80" s="288" t="str">
        <f t="shared" si="7"/>
        <v>0,00200037219822035-0,00335508950923853i</v>
      </c>
      <c r="AB80" s="288">
        <f t="shared" si="26"/>
        <v>-48.164991290730121</v>
      </c>
      <c r="AC80" s="288">
        <f t="shared" si="27"/>
        <v>-59.19574842352835</v>
      </c>
    </row>
    <row r="81" spans="1:29">
      <c r="A81" s="297">
        <v>1.6</v>
      </c>
      <c r="B81" s="296">
        <f t="shared" si="8"/>
        <v>398107.17055349756</v>
      </c>
      <c r="C81" s="295">
        <f t="shared" si="9"/>
        <v>2501381.1247045733</v>
      </c>
      <c r="D81" s="294" t="str">
        <f t="shared" si="10"/>
        <v>2501381,12470457i</v>
      </c>
      <c r="E81" s="293">
        <f t="shared" si="28"/>
        <v>19.33964665088142</v>
      </c>
      <c r="F81" s="247" t="str">
        <f t="shared" si="29"/>
        <v>-0,000704153408090525-0,000625143362924013i</v>
      </c>
      <c r="G81" s="247">
        <f t="shared" si="12"/>
        <v>-60.522545184000542</v>
      </c>
      <c r="H81" s="247">
        <f t="shared" si="13"/>
        <v>-138.40151465778752</v>
      </c>
      <c r="I81" s="292">
        <f t="shared" si="30"/>
        <v>0.18199779009962505</v>
      </c>
      <c r="J81" s="292" t="str">
        <f t="shared" si="31"/>
        <v>-6,62651011556895E-06-5,88297772971115E-06i</v>
      </c>
      <c r="K81" s="292">
        <f t="shared" si="16"/>
        <v>-101.05019359070118</v>
      </c>
      <c r="L81" s="292">
        <f t="shared" si="17"/>
        <v>-138.40151465778749</v>
      </c>
      <c r="M81" s="291">
        <f t="shared" si="32"/>
        <v>5.6170542284229192</v>
      </c>
      <c r="N81" s="291" t="str">
        <f t="shared" si="33"/>
        <v>0,00200020884373158-0,0026649417890896i</v>
      </c>
      <c r="O81" s="291">
        <f t="shared" si="18"/>
        <v>-49.545694328880217</v>
      </c>
      <c r="P81" s="291">
        <f t="shared" si="19"/>
        <v>-53.109433691389768</v>
      </c>
      <c r="Q81" s="247">
        <f t="shared" si="34"/>
        <v>-555.16231558201821</v>
      </c>
      <c r="R81" s="247" t="str">
        <f t="shared" si="35"/>
        <v>-0,0000826356054054829+0,0110204902973589i</v>
      </c>
      <c r="S81" s="247">
        <f t="shared" si="20"/>
        <v>-39.155737492244064</v>
      </c>
      <c r="T81" s="247">
        <f t="shared" si="21"/>
        <v>90.42961633885723</v>
      </c>
      <c r="U81" s="290" t="str">
        <f t="shared" si="5"/>
        <v>6,94757450873829E-06-7,70845670145339E-06i</v>
      </c>
      <c r="V81" s="245">
        <f t="shared" si="22"/>
        <v>-99.678282676244606</v>
      </c>
      <c r="W81" s="245">
        <f t="shared" si="23"/>
        <v>-47.9718983189303</v>
      </c>
      <c r="X81" s="289" t="str">
        <f t="shared" si="6"/>
        <v>-6,62660150297705E-06-5,88296752119557E-06i</v>
      </c>
      <c r="Y81" s="289">
        <f t="shared" si="24"/>
        <v>-101.05013324488418</v>
      </c>
      <c r="Z81" s="289">
        <f t="shared" si="25"/>
        <v>-138.40195632289158</v>
      </c>
      <c r="AA81" s="288" t="str">
        <f t="shared" si="7"/>
        <v>0,00200020219743541-0,00266497572267903i</v>
      </c>
      <c r="AB81" s="288">
        <f t="shared" si="26"/>
        <v>-49.545633983063212</v>
      </c>
      <c r="AC81" s="288">
        <f t="shared" si="27"/>
        <v>-53.109875356493809</v>
      </c>
    </row>
    <row r="82" spans="1:29">
      <c r="A82" s="297">
        <v>1.7</v>
      </c>
      <c r="B82" s="296">
        <f t="shared" si="8"/>
        <v>501187.23362727236</v>
      </c>
      <c r="C82" s="295">
        <f t="shared" si="9"/>
        <v>3149052.2624728605</v>
      </c>
      <c r="D82" s="294" t="str">
        <f t="shared" si="10"/>
        <v>3149052,26247286i</v>
      </c>
      <c r="E82" s="293">
        <f t="shared" si="28"/>
        <v>19.33964665088142</v>
      </c>
      <c r="F82" s="247" t="str">
        <f t="shared" si="29"/>
        <v>-0,000445394685591493-0,000479615310043096i</v>
      </c>
      <c r="G82" s="247">
        <f t="shared" si="12"/>
        <v>-63.681431662700383</v>
      </c>
      <c r="H82" s="247">
        <f t="shared" si="13"/>
        <v>-132.88131629607176</v>
      </c>
      <c r="I82" s="292">
        <f t="shared" si="30"/>
        <v>0.18199779009962505</v>
      </c>
      <c r="J82" s="292" t="str">
        <f t="shared" si="31"/>
        <v>-4,19143379209954E-06-4,51347059755157E-06i</v>
      </c>
      <c r="K82" s="292">
        <f t="shared" si="16"/>
        <v>-104.20908006940103</v>
      </c>
      <c r="L82" s="292">
        <f t="shared" si="17"/>
        <v>-132.88131629607176</v>
      </c>
      <c r="M82" s="291">
        <f t="shared" si="32"/>
        <v>5.6170542284229192</v>
      </c>
      <c r="N82" s="291" t="str">
        <f t="shared" si="33"/>
        <v>0,00200009028955564-0,00211681574619176i</v>
      </c>
      <c r="O82" s="291">
        <f t="shared" si="18"/>
        <v>-50.715391072998329</v>
      </c>
      <c r="P82" s="291">
        <f t="shared" si="19"/>
        <v>-46.624055724777058</v>
      </c>
      <c r="Q82" s="247">
        <f t="shared" si="34"/>
        <v>-555.16231558201821</v>
      </c>
      <c r="R82" s="247" t="str">
        <f t="shared" si="35"/>
        <v>-0,0000518814789424229+0,00875112545106511i</v>
      </c>
      <c r="S82" s="247">
        <f t="shared" si="20"/>
        <v>-41.158569164570444</v>
      </c>
      <c r="T82" s="247">
        <f t="shared" si="21"/>
        <v>90.339676875744985</v>
      </c>
      <c r="U82" s="290" t="str">
        <f t="shared" si="5"/>
        <v>0,0000042202814814402-3,87282161724039E-06i</v>
      </c>
      <c r="V82" s="245">
        <f t="shared" si="22"/>
        <v>-104.84000082727084</v>
      </c>
      <c r="W82" s="245">
        <f t="shared" si="23"/>
        <v>-42.541639420326781</v>
      </c>
      <c r="X82" s="289" t="str">
        <f t="shared" si="6"/>
        <v>-4,19146896115578E-06-4,51347341286823E-06i</v>
      </c>
      <c r="Y82" s="289">
        <f t="shared" si="24"/>
        <v>-104.20904341248962</v>
      </c>
      <c r="Z82" s="289">
        <f t="shared" si="25"/>
        <v>-132.88153819334175</v>
      </c>
      <c r="AA82" s="288" t="str">
        <f t="shared" si="7"/>
        <v>0,0020000905323863-0,0021168324258143i</v>
      </c>
      <c r="AB82" s="288">
        <f t="shared" si="26"/>
        <v>-50.71535441608691</v>
      </c>
      <c r="AC82" s="288">
        <f t="shared" si="27"/>
        <v>-46.624277622046996</v>
      </c>
    </row>
    <row r="83" spans="1:29">
      <c r="A83" s="297">
        <v>1.8</v>
      </c>
      <c r="B83" s="296">
        <f t="shared" si="8"/>
        <v>630957.34448019369</v>
      </c>
      <c r="C83" s="295">
        <f t="shared" si="9"/>
        <v>3964421.9162950017</v>
      </c>
      <c r="D83" s="294" t="str">
        <f t="shared" si="10"/>
        <v>3964421,916295i</v>
      </c>
      <c r="E83" s="293">
        <f t="shared" si="28"/>
        <v>19.33964665088142</v>
      </c>
      <c r="F83" s="247" t="str">
        <f t="shared" si="29"/>
        <v>-0,000281466299583836-0,000372440724418966i</v>
      </c>
      <c r="G83" s="247">
        <f t="shared" si="12"/>
        <v>-66.616722778465856</v>
      </c>
      <c r="H83" s="247">
        <f t="shared" si="13"/>
        <v>-127.07959908831337</v>
      </c>
      <c r="I83" s="292">
        <f t="shared" si="30"/>
        <v>0.18199779009962505</v>
      </c>
      <c r="J83" s="292" t="str">
        <f t="shared" si="31"/>
        <v>-2,64876837909769E-06-3,50489282513681E-06i</v>
      </c>
      <c r="K83" s="292">
        <f t="shared" si="16"/>
        <v>-107.14437118516648</v>
      </c>
      <c r="L83" s="292">
        <f t="shared" si="17"/>
        <v>-127.07959908831337</v>
      </c>
      <c r="M83" s="291">
        <f t="shared" si="32"/>
        <v>5.6170542284229192</v>
      </c>
      <c r="N83" s="291" t="str">
        <f t="shared" si="33"/>
        <v>0,00200001638347343-0,00168143506112601i</v>
      </c>
      <c r="O83" s="291">
        <f t="shared" si="18"/>
        <v>-51.657516876417347</v>
      </c>
      <c r="P83" s="291">
        <f t="shared" si="19"/>
        <v>-40.054123387710142</v>
      </c>
      <c r="Q83" s="247">
        <f t="shared" si="34"/>
        <v>-555.16231558201821</v>
      </c>
      <c r="R83" s="247" t="str">
        <f t="shared" si="35"/>
        <v>-0,0000326318024390473+0,00694987349969424i</v>
      </c>
      <c r="S83" s="247">
        <f t="shared" si="20"/>
        <v>-43.160366262527162</v>
      </c>
      <c r="T83" s="247">
        <f t="shared" si="21"/>
        <v>90.269019402789297</v>
      </c>
      <c r="U83" s="290" t="str">
        <f t="shared" si="5"/>
        <v>2,59760067352757E-06-1,94400176439521E-06i</v>
      </c>
      <c r="V83" s="245">
        <f t="shared" si="22"/>
        <v>-109.777089040993</v>
      </c>
      <c r="W83" s="245">
        <f t="shared" si="23"/>
        <v>-36.81057968552409</v>
      </c>
      <c r="X83" s="289" t="str">
        <f t="shared" si="6"/>
        <v>-2,64878207310131E-06-3,50489678022202E-06i</v>
      </c>
      <c r="Y83" s="289">
        <f t="shared" si="24"/>
        <v>-107.14434862268081</v>
      </c>
      <c r="Z83" s="289">
        <f t="shared" si="25"/>
        <v>-127.07971047169917</v>
      </c>
      <c r="AA83" s="288" t="str">
        <f t="shared" si="7"/>
        <v>0,00200001830999357-0,00168144331688343i</v>
      </c>
      <c r="AB83" s="288">
        <f t="shared" si="26"/>
        <v>-51.657494313931657</v>
      </c>
      <c r="AC83" s="288">
        <f t="shared" si="27"/>
        <v>-40.054234771095921</v>
      </c>
    </row>
    <row r="84" spans="1:29">
      <c r="A84" s="297">
        <v>1.9</v>
      </c>
      <c r="B84" s="296">
        <f t="shared" si="8"/>
        <v>794328.23472428194</v>
      </c>
      <c r="C84" s="295">
        <f t="shared" si="9"/>
        <v>4990911.4934975058</v>
      </c>
      <c r="D84" s="294" t="str">
        <f t="shared" si="10"/>
        <v>4990911,49349751i</v>
      </c>
      <c r="E84" s="293">
        <f t="shared" si="28"/>
        <v>19.33964665088142</v>
      </c>
      <c r="F84" s="247" t="str">
        <f t="shared" si="29"/>
        <v>-0,000177769341834035-0,00029155353291826i</v>
      </c>
      <c r="G84" s="247">
        <f t="shared" si="12"/>
        <v>-69.332813315067057</v>
      </c>
      <c r="H84" s="247">
        <f t="shared" si="13"/>
        <v>-121.37197330926027</v>
      </c>
      <c r="I84" s="292">
        <f t="shared" si="30"/>
        <v>0.18199779009962505</v>
      </c>
      <c r="J84" s="292" t="str">
        <f t="shared" si="31"/>
        <v>-1,67291719157572E-06-2,74369535518082E-06i</v>
      </c>
      <c r="K84" s="292">
        <f t="shared" si="16"/>
        <v>-109.86046172176769</v>
      </c>
      <c r="L84" s="292">
        <f t="shared" si="17"/>
        <v>-121.37197330926037</v>
      </c>
      <c r="M84" s="291">
        <f t="shared" si="32"/>
        <v>5.6170542284229192</v>
      </c>
      <c r="N84" s="291" t="str">
        <f t="shared" si="33"/>
        <v>0,00199997011060222-0,00133560558868032i</v>
      </c>
      <c r="O84" s="291">
        <f t="shared" si="18"/>
        <v>-52.3779253503034</v>
      </c>
      <c r="P84" s="291">
        <f t="shared" si="19"/>
        <v>-33.735505352419196</v>
      </c>
      <c r="Q84" s="247">
        <f t="shared" si="34"/>
        <v>-555.16231558201821</v>
      </c>
      <c r="R84" s="247" t="str">
        <f t="shared" si="35"/>
        <v>-0,0000205480752741522+0,00551978007110949i</v>
      </c>
      <c r="S84" s="247">
        <f t="shared" si="20"/>
        <v>-45.1615043333166</v>
      </c>
      <c r="T84" s="247">
        <f t="shared" si="21"/>
        <v>90.213289757345891</v>
      </c>
      <c r="U84" s="290" t="str">
        <f t="shared" si="5"/>
        <v>1,61296419848122E-06-9,75256806368907E-07i</v>
      </c>
      <c r="V84" s="245">
        <f t="shared" si="22"/>
        <v>-114.49431764838366</v>
      </c>
      <c r="W84" s="245">
        <f t="shared" si="23"/>
        <v>-31.158683551914351</v>
      </c>
      <c r="X84" s="289" t="str">
        <f t="shared" si="6"/>
        <v>-1,67292256575022E-06-2,74369814913859E-06i</v>
      </c>
      <c r="Y84" s="289">
        <f t="shared" si="24"/>
        <v>-109.86044771173148</v>
      </c>
      <c r="Z84" s="289">
        <f t="shared" si="25"/>
        <v>-121.37202918744941</v>
      </c>
      <c r="AA84" s="288" t="str">
        <f t="shared" si="7"/>
        <v>0,00199997203392306-0,00133560969345728i</v>
      </c>
      <c r="AB84" s="288">
        <f t="shared" si="26"/>
        <v>-52.377911340267218</v>
      </c>
      <c r="AC84" s="288">
        <f t="shared" si="27"/>
        <v>-33.73556123060839</v>
      </c>
    </row>
    <row r="85" spans="1:29">
      <c r="A85" s="297">
        <v>2</v>
      </c>
      <c r="B85" s="296">
        <f t="shared" si="8"/>
        <v>1000000</v>
      </c>
      <c r="C85" s="295">
        <f t="shared" si="9"/>
        <v>6283185.307179586</v>
      </c>
      <c r="D85" s="294" t="str">
        <f t="shared" si="10"/>
        <v>6283185,30717959i</v>
      </c>
      <c r="E85" s="293">
        <f t="shared" si="28"/>
        <v>19.33964665088142</v>
      </c>
      <c r="F85" s="247" t="str">
        <f t="shared" si="29"/>
        <v>-0,000112235096419199-0,000229437333292761i</v>
      </c>
      <c r="G85" s="247">
        <f t="shared" si="12"/>
        <v>-71.854979850578559</v>
      </c>
      <c r="H85" s="247">
        <f t="shared" si="13"/>
        <v>-116.06674239817191</v>
      </c>
      <c r="I85" s="292">
        <f t="shared" si="30"/>
        <v>0.18199779009962505</v>
      </c>
      <c r="J85" s="292" t="str">
        <f t="shared" si="31"/>
        <v>-0,0000010562002444332-2,15914428941909E-06i</v>
      </c>
      <c r="K85" s="292">
        <f t="shared" si="16"/>
        <v>-112.38262825727918</v>
      </c>
      <c r="L85" s="292">
        <f t="shared" si="17"/>
        <v>-116.06674239817201</v>
      </c>
      <c r="M85" s="291">
        <f t="shared" si="32"/>
        <v>5.6170542284229192</v>
      </c>
      <c r="N85" s="291" t="str">
        <f t="shared" si="33"/>
        <v>0,00199994105765387-0,00106090634042263i</v>
      </c>
      <c r="O85" s="291">
        <f t="shared" si="18"/>
        <v>-52.902818530639806</v>
      </c>
      <c r="P85" s="291">
        <f t="shared" si="19"/>
        <v>-27.944555649817591</v>
      </c>
      <c r="Q85" s="247">
        <f t="shared" si="34"/>
        <v>-555.16231558201821</v>
      </c>
      <c r="R85" s="247" t="str">
        <f t="shared" si="35"/>
        <v>-0,000012948527610863+0,00438416511420463i</v>
      </c>
      <c r="S85" s="247">
        <f t="shared" si="20"/>
        <v>-47.162224077301872</v>
      </c>
      <c r="T85" s="247">
        <f t="shared" si="21"/>
        <v>90.169221232892653</v>
      </c>
      <c r="U85" s="290" t="str">
        <f t="shared" si="5"/>
        <v>1,00734443176316E-06-4,89086318665341E-07i</v>
      </c>
      <c r="V85" s="245">
        <f t="shared" si="22"/>
        <v>-119.01720392788042</v>
      </c>
      <c r="W85" s="245">
        <f t="shared" si="23"/>
        <v>-25.897521165279134</v>
      </c>
      <c r="X85" s="289" t="str">
        <f t="shared" si="6"/>
        <v>-1,05620236440151E-06-2,15914594784861E-06i</v>
      </c>
      <c r="Y85" s="289">
        <f t="shared" si="24"/>
        <v>-112.38261950759326</v>
      </c>
      <c r="Z85" s="289">
        <f t="shared" si="25"/>
        <v>-116.06677042078205</v>
      </c>
      <c r="AA85" s="288" t="str">
        <f t="shared" si="7"/>
        <v>0,00199994255340909-0,00106090838726733i</v>
      </c>
      <c r="AB85" s="288">
        <f t="shared" si="26"/>
        <v>-52.902809780953859</v>
      </c>
      <c r="AC85" s="288">
        <f t="shared" si="27"/>
        <v>-27.944583672427711</v>
      </c>
    </row>
    <row r="86" spans="1:29">
      <c r="A86" s="297">
        <v>2.1</v>
      </c>
      <c r="B86" s="296">
        <f t="shared" si="8"/>
        <v>1258925.4117941677</v>
      </c>
      <c r="C86" s="295">
        <f t="shared" si="9"/>
        <v>7910061.650220125</v>
      </c>
      <c r="D86" s="294" t="str">
        <f t="shared" si="10"/>
        <v>7910061,65022012i</v>
      </c>
      <c r="E86" s="293">
        <f t="shared" si="28"/>
        <v>19.33964665088142</v>
      </c>
      <c r="F86" s="247" t="str">
        <f t="shared" si="29"/>
        <v>-0,0000708435436785044-0,000181168967344092i</v>
      </c>
      <c r="G86" s="247">
        <f t="shared" si="12"/>
        <v>-74.220373676421303</v>
      </c>
      <c r="H86" s="247">
        <f t="shared" si="13"/>
        <v>-111.35727523792445</v>
      </c>
      <c r="I86" s="292">
        <f t="shared" si="30"/>
        <v>0.18199779009962505</v>
      </c>
      <c r="J86" s="292" t="str">
        <f t="shared" si="31"/>
        <v>-6,66680659945069E-07-1,70490972697028E-06i</v>
      </c>
      <c r="K86" s="292">
        <f t="shared" si="16"/>
        <v>-114.74802208312192</v>
      </c>
      <c r="L86" s="292">
        <f t="shared" si="17"/>
        <v>-111.35727523792444</v>
      </c>
      <c r="M86" s="291">
        <f t="shared" si="32"/>
        <v>5.6170542284229192</v>
      </c>
      <c r="N86" s="291" t="str">
        <f t="shared" si="33"/>
        <v>0,00199992278362956-0,000842706411123395i</v>
      </c>
      <c r="O86" s="291">
        <f t="shared" si="18"/>
        <v>-53.269933634294304</v>
      </c>
      <c r="P86" s="291">
        <f t="shared" si="19"/>
        <v>-22.849072418980757</v>
      </c>
      <c r="Q86" s="247">
        <f t="shared" si="34"/>
        <v>-555.16231558201821</v>
      </c>
      <c r="R86" s="247" t="str">
        <f t="shared" si="35"/>
        <v>-8,16341975685891E-06+0,003482289417749i</v>
      </c>
      <c r="S86" s="247">
        <f t="shared" si="20"/>
        <v>-49.162678871433471</v>
      </c>
      <c r="T86" s="247">
        <f t="shared" si="21"/>
        <v>90.134316418176979</v>
      </c>
      <c r="U86" s="290" t="str">
        <f t="shared" si="5"/>
        <v>6,31461103390957E-07-2,45218764140148E-07i</v>
      </c>
      <c r="V86" s="245">
        <f t="shared" si="22"/>
        <v>-123.38305254785479</v>
      </c>
      <c r="W86" s="245">
        <f t="shared" si="23"/>
        <v>-21.222958819747443</v>
      </c>
      <c r="X86" s="289" t="str">
        <f t="shared" si="6"/>
        <v>-6,66681499004584E-07-1,70491064007222E-06i</v>
      </c>
      <c r="Y86" s="289">
        <f t="shared" si="24"/>
        <v>-114.74801659831903</v>
      </c>
      <c r="Z86" s="289">
        <f t="shared" si="25"/>
        <v>-111.35728928793355</v>
      </c>
      <c r="AA86" s="288" t="str">
        <f t="shared" si="7"/>
        <v>0,001999923839856-0,000842707433679213i</v>
      </c>
      <c r="AB86" s="288">
        <f t="shared" si="26"/>
        <v>-53.269928149491371</v>
      </c>
      <c r="AC86" s="288">
        <f t="shared" si="27"/>
        <v>-22.849086468989853</v>
      </c>
    </row>
    <row r="87" spans="1:29">
      <c r="A87" s="297">
        <v>2.2000000000000002</v>
      </c>
      <c r="B87" s="296">
        <f t="shared" si="8"/>
        <v>1584893.1924611153</v>
      </c>
      <c r="C87" s="295">
        <f t="shared" si="9"/>
        <v>9958177.6203206275</v>
      </c>
      <c r="D87" s="294" t="str">
        <f t="shared" si="10"/>
        <v>9958177,62032063i</v>
      </c>
      <c r="E87" s="293">
        <f t="shared" si="28"/>
        <v>19.33964665088142</v>
      </c>
      <c r="F87" s="247" t="str">
        <f t="shared" si="29"/>
        <v>-0,0000447104024733866-0,000143366205328149i</v>
      </c>
      <c r="G87" s="247">
        <f t="shared" si="12"/>
        <v>-76.467978191320015</v>
      </c>
      <c r="H87" s="247">
        <f t="shared" si="13"/>
        <v>-107.32069093022164</v>
      </c>
      <c r="I87" s="292">
        <f t="shared" si="30"/>
        <v>0.18199779009962505</v>
      </c>
      <c r="J87" s="292" t="str">
        <f t="shared" si="31"/>
        <v>-4,2075197088724E-07-1,34916283713503E-06i</v>
      </c>
      <c r="K87" s="292">
        <f t="shared" si="16"/>
        <v>-116.99562659802066</v>
      </c>
      <c r="L87" s="292">
        <f t="shared" si="17"/>
        <v>-107.32069093022167</v>
      </c>
      <c r="M87" s="291">
        <f t="shared" si="32"/>
        <v>5.6170542284229192</v>
      </c>
      <c r="N87" s="291" t="str">
        <f t="shared" si="33"/>
        <v>0,001999911276279-0,000669384769012421i</v>
      </c>
      <c r="O87" s="291">
        <f t="shared" si="18"/>
        <v>-53.518624553193831</v>
      </c>
      <c r="P87" s="291">
        <f t="shared" si="19"/>
        <v>-18.505766371809486</v>
      </c>
      <c r="Q87" s="247">
        <f t="shared" si="34"/>
        <v>-555.16231558201821</v>
      </c>
      <c r="R87" s="247" t="str">
        <f t="shared" si="35"/>
        <v>-5,14816065507102E-06+0,0027659921493027i</v>
      </c>
      <c r="S87" s="247">
        <f t="shared" si="20"/>
        <v>-51.162966092822053</v>
      </c>
      <c r="T87" s="247">
        <f t="shared" si="21"/>
        <v>90.106640771651215</v>
      </c>
      <c r="U87" s="290" t="str">
        <f t="shared" si="5"/>
        <v>3,96779974747865E-07-1,22930549976014E-07i</v>
      </c>
      <c r="V87" s="245">
        <f t="shared" si="22"/>
        <v>-127.63094428414206</v>
      </c>
      <c r="W87" s="245">
        <f t="shared" si="23"/>
        <v>-17.214050158570405</v>
      </c>
      <c r="X87" s="289" t="str">
        <f t="shared" si="6"/>
        <v>-4,20752303686718E-07-1,34916332073271E-06i</v>
      </c>
      <c r="Y87" s="289">
        <f t="shared" si="24"/>
        <v>-116.99562315163294</v>
      </c>
      <c r="Z87" s="289">
        <f t="shared" si="25"/>
        <v>-107.32069797362612</v>
      </c>
      <c r="AA87" s="288" t="str">
        <f t="shared" si="7"/>
        <v>0,00199991198751613-0,000669385280461376i</v>
      </c>
      <c r="AB87" s="288">
        <f t="shared" si="26"/>
        <v>-53.51862110680613</v>
      </c>
      <c r="AC87" s="288">
        <f t="shared" si="27"/>
        <v>-18.505773415213941</v>
      </c>
    </row>
    <row r="88" spans="1:29">
      <c r="A88" s="297">
        <v>2.2999999999999998</v>
      </c>
      <c r="B88" s="296">
        <f t="shared" si="8"/>
        <v>1995262.3149688803</v>
      </c>
      <c r="C88" s="295">
        <f t="shared" si="9"/>
        <v>12536602.861381596</v>
      </c>
      <c r="D88" s="294" t="str">
        <f t="shared" si="10"/>
        <v>12536602,8613816i</v>
      </c>
      <c r="E88" s="293">
        <f t="shared" si="28"/>
        <v>19.33964665088142</v>
      </c>
      <c r="F88" s="247" t="str">
        <f t="shared" si="29"/>
        <v>-0,0000282147968200553-0,000113608361944409i</v>
      </c>
      <c r="G88" s="247">
        <f t="shared" si="12"/>
        <v>-78.631864130197584</v>
      </c>
      <c r="H88" s="247">
        <f t="shared" si="13"/>
        <v>-103.9473080737076</v>
      </c>
      <c r="I88" s="292">
        <f t="shared" si="30"/>
        <v>0.18199779009962505</v>
      </c>
      <c r="J88" s="292" t="str">
        <f t="shared" si="31"/>
        <v>-2,65518329370613E-07-1,06912350488981E-06i</v>
      </c>
      <c r="K88" s="292">
        <f t="shared" si="16"/>
        <v>-119.15951253689821</v>
      </c>
      <c r="L88" s="292">
        <f t="shared" si="17"/>
        <v>-103.94730807370762</v>
      </c>
      <c r="M88" s="291">
        <f t="shared" si="32"/>
        <v>5.6170542284229192</v>
      </c>
      <c r="N88" s="291" t="str">
        <f t="shared" si="33"/>
        <v>0,0019999040247075-0,000531710857446453i</v>
      </c>
      <c r="O88" s="291">
        <f t="shared" si="18"/>
        <v>-53.683196106514629</v>
      </c>
      <c r="P88" s="291">
        <f t="shared" si="19"/>
        <v>-14.888696496784991</v>
      </c>
      <c r="Q88" s="247">
        <f t="shared" si="34"/>
        <v>-555.16231558201821</v>
      </c>
      <c r="R88" s="247" t="str">
        <f t="shared" si="35"/>
        <v>-3,24723064887491E-06+0,00219706119982024i</v>
      </c>
      <c r="S88" s="247">
        <f t="shared" si="20"/>
        <v>-53.163147423141396</v>
      </c>
      <c r="T88" s="247">
        <f t="shared" si="21"/>
        <v>90.08468242752059</v>
      </c>
      <c r="U88" s="290" t="str">
        <f t="shared" si="5"/>
        <v>2,49696143956181E-07-6,16207227992806E-08i</v>
      </c>
      <c r="V88" s="245">
        <f t="shared" si="22"/>
        <v>-131.79501155333898</v>
      </c>
      <c r="W88" s="245">
        <f t="shared" si="23"/>
        <v>-13.862625646187025</v>
      </c>
      <c r="X88" s="289" t="str">
        <f t="shared" si="6"/>
        <v>-2,65518461549728E-07-1,06912375548445E-06i</v>
      </c>
      <c r="Y88" s="289">
        <f t="shared" si="24"/>
        <v>-119.15951036806482</v>
      </c>
      <c r="Z88" s="289">
        <f t="shared" si="25"/>
        <v>-103.94731160431586</v>
      </c>
      <c r="AA88" s="288" t="str">
        <f t="shared" si="7"/>
        <v>0,00199990449131152-0,000531711113448228i</v>
      </c>
      <c r="AB88" s="288">
        <f t="shared" si="26"/>
        <v>-53.683193937681217</v>
      </c>
      <c r="AC88" s="288">
        <f t="shared" si="27"/>
        <v>-14.888700027393194</v>
      </c>
    </row>
    <row r="89" spans="1:29">
      <c r="A89" s="297">
        <v>2.4</v>
      </c>
      <c r="B89" s="296">
        <f t="shared" si="8"/>
        <v>2511886.4315095805</v>
      </c>
      <c r="C89" s="295">
        <f t="shared" si="9"/>
        <v>15782647.919764757</v>
      </c>
      <c r="D89" s="294" t="str">
        <f t="shared" si="10"/>
        <v>15782647,9197648i</v>
      </c>
      <c r="E89" s="293">
        <f t="shared" si="28"/>
        <v>19.33964665088142</v>
      </c>
      <c r="F89" s="247" t="str">
        <f t="shared" si="29"/>
        <v>-0,0000178041013253475-0,0000901062411643033i</v>
      </c>
      <c r="G89" s="247">
        <f t="shared" si="12"/>
        <v>-80.738572141404674</v>
      </c>
      <c r="H89" s="247">
        <f t="shared" si="13"/>
        <v>-101.17710478778623</v>
      </c>
      <c r="I89" s="292">
        <f t="shared" si="30"/>
        <v>0.18199779009962505</v>
      </c>
      <c r="J89" s="292" t="str">
        <f t="shared" si="31"/>
        <v>-1,67547378419935E-07-8,47954311788817E-07i</v>
      </c>
      <c r="K89" s="292">
        <f t="shared" si="16"/>
        <v>-121.26622054810531</v>
      </c>
      <c r="L89" s="292">
        <f t="shared" si="17"/>
        <v>-101.17710478778628</v>
      </c>
      <c r="M89" s="291">
        <f t="shared" si="32"/>
        <v>5.6170542284229192</v>
      </c>
      <c r="N89" s="291" t="str">
        <f t="shared" si="33"/>
        <v>0,00199989945289016-0,000422352764062237i</v>
      </c>
      <c r="O89" s="291">
        <f t="shared" si="18"/>
        <v>-53.790336766888167</v>
      </c>
      <c r="P89" s="291">
        <f t="shared" si="19"/>
        <v>-11.924901024503308</v>
      </c>
      <c r="Q89" s="247">
        <f t="shared" si="34"/>
        <v>-555.16231558201821</v>
      </c>
      <c r="R89" s="247" t="str">
        <f t="shared" si="35"/>
        <v>-2,04845022591279E-06+0,00174516545215691i</v>
      </c>
      <c r="S89" s="247">
        <f t="shared" si="20"/>
        <v>-55.163261877012857</v>
      </c>
      <c r="T89" s="247">
        <f t="shared" si="21"/>
        <v>90.067252934923985</v>
      </c>
      <c r="U89" s="290" t="str">
        <f t="shared" si="5"/>
        <v>1,57286769919043E-07-3,08865243896283E-08i</v>
      </c>
      <c r="V89" s="245">
        <f t="shared" si="22"/>
        <v>-135.90183401841753</v>
      </c>
      <c r="W89" s="245">
        <f t="shared" si="23"/>
        <v>-11.109851852862226</v>
      </c>
      <c r="X89" s="289" t="str">
        <f t="shared" si="6"/>
        <v>-1,67547430963295E-07-8,47954439985874E-07i</v>
      </c>
      <c r="Y89" s="289">
        <f t="shared" si="24"/>
        <v>-121.26621918192969</v>
      </c>
      <c r="Z89" s="289">
        <f t="shared" si="25"/>
        <v>-101.17710655745407</v>
      </c>
      <c r="AA89" s="288" t="str">
        <f t="shared" si="7"/>
        <v>0,00199989975440292-0,000422352892262712i</v>
      </c>
      <c r="AB89" s="288">
        <f t="shared" si="26"/>
        <v>-53.790335400712536</v>
      </c>
      <c r="AC89" s="288">
        <f t="shared" si="27"/>
        <v>-11.924902794171082</v>
      </c>
    </row>
    <row r="90" spans="1:29">
      <c r="A90" s="297">
        <v>2.5000000000000102</v>
      </c>
      <c r="B90" s="296">
        <f t="shared" si="8"/>
        <v>3162277.660168455</v>
      </c>
      <c r="C90" s="295">
        <f t="shared" si="9"/>
        <v>19869176.531592678</v>
      </c>
      <c r="D90" s="294" t="str">
        <f t="shared" si="10"/>
        <v>19869176,5315927i</v>
      </c>
      <c r="E90" s="293">
        <f t="shared" si="28"/>
        <v>19.33964665088142</v>
      </c>
      <c r="F90" s="247" t="str">
        <f t="shared" si="29"/>
        <v>-0,0000112343324792829-0,000071505714717897i</v>
      </c>
      <c r="G90" s="247">
        <f t="shared" si="12"/>
        <v>-82.807286014169946</v>
      </c>
      <c r="H90" s="247">
        <f t="shared" si="13"/>
        <v>-98.928807339935261</v>
      </c>
      <c r="I90" s="292">
        <f t="shared" si="30"/>
        <v>0.18199779009962505</v>
      </c>
      <c r="J90" s="292" t="str">
        <f t="shared" si="31"/>
        <v>-1,05721873898908E-07-6,72912090540101E-07i</v>
      </c>
      <c r="K90" s="292">
        <f t="shared" si="16"/>
        <v>-123.3349344208706</v>
      </c>
      <c r="L90" s="292">
        <f t="shared" si="17"/>
        <v>-98.928807339935233</v>
      </c>
      <c r="M90" s="291">
        <f t="shared" si="32"/>
        <v>5.6170542284229192</v>
      </c>
      <c r="N90" s="291" t="str">
        <f t="shared" si="33"/>
        <v>0,00199989656970804-0,000335486633918219i</v>
      </c>
      <c r="O90" s="291">
        <f t="shared" si="18"/>
        <v>-53.859323645000899</v>
      </c>
      <c r="P90" s="291">
        <f t="shared" si="19"/>
        <v>-9.5228154514875598</v>
      </c>
      <c r="Q90" s="247">
        <f t="shared" si="34"/>
        <v>-555.16231558201821</v>
      </c>
      <c r="R90" s="247" t="str">
        <f t="shared" si="35"/>
        <v>-1,29231994813546E-06+0,0013862230175271i</v>
      </c>
      <c r="S90" s="247">
        <f t="shared" si="20"/>
        <v>-57.163334109320388</v>
      </c>
      <c r="T90" s="247">
        <f t="shared" si="21"/>
        <v>90.0534145346179</v>
      </c>
      <c r="U90" s="290" t="str">
        <f t="shared" si="5"/>
        <v>9,91373859786421E-08-1,54808820077986E-08i</v>
      </c>
      <c r="V90" s="245">
        <f t="shared" si="22"/>
        <v>-139.97062012349033</v>
      </c>
      <c r="W90" s="245">
        <f t="shared" si="23"/>
        <v>-8.8753928053173325</v>
      </c>
      <c r="X90" s="289" t="str">
        <f t="shared" si="6"/>
        <v>-1,05721894797174E-07-6,72912155614185E-07i</v>
      </c>
      <c r="Y90" s="289">
        <f t="shared" si="24"/>
        <v>-123.33493355977416</v>
      </c>
      <c r="Z90" s="289">
        <f t="shared" si="25"/>
        <v>-98.928808226924531</v>
      </c>
      <c r="AA90" s="288" t="str">
        <f t="shared" si="7"/>
        <v>0,00199989676277895-0,000335486698137659i</v>
      </c>
      <c r="AB90" s="288">
        <f t="shared" si="26"/>
        <v>-53.859322783904453</v>
      </c>
      <c r="AC90" s="288">
        <f t="shared" si="27"/>
        <v>-9.5228163384768347</v>
      </c>
    </row>
    <row r="91" spans="1:29">
      <c r="A91" s="297">
        <v>2.6</v>
      </c>
      <c r="B91" s="296">
        <f t="shared" si="8"/>
        <v>3981071.705534976</v>
      </c>
      <c r="C91" s="295">
        <f t="shared" si="9"/>
        <v>25013811.247045737</v>
      </c>
      <c r="D91" s="294" t="str">
        <f t="shared" si="10"/>
        <v>25013811,2470457i</v>
      </c>
      <c r="E91" s="293">
        <f t="shared" si="28"/>
        <v>19.33964665088142</v>
      </c>
      <c r="F91" s="247" t="str">
        <f t="shared" si="29"/>
        <v>-7,08866487855369E-06-0,0000567648153003845i</v>
      </c>
      <c r="G91" s="247">
        <f t="shared" si="12"/>
        <v>-84.851212172359226</v>
      </c>
      <c r="H91" s="247">
        <f t="shared" si="13"/>
        <v>-97.118122045790159</v>
      </c>
      <c r="I91" s="292">
        <f t="shared" si="30"/>
        <v>0.18199779009962505</v>
      </c>
      <c r="J91" s="292" t="str">
        <f t="shared" si="31"/>
        <v>-6,6708630511344E-08-5,3419129762707E-07i</v>
      </c>
      <c r="K91" s="292">
        <f t="shared" si="16"/>
        <v>-125.37886057905986</v>
      </c>
      <c r="L91" s="292">
        <f t="shared" si="17"/>
        <v>-97.118122045790159</v>
      </c>
      <c r="M91" s="291">
        <f t="shared" si="32"/>
        <v>5.6170542284229192</v>
      </c>
      <c r="N91" s="291" t="str">
        <f t="shared" si="33"/>
        <v>0,00199989475111635-0,000266486459785294i</v>
      </c>
      <c r="O91" s="291">
        <f t="shared" si="18"/>
        <v>-53.90342206675021</v>
      </c>
      <c r="P91" s="291">
        <f t="shared" si="19"/>
        <v>-7.5899656990662363</v>
      </c>
      <c r="Q91" s="247">
        <f t="shared" si="34"/>
        <v>-555.16231558201821</v>
      </c>
      <c r="R91" s="247" t="str">
        <f t="shared" si="35"/>
        <v>-8,15333160481821E-07+0,00110111048060567i</v>
      </c>
      <c r="S91" s="247">
        <f t="shared" si="20"/>
        <v>-59.163379691513434</v>
      </c>
      <c r="T91" s="247">
        <f t="shared" si="21"/>
        <v>90.042425479802162</v>
      </c>
      <c r="U91" s="290" t="str">
        <f t="shared" si="5"/>
        <v>6,25101126804375E-08-7,75912095501376E-09i</v>
      </c>
      <c r="V91" s="245">
        <f t="shared" si="22"/>
        <v>-144.01459186387265</v>
      </c>
      <c r="W91" s="245">
        <f t="shared" si="23"/>
        <v>-7.0756965659879922</v>
      </c>
      <c r="X91" s="289" t="str">
        <f t="shared" si="6"/>
        <v>-6,67086388261637E-08-5,3419133050183E-07i</v>
      </c>
      <c r="Y91" s="289">
        <f t="shared" si="24"/>
        <v>-125.3788600361039</v>
      </c>
      <c r="Z91" s="289">
        <f t="shared" si="25"/>
        <v>-97.118122490355077</v>
      </c>
      <c r="AA91" s="288" t="str">
        <f t="shared" si="7"/>
        <v>0,0019998948740623-0,000266486491960821i</v>
      </c>
      <c r="AB91" s="288">
        <f t="shared" si="26"/>
        <v>-53.903421523794265</v>
      </c>
      <c r="AC91" s="288">
        <f t="shared" si="27"/>
        <v>-7.5899661436311625</v>
      </c>
    </row>
    <row r="92" spans="1:29">
      <c r="A92" s="297">
        <v>2.7</v>
      </c>
      <c r="B92" s="296">
        <f t="shared" si="8"/>
        <v>5011872.3362727268</v>
      </c>
      <c r="C92" s="295">
        <f t="shared" si="9"/>
        <v>31490522.624728624</v>
      </c>
      <c r="D92" s="294" t="str">
        <f t="shared" si="10"/>
        <v>31490522,6247286i</v>
      </c>
      <c r="E92" s="293">
        <f t="shared" si="28"/>
        <v>19.33964665088142</v>
      </c>
      <c r="F92" s="247" t="str">
        <f t="shared" si="29"/>
        <v>-4,47275676045917E-06-0,0000450727574166033i</v>
      </c>
      <c r="G92" s="247">
        <f t="shared" si="12"/>
        <v>-86.879159858081664</v>
      </c>
      <c r="H92" s="247">
        <f t="shared" si="13"/>
        <v>-95.667144321177858</v>
      </c>
      <c r="I92" s="292">
        <f t="shared" si="30"/>
        <v>0.18199779009962505</v>
      </c>
      <c r="J92" s="292" t="str">
        <f t="shared" si="31"/>
        <v>-4,20913505169768E-08-4,24161950401737E-07i</v>
      </c>
      <c r="K92" s="292">
        <f t="shared" si="16"/>
        <v>-127.40680826478231</v>
      </c>
      <c r="L92" s="292">
        <f t="shared" si="17"/>
        <v>-95.667144321177858</v>
      </c>
      <c r="M92" s="291">
        <f t="shared" si="32"/>
        <v>5.6170542284229192</v>
      </c>
      <c r="N92" s="291" t="str">
        <f t="shared" si="33"/>
        <v>0,0019998936038908-0,000211677696168903i</v>
      </c>
      <c r="O92" s="291">
        <f t="shared" si="18"/>
        <v>-53.931478446946684</v>
      </c>
      <c r="P92" s="291">
        <f t="shared" si="19"/>
        <v>-6.0419461841859601</v>
      </c>
      <c r="Q92" s="247">
        <f t="shared" si="34"/>
        <v>-555.16231558201821</v>
      </c>
      <c r="R92" s="247" t="str">
        <f t="shared" si="35"/>
        <v>-5,14414327232665E-07+0,000874640336446549i</v>
      </c>
      <c r="S92" s="247">
        <f t="shared" si="20"/>
        <v>-61.163408454596151</v>
      </c>
      <c r="T92" s="247">
        <f t="shared" si="21"/>
        <v>90.0336981559675</v>
      </c>
      <c r="U92" s="290" t="str">
        <f t="shared" si="5"/>
        <v>3,94247525615914E-08-3,8888674056286E-09i</v>
      </c>
      <c r="V92" s="245">
        <f t="shared" si="22"/>
        <v>-148.04256831267782</v>
      </c>
      <c r="W92" s="245">
        <f t="shared" si="23"/>
        <v>-5.6334461652103682</v>
      </c>
      <c r="X92" s="289" t="str">
        <f t="shared" si="6"/>
        <v>-4,20913538259277E-08-4,2416196696053E-07i</v>
      </c>
      <c r="Y92" s="289">
        <f t="shared" si="24"/>
        <v>-127.40680792234323</v>
      </c>
      <c r="Z92" s="289">
        <f t="shared" si="25"/>
        <v>-95.667144543993558</v>
      </c>
      <c r="AA92" s="288" t="str">
        <f t="shared" si="7"/>
        <v>0,00199989368191293-0,000211677712291566i</v>
      </c>
      <c r="AB92" s="288">
        <f t="shared" si="26"/>
        <v>-53.931478104507626</v>
      </c>
      <c r="AC92" s="288">
        <f t="shared" si="27"/>
        <v>-6.0419464070016549</v>
      </c>
    </row>
    <row r="93" spans="1:29">
      <c r="A93" s="297">
        <v>2.80000000000001</v>
      </c>
      <c r="B93" s="296">
        <f t="shared" si="8"/>
        <v>6309573.4448020831</v>
      </c>
      <c r="C93" s="295">
        <f t="shared" si="9"/>
        <v>39644219.162950933</v>
      </c>
      <c r="D93" s="294" t="str">
        <f t="shared" si="10"/>
        <v>39644219,1629509i</v>
      </c>
      <c r="E93" s="293">
        <f t="shared" si="28"/>
        <v>19.33964665088142</v>
      </c>
      <c r="F93" s="247" t="str">
        <f t="shared" si="29"/>
        <v>-2,82216315576633E-06-0,0000357939740808612i</v>
      </c>
      <c r="G93" s="247">
        <f t="shared" si="12"/>
        <v>-88.896887363298788</v>
      </c>
      <c r="H93" s="247">
        <f t="shared" si="13"/>
        <v>-94.508139210568089</v>
      </c>
      <c r="I93" s="292">
        <f t="shared" si="30"/>
        <v>0.18199779009962505</v>
      </c>
      <c r="J93" s="292" t="str">
        <f t="shared" si="31"/>
        <v>-2,6558264839169E-08-3,36842978529967E-07i</v>
      </c>
      <c r="K93" s="292">
        <f t="shared" si="16"/>
        <v>-129.42453576999941</v>
      </c>
      <c r="L93" s="292">
        <f t="shared" si="17"/>
        <v>-94.508139210568089</v>
      </c>
      <c r="M93" s="291">
        <f t="shared" si="32"/>
        <v>5.6170542284229192</v>
      </c>
      <c r="N93" s="291" t="str">
        <f t="shared" si="33"/>
        <v>0,00199989288013127-0,000168141559195418i</v>
      </c>
      <c r="O93" s="291">
        <f t="shared" si="18"/>
        <v>-53.949274535140191</v>
      </c>
      <c r="P93" s="291">
        <f t="shared" si="19"/>
        <v>-4.8058564799511023</v>
      </c>
      <c r="Q93" s="247">
        <f t="shared" si="34"/>
        <v>-555.16231558201821</v>
      </c>
      <c r="R93" s="247" t="str">
        <f t="shared" si="35"/>
        <v>-3,24563099415303E-07+0,000694750107121973i</v>
      </c>
      <c r="S93" s="247">
        <f t="shared" si="20"/>
        <v>-63.163426603934944</v>
      </c>
      <c r="T93" s="247">
        <f t="shared" si="21"/>
        <v>90.02676659454778</v>
      </c>
      <c r="U93" s="290" t="str">
        <f t="shared" si="5"/>
        <v>2,48687832970203E-08-1,94908075161627E-09i</v>
      </c>
      <c r="V93" s="245">
        <f t="shared" si="22"/>
        <v>-152.06031396723372</v>
      </c>
      <c r="W93" s="245">
        <f t="shared" si="23"/>
        <v>-4.4813726160203187</v>
      </c>
      <c r="X93" s="289" t="str">
        <f t="shared" si="6"/>
        <v>-2,65582661561749E-08-3,36842986855078E-07i</v>
      </c>
      <c r="Y93" s="289">
        <f t="shared" si="24"/>
        <v>-129.42453555399192</v>
      </c>
      <c r="Z93" s="289">
        <f t="shared" si="25"/>
        <v>-94.508139322242172</v>
      </c>
      <c r="AA93" s="288" t="str">
        <f t="shared" si="7"/>
        <v>0,00199989292953845-0,000168141567274847i</v>
      </c>
      <c r="AB93" s="288">
        <f t="shared" si="26"/>
        <v>-53.949274319132698</v>
      </c>
      <c r="AC93" s="288">
        <f t="shared" si="27"/>
        <v>-4.8058565916252114</v>
      </c>
    </row>
    <row r="94" spans="1:29">
      <c r="A94" s="297">
        <v>2.9000000000000101</v>
      </c>
      <c r="B94" s="296">
        <f t="shared" si="8"/>
        <v>7943282.3472430035</v>
      </c>
      <c r="C94" s="295">
        <f t="shared" si="9"/>
        <v>49909114.934976213</v>
      </c>
      <c r="D94" s="294" t="str">
        <f t="shared" si="10"/>
        <v>49909114,9349762i</v>
      </c>
      <c r="E94" s="293">
        <f t="shared" si="28"/>
        <v>19.33964665088142</v>
      </c>
      <c r="F94" s="247" t="str">
        <f t="shared" si="29"/>
        <v>-1,78068225788199E-06-0,0000284278590615067i</v>
      </c>
      <c r="G94" s="247">
        <f t="shared" si="12"/>
        <v>-90.908110297237087</v>
      </c>
      <c r="H94" s="247">
        <f t="shared" si="13"/>
        <v>-93.58424654002296</v>
      </c>
      <c r="I94" s="292">
        <f t="shared" si="30"/>
        <v>0.18199779009962505</v>
      </c>
      <c r="J94" s="292" t="str">
        <f t="shared" si="31"/>
        <v>-1,67572987063526E-08-2,67523374126488E-07i</v>
      </c>
      <c r="K94" s="292">
        <f t="shared" si="16"/>
        <v>-131.43575870393769</v>
      </c>
      <c r="L94" s="292">
        <f t="shared" si="17"/>
        <v>-93.584246540022932</v>
      </c>
      <c r="M94" s="291">
        <f t="shared" si="32"/>
        <v>5.6170542284229192</v>
      </c>
      <c r="N94" s="291" t="str">
        <f t="shared" si="33"/>
        <v>0,00199989242350607-0,000133559582119182i</v>
      </c>
      <c r="O94" s="291">
        <f t="shared" si="18"/>
        <v>-53.960540742568469</v>
      </c>
      <c r="P94" s="291">
        <f t="shared" si="19"/>
        <v>-3.8207325585158358</v>
      </c>
      <c r="Q94" s="247">
        <f t="shared" si="34"/>
        <v>-555.16231558201821</v>
      </c>
      <c r="R94" s="247" t="str">
        <f t="shared" si="35"/>
        <v>-2,04781331505261E-07+0,000551858920792903i</v>
      </c>
      <c r="S94" s="247">
        <f t="shared" si="20"/>
        <v>-65.163438055815519</v>
      </c>
      <c r="T94" s="247">
        <f t="shared" si="21"/>
        <v>90.021261059734115</v>
      </c>
      <c r="U94" s="290" t="str">
        <f t="shared" si="5"/>
        <v>1,56885322726196E-08-9,76863894279366E-10i</v>
      </c>
      <c r="V94" s="245">
        <f t="shared" si="22"/>
        <v>-156.07154835305261</v>
      </c>
      <c r="W94" s="245">
        <f t="shared" si="23"/>
        <v>-3.5629854802888428</v>
      </c>
      <c r="X94" s="289" t="str">
        <f t="shared" si="6"/>
        <v>-1,6757299230584E-08-2,67523378307168E-07i</v>
      </c>
      <c r="Y94" s="289">
        <f t="shared" si="24"/>
        <v>-131.43575856766884</v>
      </c>
      <c r="Z94" s="289">
        <f t="shared" si="25"/>
        <v>-93.584246595993108</v>
      </c>
      <c r="AA94" s="288" t="str">
        <f t="shared" si="7"/>
        <v>0,00199989245475098-0,000133559586168159i</v>
      </c>
      <c r="AB94" s="288">
        <f t="shared" si="26"/>
        <v>-53.960540606299602</v>
      </c>
      <c r="AC94" s="288">
        <f t="shared" si="27"/>
        <v>-3.8207326144860216</v>
      </c>
    </row>
    <row r="95" spans="1:29">
      <c r="A95" s="297">
        <v>3.0000000000000102</v>
      </c>
      <c r="B95" s="296">
        <f t="shared" si="8"/>
        <v>10000000.000000238</v>
      </c>
      <c r="C95" s="295">
        <f t="shared" si="9"/>
        <v>62831853.071797363</v>
      </c>
      <c r="D95" s="294" t="str">
        <f t="shared" si="10"/>
        <v>62831853,0717974i</v>
      </c>
      <c r="E95" s="293">
        <f t="shared" si="28"/>
        <v>19.33964665088142</v>
      </c>
      <c r="F95" s="247" t="str">
        <f t="shared" si="29"/>
        <v>-1,12354159040221E-06-0,0000225788933673621i</v>
      </c>
      <c r="G95" s="247">
        <f t="shared" si="12"/>
        <v>-92.915206555796487</v>
      </c>
      <c r="H95" s="247">
        <f t="shared" si="13"/>
        <v>-92.848728504465456</v>
      </c>
      <c r="I95" s="292">
        <f t="shared" si="30"/>
        <v>0.18199779009962505</v>
      </c>
      <c r="J95" s="292" t="str">
        <f t="shared" si="31"/>
        <v>-1,05732069581996E-08-2,12481063896155E-07i</v>
      </c>
      <c r="K95" s="292">
        <f t="shared" si="16"/>
        <v>-133.44285496249711</v>
      </c>
      <c r="L95" s="292">
        <f t="shared" si="17"/>
        <v>-92.848728504465456</v>
      </c>
      <c r="M95" s="291">
        <f t="shared" si="32"/>
        <v>5.6170542284229192</v>
      </c>
      <c r="N95" s="291" t="str">
        <f t="shared" si="33"/>
        <v>0,00199989213540943-0,00010609014419818i</v>
      </c>
      <c r="O95" s="291">
        <f t="shared" si="18"/>
        <v>-53.967664305076028</v>
      </c>
      <c r="P95" s="291">
        <f t="shared" si="19"/>
        <v>-3.0365764197366913</v>
      </c>
      <c r="Q95" s="247">
        <f t="shared" si="34"/>
        <v>-555.16231558201821</v>
      </c>
      <c r="R95" s="247" t="str">
        <f t="shared" si="35"/>
        <v>-1,29206637004923E-07+0,000438356768838129i</v>
      </c>
      <c r="S95" s="247">
        <f t="shared" si="20"/>
        <v>-67.163445281631795</v>
      </c>
      <c r="T95" s="247">
        <f t="shared" si="21"/>
        <v>90.016888058534363</v>
      </c>
      <c r="U95" s="290" t="str">
        <f t="shared" si="5"/>
        <v>9,89775590948794E-09-4,89594718344676E-10i</v>
      </c>
      <c r="V95" s="245">
        <f t="shared" si="22"/>
        <v>-160.07865183742831</v>
      </c>
      <c r="W95" s="245">
        <f t="shared" si="23"/>
        <v>-2.831840445931098</v>
      </c>
      <c r="X95" s="289" t="str">
        <f t="shared" si="6"/>
        <v>-1,05732071668802E-08-2,12481065994064E-07i</v>
      </c>
      <c r="Y95" s="289">
        <f t="shared" si="24"/>
        <v>-133.4428548765263</v>
      </c>
      <c r="Z95" s="289">
        <f t="shared" si="25"/>
        <v>-92.848728532517157</v>
      </c>
      <c r="AA95" s="288" t="str">
        <f t="shared" si="7"/>
        <v>0,00199989215515193-0,000106090146227371i</v>
      </c>
      <c r="AB95" s="288">
        <f t="shared" si="26"/>
        <v>-53.967664219105217</v>
      </c>
      <c r="AC95" s="288">
        <f t="shared" si="27"/>
        <v>-3.036576447788407</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-161,338546125657-0,0204738672160577i</v>
      </c>
      <c r="Q100" s="240" t="str">
        <f ca="1">IMSUM(Q101:Q357)</f>
        <v>0,95648193960544+0,000324189441490375i</v>
      </c>
      <c r="R100" s="240" t="str">
        <f t="shared" ref="R100:CC100" ca="1" si="36">IMSUM(R101:R357)</f>
        <v>54,6785824481226+0,0204739622686901i</v>
      </c>
      <c r="S100" s="240" t="str">
        <f t="shared" ca="1" si="36"/>
        <v>1,03838813844634-0,000319044207216485i</v>
      </c>
      <c r="T100" s="240" t="str">
        <f t="shared" ca="1" si="36"/>
        <v>-30,9486179024656-0,0204740558125758i</v>
      </c>
      <c r="U100" s="240" t="str">
        <f t="shared" ca="1" si="36"/>
        <v>0,956481725783623+0,00031389894251041i</v>
      </c>
      <c r="V100" s="240" t="str">
        <f t="shared" ca="1" si="36"/>
        <v>23,6254279263231+0,0204741478487198i</v>
      </c>
      <c r="W100" s="240" t="str">
        <f t="shared" ca="1" si="36"/>
        <v>1,03838834881955-0,000308753647983273i</v>
      </c>
      <c r="X100" s="240" t="str">
        <f t="shared" ca="1" si="36"/>
        <v>-16,4514525797002-0,0204742383766138i</v>
      </c>
      <c r="Y100" s="240" t="str">
        <f t="shared" ca="1" si="36"/>
        <v>0,956481518858322+0,000303608323556803i</v>
      </c>
      <c r="Z100" s="240" t="str">
        <f t="shared" ca="1" si="36"/>
        <v>15,1485120237402+0,0204743273945502i</v>
      </c>
      <c r="AA100" s="240" t="str">
        <f t="shared" ca="1" si="36"/>
        <v>1,03838855229684-0,000298462971943414i</v>
      </c>
      <c r="AB100" s="240" t="str">
        <f t="shared" ca="1" si="36"/>
        <v>-10,8687943748714-0,0204744149043938i</v>
      </c>
      <c r="AC100" s="240" t="str">
        <f t="shared" ca="1" si="36"/>
        <v>0,956481318829792+0,000293317591185227i</v>
      </c>
      <c r="AD100" s="240" t="str">
        <f t="shared" ca="1" si="36"/>
        <v>11,186556702704+0,0204745009059056i</v>
      </c>
      <c r="AE100" s="240" t="str">
        <f t="shared" ca="1" si="36"/>
        <v>1,03838874887684-0,000288172182572377i</v>
      </c>
      <c r="AF100" s="240" t="str">
        <f t="shared" ca="1" si="36"/>
        <v>-7,90778828973732-0,0204745854001904i</v>
      </c>
      <c r="AG100" s="240" t="str">
        <f t="shared" ca="1" si="36"/>
        <v>0,956481125700989+0,000283026749419546i</v>
      </c>
      <c r="AH100" s="240" t="str">
        <f t="shared" ca="1" si="36"/>
        <v>8,88776591637948+0,0204746683845277i</v>
      </c>
      <c r="AI100" s="240" t="str">
        <f t="shared" ca="1" si="36"/>
        <v>1,03838893855923-0,000277881283861359i</v>
      </c>
      <c r="AJ100" s="240" t="str">
        <f t="shared" ca="1" si="36"/>
        <v>-6,07012108908383-0,0204747498576072i</v>
      </c>
      <c r="AK100" s="240" t="str">
        <f t="shared" ca="1" si="36"/>
        <v>0,956480939464249+0,000272735795569856i</v>
      </c>
      <c r="AL100" s="240" t="str">
        <f t="shared" ca="1" si="36"/>
        <v>7,38418800980481+0,0204748298180336i</v>
      </c>
      <c r="AM100" s="240" t="str">
        <f t="shared" ca="1" si="36"/>
        <v>1,03838912134673-0,000267590289932618i</v>
      </c>
      <c r="AN100" s="240" t="str">
        <f t="shared" ca="1" si="36"/>
        <v>-4,8163868411346-0,0204749082833351i</v>
      </c>
      <c r="AO100" s="240" t="str">
        <f t="shared" ca="1" si="36"/>
        <v>0,956480760125352+0,000262444742150314i</v>
      </c>
      <c r="AP100" s="240" t="str">
        <f t="shared" ca="1" si="36"/>
        <v>6,32220033424722+0,0204749852337902i</v>
      </c>
      <c r="AQ100" s="240" t="str">
        <f t="shared" ca="1" si="36"/>
        <v>1,03838929723729-0,000257299175779546i</v>
      </c>
      <c r="AR100" s="240" t="str">
        <f t="shared" ca="1" si="36"/>
        <v>1,03838929723729-0,000257299175779546i</v>
      </c>
      <c r="AS100" s="240" t="str">
        <f t="shared" ca="1" si="36"/>
        <v>0,956480587677387+0,000252153590837634i</v>
      </c>
      <c r="AT100" s="240" t="str">
        <f t="shared" ca="1" si="36"/>
        <v>5,53068309747086+0,0204751346054266i</v>
      </c>
      <c r="AU100" s="240" t="str">
        <f t="shared" ca="1" si="36"/>
        <v>1,03838946623027-0,00024700797159305i</v>
      </c>
      <c r="AV100" s="240" t="str">
        <f t="shared" ca="1" si="36"/>
        <v>-3,21068897680026-0,0204752070271971i</v>
      </c>
      <c r="AW100" s="240" t="str">
        <f t="shared" ca="1" si="36"/>
        <v>0,956480422139371+0,000241862338023813i</v>
      </c>
      <c r="AX100" s="240" t="str">
        <f t="shared" ca="1" si="36"/>
        <v>4,91673105057941+0,0204752779444196i</v>
      </c>
      <c r="AY100" s="240" t="str">
        <f t="shared" ca="1" si="36"/>
        <v>1,03838962832728-0,000236716676709214i</v>
      </c>
      <c r="AZ100" s="240" t="str">
        <f t="shared" ca="1" si="36"/>
        <v>-2,66342127043569-0,0204753473497484i</v>
      </c>
      <c r="BA100" s="240" t="str">
        <f t="shared" ca="1" si="36"/>
        <v>0,956480263494224+0,000231570995110175i</v>
      </c>
      <c r="BB100" s="240" t="str">
        <f t="shared" ca="1" si="36"/>
        <v>4,42554250242584+0,0204754152492564i</v>
      </c>
      <c r="BC100" s="240" t="str">
        <f t="shared" ca="1" si="36"/>
        <v>1,0383897835206-0,00022642529202499i</v>
      </c>
      <c r="BD100" s="240" t="str">
        <f t="shared" ca="1" si="36"/>
        <v>-2,21983356510953-0,020475481635132i</v>
      </c>
      <c r="BE100" s="240" t="str">
        <f t="shared" ca="1" si="36"/>
        <v>0,956480111741322+0,000221279562155119i</v>
      </c>
      <c r="BF100" s="240" t="str">
        <f t="shared" ca="1" si="36"/>
        <v>4,02269576235412+0,0204755465151313i</v>
      </c>
      <c r="BG100" s="240" t="str">
        <f t="shared" ca="1" si="36"/>
        <v>1,03838993182178-0,000216133820041264i</v>
      </c>
      <c r="BH100" s="240" t="str">
        <f t="shared" ca="1" si="36"/>
        <v>-1,8521171631152-0,0204756098870403i</v>
      </c>
      <c r="BI100" s="240" t="str">
        <f t="shared" ca="1" si="36"/>
        <v>0,956479966886587+0,000210988059345496i</v>
      </c>
      <c r="BJ100" s="240" t="str">
        <f t="shared" ca="1" si="36"/>
        <v>3,68547580795922+0,0204756717491515i</v>
      </c>
      <c r="BK100" s="240" t="str">
        <f t="shared" ca="1" si="36"/>
        <v>1,03839007322365-0,000205842264145328i</v>
      </c>
      <c r="BL100" s="240" t="str">
        <f t="shared" ca="1" si="36"/>
        <v>-1,54153235074422-0,0204757321043064i</v>
      </c>
      <c r="BM100" s="240" t="str">
        <f t="shared" ca="1" si="36"/>
        <v>0,95647982893723+0,000200696458807492i</v>
      </c>
      <c r="BN100" s="240" t="str">
        <f t="shared" ca="1" si="36"/>
        <v>3,39828241395035+0,0204757909482762i</v>
      </c>
      <c r="BO100" s="240" t="str">
        <f t="shared" ca="1" si="36"/>
        <v>1,03839020773163-0,000195550636423181i</v>
      </c>
      <c r="BP100" s="240" t="str">
        <f t="shared" ca="1" si="36"/>
        <v>-1,27498510114122-0,0204758482843765i</v>
      </c>
      <c r="BQ100" s="240" t="str">
        <f t="shared" ca="1" si="36"/>
        <v>0,956479697880621+0,000190404791479248i</v>
      </c>
      <c r="BR100" s="240" t="str">
        <f t="shared" ca="1" si="36"/>
        <v>3,15004189357533+0,0204759041113001i</v>
      </c>
      <c r="BS100" s="240" t="str">
        <f t="shared" ca="1" si="36"/>
        <v>1,03839033534108-0,000185258927963616i</v>
      </c>
      <c r="BT100" s="240" t="str">
        <f t="shared" ca="1" si="36"/>
        <v>-1,04304504891415-0,0204759584279227i</v>
      </c>
      <c r="BU100" s="240" t="str">
        <f t="shared" ca="1" si="36"/>
        <v>0,956479573722543+0,000180113050523567i</v>
      </c>
      <c r="BV100" s="240" t="str">
        <f t="shared" ca="1" si="36"/>
        <v>2,93267157065662+0,0204760112408369i</v>
      </c>
      <c r="BW100" s="240" t="str">
        <f t="shared" ca="1" si="36"/>
        <v>1,0383904560493-0,000174967155065486i</v>
      </c>
      <c r="BX100" s="240" t="str">
        <f t="shared" ca="1" si="36"/>
        <v>-0,838743153497802-0,0204760625383253i</v>
      </c>
      <c r="BY100" s="240" t="str">
        <f t="shared" ca="1" si="36"/>
        <v>0,95647945645714+0,000169821239010659i</v>
      </c>
      <c r="BZ100" s="240" t="str">
        <f t="shared" ca="1" si="36"/>
        <v>2,7401290856179+0,0204761123340302i</v>
      </c>
      <c r="CA100" s="240" t="str">
        <f t="shared" ca="1" si="36"/>
        <v>1,03839056986576-0,000164675311537965i</v>
      </c>
      <c r="CB100" s="240" t="str">
        <f t="shared" ca="1" si="36"/>
        <v>-0,656813168233382-0,0204761606191453i</v>
      </c>
      <c r="CC100" s="240" t="str">
        <f t="shared" ca="1" si="36"/>
        <v>0,956479346092371+0,000159529369767486i</v>
      </c>
      <c r="CD100" s="240" t="str">
        <f t="shared" ref="CD100:EM100" ca="1" si="37">IMSUM(CD101:CD357)</f>
        <v>2,56780210927206+0,0204762073940787i</v>
      </c>
      <c r="CE100" s="240" t="str">
        <f t="shared" ca="1" si="37"/>
        <v>1,03839067677779-0,000154383408406011i</v>
      </c>
      <c r="CF100" s="240" t="str">
        <f t="shared" ca="1" si="37"/>
        <v>-0,493196801167295-0,0204762526578649i</v>
      </c>
      <c r="CG100" s="240" t="str">
        <f t="shared" ca="1" si="37"/>
        <v>0,956479242625615+0,000149237431894877i</v>
      </c>
      <c r="CH100" s="240" t="str">
        <f t="shared" ca="1" si="37"/>
        <v>2,41210419916999+0,0204762964122266i</v>
      </c>
      <c r="CI100" s="240" t="str">
        <f t="shared" ca="1" si="37"/>
        <v>1,03839077680336-0,000144091441859118i</v>
      </c>
      <c r="CJ100" s="240" t="str">
        <f t="shared" ca="1" si="37"/>
        <v>-0,344711404569908-0,0204763386596564i</v>
      </c>
      <c r="CK100" s="240" t="str">
        <f t="shared" ca="1" si="37"/>
        <v>0,956479146055309+0,000138945439715932i</v>
      </c>
      <c r="CL100" s="240" t="str">
        <f t="shared" ca="1" si="37"/>
        <v>2,27019981646939+0,0204763794057815i</v>
      </c>
      <c r="CM100" s="240" t="str">
        <f t="shared" ca="1" si="37"/>
        <v>1,03839086992067-0,000133799422319059i</v>
      </c>
      <c r="CN100" s="240" t="str">
        <f t="shared" ca="1" si="37"/>
        <v>-0,208821068415859-0,0204764186312225i</v>
      </c>
      <c r="CO100" s="240" t="str">
        <f t="shared" ca="1" si="37"/>
        <v>0,956479056383331+0,000128653398128731i</v>
      </c>
      <c r="CP100" s="240" t="str">
        <f t="shared" ca="1" si="37"/>
        <v>2,1398127000398+0,0204764563553791i</v>
      </c>
      <c r="CQ100" s="240" t="str">
        <f t="shared" ca="1" si="37"/>
        <v>1,038390956146-0,00012350735579203i</v>
      </c>
      <c r="CR100" s="240" t="str">
        <f t="shared" ca="1" si="37"/>
        <v>-0,0834753467030527-0,0204764925675911i</v>
      </c>
      <c r="CS100" s="240" t="str">
        <f t="shared" ca="1" si="37"/>
        <v>0,956478973609211+0,000118361304635273i</v>
      </c>
      <c r="CT100" s="240" t="str">
        <f t="shared" ca="1" si="37"/>
        <v>2,01908944924226+0,020476527273982i</v>
      </c>
      <c r="CU100" s="240" t="str">
        <f t="shared" ca="1" si="37"/>
        <v>1,03839103547437-0,000113215239027187i</v>
      </c>
      <c r="CV100" s="240" t="str">
        <f t="shared" ca="1" si="37"/>
        <v>0,0330066920035735-0,020476560466128i</v>
      </c>
      <c r="CW100" s="240" t="str">
        <f t="shared" ca="1" si="37"/>
        <v>0,956478897730904+0,000108069171019243i</v>
      </c>
      <c r="CX100" s="240" t="str">
        <f t="shared" ca="1" si="37"/>
        <v>1,90650051534372+0,0204765921527671i</v>
      </c>
      <c r="CY100" s="240" t="str">
        <f t="shared" ca="1" si="37"/>
        <v>1,03839110789524-0,000102923084962958i</v>
      </c>
      <c r="CZ100" s="240" t="str">
        <f t="shared" ca="1" si="37"/>
        <v>0,142021383285845-0,0204766223309276i</v>
      </c>
      <c r="DA100" s="240" t="str">
        <f t="shared" ca="1" si="37"/>
        <v>0,956478828760187+0,0000977769914750626i</v>
      </c>
      <c r="DB100" s="240" t="str">
        <f t="shared" ca="1" si="37"/>
        <v>1,800767054846+0,0204766510007202i</v>
      </c>
      <c r="DC100" s="240" t="str">
        <f t="shared" ca="1" si="37"/>
        <v>1,03839117342599-0,0000926308881181725i</v>
      </c>
      <c r="DD100" s="240" t="str">
        <f t="shared" ca="1" si="37"/>
        <v>0,244743736236017-0,0204766781601211i</v>
      </c>
      <c r="DE100" s="240" t="str">
        <f t="shared" ca="1" si="37"/>
        <v>0,956478766672763+0,0000874847743391749i</v>
      </c>
      <c r="DF100" s="240" t="str">
        <f t="shared" ca="1" si="37"/>
        <v>1,70080598059562+0,0204767038081822i</v>
      </c>
      <c r="DG100" s="240" t="str">
        <f t="shared" ca="1" si="37"/>
        <v>1,03839123206294-0,0000823386539654525i</v>
      </c>
      <c r="DH100" s="240" t="str">
        <f t="shared" ca="1" si="37"/>
        <v>0,342175347486219-0,0204767279526992i</v>
      </c>
      <c r="DI100" s="240" t="str">
        <f t="shared" ca="1" si="37"/>
        <v>0,956478711488607+0,0000771925264746454i</v>
      </c>
      <c r="DJ100" s="240" t="str">
        <f t="shared" ca="1" si="37"/>
        <v>1,60568801575491+0,0204767505863683i</v>
      </c>
      <c r="DK100" s="240" t="str">
        <f t="shared" ca="1" si="37"/>
        <v>1,03839128379311-0,0000720463911831892i</v>
      </c>
      <c r="DL100" s="240" t="str">
        <f t="shared" ca="1" si="37"/>
        <v>0,435181268747451-0,0204767717025993i</v>
      </c>
      <c r="DM100" s="240" t="str">
        <f t="shared" ca="1" si="37"/>
        <v>0,956478663205418+0,0000669002460442769i</v>
      </c>
      <c r="DN100" s="240" t="str">
        <f t="shared" ca="1" si="37"/>
        <v>1,51460515976787+0,0204767913289712i</v>
      </c>
      <c r="DO100" s="240" t="str">
        <f t="shared" ca="1" si="37"/>
        <v>1,03839132862936-0,0000617541008003375i</v>
      </c>
      <c r="DP100" s="240" t="str">
        <f t="shared" ca="1" si="37"/>
        <v>0,524518834062895-0,0204768094327318i</v>
      </c>
      <c r="DQ100" s="240" t="str">
        <f t="shared" ca="1" si="37"/>
        <v>0,956478621816096+0,0000566079468379277i</v>
      </c>
      <c r="DR100" s="240" t="str">
        <f t="shared" ca="1" si="37"/>
        <v>1,42684503811891+0,0204768260285182i</v>
      </c>
      <c r="DS100" s="240" t="str">
        <f t="shared" ca="1" si="37"/>
        <v>1,0383913665696-0,0000514617872023893i</v>
      </c>
      <c r="DT100" s="240" t="str">
        <f t="shared" ca="1" si="37"/>
        <v>0,610860583049573-0,0204768411236262i</v>
      </c>
      <c r="DU100" s="240" t="str">
        <f t="shared" ca="1" si="37"/>
        <v>0,956478587326107+0,0000463156199473347i</v>
      </c>
      <c r="DV100" s="240" t="str">
        <f t="shared" ca="1" si="37"/>
        <v>1,34177032221091+0,0204768546999066i</v>
      </c>
      <c r="DW100" s="240" t="str">
        <f t="shared" ca="1" si="37"/>
        <v>1,03839139761021-0,0000411694523667627i</v>
      </c>
      <c r="DX100" s="240" t="str">
        <f t="shared" ca="1" si="37"/>
        <v>0,694812826852123-0,0204768667693722i</v>
      </c>
      <c r="DY100" s="240" t="str">
        <f t="shared" ca="1" si="37"/>
        <v>0,956478559733358+0,0000360232802958382i</v>
      </c>
      <c r="DZ100" s="240" t="str">
        <f t="shared" ca="1" si="37"/>
        <v>1,25880189393711+0,0204768773325229i</v>
      </c>
      <c r="EA100" s="240" t="str">
        <f t="shared" ca="1" si="37"/>
        <v>1,03839142175242-0,0000308771016369613i</v>
      </c>
      <c r="EB100" s="240" t="str">
        <f t="shared" ca="1" si="37"/>
        <v>0,776930999031642-0,0204768863862931i</v>
      </c>
      <c r="EC100" s="240" t="str">
        <f t="shared" ca="1" si="37"/>
        <v>0,956478539040736+0,0000257309225560332i</v>
      </c>
      <c r="ED100" s="240" t="str">
        <f t="shared" ca="1" si="37"/>
        <v>1,17740476494584+0,0204768939329358i</v>
      </c>
      <c r="EE100" s="240" t="str">
        <f t="shared" ca="1" si="37"/>
        <v>1,03839143900094-0,0000205847392918679i</v>
      </c>
      <c r="EF100" s="240" t="str">
        <f t="shared" ca="1" si="37"/>
        <v>0,857732654366846-0,0204768999636819i</v>
      </c>
      <c r="EG100" s="240" t="str">
        <f t="shared" ca="1" si="37"/>
        <v>0,956478525245986+0,000015438556660502i</v>
      </c>
      <c r="EH100" s="240" t="str">
        <f t="shared" ca="1" si="37"/>
        <v>1,09707599312754+0,0204769044934016i</v>
      </c>
      <c r="EI100" s="240" t="str">
        <f t="shared" ca="1" si="37"/>
        <v>1,03839144934359-0,0000102923732073351i</v>
      </c>
      <c r="EJ100" s="240" t="str">
        <f t="shared" ca="1" si="37"/>
        <v>0,937708785780044-0,0204769075111814i</v>
      </c>
      <c r="EK100" s="240" t="str">
        <f t="shared" ca="1" si="37"/>
        <v>0,956478518349286+5,14618438773179E-06i</v>
      </c>
      <c r="EL100" s="240" t="str">
        <f t="shared" ca="1" si="37"/>
        <v>1,01733399828787+0,0204769090162868i</v>
      </c>
      <c r="EM100" s="240" t="str">
        <f t="shared" ca="1" si="37"/>
        <v>1,03839145279224-8,12665301546095E-13i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9,10665019213024-9,70886486223816i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-0,618192477964581+0,444068860193322i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2,66215950700894-2,80373163941466i</v>
      </c>
      <c r="I101" s="247" t="str">
        <f>IMDIV(IMPRODUCT(-1,H101),IMSUM(1,IMPRODUCT(F101,G101,-1)))</f>
        <v>-0,323041214911442-0,190451970813405i</v>
      </c>
      <c r="J101" s="275" t="str">
        <f ca="1">IMPRODUCT(1/N_FFT2,P100)</f>
        <v>-0,630228695803348-0,0000799760438127254i</v>
      </c>
      <c r="K101" s="274" t="str">
        <f ca="1">IMPRODUCT(I101,J101)</f>
        <v>0,203574611969205+0,120054132737267i</v>
      </c>
      <c r="M101" s="278"/>
      <c r="N101" s="265">
        <f ca="1">Ioutput2+O101</f>
        <v>1.0025657319031356</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-0.99743426809686453</v>
      </c>
      <c r="P101" s="240" t="str">
        <f t="shared" ref="P101:P164" ca="1" si="40">IMPRODUCT(O101,IMEXP(COMPLEX(0,-2*PI()*1*B101/Nt_load2)))</f>
        <v>-0,997133859543548+0,0244782623099489i</v>
      </c>
      <c r="Q101" s="240" t="str">
        <f t="shared" ref="Q101:Q164" ca="1" si="41">IMPRODUCT(O101,IMEXP(COMPLEX(0,-2*PI()*2*B101/Nt_load2)))</f>
        <v>-0,99623281483848+0,0489417798299835i</v>
      </c>
      <c r="R101" s="240" t="str">
        <f t="shared" ref="R101:R164" ca="1" si="42">IMPRODUCT(O101,IMEXP(COMPLEX(0,-2*PI()*3*B101/Nt_load2)))</f>
        <v>-0,994731676737297+0,0733758166518996i</v>
      </c>
      <c r="S101" s="240" t="str">
        <f t="shared" ref="S101:S164" ca="1" si="43">IMPRODUCT(O101,IMEXP(COMPLEX(0,-2*PI()*4*B101/Nt_load2)))</f>
        <v>-0,992631349469461+0,0977656546255629i</v>
      </c>
      <c r="T101" s="240" t="str">
        <f t="shared" ref="T101:T164" ca="1" si="44">IMPRODUCT(O101,IMEXP(COMPLEX(0,-2*PI()*5*B101/Nt_load2)))</f>
        <v>-0,989933098193581+0,122096602224573i</v>
      </c>
      <c r="U101" s="241" t="str">
        <f t="shared" ref="U101:U164" ca="1" si="45">IMPRODUCT(O101,IMEXP(COMPLEX(0,-2*PI()*6*B101/Nt_load2)))</f>
        <v>-0,986638548235332+0,14635400339589i</v>
      </c>
      <c r="V101" s="240" t="str">
        <f t="shared" ref="V101:V164" ca="1" si="46">IMPRODUCT(O101,IMEXP(COMPLEX(0,-2*PI()*7*B101/Nt_load2)))</f>
        <v>-0,982749684108418+0,170523246388088i</v>
      </c>
      <c r="W101" s="240" t="str">
        <f t="shared" ref="W101:W164" ca="1" si="47">IMPRODUCT(O101,IMEXP(COMPLEX(0,-2*PI()*8*B101/Nt_load2)))</f>
        <v>-0,978268848319174+0,194589772552938i</v>
      </c>
      <c r="X101" s="240" t="str">
        <f t="shared" ref="X101:X164" ca="1" si="48">IMPRODUCT(O101,IMEXP(COMPLEX(0,-2*PI()*9*B101/Nt_load2)))</f>
        <v>-0,973198739955532+0,218539085114982i</v>
      </c>
      <c r="Y101" s="240" t="str">
        <f t="shared" ref="Y101:Y164" ca="1" si="49">IMPRODUCT(O101,IMEXP(COMPLEX(0,-2*PI()*10*B101/Nt_load2)))</f>
        <v>-0,967542413061184+0,242356757903857i</v>
      </c>
      <c r="Z101" s="240" t="str">
        <f t="shared" ref="Z101:Z164" ca="1" si="50">IMPRODUCT(O101,IMEXP(COMPLEX(0,-2*PI()*11*B101/Nt_load2)))</f>
        <v>-0,96130327479595+0,266028444044072i</v>
      </c>
      <c r="AA101" s="240" t="str">
        <f t="shared" ref="AA101:AA164" ca="1" si="51">IMPRODUCT(O101,IMEXP(COMPLEX(0,-2*PI()*12*B101/Nt_load2)))</f>
        <v>-0,954485083383424+0,289539884597039i</v>
      </c>
      <c r="AB101" s="240" t="str">
        <f t="shared" ref="AB101:AB164" ca="1" si="52">IMPRODUCT(O101,IMEXP(COMPLEX(0,-2*PI()*13*B101/Nt_load2)))</f>
        <v>-0,947091945847163+0,312876917150119i</v>
      </c>
      <c r="AC101" s="240" t="str">
        <f t="shared" ref="AC101:AC164" ca="1" si="53">IMPRODUCT(O101,IMEXP(COMPLEX(0,-2*PI()*14*B101/Nt_load2)))</f>
        <v>-0,939128315536773+0,336025484347529i</v>
      </c>
      <c r="AD101" s="240" t="str">
        <f t="shared" ref="AD101:AD164" ca="1" si="54">IMPRODUCT(O101,IMEXP(COMPLEX(0,-2*PI()*15*B101/Nt_load2)))</f>
        <v>-0,930598989445373+0,35897164235797i</v>
      </c>
      <c r="AE101" s="240" t="str">
        <f t="shared" ref="AE101:AE164" ca="1" si="55">IMPRODUCT(O101,IMEXP(COMPLEX(0,-2*PI()*16*B101/Nt_load2)))</f>
        <v>-0,921509105320069+0,38170156927387i</v>
      </c>
      <c r="AF101" s="240" t="str">
        <f t="shared" ref="AF101:AF164" ca="1" si="56">IMPRODUCT(O101,IMEXP(COMPLEX(0,-2*PI()*17*B101/Nt_load2)))</f>
        <v>-0,911864138567165+0,404201573437178i</v>
      </c>
      <c r="AG101" s="240" t="str">
        <f t="shared" ref="AG101:AG164" ca="1" si="57">IMPRODUCT(O101,IMEXP(COMPLEX(0,-2*PI()*18*B101/Nt_load2)))</f>
        <v>-0,901669898953983+0,42645810168672i</v>
      </c>
      <c r="AH101" s="240" t="str">
        <f t="shared" ref="AH101:AH164" ca="1" si="58">IMPRODUCT(O101,IMEXP(COMPLEX(0,-2*PI()*19*B101/Nt_load2)))</f>
        <v>-0,890932527109282+0,448457747522101i</v>
      </c>
      <c r="AI101" s="240" t="str">
        <f t="shared" ref="AI101:AI164" ca="1" si="59">IMPRODUCT(O101,IMEXP(COMPLEX(0,-2*PI()*20*B101/Nt_load2)))</f>
        <v>-0,879658490824363+0,470187259179289i</v>
      </c>
      <c r="AJ101" s="240" t="str">
        <f t="shared" ref="AJ101:AJ164" ca="1" si="60">IMPRODUCT(O101,IMEXP(COMPLEX(0,-2*PI()*21*B101/Nt_load2)))</f>
        <v>-0,867854581157121+0,491633547612982i</v>
      </c>
      <c r="AK101" s="240" t="str">
        <f t="shared" ref="AK101:AK164" ca="1" si="61">IMPRODUCT(O101,IMEXP(COMPLEX(0,-2*PI()*22*B101/Nt_load2)))</f>
        <v>-0,855527908341362+0,512783694380956i</v>
      </c>
      <c r="AL101" s="240" t="str">
        <f t="shared" ref="AL101:AL164" ca="1" si="62">IMPRODUCT(O101,IMEXP(COMPLEX(0,-2*PI()*23*B101/Nt_load2)))</f>
        <v>-0,842685897503868+0,533624959425651i</v>
      </c>
      <c r="AM101" s="240" t="str">
        <f t="shared" ref="AM101:AM164" ca="1" si="63">IMPRODUCT(O101,IMEXP(COMPLEX(0,-2*PI()*24*B101/Nt_load2)))</f>
        <v>-0,829336284191773+0,554144788748311i</v>
      </c>
      <c r="AN101" s="240" t="str">
        <f t="shared" ref="AN101:AN164" ca="1" si="64">IMPRODUCT(O101,IMEXP(COMPLEX(0,-2*PI()*25*B101/Nt_load2)))</f>
        <v>-0,815487109712962+0,574330821971037i</v>
      </c>
      <c r="AO101" s="240" t="str">
        <f t="shared" ref="AO101:AO164" ca="1" si="65">IMPRODUCT(O101,IMEXP(COMPLEX(0,-2*PI()*26*B101/Nt_load2)))</f>
        <v>-0,801146716292287+0,594170899782222i</v>
      </c>
      <c r="AP101" s="240" t="str">
        <f t="shared" ref="AP101:AP164" ca="1" si="66">IMPRODUCT(O101,IMEXP(COMPLEX(0,-2*PI()*27*B101/Nt_load2)))</f>
        <v>-0,786323742046522+0,613653071260858i</v>
      </c>
      <c r="AQ101" s="240" t="str">
        <f t="shared" ref="AQ101:AQ164" ca="1" si="67">IMPRODUCT(O101,IMEXP(COMPLEX(0,-2*PI()*28*B101/Nt_load2)))</f>
        <v>-0,771027115781087+0,632765601075332i</v>
      </c>
      <c r="AR101" s="240" t="str">
        <f t="shared" ref="AR101:AR164" ca="1" si="68">IMPRODUCT(O101,IMEXP(COMPLEX(0,-2*PI()*28*B101/Nt_load2)))</f>
        <v>-0,771027115781087+0,632765601075332i</v>
      </c>
      <c r="AS101" s="240" t="str">
        <f t="shared" ref="AS101:AS164" ca="1" si="69">IMPRODUCT(O101,IMEXP(COMPLEX(0,-2*PI()*30*B101/Nt_load2)))</f>
        <v>-0,739050043413972+0,669835914611732i</v>
      </c>
      <c r="AT101" s="240" t="str">
        <f t="shared" ref="AT101:AT164" ca="1" si="70">IMPRODUCT(O101,IMEXP(COMPLEX(0,-2*PI()*31*B101/Nt_load2)))</f>
        <v>-0,722388859104986+0,68777136856293i</v>
      </c>
      <c r="AU101" s="240" t="str">
        <f t="shared" ref="AU101:AU164" ca="1" si="71">IMPRODUCT(O101,IMEXP(COMPLEX(0,-2*PI()*32*B101/Nt_load2)))</f>
        <v>-0,705292534759134+0,705292534759133i</v>
      </c>
      <c r="AV101" s="240" t="str">
        <f t="shared" ref="AV101:AV164" ca="1" si="72">IMPRODUCT(O101,IMEXP(COMPLEX(0,-2*PI()*33*B101/Nt_load2)))</f>
        <v>-0,68777136856293+0,722388859104986i</v>
      </c>
      <c r="AW101" s="240" t="str">
        <f t="shared" ref="AW101:AW164" ca="1" si="73">IMPRODUCT(O101,IMEXP(COMPLEX(0,-2*PI()*34*B101/Nt_load2)))</f>
        <v>-0,669835914611731+0,739050043413972i</v>
      </c>
      <c r="AX101" s="240" t="str">
        <f t="shared" ref="AX101:AX164" ca="1" si="74">IMPRODUCT(O101,IMEXP(COMPLEX(0,-2*PI()*35*B101/Nt_load2)))</f>
        <v>-0,651496976552349+0,755266051611666i</v>
      </c>
      <c r="AY101" s="240" t="str">
        <f t="shared" ref="AY101:AY164" ca="1" si="75">IMPRODUCT(O101,IMEXP(COMPLEX(0,-2*PI()*36*B101/Nt_load2)))</f>
        <v>-0,632765601075333+0,771027115781087i</v>
      </c>
      <c r="AZ101" s="240" t="str">
        <f t="shared" ref="AZ101:AZ164" ca="1" si="76">IMPRODUCT(O101,IMEXP(COMPLEX(0,-2*PI()*37*B101/Nt_load2)))</f>
        <v>-0,613653071260857+0,786323742046523i</v>
      </c>
      <c r="BA101" s="240" t="str">
        <f t="shared" ref="BA101:BA164" ca="1" si="77">IMPRODUCT(O101,IMEXP(COMPLEX(0,-2*PI()*38*B101/Nt_load2)))</f>
        <v>-0,594170899782221+0,801146716292287i</v>
      </c>
      <c r="BB101" s="240" t="str">
        <f t="shared" ref="BB101:BB164" ca="1" si="78">IMPRODUCT(O101,IMEXP(COMPLEX(0,-2*PI()*39*B101/Nt_load2)))</f>
        <v>-0,574330821971037+0,815487109712962i</v>
      </c>
      <c r="BC101" s="240" t="str">
        <f t="shared" ref="BC101:BC164" ca="1" si="79">IMPRODUCT(O101,IMEXP(COMPLEX(0,-2*PI()*40*B101/Nt_load2)))</f>
        <v>-0,554144788748312+0,829336284191773i</v>
      </c>
      <c r="BD101" s="240" t="str">
        <f t="shared" ref="BD101:BD164" ca="1" si="80">IMPRODUCT(O101,IMEXP(COMPLEX(0,-2*PI()*41*B101/Nt_load2)))</f>
        <v>-0,533624959425652+0,842685897503868i</v>
      </c>
      <c r="BE101" s="240" t="str">
        <f t="shared" ref="BE101:BE164" ca="1" si="81">IMPRODUCT(O101,IMEXP(COMPLEX(0,-2*PI()*42*B101/Nt_load2)))</f>
        <v>-0,512783694380956+0,855527908341362i</v>
      </c>
      <c r="BF101" s="240" t="str">
        <f t="shared" ref="BF101:BF164" ca="1" si="82">IMPRODUCT(O101,IMEXP(COMPLEX(0,-2*PI()*43*B101/Nt_load2)))</f>
        <v>-0,491633547612983+0,86785458115712i</v>
      </c>
      <c r="BG101" s="240" t="str">
        <f t="shared" ref="BG101:BG164" ca="1" si="83">IMPRODUCT(O101,IMEXP(COMPLEX(0,-2*PI()*44*B101/Nt_load2)))</f>
        <v>-0,470187259179291+0,879658490824362i</v>
      </c>
      <c r="BH101" s="240" t="str">
        <f t="shared" ref="BH101:BH164" ca="1" si="84">IMPRODUCT(O101,IMEXP(COMPLEX(0,-2*PI()*45*B101/Nt_load2)))</f>
        <v>-0,448457747522102+0,890932527109282i</v>
      </c>
      <c r="BI101" s="240" t="str">
        <f t="shared" ref="BI101:BI164" ca="1" si="85">IMPRODUCT(O101,IMEXP(COMPLEX(0,-2*PI()*46*B101/Nt_load2)))</f>
        <v>-0,426458101686722+0,901669898953983i</v>
      </c>
      <c r="BJ101" s="240" t="str">
        <f t="shared" ref="BJ101:BJ164" ca="1" si="86">IMPRODUCT(O101,IMEXP(COMPLEX(0,-2*PI()*47*B101/Nt_load2)))</f>
        <v>-0,404201573437181+0,911864138567164i</v>
      </c>
      <c r="BK101" s="240" t="str">
        <f t="shared" ref="BK101:BK164" ca="1" si="87">IMPRODUCT(O101,IMEXP(COMPLEX(0,-2*PI()*48*B101/Nt_load2)))</f>
        <v>-0,381701569273871+0,921509105320068i</v>
      </c>
      <c r="BL101" s="240" t="str">
        <f t="shared" ref="BL101:BL164" ca="1" si="88">IMPRODUCT(O101,IMEXP(COMPLEX(0,-2*PI()*49*B101/Nt_load2)))</f>
        <v>-0,358971642357973+0,930598989445372i</v>
      </c>
      <c r="BM101" s="240" t="str">
        <f t="shared" ref="BM101:BM164" ca="1" si="89">IMPRODUCT(O101,IMEXP(COMPLEX(0,-2*PI()*50*B101/Nt_load2)))</f>
        <v>-0,336025484347532+0,939128315536772i</v>
      </c>
      <c r="BN101" s="240" t="str">
        <f t="shared" ref="BN101:BN164" ca="1" si="90">IMPRODUCT(O101,IMEXP(COMPLEX(0,-2*PI()*51*B101/Nt_load2)))</f>
        <v>-0,312876917150123+0,947091945847162i</v>
      </c>
      <c r="BO101" s="240" t="str">
        <f t="shared" ref="BO101:BO164" ca="1" si="91">IMPRODUCT(O101,IMEXP(COMPLEX(0,-2*PI()*52*B101/Nt_load2)))</f>
        <v>-0,289539884597043+0,954485083383423i</v>
      </c>
      <c r="BP101" s="240" t="str">
        <f t="shared" ref="BP101:BP164" ca="1" si="92">IMPRODUCT(O101,IMEXP(COMPLEX(0,-2*PI()*53*B101/Nt_load2)))</f>
        <v>-0,266028444044075+0,961303274795949i</v>
      </c>
      <c r="BQ101" s="240" t="str">
        <f t="shared" ref="BQ101:BQ164" ca="1" si="93">IMPRODUCT(O101,IMEXP(COMPLEX(0,-2*PI()*54*B101/Nt_load2)))</f>
        <v>-0,242356757903861+0,967542413061183i</v>
      </c>
      <c r="BR101" s="240" t="str">
        <f t="shared" ref="BR101:BR164" ca="1" si="94">IMPRODUCT(O101,IMEXP(COMPLEX(0,-2*PI()*55*B101/Nt_load2)))</f>
        <v>-0,218539085114987+0,973198739955531i</v>
      </c>
      <c r="BS101" s="240" t="str">
        <f t="shared" ref="BS101:BS164" ca="1" si="95">IMPRODUCT(O101,IMEXP(COMPLEX(0,-2*PI()*56*B101/Nt_load2)))</f>
        <v>-0,194589772552943+0,978268848319174i</v>
      </c>
      <c r="BT101" s="240" t="str">
        <f t="shared" ref="BT101:BT164" ca="1" si="96">IMPRODUCT(O101,IMEXP(COMPLEX(0,-2*PI()*57*B101/Nt_load2)))</f>
        <v>-0,170523246388093+0,982749684108417i</v>
      </c>
      <c r="BU101" s="240" t="str">
        <f t="shared" ref="BU101:BU164" ca="1" si="97">IMPRODUCT(O101,IMEXP(COMPLEX(0,-2*PI()*58*B101/Nt_load2)))</f>
        <v>-0,146354003395885+0,986638548235333i</v>
      </c>
      <c r="BV101" s="240" t="str">
        <f t="shared" ref="BV101:BV164" ca="1" si="98">IMPRODUCT(O101,IMEXP(COMPLEX(0,-2*PI()*59*B101/Nt_load2)))</f>
        <v>-0,122096602224569+0,989933098193582i</v>
      </c>
      <c r="BW101" s="240" t="str">
        <f t="shared" ref="BW101:BW164" ca="1" si="99">IMPRODUCT(O101,IMEXP(COMPLEX(0,-2*PI()*60*B101/Nt_load2)))</f>
        <v>-0,0977656546255584+0,992631349469461i</v>
      </c>
      <c r="BX101" s="240" t="str">
        <f t="shared" ref="BX101:BX164" ca="1" si="100">IMPRODUCT(O101,IMEXP(COMPLEX(0,-2*PI()*61*B101/Nt_load2)))</f>
        <v>-0,0733758166518953+0,994731676737298i</v>
      </c>
      <c r="BY101" s="240" t="str">
        <f t="shared" ref="BY101:BY164" ca="1" si="101">IMPRODUCT(O101,IMEXP(COMPLEX(0,-2*PI()*62*B101/Nt_load2)))</f>
        <v>-0,0489417798299796+0,996232814838481i</v>
      </c>
      <c r="BZ101" s="240" t="str">
        <f t="shared" ref="BZ101:BZ164" ca="1" si="102">IMPRODUCT(O101,IMEXP(COMPLEX(0,-2*PI()*63*B101/Nt_load2)))</f>
        <v>-0,0244782623099453+0,997133859543548i</v>
      </c>
      <c r="CA101" s="240" t="str">
        <f t="shared" ref="CA101:CA164" ca="1" si="103">IMPRODUCT(O101,IMEXP(COMPLEX(0,-2*PI()*64*B101/Nt_load2)))</f>
        <v>3,48249811535051E-15+0,997434268096865i</v>
      </c>
      <c r="CB101" s="240" t="str">
        <f t="shared" ref="CB101:CB164" ca="1" si="104">IMPRODUCT(O101,IMEXP(COMPLEX(0,-2*PI()*65*B101/Nt_load2)))</f>
        <v>0,0244782623099521+0,997133859543548i</v>
      </c>
      <c r="CC101" s="240" t="str">
        <f t="shared" ref="CC101:CC164" ca="1" si="105">IMPRODUCT(O101,IMEXP(COMPLEX(0,-2*PI()*66*B101/Nt_load2)))</f>
        <v>0,0489417798299864+0,99623281483848i</v>
      </c>
      <c r="CD101" s="240" t="str">
        <f t="shared" ref="CD101:CD164" ca="1" si="106">IMPRODUCT(O101,IMEXP(COMPLEX(0,-2*PI()*67*B101/Nt_load2)))</f>
        <v>0,0733758166519021+0,994731676737297i</v>
      </c>
      <c r="CE101" s="240" t="str">
        <f t="shared" ref="CE101:CE164" ca="1" si="107">IMPRODUCT(O101,IMEXP(COMPLEX(0,-2*PI()*68*B101/Nt_load2)))</f>
        <v>0,0977656546255652+0,992631349469461i</v>
      </c>
      <c r="CF101" s="240" t="str">
        <f t="shared" ref="CF101:CF164" ca="1" si="108">IMPRODUCT(O101,IMEXP(COMPLEX(0,-2*PI()*69*B101/Nt_load2)))</f>
        <v>0,122096602224575+0,989933098193581i</v>
      </c>
      <c r="CG101" s="240" t="str">
        <f t="shared" ref="CG101:CG164" ca="1" si="109">IMPRODUCT(O101,IMEXP(COMPLEX(0,-2*PI()*70*B101/Nt_load2)))</f>
        <v>0,146354003395892+0,986638548235332i</v>
      </c>
      <c r="CH101" s="240" t="str">
        <f t="shared" ref="CH101:CH164" ca="1" si="110">IMPRODUCT(O101,IMEXP(COMPLEX(0,-2*PI()*71*B101/Nt_load2)))</f>
        <v>0,17052324638809+0,982749684108418i</v>
      </c>
      <c r="CI101" s="240" t="str">
        <f t="shared" ref="CI101:CI164" ca="1" si="111">IMPRODUCT(O101,IMEXP(COMPLEX(0,-2*PI()*72*B101/Nt_load2)))</f>
        <v>0,194589772552939+0,978268848319174i</v>
      </c>
      <c r="CJ101" s="240" t="str">
        <f t="shared" ref="CJ101:CJ164" ca="1" si="112">IMPRODUCT(O101,IMEXP(COMPLEX(0,-2*PI()*73*B101/Nt_load2)))</f>
        <v>0,218539085114984+0,973198739955531i</v>
      </c>
      <c r="CK101" s="240" t="str">
        <f t="shared" ref="CK101:CK164" ca="1" si="113">IMPRODUCT(O101,IMEXP(COMPLEX(0,-2*PI()*74*B101/Nt_load2)))</f>
        <v>0,242356757903858+0,967542413061184i</v>
      </c>
      <c r="CL101" s="240" t="str">
        <f t="shared" ref="CL101:CL164" ca="1" si="114">IMPRODUCT(O101,IMEXP(COMPLEX(0,-2*PI()*75*B101/Nt_load2)))</f>
        <v>0,266028444044072+0,96130327479595i</v>
      </c>
      <c r="CM101" s="240" t="str">
        <f t="shared" ref="CM101:CM164" ca="1" si="115">IMPRODUCT(O101,IMEXP(COMPLEX(0,-2*PI()*76*B101/Nt_load2)))</f>
        <v>0,28953988459704+0,954485083383424i</v>
      </c>
      <c r="CN101" s="240" t="str">
        <f t="shared" ref="CN101:CN164" ca="1" si="116">IMPRODUCT(O101,IMEXP(COMPLEX(0,-2*PI()*77*B101/Nt_load2)))</f>
        <v>0,312876917150119+0,947091945847163i</v>
      </c>
      <c r="CO101" s="240" t="str">
        <f t="shared" ref="CO101:CO164" ca="1" si="117">IMPRODUCT(O101,IMEXP(COMPLEX(0,-2*PI()*78*B101/Nt_load2)))</f>
        <v>0,336025484347529+0,939128315536773i</v>
      </c>
      <c r="CP101" s="240" t="str">
        <f t="shared" ref="CP101:CP164" ca="1" si="118">IMPRODUCT(O101,IMEXP(COMPLEX(0,-2*PI()*79*B101/Nt_load2)))</f>
        <v>0,35897164235797+0,930598989445373i</v>
      </c>
      <c r="CQ101" s="240" t="str">
        <f t="shared" ref="CQ101:CQ164" ca="1" si="119">IMPRODUCT(O101,IMEXP(COMPLEX(0,-2*PI()*80*B101/Nt_load2)))</f>
        <v>0,381701569273869+0,921509105320069i</v>
      </c>
      <c r="CR101" s="240" t="str">
        <f t="shared" ref="CR101:CR164" ca="1" si="120">IMPRODUCT(O101,IMEXP(COMPLEX(0,-2*PI()*81*B101/Nt_load2)))</f>
        <v>0,404201573437178+0,911864138567165i</v>
      </c>
      <c r="CS101" s="240" t="str">
        <f t="shared" ref="CS101:CS164" ca="1" si="121">IMPRODUCT(O101,IMEXP(COMPLEX(0,-2*PI()*82*B101/Nt_load2)))</f>
        <v>0,426458101686719+0,901669898953984i</v>
      </c>
      <c r="CT101" s="240" t="str">
        <f t="shared" ref="CT101:CT164" ca="1" si="122">IMPRODUCT(O101,IMEXP(COMPLEX(0,-2*PI()*83*B101/Nt_load2)))</f>
        <v>0,448457747522099+0,890932527109283i</v>
      </c>
      <c r="CU101" s="240" t="str">
        <f t="shared" ref="CU101:CU164" ca="1" si="123">IMPRODUCT(O101,IMEXP(COMPLEX(0,-2*PI()*84*B101/Nt_load2)))</f>
        <v>0,470187259179288+0,879658490824364i</v>
      </c>
      <c r="CV101" s="240" t="str">
        <f t="shared" ref="CV101:CV164" ca="1" si="124">IMPRODUCT(O101,IMEXP(COMPLEX(0,-2*PI()*85*B101/Nt_load2)))</f>
        <v>0,49163354761298+0,867854581157122i</v>
      </c>
      <c r="CW101" s="240" t="str">
        <f t="shared" ref="CW101:CW164" ca="1" si="125">IMPRODUCT(O101,IMEXP(COMPLEX(0,-2*PI()*86*B101/Nt_load2)))</f>
        <v>0,512783694380954+0,855527908341363i</v>
      </c>
      <c r="CX101" s="240" t="str">
        <f t="shared" ref="CX101:CX164" ca="1" si="126">IMPRODUCT(O101,IMEXP(COMPLEX(0,-2*PI()*87*B101/Nt_load2)))</f>
        <v>0,533624959425649+0,842685897503869i</v>
      </c>
      <c r="CY101" s="240" t="str">
        <f t="shared" ref="CY101:CY164" ca="1" si="127">IMPRODUCT(O101,IMEXP(COMPLEX(0,-2*PI()*88*B101/Nt_load2)))</f>
        <v>0,554144788748309+0,829336284191775i</v>
      </c>
      <c r="CZ101" s="240" t="str">
        <f t="shared" ref="CZ101:CZ164" ca="1" si="128">IMPRODUCT(O101,IMEXP(COMPLEX(0,-2*PI()*89*B101/Nt_load2)))</f>
        <v>0,574330821971035+0,815487109712963i</v>
      </c>
      <c r="DA101" s="240" t="str">
        <f t="shared" ref="DA101:DA164" ca="1" si="129">IMPRODUCT(O101,IMEXP(COMPLEX(0,-2*PI()*90*B101/Nt_load2)))</f>
        <v>0,594170899782218+0,801146716292289i</v>
      </c>
      <c r="DB101" s="240" t="str">
        <f t="shared" ref="DB101:DB164" ca="1" si="130">IMPRODUCT(O101,IMEXP(COMPLEX(0,-2*PI()*91*B101/Nt_load2)))</f>
        <v>0,613653071260855+0,786323742046525i</v>
      </c>
      <c r="DC101" s="240" t="str">
        <f t="shared" ref="DC101:DC164" ca="1" si="131">IMPRODUCT(O101,IMEXP(COMPLEX(0,-2*PI()*92*B101/Nt_load2)))</f>
        <v>0,63276560107533+0,771027115781089i</v>
      </c>
      <c r="DD101" s="240" t="str">
        <f t="shared" ref="DD101:DD164" ca="1" si="132">IMPRODUCT(O101,IMEXP(COMPLEX(0,-2*PI()*93*B101/Nt_load2)))</f>
        <v>0,651496976552346+0,755266051611669i</v>
      </c>
      <c r="DE101" s="240" t="str">
        <f t="shared" ref="DE101:DE164" ca="1" si="133">IMPRODUCT(O101,IMEXP(COMPLEX(0,-2*PI()*94*B101/Nt_load2)))</f>
        <v>0,669835914611728+0,739050043413975i</v>
      </c>
      <c r="DF101" s="240" t="str">
        <f t="shared" ref="DF101:DF164" ca="1" si="134">IMPRODUCT(O101,IMEXP(COMPLEX(0,-2*PI()*95*B101/Nt_load2)))</f>
        <v>0,687771368562927+0,722388859104989i</v>
      </c>
      <c r="DG101" s="240" t="str">
        <f t="shared" ref="DG101:DG164" ca="1" si="135">IMPRODUCT(O101,IMEXP(COMPLEX(0,-2*PI()*96*B101/Nt_load2)))</f>
        <v>0,70529253475913+0,705292534759137i</v>
      </c>
      <c r="DH101" s="240" t="str">
        <f t="shared" ref="DH101:DH164" ca="1" si="136">IMPRODUCT(O101,IMEXP(COMPLEX(0,-2*PI()*97*B101/Nt_load2)))</f>
        <v>0,722388859104989+0,687771368562926i</v>
      </c>
      <c r="DI101" s="240" t="str">
        <f t="shared" ref="DI101:DI164" ca="1" si="137">IMPRODUCT(O101,IMEXP(COMPLEX(0,-2*PI()*98*B101/Nt_load2)))</f>
        <v>0,739050043413975+0,669835914611728i</v>
      </c>
      <c r="DJ101" s="240" t="str">
        <f t="shared" ref="DJ101:DJ164" ca="1" si="138">IMPRODUCT(O101,IMEXP(COMPLEX(0,-2*PI()*99*B101/Nt_load2)))</f>
        <v>0,755266051611669+0,651496976552346i</v>
      </c>
      <c r="DK101" s="240" t="str">
        <f t="shared" ref="DK101:DK164" ca="1" si="139">IMPRODUCT(O101,IMEXP(COMPLEX(0,-2*PI()*100*B101/Nt_load2)))</f>
        <v>0,77102711578109+0,632765601075329i</v>
      </c>
      <c r="DL101" s="240" t="str">
        <f t="shared" ref="DL101:DL164" ca="1" si="140">IMPRODUCT(O101,IMEXP(COMPLEX(0,-2*PI()*101*B101/Nt_load2)))</f>
        <v>0,786323742046525+0,613653071260855i</v>
      </c>
      <c r="DM101" s="240" t="str">
        <f t="shared" ref="DM101:DM164" ca="1" si="141">IMPRODUCT(O101,IMEXP(COMPLEX(0,-2*PI()*102*B101/Nt_load2)))</f>
        <v>0,801146716292289+0,594170899782219i</v>
      </c>
      <c r="DN101" s="240" t="str">
        <f t="shared" ref="DN101:DN164" ca="1" si="142">IMPRODUCT(O101,IMEXP(COMPLEX(0,-2*PI()*103*B101/Nt_load2)))</f>
        <v>0,815487109712964+0,574330821971035i</v>
      </c>
      <c r="DO101" s="240" t="str">
        <f t="shared" ref="DO101:DO164" ca="1" si="143">IMPRODUCT(O101,IMEXP(COMPLEX(0,-2*PI()*104*B101/Nt_load2)))</f>
        <v>0,829336284191775+0,554144788748309i</v>
      </c>
      <c r="DP101" s="240" t="str">
        <f t="shared" ref="DP101:DP164" ca="1" si="144">IMPRODUCT(O101,IMEXP(COMPLEX(0,-2*PI()*105*B101/Nt_load2)))</f>
        <v>0,84268589750387+0,533624959425649i</v>
      </c>
      <c r="DQ101" s="240" t="str">
        <f t="shared" ref="DQ101:DQ164" ca="1" si="145">IMPRODUCT(O101,IMEXP(COMPLEX(0,-2*PI()*106*B101/Nt_load2)))</f>
        <v>0,855527908341363+0,512783694380953i</v>
      </c>
      <c r="DR101" s="240" t="str">
        <f t="shared" ref="DR101:DR164" ca="1" si="146">IMPRODUCT(O101,IMEXP(COMPLEX(0,-2*PI()*107*B101/Nt_load2)))</f>
        <v>0,867854581157121+0,49163354761298i</v>
      </c>
      <c r="DS101" s="240" t="str">
        <f t="shared" ref="DS101:DS164" ca="1" si="147">IMPRODUCT(O101,IMEXP(COMPLEX(0,-2*PI()*108*B101/Nt_load2)))</f>
        <v>0,879658490824364+0,470187259179288i</v>
      </c>
      <c r="DT101" s="240" t="str">
        <f t="shared" ref="DT101:DT164" ca="1" si="148">IMPRODUCT(O101,IMEXP(COMPLEX(0,-2*PI()*109*B101/Nt_load2)))</f>
        <v>0,890932527109283+0,448457747522099i</v>
      </c>
      <c r="DU101" s="240" t="str">
        <f t="shared" ref="DU101:DU164" ca="1" si="149">IMPRODUCT(O101,IMEXP(COMPLEX(0,-2*PI()*110*B101/Nt_load2)))</f>
        <v>0,901669898953984+0,426458101686719i</v>
      </c>
      <c r="DV101" s="240" t="str">
        <f t="shared" ref="DV101:DV164" ca="1" si="150">IMPRODUCT(O101,IMEXP(COMPLEX(0,-2*PI()*111*B101/Nt_load2)))</f>
        <v>0,911864138567165+0,404201573437178i</v>
      </c>
      <c r="DW101" s="240" t="str">
        <f t="shared" ref="DW101:DW164" ca="1" si="151">IMPRODUCT(O101,IMEXP(COMPLEX(0,-2*PI()*112*B101/Nt_load2)))</f>
        <v>0,921509105320069+0,381701569273869i</v>
      </c>
      <c r="DX101" s="240" t="str">
        <f t="shared" ref="DX101:DX164" ca="1" si="152">IMPRODUCT(O101,IMEXP(COMPLEX(0,-2*PI()*113*B101/Nt_load2)))</f>
        <v>0,930598989445373+0,35897164235797i</v>
      </c>
      <c r="DY101" s="240" t="str">
        <f t="shared" ref="DY101:DY164" ca="1" si="153">IMPRODUCT(O101,IMEXP(COMPLEX(0,-2*PI()*114*B101/Nt_load2)))</f>
        <v>0,939128315536773+0,336025484347528i</v>
      </c>
      <c r="DZ101" s="240" t="str">
        <f t="shared" ref="DZ101:DZ164" ca="1" si="154">IMPRODUCT(O101,IMEXP(COMPLEX(0,-2*PI()*115*B101/Nt_load2)))</f>
        <v>0,947091945847163+0,312876917150119i</v>
      </c>
      <c r="EA101" s="240" t="str">
        <f t="shared" ref="EA101:EA164" ca="1" si="155">IMPRODUCT(O101,IMEXP(COMPLEX(0,-2*PI()*116*B101/Nt_load2)))</f>
        <v>0,954485083383424+0,289539884597039i</v>
      </c>
      <c r="EB101" s="240" t="str">
        <f t="shared" ref="EB101:EB164" ca="1" si="156">IMPRODUCT(O101,IMEXP(COMPLEX(0,-2*PI()*117*B101/Nt_load2)))</f>
        <v>0,96130327479595+0,266028444044072i</v>
      </c>
      <c r="EC101" s="240" t="str">
        <f t="shared" ref="EC101:EC164" ca="1" si="157">IMPRODUCT(O101,IMEXP(COMPLEX(0,-2*PI()*118*B101/Nt_load2)))</f>
        <v>0,967542413061184+0,242356757903857i</v>
      </c>
      <c r="ED101" s="240" t="str">
        <f t="shared" ref="ED101:ED164" ca="1" si="158">IMPRODUCT(O101,IMEXP(COMPLEX(0,-2*PI()*119*B101/Nt_load2)))</f>
        <v>0,973198739955531+0,218539085114983i</v>
      </c>
      <c r="EE101" s="240" t="str">
        <f t="shared" ref="EE101:EE164" ca="1" si="159">IMPRODUCT(O101,IMEXP(COMPLEX(0,-2*PI()*120*B101/Nt_load2)))</f>
        <v>0,978268848319174+0,194589772552939i</v>
      </c>
      <c r="EF101" s="240" t="str">
        <f t="shared" ref="EF101:EF164" ca="1" si="160">IMPRODUCT(O101,IMEXP(COMPLEX(0,-2*PI()*121*B101/Nt_load2)))</f>
        <v>0,982749684108418+0,17052324638809i</v>
      </c>
      <c r="EG101" s="240" t="str">
        <f t="shared" ref="EG101:EG164" ca="1" si="161">IMPRODUCT(O101,IMEXP(COMPLEX(0,-2*PI()*122*B101/Nt_load2)))</f>
        <v>0,986638548235332+0,146354003395892i</v>
      </c>
      <c r="EH101" s="240" t="str">
        <f t="shared" ref="EH101:EH164" ca="1" si="162">IMPRODUCT(O101,IMEXP(COMPLEX(0,-2*PI()*123*B101/Nt_load2)))</f>
        <v>0,989933098193581+0,122096602224575i</v>
      </c>
      <c r="EI101" s="240" t="str">
        <f t="shared" ref="EI101:EI164" ca="1" si="163">IMPRODUCT(O101,IMEXP(COMPLEX(0,-2*PI()*124*B101/Nt_load2)))</f>
        <v>0,992631349469461+0,0977656546255649i</v>
      </c>
      <c r="EJ101" s="240" t="str">
        <f t="shared" ref="EJ101:EJ164" ca="1" si="164">IMPRODUCT(O101,IMEXP(COMPLEX(0,-2*PI()*125*B101/Nt_load2)))</f>
        <v>0,994731676737297+0,0733758166519021i</v>
      </c>
      <c r="EK101" s="240" t="str">
        <f t="shared" ref="EK101:EK164" ca="1" si="165">IMPRODUCT(O101,IMEXP(COMPLEX(0,-2*PI()*126*B101/Nt_load2)))</f>
        <v>0,99623281483848+0,0489417798299861i</v>
      </c>
      <c r="EL101" s="240" t="str">
        <f t="shared" ref="EL101:EL164" ca="1" si="166">IMPRODUCT(O101,IMEXP(COMPLEX(0,-2*PI()*127*B101/Nt_load2)))</f>
        <v>0,997133859543548+0,024478262309952i</v>
      </c>
      <c r="EM101" s="240" t="str">
        <f t="shared" ref="EM101:EM164" ca="1" si="167">IMPRODUCT(O101,IMEXP(COMPLEX(0,-2*PI()*128*B101/Nt_load2)))</f>
        <v>0,997434268096865+3,22284907721876E-15i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3,46651590587277-7,52926455790119i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-0,616990402805712+0,245896447429213i</v>
      </c>
      <c r="H102" s="247" t="str">
        <f t="shared" si="38"/>
        <v>1,03350344216548-2,17453433036487i</v>
      </c>
      <c r="I102" s="247" t="str">
        <f t="shared" ref="I102:I165" si="174">IMDIV(IMPRODUCT(-1,H102),IMSUM(1,IMPRODUCT(F102,G102,-1)))</f>
        <v>-0,416692004407695-0,0904091378296546i</v>
      </c>
      <c r="J102" s="275" t="str">
        <f ca="1">IMPRODUCT(1/N_FFT2,Q100)</f>
        <v>0,00373625757658375+1,26636500582178E-06i</v>
      </c>
      <c r="K102" s="274" t="str">
        <f t="shared" ref="K102:K165" ca="1" si="175">IMPRODUCT(I102,J102)</f>
        <v>-0,00155675416760177-0,000338319510381039i</v>
      </c>
      <c r="M102" s="278"/>
      <c r="N102" s="265">
        <f t="shared" ref="N102:N164" ca="1" si="176">Ioutput2+O102</f>
        <v>1.0025679484203112</v>
      </c>
      <c r="O102" s="240">
        <f t="shared" ca="1" si="39"/>
        <v>-0.99743205157968895</v>
      </c>
      <c r="P102" s="240" t="str">
        <f t="shared" ca="1" si="40"/>
        <v>-0,996230600991196+0,0489416710706406i</v>
      </c>
      <c r="Q102" s="240" t="str">
        <f t="shared" ca="1" si="41"/>
        <v>-0,992629143625422+0,0977654373688879i</v>
      </c>
      <c r="R102" s="240" t="str">
        <f t="shared" ca="1" si="42"/>
        <v>-0,986636355708608+0,146353678165273i</v>
      </c>
      <c r="S102" s="240" t="str">
        <f t="shared" ca="1" si="43"/>
        <v>-0,978266674391754+0,194589340131889i</v>
      </c>
      <c r="T102" s="240" t="str">
        <f t="shared" ca="1" si="44"/>
        <v>-0,967540262970251+0,242356219334115i</v>
      </c>
      <c r="U102" s="241" t="str">
        <f t="shared" ca="1" si="45"/>
        <v>-0,954482962308734+0,289539241176066i</v>
      </c>
      <c r="V102" s="240" t="str">
        <f t="shared" ca="1" si="46"/>
        <v>-0,939126228588181+0,336024737625383i</v>
      </c>
      <c r="W102" s="240" t="str">
        <f t="shared" ca="1" si="47"/>
        <v>-0,921507057525217+0,381700721049469i</v>
      </c>
      <c r="X102" s="240" t="str">
        <f t="shared" ca="1" si="48"/>
        <v>-0,901667895246189+0,426457154003512i</v>
      </c>
      <c r="Y102" s="240" t="str">
        <f t="shared" ca="1" si="49"/>
        <v>-0,879656536030733+0,470186214320325i</v>
      </c>
      <c r="Z102" s="240" t="str">
        <f t="shared" ca="1" si="50"/>
        <v>-0,855526007171166+0,512782554863393i</v>
      </c>
      <c r="AA102" s="240" t="str">
        <f t="shared" ca="1" si="51"/>
        <v>-0,829334441225096+0,554143557317347i</v>
      </c>
      <c r="AB102" s="240" t="str">
        <f t="shared" ca="1" si="52"/>
        <v>-0,801144935968997+0,594169579404482i</v>
      </c>
      <c r="AC102" s="240" t="str">
        <f t="shared" ca="1" si="53"/>
        <v>-0,77102540239014+0,632764194931721i</v>
      </c>
      <c r="AD102" s="240" t="str">
        <f t="shared" ca="1" si="54"/>
        <v>-0,739048401083076+0,669834426089774i</v>
      </c>
      <c r="AE102" s="240" t="str">
        <f t="shared" ca="1" si="55"/>
        <v>-0,705290967444809+0,705290967444808i</v>
      </c>
      <c r="AF102" s="240" t="str">
        <f t="shared" ca="1" si="56"/>
        <v>-0,669834426089773+0,739048401083076i</v>
      </c>
      <c r="AG102" s="240" t="str">
        <f t="shared" ca="1" si="57"/>
        <v>-0,632764194931722+0,77102540239014i</v>
      </c>
      <c r="AH102" s="240" t="str">
        <f t="shared" ca="1" si="58"/>
        <v>-0,594169579404481+0,801144935968997i</v>
      </c>
      <c r="AI102" s="240" t="str">
        <f t="shared" ca="1" si="59"/>
        <v>-0,554143557317348+0,829334441225096i</v>
      </c>
      <c r="AJ102" s="240" t="str">
        <f t="shared" ca="1" si="60"/>
        <v>-0,512782554863393+0,855526007171166i</v>
      </c>
      <c r="AK102" s="240" t="str">
        <f t="shared" ca="1" si="61"/>
        <v>-0,470186214320327+0,879656536030732i</v>
      </c>
      <c r="AL102" s="240" t="str">
        <f t="shared" ca="1" si="62"/>
        <v>-0,426457154003514+0,901667895246189i</v>
      </c>
      <c r="AM102" s="240" t="str">
        <f t="shared" ca="1" si="63"/>
        <v>-0,381700721049471+0,921507057525216i</v>
      </c>
      <c r="AN102" s="240" t="str">
        <f t="shared" ca="1" si="64"/>
        <v>-0,336024737625386+0,93912622858818i</v>
      </c>
      <c r="AO102" s="240" t="str">
        <f t="shared" ca="1" si="65"/>
        <v>-0,28953924117607+0,954482962308733i</v>
      </c>
      <c r="AP102" s="240" t="str">
        <f t="shared" ca="1" si="66"/>
        <v>-0,242356219334119+0,96754026297025i</v>
      </c>
      <c r="AQ102" s="240" t="str">
        <f t="shared" ca="1" si="67"/>
        <v>-0,194589340131894+0,978266674391754i</v>
      </c>
      <c r="AR102" s="240" t="str">
        <f t="shared" ca="1" si="68"/>
        <v>-0,194589340131894+0,978266674391754i</v>
      </c>
      <c r="AS102" s="240" t="str">
        <f t="shared" ca="1" si="69"/>
        <v>-0,0977654373688834+0,992629143625422i</v>
      </c>
      <c r="AT102" s="240" t="str">
        <f t="shared" ca="1" si="70"/>
        <v>-0,0489416710706367+0,996230600991197i</v>
      </c>
      <c r="AU102" s="240" t="str">
        <f t="shared" ca="1" si="71"/>
        <v>3,48249037647775E-15+0,997432051579689i</v>
      </c>
      <c r="AV102" s="240" t="str">
        <f t="shared" ca="1" si="72"/>
        <v>0,0489416710706435+0,996230600991196i</v>
      </c>
      <c r="AW102" s="240" t="str">
        <f t="shared" ca="1" si="73"/>
        <v>0,0977654373688902+0,992629143625422i</v>
      </c>
      <c r="AX102" s="240" t="str">
        <f t="shared" ca="1" si="74"/>
        <v>0,146353678165275+0,986636355708608i</v>
      </c>
      <c r="AY102" s="240" t="str">
        <f t="shared" ca="1" si="75"/>
        <v>0,19458934013189+0,978266674391754i</v>
      </c>
      <c r="AZ102" s="240" t="str">
        <f t="shared" ca="1" si="76"/>
        <v>0,242356219334116+0,967540262970251i</v>
      </c>
      <c r="BA102" s="240" t="str">
        <f t="shared" ca="1" si="77"/>
        <v>0,289539241176067+0,954482962308734i</v>
      </c>
      <c r="BB102" s="240" t="str">
        <f t="shared" ca="1" si="78"/>
        <v>0,336024737625383+0,939126228588181i</v>
      </c>
      <c r="BC102" s="240" t="str">
        <f t="shared" ca="1" si="79"/>
        <v>0,381700721049468+0,921507057525217i</v>
      </c>
      <c r="BD102" s="240" t="str">
        <f t="shared" ca="1" si="80"/>
        <v>0,426457154003511+0,90166789524619i</v>
      </c>
      <c r="BE102" s="240" t="str">
        <f t="shared" ca="1" si="81"/>
        <v>0,470186214320324+0,879656536030734i</v>
      </c>
      <c r="BF102" s="240" t="str">
        <f t="shared" ca="1" si="82"/>
        <v>0,512782554863391+0,855526007171167i</v>
      </c>
      <c r="BG102" s="240" t="str">
        <f t="shared" ca="1" si="83"/>
        <v>0,554143557317345+0,829334441225098i</v>
      </c>
      <c r="BH102" s="240" t="str">
        <f t="shared" ca="1" si="84"/>
        <v>0,594169579404478+0,801144935968999i</v>
      </c>
      <c r="BI102" s="240" t="str">
        <f t="shared" ca="1" si="85"/>
        <v>0,632764194931719+0,771025402390142i</v>
      </c>
      <c r="BJ102" s="240" t="str">
        <f t="shared" ca="1" si="86"/>
        <v>0,66983442608977+0,739048401083079i</v>
      </c>
      <c r="BK102" s="240" t="str">
        <f t="shared" ca="1" si="87"/>
        <v>0,705290967444805+0,705290967444812i</v>
      </c>
      <c r="BL102" s="240" t="str">
        <f t="shared" ca="1" si="88"/>
        <v>0,739048401083079+0,66983442608977i</v>
      </c>
      <c r="BM102" s="240" t="str">
        <f t="shared" ca="1" si="89"/>
        <v>0,771025402390143+0,632764194931718i</v>
      </c>
      <c r="BN102" s="240" t="str">
        <f t="shared" ca="1" si="90"/>
        <v>0,801144935968999+0,594169579404479i</v>
      </c>
      <c r="BO102" s="240" t="str">
        <f t="shared" ca="1" si="91"/>
        <v>0,829334441225098+0,554143557317345i</v>
      </c>
      <c r="BP102" s="240" t="str">
        <f t="shared" ca="1" si="92"/>
        <v>0,855526007171167+0,51278255486339i</v>
      </c>
      <c r="BQ102" s="240" t="str">
        <f t="shared" ca="1" si="93"/>
        <v>0,879656536030734+0,470186214320324i</v>
      </c>
      <c r="BR102" s="240" t="str">
        <f t="shared" ca="1" si="94"/>
        <v>0,90166789524619+0,426457154003511i</v>
      </c>
      <c r="BS102" s="240" t="str">
        <f t="shared" ca="1" si="95"/>
        <v>0,921507057525217+0,381700721049468i</v>
      </c>
      <c r="BT102" s="240" t="str">
        <f t="shared" ca="1" si="96"/>
        <v>0,939126228588181+0,336024737625382i</v>
      </c>
      <c r="BU102" s="240" t="str">
        <f t="shared" ca="1" si="97"/>
        <v>0,954482962308734+0,289539241176066i</v>
      </c>
      <c r="BV102" s="240" t="str">
        <f t="shared" ca="1" si="98"/>
        <v>0,967540262970251+0,242356219334115i</v>
      </c>
      <c r="BW102" s="240" t="str">
        <f t="shared" ca="1" si="99"/>
        <v>0,978266674391754+0,19458934013189i</v>
      </c>
      <c r="BX102" s="240" t="str">
        <f t="shared" ca="1" si="100"/>
        <v>0,986636355708608+0,146353678165275i</v>
      </c>
      <c r="BY102" s="240" t="str">
        <f t="shared" ca="1" si="101"/>
        <v>0,992629143625422+0,0977654373688899i</v>
      </c>
      <c r="BZ102" s="240" t="str">
        <f t="shared" ca="1" si="102"/>
        <v>0,996230600991196+0,0489416710706432i</v>
      </c>
      <c r="CA102" s="240" t="str">
        <f t="shared" ca="1" si="103"/>
        <v>0,997432051579689+3,22284191534298E-15i</v>
      </c>
      <c r="CB102" s="240" t="str">
        <f t="shared" ca="1" si="104"/>
        <v>0,996230600991197-0,0489416710706368i</v>
      </c>
      <c r="CC102" s="240" t="str">
        <f t="shared" ca="1" si="105"/>
        <v>0,992629143625422-0,0977654373688835i</v>
      </c>
      <c r="CD102" s="240" t="str">
        <f t="shared" ca="1" si="106"/>
        <v>0,986636355708609-0,146353678165268i</v>
      </c>
      <c r="CE102" s="240" t="str">
        <f t="shared" ca="1" si="107"/>
        <v>0,978266674391754-0,194589340131894i</v>
      </c>
      <c r="CF102" s="240" t="str">
        <f t="shared" ca="1" si="108"/>
        <v>0,96754026297025-0,242356219334119i</v>
      </c>
      <c r="CG102" s="240" t="str">
        <f t="shared" ca="1" si="109"/>
        <v>0,954482962308733-0,28953924117607i</v>
      </c>
      <c r="CH102" s="240" t="str">
        <f t="shared" ca="1" si="110"/>
        <v>0,93912622858818-0,336024737625386i</v>
      </c>
      <c r="CI102" s="240" t="str">
        <f t="shared" ca="1" si="111"/>
        <v>0,921507057525216-0,381700721049471i</v>
      </c>
      <c r="CJ102" s="240" t="str">
        <f t="shared" ca="1" si="112"/>
        <v>0,901667895246189-0,426457154003514i</v>
      </c>
      <c r="CK102" s="240" t="str">
        <f t="shared" ca="1" si="113"/>
        <v>0,879656536030732-0,470186214320327i</v>
      </c>
      <c r="CL102" s="240" t="str">
        <f t="shared" ca="1" si="114"/>
        <v>0,855526007171165-0,512782554863394i</v>
      </c>
      <c r="CM102" s="240" t="str">
        <f t="shared" ca="1" si="115"/>
        <v>0,829334441225096-0,554143557317348i</v>
      </c>
      <c r="CN102" s="240" t="str">
        <f t="shared" ca="1" si="116"/>
        <v>0,801144935968997-0,594169579404481i</v>
      </c>
      <c r="CO102" s="240" t="str">
        <f t="shared" ca="1" si="117"/>
        <v>0,77102540239014-0,632764194931721i</v>
      </c>
      <c r="CP102" s="240" t="str">
        <f t="shared" ca="1" si="118"/>
        <v>0,739048401083077-0,669834426089773i</v>
      </c>
      <c r="CQ102" s="240" t="str">
        <f t="shared" ca="1" si="119"/>
        <v>0,70529096744481-0,705290967444807i</v>
      </c>
      <c r="CR102" s="240" t="str">
        <f t="shared" ca="1" si="120"/>
        <v>0,669834426089775-0,739048401083075i</v>
      </c>
      <c r="CS102" s="240" t="str">
        <f t="shared" ca="1" si="121"/>
        <v>0,632764194931723-0,771025402390139i</v>
      </c>
      <c r="CT102" s="240" t="str">
        <f t="shared" ca="1" si="122"/>
        <v>0,594169579404484-0,801144935968995i</v>
      </c>
      <c r="CU102" s="240" t="str">
        <f t="shared" ca="1" si="123"/>
        <v>0,55414355731735-0,829334441225094i</v>
      </c>
      <c r="CV102" s="240" t="str">
        <f t="shared" ca="1" si="124"/>
        <v>0,512782554863397-0,855526007171164i</v>
      </c>
      <c r="CW102" s="240" t="str">
        <f t="shared" ca="1" si="125"/>
        <v>0,47018621432033-0,879656536030731i</v>
      </c>
      <c r="CX102" s="240" t="str">
        <f t="shared" ca="1" si="126"/>
        <v>0,426457154003517-0,901667895246187i</v>
      </c>
      <c r="CY102" s="240" t="str">
        <f t="shared" ca="1" si="127"/>
        <v>0,381700721049464-0,921507057525219i</v>
      </c>
      <c r="CZ102" s="240" t="str">
        <f t="shared" ca="1" si="128"/>
        <v>0,33602473762538-0,939126228588182i</v>
      </c>
      <c r="DA102" s="240" t="str">
        <f t="shared" ca="1" si="129"/>
        <v>0,289539241176063-0,954482962308735i</v>
      </c>
      <c r="DB102" s="240" t="str">
        <f t="shared" ca="1" si="130"/>
        <v>0,242356219334113-0,967540262970252i</v>
      </c>
      <c r="DC102" s="240" t="str">
        <f t="shared" ca="1" si="131"/>
        <v>0,194589340131887-0,978266674391755i</v>
      </c>
      <c r="DD102" s="240" t="str">
        <f t="shared" ca="1" si="132"/>
        <v>0,146353678165271-0,986636355708608i</v>
      </c>
      <c r="DE102" s="240" t="str">
        <f t="shared" ca="1" si="133"/>
        <v>0,0977654373688869-0,992629143625422i</v>
      </c>
      <c r="DF102" s="240" t="str">
        <f t="shared" ca="1" si="134"/>
        <v>0,0489416710706397-0,996230600991196i</v>
      </c>
      <c r="DG102" s="240" t="str">
        <f t="shared" ca="1" si="135"/>
        <v>1,83300350530379E-16-0,997432051579689i</v>
      </c>
      <c r="DH102" s="240" t="str">
        <f t="shared" ca="1" si="136"/>
        <v>-0,0489416710706403-0,996230600991196i</v>
      </c>
      <c r="DI102" s="240" t="str">
        <f t="shared" ca="1" si="137"/>
        <v>-0,0977654373688874-0,992629143625422i</v>
      </c>
      <c r="DJ102" s="240" t="str">
        <f t="shared" ca="1" si="138"/>
        <v>-0,146353678165271-0,986636355708608i</v>
      </c>
      <c r="DK102" s="240" t="str">
        <f t="shared" ca="1" si="139"/>
        <v>-0,194589340131888-0,978266674391755i</v>
      </c>
      <c r="DL102" s="240" t="str">
        <f t="shared" ca="1" si="140"/>
        <v>-0,242356219334112-0,967540262970252i</v>
      </c>
      <c r="DM102" s="240" t="str">
        <f t="shared" ca="1" si="141"/>
        <v>-0,289539241176063-0,954482962308735i</v>
      </c>
      <c r="DN102" s="240" t="str">
        <f t="shared" ca="1" si="142"/>
        <v>-0,33602473762538-0,939126228588182i</v>
      </c>
      <c r="DO102" s="240" t="str">
        <f t="shared" ca="1" si="143"/>
        <v>-0,381700721049465-0,921507057525218i</v>
      </c>
      <c r="DP102" s="240" t="str">
        <f t="shared" ca="1" si="144"/>
        <v>-0,426457154003508-0,901667895246191i</v>
      </c>
      <c r="DQ102" s="240" t="str">
        <f t="shared" ca="1" si="145"/>
        <v>-0,470186214320321-0,879656536030736i</v>
      </c>
      <c r="DR102" s="240" t="str">
        <f t="shared" ca="1" si="146"/>
        <v>-0,512782554863396-0,855526007171164i</v>
      </c>
      <c r="DS102" s="240" t="str">
        <f t="shared" ca="1" si="147"/>
        <v>-0,554143557317351-0,829334441225094i</v>
      </c>
      <c r="DT102" s="240" t="str">
        <f t="shared" ca="1" si="148"/>
        <v>-0,594169579404484-0,801144935968995i</v>
      </c>
      <c r="DU102" s="240" t="str">
        <f t="shared" ca="1" si="149"/>
        <v>-0,632764194931724-0,771025402390138i</v>
      </c>
      <c r="DV102" s="240" t="str">
        <f t="shared" ca="1" si="150"/>
        <v>-0,669834426089775-0,739048401083074i</v>
      </c>
      <c r="DW102" s="240" t="str">
        <f t="shared" ca="1" si="151"/>
        <v>-0,70529096744481-0,705290967444807i</v>
      </c>
      <c r="DX102" s="240" t="str">
        <f t="shared" ca="1" si="152"/>
        <v>-0,739048401083077-0,669834426089772i</v>
      </c>
      <c r="DY102" s="240" t="str">
        <f t="shared" ca="1" si="153"/>
        <v>-0,771025402390141-0,632764194931721i</v>
      </c>
      <c r="DZ102" s="240" t="str">
        <f t="shared" ca="1" si="154"/>
        <v>-0,801144935968997-0,594169579404481i</v>
      </c>
      <c r="EA102" s="240" t="str">
        <f t="shared" ca="1" si="155"/>
        <v>-0,829334441225096-0,554143557317347i</v>
      </c>
      <c r="EB102" s="240" t="str">
        <f t="shared" ca="1" si="156"/>
        <v>-0,855526007171166-0,512782554863394i</v>
      </c>
      <c r="EC102" s="240" t="str">
        <f t="shared" ca="1" si="157"/>
        <v>-0,879656536030732-0,470186214320327i</v>
      </c>
      <c r="ED102" s="240" t="str">
        <f t="shared" ca="1" si="158"/>
        <v>-0,901667895246189-0,426457154003513i</v>
      </c>
      <c r="EE102" s="240" t="str">
        <f t="shared" ca="1" si="159"/>
        <v>-0,921507057525216-0,381700721049471i</v>
      </c>
      <c r="EF102" s="240" t="str">
        <f t="shared" ca="1" si="160"/>
        <v>-0,93912622858818-0,336024737625385i</v>
      </c>
      <c r="EG102" s="240" t="str">
        <f t="shared" ca="1" si="161"/>
        <v>-0,954482962308733-0,28953924117607i</v>
      </c>
      <c r="EH102" s="240" t="str">
        <f t="shared" ca="1" si="162"/>
        <v>-0,96754026297025-0,242356219334119i</v>
      </c>
      <c r="EI102" s="240" t="str">
        <f t="shared" ca="1" si="163"/>
        <v>-0,978266674391754-0,194589340131893i</v>
      </c>
      <c r="EJ102" s="240" t="str">
        <f t="shared" ca="1" si="164"/>
        <v>-0,986636355708607-0,146353678165278i</v>
      </c>
      <c r="EK102" s="240" t="str">
        <f t="shared" ca="1" si="165"/>
        <v>-0,992629143625422-0,0977654373688834i</v>
      </c>
      <c r="EL102" s="240" t="str">
        <f t="shared" ca="1" si="166"/>
        <v>-0,996230600991197-0,0489416710706363i</v>
      </c>
      <c r="EM102" s="240" t="str">
        <f t="shared" ca="1" si="167"/>
        <v>-0,997432051579689+3,29919002594737E-15i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1,66221547878265-5,58909833157949i</v>
      </c>
      <c r="G103" s="247" t="str">
        <f t="shared" si="173"/>
        <v>-0,614996927877308+0,190311260605987i</v>
      </c>
      <c r="H103" s="247" t="str">
        <f t="shared" si="38"/>
        <v>0,512485539640442-1,61447623773607i</v>
      </c>
      <c r="I103" s="247" t="str">
        <f t="shared" si="174"/>
        <v>-0,436510940473231-0,0250560819691396i</v>
      </c>
      <c r="J103" s="275" t="str">
        <f ca="1">IMPRODUCT(1/N_FFT2,R100)</f>
        <v>0,213588212687979+0,0000799764151120707i</v>
      </c>
      <c r="K103" s="274" t="str">
        <f t="shared" ca="1" si="175"/>
        <v>-0,0932315876988136-0,00538659434492827i</v>
      </c>
      <c r="M103" s="278"/>
      <c r="N103" s="265">
        <f t="shared" ca="1" si="176"/>
        <v>1.0025716711609041</v>
      </c>
      <c r="O103" s="240">
        <f t="shared" ca="1" si="39"/>
        <v>-0.99742832883909593</v>
      </c>
      <c r="P103" s="240" t="str">
        <f t="shared" ca="1" si="40"/>
        <v>-0,994725753572205+0,0733753797329937i</v>
      </c>
      <c r="Q103" s="240" t="str">
        <f t="shared" ca="1" si="41"/>
        <v>-0,986632673261061+0,146353131925779i</v>
      </c>
      <c r="R103" s="240" t="str">
        <f t="shared" ca="1" si="42"/>
        <v>-0,973192945009076+0,218537783816239i</v>
      </c>
      <c r="S103" s="240" t="str">
        <f t="shared" ca="1" si="43"/>
        <v>-0,954479399868101+0,289538160521514i</v>
      </c>
      <c r="T103" s="240" t="str">
        <f t="shared" ca="1" si="44"/>
        <v>-0,930593448160644+0,358969504848578i</v>
      </c>
      <c r="U103" s="241" t="str">
        <f t="shared" ca="1" si="45"/>
        <v>-0,901664529928551+0,42645556232681i</v>
      </c>
      <c r="V103" s="240" t="str">
        <f t="shared" ca="1" si="46"/>
        <v>-0,8678494134862+0,491630620163565i</v>
      </c>
      <c r="W103" s="240" t="str">
        <f t="shared" ca="1" si="47"/>
        <v>-0,829331345879418+0,554141489073489i</v>
      </c>
      <c r="X103" s="240" t="str">
        <f t="shared" ca="1" si="48"/>
        <v>-0,786319059853877+0,613649417241854i</v>
      </c>
      <c r="Y103" s="240" t="str">
        <f t="shared" ca="1" si="49"/>
        <v>-0,739045642714244+0,669831926049992i</v>
      </c>
      <c r="Z103" s="240" t="str">
        <f t="shared" ca="1" si="50"/>
        <v>-0,687767273203893+0,722384557614872i</v>
      </c>
      <c r="AA103" s="240" t="str">
        <f t="shared" ca="1" si="51"/>
        <v>-0,632761833250091+0,771022524672747i</v>
      </c>
      <c r="AB103" s="240" t="str">
        <f t="shared" ca="1" si="52"/>
        <v>-0,574327402097763+0,815482253866009i</v>
      </c>
      <c r="AC103" s="240" t="str">
        <f t="shared" ca="1" si="53"/>
        <v>-0,512780640992239+0,855522814070052i</v>
      </c>
      <c r="AD103" s="240" t="str">
        <f t="shared" ca="1" si="54"/>
        <v>-0,448455077164519+0,890927222019912i</v>
      </c>
      <c r="AE103" s="240" t="str">
        <f t="shared" ca="1" si="55"/>
        <v>-0,381699296418323+0,921503618161377i</v>
      </c>
      <c r="AF103" s="240" t="str">
        <f t="shared" ca="1" si="56"/>
        <v>-0,312875054113409+0,947086306354539i</v>
      </c>
      <c r="AG103" s="240" t="str">
        <f t="shared" ca="1" si="57"/>
        <v>-0,24235531478194+0,967536651795527i</v>
      </c>
      <c r="AH103" s="240" t="str">
        <f t="shared" ca="1" si="58"/>
        <v>-0,170522231001367+0,982743832290525i</v>
      </c>
      <c r="AI103" s="240" t="str">
        <f t="shared" ca="1" si="59"/>
        <v>-0,0977650724764963+0,992625438810842i</v>
      </c>
      <c r="AJ103" s="240" t="str">
        <f t="shared" ca="1" si="60"/>
        <v>-0,0244781165532632+0,997127922074573i</v>
      </c>
      <c r="AK103" s="240" t="str">
        <f t="shared" ca="1" si="61"/>
        <v>0,0489414884044204+0,996226882734807i</v>
      </c>
      <c r="AL103" s="240" t="str">
        <f t="shared" ca="1" si="62"/>
        <v>0,122095875196021+0,989927203601795i</v>
      </c>
      <c r="AM103" s="240" t="str">
        <f t="shared" ca="1" si="63"/>
        <v>0,194588613861229+0,978263023182578i</v>
      </c>
      <c r="AN103" s="240" t="str">
        <f t="shared" ca="1" si="64"/>
        <v>0,266026859968256+0,961297550681464i</v>
      </c>
      <c r="AO103" s="240" t="str">
        <f t="shared" ca="1" si="65"/>
        <v>0,33602348347185+0,939122723463869i</v>
      </c>
      <c r="AP103" s="240" t="str">
        <f t="shared" ca="1" si="66"/>
        <v>0,404199166604555+0,911858708839771i</v>
      </c>
      <c r="AQ103" s="240" t="str">
        <f t="shared" ca="1" si="67"/>
        <v>0,470184459432556+0,879653252866643i</v>
      </c>
      <c r="AR103" s="240" t="str">
        <f t="shared" ca="1" si="68"/>
        <v>0,470184459432556+0,879653252866643i</v>
      </c>
      <c r="AS103" s="240" t="str">
        <f t="shared" ca="1" si="69"/>
        <v>0,594167361770496+0,801141945835717i</v>
      </c>
      <c r="AT103" s="240" t="str">
        <f t="shared" ca="1" si="70"/>
        <v>0,651493097190464+0,755261554353145i</v>
      </c>
      <c r="AU103" s="240" t="str">
        <f t="shared" ca="1" si="71"/>
        <v>0,705288335069687+0,705288335069694i</v>
      </c>
      <c r="AV103" s="240" t="str">
        <f t="shared" ca="1" si="72"/>
        <v>0,755261554353145+0,651493097190464i</v>
      </c>
      <c r="AW103" s="240" t="str">
        <f t="shared" ca="1" si="73"/>
        <v>0,801141945835717+0,594167361770497i</v>
      </c>
      <c r="AX103" s="240" t="str">
        <f t="shared" ca="1" si="74"/>
        <v>0,842680879700769+0,533621781936879i</v>
      </c>
      <c r="AY103" s="240" t="str">
        <f t="shared" ca="1" si="75"/>
        <v>0,879653252866643+0,470184459432556i</v>
      </c>
      <c r="AZ103" s="240" t="str">
        <f t="shared" ca="1" si="76"/>
        <v>0,911858708839771+0,404199166604555i</v>
      </c>
      <c r="BA103" s="240" t="str">
        <f t="shared" ca="1" si="77"/>
        <v>0,939122723463869+0,336023483471849i</v>
      </c>
      <c r="BB103" s="240" t="str">
        <f t="shared" ca="1" si="78"/>
        <v>0,961297550681464+0,266026859968256i</v>
      </c>
      <c r="BC103" s="240" t="str">
        <f t="shared" ca="1" si="79"/>
        <v>0,978263023182578+0,194588613861229i</v>
      </c>
      <c r="BD103" s="240" t="str">
        <f t="shared" ca="1" si="80"/>
        <v>0,989927203601795+0,122095875196021i</v>
      </c>
      <c r="BE103" s="240" t="str">
        <f t="shared" ca="1" si="81"/>
        <v>0,996226882734807+0,0489414884044201i</v>
      </c>
      <c r="BF103" s="240" t="str">
        <f t="shared" ca="1" si="82"/>
        <v>0,997127922074573-0,0244781165532635i</v>
      </c>
      <c r="BG103" s="240" t="str">
        <f t="shared" ca="1" si="83"/>
        <v>0,992625438810842-0,0977650724764964i</v>
      </c>
      <c r="BH103" s="240" t="str">
        <f t="shared" ca="1" si="84"/>
        <v>0,982743832290525-0,170522231001367i</v>
      </c>
      <c r="BI103" s="240" t="str">
        <f t="shared" ca="1" si="85"/>
        <v>0,967536651795527-0,24235531478194i</v>
      </c>
      <c r="BJ103" s="240" t="str">
        <f t="shared" ca="1" si="86"/>
        <v>0,947086306354539-0,312875054113409i</v>
      </c>
      <c r="BK103" s="240" t="str">
        <f t="shared" ca="1" si="87"/>
        <v>0,921503618161377-0,381699296418323i</v>
      </c>
      <c r="BL103" s="240" t="str">
        <f t="shared" ca="1" si="88"/>
        <v>0,890927222019912-0,448455077164519i</v>
      </c>
      <c r="BM103" s="240" t="str">
        <f t="shared" ca="1" si="89"/>
        <v>0,855522814070051-0,51278064099224i</v>
      </c>
      <c r="BN103" s="240" t="str">
        <f t="shared" ca="1" si="90"/>
        <v>0,815482253866008-0,574327402097764i</v>
      </c>
      <c r="BO103" s="240" t="str">
        <f t="shared" ca="1" si="91"/>
        <v>0,771022524672747-0,63276183325009i</v>
      </c>
      <c r="BP103" s="240" t="str">
        <f t="shared" ca="1" si="92"/>
        <v>0,722384557614873-0,687767273203892i</v>
      </c>
      <c r="BQ103" s="240" t="str">
        <f t="shared" ca="1" si="93"/>
        <v>0,669831926049993-0,739045642714243i</v>
      </c>
      <c r="BR103" s="240" t="str">
        <f t="shared" ca="1" si="94"/>
        <v>0,613649417241856-0,786319059853875i</v>
      </c>
      <c r="BS103" s="240" t="str">
        <f t="shared" ca="1" si="95"/>
        <v>0,554141489073492-0,829331345879416i</v>
      </c>
      <c r="BT103" s="240" t="str">
        <f t="shared" ca="1" si="96"/>
        <v>0,491630620163569-0,867849413486197i</v>
      </c>
      <c r="BU103" s="240" t="str">
        <f t="shared" ca="1" si="97"/>
        <v>0,426455562326815-0,901664529928549i</v>
      </c>
      <c r="BV103" s="240" t="str">
        <f t="shared" ca="1" si="98"/>
        <v>0,358969504848575-0,930593448160645i</v>
      </c>
      <c r="BW103" s="240" t="str">
        <f t="shared" ca="1" si="99"/>
        <v>0,289538160521511-0,954479399868102i</v>
      </c>
      <c r="BX103" s="240" t="str">
        <f t="shared" ca="1" si="100"/>
        <v>0,218537783816237-0,973192945009076i</v>
      </c>
      <c r="BY103" s="240" t="str">
        <f t="shared" ca="1" si="101"/>
        <v>0,146353131925777-0,986632673261061i</v>
      </c>
      <c r="BZ103" s="240" t="str">
        <f t="shared" ca="1" si="102"/>
        <v>0,0733753797329927-0,994725753572205i</v>
      </c>
      <c r="CA103" s="240" t="str">
        <f t="shared" ca="1" si="103"/>
        <v>1,83299666393896E-16-0,997428328839096i</v>
      </c>
      <c r="CB103" s="240" t="str">
        <f t="shared" ca="1" si="104"/>
        <v>-0,0733753797329932-0,994725753572205i</v>
      </c>
      <c r="CC103" s="240" t="str">
        <f t="shared" ca="1" si="105"/>
        <v>-0,146353131925777-0,986632673261061i</v>
      </c>
      <c r="CD103" s="240" t="str">
        <f t="shared" ca="1" si="106"/>
        <v>-0,218537783816238-0,973192945009076i</v>
      </c>
      <c r="CE103" s="240" t="str">
        <f t="shared" ca="1" si="107"/>
        <v>-0,289538160521511-0,954479399868102i</v>
      </c>
      <c r="CF103" s="240" t="str">
        <f t="shared" ca="1" si="108"/>
        <v>-0,358969504848574-0,930593448160645i</v>
      </c>
      <c r="CG103" s="240" t="str">
        <f t="shared" ca="1" si="109"/>
        <v>-0,426455562326806-0,901664529928553i</v>
      </c>
      <c r="CH103" s="240" t="str">
        <f t="shared" ca="1" si="110"/>
        <v>-0,491630620163569-0,867849413486197i</v>
      </c>
      <c r="CI103" s="240" t="str">
        <f t="shared" ca="1" si="111"/>
        <v>-0,554141489073493-0,829331345879416i</v>
      </c>
      <c r="CJ103" s="240" t="str">
        <f t="shared" ca="1" si="112"/>
        <v>-0,613649417241856-0,786319059853875i</v>
      </c>
      <c r="CK103" s="240" t="str">
        <f t="shared" ca="1" si="113"/>
        <v>-0,669831926049993-0,739045642714242i</v>
      </c>
      <c r="CL103" s="240" t="str">
        <f t="shared" ca="1" si="114"/>
        <v>-0,722384557614873-0,687767273203892i</v>
      </c>
      <c r="CM103" s="240" t="str">
        <f t="shared" ca="1" si="115"/>
        <v>-0,771022524672748-0,63276183325009i</v>
      </c>
      <c r="CN103" s="240" t="str">
        <f t="shared" ca="1" si="116"/>
        <v>-0,815482253866009-0,574327402097763i</v>
      </c>
      <c r="CO103" s="240" t="str">
        <f t="shared" ca="1" si="117"/>
        <v>-0,855522814070052-0,51278064099224i</v>
      </c>
      <c r="CP103" s="240" t="str">
        <f t="shared" ca="1" si="118"/>
        <v>-0,890927222019912-0,448455077164519i</v>
      </c>
      <c r="CQ103" s="240" t="str">
        <f t="shared" ca="1" si="119"/>
        <v>-0,921503618161377-0,381699296418323i</v>
      </c>
      <c r="CR103" s="240" t="str">
        <f t="shared" ca="1" si="120"/>
        <v>-0,947086306354539-0,312875054113408i</v>
      </c>
      <c r="CS103" s="240" t="str">
        <f t="shared" ca="1" si="121"/>
        <v>-0,967536651795527-0,24235531478194i</v>
      </c>
      <c r="CT103" s="240" t="str">
        <f t="shared" ca="1" si="122"/>
        <v>-0,982743832290527-0,170522231001357i</v>
      </c>
      <c r="CU103" s="240" t="str">
        <f t="shared" ca="1" si="123"/>
        <v>-0,992625438810842-0,0977650724764963i</v>
      </c>
      <c r="CV103" s="240" t="str">
        <f t="shared" ca="1" si="124"/>
        <v>-0,997127922074573-0,0244781165532634i</v>
      </c>
      <c r="CW103" s="240" t="str">
        <f t="shared" ca="1" si="125"/>
        <v>-0,996226882734807+0,0489414884044207i</v>
      </c>
      <c r="CX103" s="240" t="str">
        <f t="shared" ca="1" si="126"/>
        <v>-0,989927203601795+0,122095875196021i</v>
      </c>
      <c r="CY103" s="240" t="str">
        <f t="shared" ca="1" si="127"/>
        <v>-0,978263023182578+0,19458861386123i</v>
      </c>
      <c r="CZ103" s="240" t="str">
        <f t="shared" ca="1" si="128"/>
        <v>-0,961297550681464+0,266026859968256i</v>
      </c>
      <c r="DA103" s="240" t="str">
        <f t="shared" ca="1" si="129"/>
        <v>-0,939122723463869+0,33602348347185i</v>
      </c>
      <c r="DB103" s="240" t="str">
        <f t="shared" ca="1" si="130"/>
        <v>-0,911858708839771+0,404199166604555i</v>
      </c>
      <c r="DC103" s="240" t="str">
        <f t="shared" ca="1" si="131"/>
        <v>-0,879653252866643+0,470184459432556i</v>
      </c>
      <c r="DD103" s="240" t="str">
        <f t="shared" ca="1" si="132"/>
        <v>-0,842680879700768+0,533621781936879i</v>
      </c>
      <c r="DE103" s="240" t="str">
        <f t="shared" ca="1" si="133"/>
        <v>-0,801141945835717+0,594167361770497i</v>
      </c>
      <c r="DF103" s="240" t="str">
        <f t="shared" ca="1" si="134"/>
        <v>-0,755261554353145+0,651493097190464i</v>
      </c>
      <c r="DG103" s="240" t="str">
        <f t="shared" ca="1" si="135"/>
        <v>-0,705288335069694+0,705288335069687i</v>
      </c>
      <c r="DH103" s="240" t="str">
        <f t="shared" ca="1" si="136"/>
        <v>-0,651493097190463+0,755261554353146i</v>
      </c>
      <c r="DI103" s="240" t="str">
        <f t="shared" ca="1" si="137"/>
        <v>-0,594167361770496+0,801141945835717i</v>
      </c>
      <c r="DJ103" s="240" t="str">
        <f t="shared" ca="1" si="138"/>
        <v>-0,533621781936879+0,842680879700768i</v>
      </c>
      <c r="DK103" s="240" t="str">
        <f t="shared" ca="1" si="139"/>
        <v>-0,470184459432556+0,879653252866643i</v>
      </c>
      <c r="DL103" s="240" t="str">
        <f t="shared" ca="1" si="140"/>
        <v>-0,404199166604555+0,911858708839771i</v>
      </c>
      <c r="DM103" s="240" t="str">
        <f t="shared" ca="1" si="141"/>
        <v>-0,336023483471849+0,939122723463869i</v>
      </c>
      <c r="DN103" s="240" t="str">
        <f t="shared" ca="1" si="142"/>
        <v>-0,266026859968256+0,961297550681464i</v>
      </c>
      <c r="DO103" s="240" t="str">
        <f t="shared" ca="1" si="143"/>
        <v>-0,19458861386123+0,978263023182578i</v>
      </c>
      <c r="DP103" s="240" t="str">
        <f t="shared" ca="1" si="144"/>
        <v>-0,122095875196021+0,989927203601795i</v>
      </c>
      <c r="DQ103" s="240" t="str">
        <f t="shared" ca="1" si="145"/>
        <v>-0,0489414884044203+0,996226882734807i</v>
      </c>
      <c r="DR103" s="240" t="str">
        <f t="shared" ca="1" si="146"/>
        <v>0,0244781165532637+0,997127922074573i</v>
      </c>
      <c r="DS103" s="240" t="str">
        <f t="shared" ca="1" si="147"/>
        <v>0,0977650724764966+0,992625438810842i</v>
      </c>
      <c r="DT103" s="240" t="str">
        <f t="shared" ca="1" si="148"/>
        <v>0,170522231001357+0,982743832290527i</v>
      </c>
      <c r="DU103" s="240" t="str">
        <f t="shared" ca="1" si="149"/>
        <v>0,24235531478194+0,967536651795527i</v>
      </c>
      <c r="DV103" s="240" t="str">
        <f t="shared" ca="1" si="150"/>
        <v>0,312875054113408+0,947086306354539i</v>
      </c>
      <c r="DW103" s="240" t="str">
        <f t="shared" ca="1" si="151"/>
        <v>0,381699296418323+0,921503618161377i</v>
      </c>
      <c r="DX103" s="240" t="str">
        <f t="shared" ca="1" si="152"/>
        <v>0,44845507716452+0,890927222019911i</v>
      </c>
      <c r="DY103" s="240" t="str">
        <f t="shared" ca="1" si="153"/>
        <v>0,51278064099224+0,855522814070051i</v>
      </c>
      <c r="DZ103" s="240" t="str">
        <f t="shared" ca="1" si="154"/>
        <v>0,574327402097764+0,815482253866009i</v>
      </c>
      <c r="EA103" s="240" t="str">
        <f t="shared" ca="1" si="155"/>
        <v>0,63276183325009+0,771022524672748i</v>
      </c>
      <c r="EB103" s="240" t="str">
        <f t="shared" ca="1" si="156"/>
        <v>0,687767273203891+0,722384557614873i</v>
      </c>
      <c r="EC103" s="240" t="str">
        <f t="shared" ca="1" si="157"/>
        <v>0,739045642714243+0,669831926049992i</v>
      </c>
      <c r="ED103" s="240" t="str">
        <f t="shared" ca="1" si="158"/>
        <v>0,786319059853876+0,613649417241856i</v>
      </c>
      <c r="EE103" s="240" t="str">
        <f t="shared" ca="1" si="159"/>
        <v>0,829331345879416+0,554141489073492i</v>
      </c>
      <c r="EF103" s="240" t="str">
        <f t="shared" ca="1" si="160"/>
        <v>0,867849413486197+0,491630620163569i</v>
      </c>
      <c r="EG103" s="240" t="str">
        <f t="shared" ca="1" si="161"/>
        <v>0,90166452992855+0,426455562326814i</v>
      </c>
      <c r="EH103" s="240" t="str">
        <f t="shared" ca="1" si="162"/>
        <v>0,930593448160645+0,358969504848575i</v>
      </c>
      <c r="EI103" s="240" t="str">
        <f t="shared" ca="1" si="163"/>
        <v>0,954479399868102+0,28953816052151i</v>
      </c>
      <c r="EJ103" s="240" t="str">
        <f t="shared" ca="1" si="164"/>
        <v>0,973192945009076+0,218537783816237i</v>
      </c>
      <c r="EK103" s="240" t="str">
        <f t="shared" ca="1" si="165"/>
        <v>0,986632673261061+0,146353131925777i</v>
      </c>
      <c r="EL103" s="240" t="str">
        <f t="shared" ca="1" si="166"/>
        <v>0,994725753572205+0,0733753797329928i</v>
      </c>
      <c r="EM103" s="240" t="str">
        <f t="shared" ca="1" si="167"/>
        <v>0,997428328839096+3,66599332787792E-16i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0,929806519078011-4,36442815037933i</v>
      </c>
      <c r="G104" s="247" t="str">
        <f t="shared" si="173"/>
        <v>-0,612226834050691+0,170225137493749i</v>
      </c>
      <c r="H104" s="247" t="str">
        <f t="shared" si="38"/>
        <v>0,300986145756264-1,26102560199219i</v>
      </c>
      <c r="I104" s="247" t="str">
        <f t="shared" si="174"/>
        <v>-0,43916027503742+0,0218703264211888i</v>
      </c>
      <c r="J104" s="275" t="str">
        <f ca="1">IMPRODUCT(1/N_FFT2,S100)</f>
        <v>0,00405620366580602-1,24626643443939E-06i</v>
      </c>
      <c r="K104" s="274" t="str">
        <f t="shared" ca="1" si="175"/>
        <v>-0,00178129626122943+0,0000892578089121186i</v>
      </c>
      <c r="M104" s="278"/>
      <c r="N104" s="265">
        <f t="shared" ca="1" si="176"/>
        <v>1.0025769114535357</v>
      </c>
      <c r="O104" s="240">
        <f t="shared" ca="1" si="39"/>
        <v>-0.99742308854646422</v>
      </c>
      <c r="P104" s="240" t="str">
        <f t="shared" ca="1" si="40"/>
        <v>-0,992620223751652+0,0977645588380025i</v>
      </c>
      <c r="Q104" s="240" t="str">
        <f t="shared" ca="1" si="41"/>
        <v>-0,9782578835807+0,194587591530851i</v>
      </c>
      <c r="R104" s="240" t="str">
        <f t="shared" ca="1" si="42"/>
        <v>-0,95447438522071+0,289536639344859i</v>
      </c>
      <c r="S104" s="240" t="str">
        <f t="shared" ca="1" si="43"/>
        <v>-0,921498776762271+0,38169729104515i</v>
      </c>
      <c r="T104" s="240" t="str">
        <f t="shared" ca="1" si="44"/>
        <v>-0,879648631341139+0,470181989175711i</v>
      </c>
      <c r="U104" s="241" t="str">
        <f t="shared" ca="1" si="45"/>
        <v>-0,829326988735336+0,55413857772289i</v>
      </c>
      <c r="V104" s="240" t="str">
        <f t="shared" ca="1" si="46"/>
        <v>-0,771018473871764+0,632758508843638i</v>
      </c>
      <c r="W104" s="240" t="str">
        <f t="shared" ca="1" si="47"/>
        <v>-0,705284629623236+0,705284629623235i</v>
      </c>
      <c r="X104" s="240" t="str">
        <f t="shared" ca="1" si="48"/>
        <v>-0,632758508843639+0,771018473871764i</v>
      </c>
      <c r="Y104" s="240" t="str">
        <f t="shared" ca="1" si="49"/>
        <v>-0,554138577722891+0,829326988735336i</v>
      </c>
      <c r="Z104" s="240" t="str">
        <f t="shared" ca="1" si="50"/>
        <v>-0,470181989175713+0,879648631341138i</v>
      </c>
      <c r="AA104" s="240" t="str">
        <f t="shared" ca="1" si="51"/>
        <v>-0,381697291045152+0,92149877676227i</v>
      </c>
      <c r="AB104" s="240" t="str">
        <f t="shared" ca="1" si="52"/>
        <v>-0,289536639344863+0,954474385220709i</v>
      </c>
      <c r="AC104" s="240" t="str">
        <f t="shared" ca="1" si="53"/>
        <v>-0,194587591530856+0,9782578835807i</v>
      </c>
      <c r="AD104" s="240" t="str">
        <f t="shared" ca="1" si="54"/>
        <v>-0,097764558837998+0,992620223751652i</v>
      </c>
      <c r="AE104" s="240" t="str">
        <f t="shared" ca="1" si="55"/>
        <v>3,48245908243932E-15+0,997423088546464i</v>
      </c>
      <c r="AF104" s="240" t="str">
        <f t="shared" ca="1" si="56"/>
        <v>0,0977645588380048+0,992620223751652i</v>
      </c>
      <c r="AG104" s="240" t="str">
        <f t="shared" ca="1" si="57"/>
        <v>0,194587591530852+0,9782578835807i</v>
      </c>
      <c r="AH104" s="240" t="str">
        <f t="shared" ca="1" si="58"/>
        <v>0,28953663934486+0,95447438522071i</v>
      </c>
      <c r="AI104" s="240" t="str">
        <f t="shared" ca="1" si="59"/>
        <v>0,381697291045149+0,921498776762271i</v>
      </c>
      <c r="AJ104" s="240" t="str">
        <f t="shared" ca="1" si="60"/>
        <v>0,47018198917571+0,87964863134114i</v>
      </c>
      <c r="AK104" s="240" t="str">
        <f t="shared" ca="1" si="61"/>
        <v>0,554138577722888+0,829326988735338i</v>
      </c>
      <c r="AL104" s="240" t="str">
        <f t="shared" ca="1" si="62"/>
        <v>0,632758508843636+0,771018473871766i</v>
      </c>
      <c r="AM104" s="240" t="str">
        <f t="shared" ca="1" si="63"/>
        <v>0,705284629623232+0,705284629623239i</v>
      </c>
      <c r="AN104" s="240" t="str">
        <f t="shared" ca="1" si="64"/>
        <v>0,771018473871767+0,632758508843635i</v>
      </c>
      <c r="AO104" s="240" t="str">
        <f t="shared" ca="1" si="65"/>
        <v>0,829326988735338+0,554138577722888i</v>
      </c>
      <c r="AP104" s="240" t="str">
        <f t="shared" ca="1" si="66"/>
        <v>0,87964863134114+0,47018198917571i</v>
      </c>
      <c r="AQ104" s="240" t="str">
        <f t="shared" ca="1" si="67"/>
        <v>0,921498776762271+0,381697291045149i</v>
      </c>
      <c r="AR104" s="240" t="str">
        <f t="shared" ca="1" si="68"/>
        <v>0,921498776762271+0,381697291045149i</v>
      </c>
      <c r="AS104" s="240" t="str">
        <f t="shared" ca="1" si="69"/>
        <v>0,9782578835807+0,194587591530852i</v>
      </c>
      <c r="AT104" s="240" t="str">
        <f t="shared" ca="1" si="70"/>
        <v>0,992620223751652+0,0977645588380045i</v>
      </c>
      <c r="AU104" s="240" t="str">
        <f t="shared" ca="1" si="71"/>
        <v>0,997423088546464+3,22281295453395E-15i</v>
      </c>
      <c r="AV104" s="240" t="str">
        <f t="shared" ca="1" si="72"/>
        <v>0,992620223751652-0,0977645588379981i</v>
      </c>
      <c r="AW104" s="240" t="str">
        <f t="shared" ca="1" si="73"/>
        <v>0,9782578835807-0,194587591530856i</v>
      </c>
      <c r="AX104" s="240" t="str">
        <f t="shared" ca="1" si="74"/>
        <v>0,954474385220709-0,289536639344863i</v>
      </c>
      <c r="AY104" s="240" t="str">
        <f t="shared" ca="1" si="75"/>
        <v>0,92149877676227-0,381697291045152i</v>
      </c>
      <c r="AZ104" s="240" t="str">
        <f t="shared" ca="1" si="76"/>
        <v>0,879648631341138-0,470181989175713i</v>
      </c>
      <c r="BA104" s="240" t="str">
        <f t="shared" ca="1" si="77"/>
        <v>0,829326988735336-0,554138577722891i</v>
      </c>
      <c r="BB104" s="240" t="str">
        <f t="shared" ca="1" si="78"/>
        <v>0,771018473871764-0,632758508843638i</v>
      </c>
      <c r="BC104" s="240" t="str">
        <f t="shared" ca="1" si="79"/>
        <v>0,705284629623237-0,705284629623234i</v>
      </c>
      <c r="BD104" s="240" t="str">
        <f t="shared" ca="1" si="80"/>
        <v>0,63275850884364-0,771018473871763i</v>
      </c>
      <c r="BE104" s="240" t="str">
        <f t="shared" ca="1" si="81"/>
        <v>0,554138577722893-0,829326988735334i</v>
      </c>
      <c r="BF104" s="240" t="str">
        <f t="shared" ca="1" si="82"/>
        <v>0,470181989175716-0,879648631341137i</v>
      </c>
      <c r="BG104" s="240" t="str">
        <f t="shared" ca="1" si="83"/>
        <v>0,381697291045145-0,921498776762273i</v>
      </c>
      <c r="BH104" s="240" t="str">
        <f t="shared" ca="1" si="84"/>
        <v>0,289536639344856-0,954474385220711i</v>
      </c>
      <c r="BI104" s="240" t="str">
        <f t="shared" ca="1" si="85"/>
        <v>0,194587591530849-0,978257883580701i</v>
      </c>
      <c r="BJ104" s="240" t="str">
        <f t="shared" ca="1" si="86"/>
        <v>0,0977645588380015-0,992620223751652i</v>
      </c>
      <c r="BK104" s="240" t="str">
        <f t="shared" ca="1" si="87"/>
        <v>1,83298703373433E-16-0,997423088546464i</v>
      </c>
      <c r="BL104" s="240" t="str">
        <f t="shared" ca="1" si="88"/>
        <v>-0,097764558838002-0,992620223751652i</v>
      </c>
      <c r="BM104" s="240" t="str">
        <f t="shared" ca="1" si="89"/>
        <v>-0,19458759153085-0,978257883580701i</v>
      </c>
      <c r="BN104" s="240" t="str">
        <f t="shared" ca="1" si="90"/>
        <v>-0,289536639344856-0,954474385220711i</v>
      </c>
      <c r="BO104" s="240" t="str">
        <f t="shared" ca="1" si="91"/>
        <v>-0,381697291045146-0,921498776762272i</v>
      </c>
      <c r="BP104" s="240" t="str">
        <f t="shared" ca="1" si="92"/>
        <v>-0,470181989175707-0,879648631341142i</v>
      </c>
      <c r="BQ104" s="240" t="str">
        <f t="shared" ca="1" si="93"/>
        <v>-0,554138577722894-0,829326988735334i</v>
      </c>
      <c r="BR104" s="240" t="str">
        <f t="shared" ca="1" si="94"/>
        <v>-0,632758508843641-0,771018473871762i</v>
      </c>
      <c r="BS104" s="240" t="str">
        <f t="shared" ca="1" si="95"/>
        <v>-0,705284629623237-0,705284629623234i</v>
      </c>
      <c r="BT104" s="240" t="str">
        <f t="shared" ca="1" si="96"/>
        <v>-0,771018473871765-0,632758508843638i</v>
      </c>
      <c r="BU104" s="240" t="str">
        <f t="shared" ca="1" si="97"/>
        <v>-0,829326988735336-0,55413857772289i</v>
      </c>
      <c r="BV104" s="240" t="str">
        <f t="shared" ca="1" si="98"/>
        <v>-0,879648631341138-0,470181989175713i</v>
      </c>
      <c r="BW104" s="240" t="str">
        <f t="shared" ca="1" si="99"/>
        <v>-0,92149877676227-0,381697291045152i</v>
      </c>
      <c r="BX104" s="240" t="str">
        <f t="shared" ca="1" si="100"/>
        <v>-0,954474385220709-0,289536639344863i</v>
      </c>
      <c r="BY104" s="240" t="str">
        <f t="shared" ca="1" si="101"/>
        <v>-0,9782578835807-0,194587591530855i</v>
      </c>
      <c r="BZ104" s="240" t="str">
        <f t="shared" ca="1" si="102"/>
        <v>-0,992620223751652-0,097764558837998i</v>
      </c>
      <c r="CA104" s="240" t="str">
        <f t="shared" ca="1" si="103"/>
        <v>-0,997423088546464+3,29916037906589E-15i</v>
      </c>
      <c r="CB104" s="240" t="str">
        <f t="shared" ca="1" si="104"/>
        <v>-0,992620223751652+0,0977645588380046i</v>
      </c>
      <c r="CC104" s="240" t="str">
        <f t="shared" ca="1" si="105"/>
        <v>-0,9782578835807+0,194587591530853i</v>
      </c>
      <c r="CD104" s="240" t="str">
        <f t="shared" ca="1" si="106"/>
        <v>-0,95447438522071+0,28953663934486i</v>
      </c>
      <c r="CE104" s="240" t="str">
        <f t="shared" ca="1" si="107"/>
        <v>-0,921498776762271+0,381697291045149i</v>
      </c>
      <c r="CF104" s="240" t="str">
        <f t="shared" ca="1" si="108"/>
        <v>-0,87964863134114+0,47018198917571i</v>
      </c>
      <c r="CG104" s="240" t="str">
        <f t="shared" ca="1" si="109"/>
        <v>-0,829326988735337+0,554138577722888i</v>
      </c>
      <c r="CH104" s="240" t="str">
        <f t="shared" ca="1" si="110"/>
        <v>-0,771018473871766+0,632758508843636i</v>
      </c>
      <c r="CI104" s="240" t="str">
        <f t="shared" ca="1" si="111"/>
        <v>-0,705284629623239+0,705284629623232i</v>
      </c>
      <c r="CJ104" s="240" t="str">
        <f t="shared" ca="1" si="112"/>
        <v>-0,632758508843635+0,771018473871766i</v>
      </c>
      <c r="CK104" s="240" t="str">
        <f t="shared" ca="1" si="113"/>
        <v>-0,554138577722887+0,829326988735338i</v>
      </c>
      <c r="CL104" s="240" t="str">
        <f t="shared" ca="1" si="114"/>
        <v>-0,47018198917571+0,87964863134114i</v>
      </c>
      <c r="CM104" s="240" t="str">
        <f t="shared" ca="1" si="115"/>
        <v>-0,381697291045149+0,921498776762271i</v>
      </c>
      <c r="CN104" s="240" t="str">
        <f t="shared" ca="1" si="116"/>
        <v>-0,28953663934486+0,95447438522071i</v>
      </c>
      <c r="CO104" s="240" t="str">
        <f t="shared" ca="1" si="117"/>
        <v>-0,194587591530853+0,9782578835807i</v>
      </c>
      <c r="CP104" s="240" t="str">
        <f t="shared" ca="1" si="118"/>
        <v>-0,0977645588380042+0,992620223751652i</v>
      </c>
      <c r="CQ104" s="240" t="str">
        <f t="shared" ca="1" si="119"/>
        <v>-2,96316682662857E-15+0,997423088546464i</v>
      </c>
      <c r="CR104" s="240" t="str">
        <f t="shared" ca="1" si="120"/>
        <v>0,0977645588379983+0,992620223751652i</v>
      </c>
      <c r="CS104" s="240" t="str">
        <f t="shared" ca="1" si="121"/>
        <v>0,194587591530847+0,978257883580701i</v>
      </c>
      <c r="CT104" s="240" t="str">
        <f t="shared" ca="1" si="122"/>
        <v>0,289536639344863+0,954474385220709i</v>
      </c>
      <c r="CU104" s="240" t="str">
        <f t="shared" ca="1" si="123"/>
        <v>0,381697291045152+0,92149877676227i</v>
      </c>
      <c r="CV104" s="240" t="str">
        <f t="shared" ca="1" si="124"/>
        <v>0,470181989175713+0,879648631341138i</v>
      </c>
      <c r="CW104" s="240" t="str">
        <f t="shared" ca="1" si="125"/>
        <v>0,554138577722891+0,829326988735336i</v>
      </c>
      <c r="CX104" s="240" t="str">
        <f t="shared" ca="1" si="126"/>
        <v>0,632758508843638+0,771018473871765i</v>
      </c>
      <c r="CY104" s="240" t="str">
        <f t="shared" ca="1" si="127"/>
        <v>0,705284629623235+0,705284629623236i</v>
      </c>
      <c r="CZ104" s="240" t="str">
        <f t="shared" ca="1" si="128"/>
        <v>0,771018473871763+0,63275850884364i</v>
      </c>
      <c r="DA104" s="240" t="str">
        <f t="shared" ca="1" si="129"/>
        <v>0,829326988735334+0,554138577722893i</v>
      </c>
      <c r="DB104" s="240" t="str">
        <f t="shared" ca="1" si="130"/>
        <v>0,879648631341137+0,470181989175715i</v>
      </c>
      <c r="DC104" s="240" t="str">
        <f t="shared" ca="1" si="131"/>
        <v>0,921498776762268+0,381697291045155i</v>
      </c>
      <c r="DD104" s="240" t="str">
        <f t="shared" ca="1" si="132"/>
        <v>0,954474385220711+0,289536639344855i</v>
      </c>
      <c r="DE104" s="240" t="str">
        <f t="shared" ca="1" si="133"/>
        <v>0,978257883580701+0,194587591530849i</v>
      </c>
      <c r="DF104" s="240" t="str">
        <f t="shared" ca="1" si="134"/>
        <v>0,992620223751652+0,0977645588380008i</v>
      </c>
      <c r="DG104" s="240" t="str">
        <f t="shared" ca="1" si="135"/>
        <v>0,997423088546464+3,66597406746865E-16i</v>
      </c>
      <c r="DH104" s="240" t="str">
        <f t="shared" ca="1" si="136"/>
        <v>0,992620223751652-0,0977645588380018i</v>
      </c>
      <c r="DI104" s="240" t="str">
        <f t="shared" ca="1" si="137"/>
        <v>0,978257883580701-0,19458759153085i</v>
      </c>
      <c r="DJ104" s="240" t="str">
        <f t="shared" ca="1" si="138"/>
        <v>0,954474385220711-0,289536639344856i</v>
      </c>
      <c r="DK104" s="240" t="str">
        <f t="shared" ca="1" si="139"/>
        <v>0,921498776762272-0,381697291045147i</v>
      </c>
      <c r="DL104" s="240" t="str">
        <f t="shared" ca="1" si="140"/>
        <v>0,879648631341142-0,470181989175707i</v>
      </c>
      <c r="DM104" s="240" t="str">
        <f t="shared" ca="1" si="141"/>
        <v>0,829326988735317-0,554138577722919i</v>
      </c>
      <c r="DN104" s="240" t="str">
        <f t="shared" ca="1" si="142"/>
        <v>0,771018473871794-0,632758508843602i</v>
      </c>
      <c r="DO104" s="240" t="str">
        <f t="shared" ca="1" si="143"/>
        <v>0,705284629623255-0,705284629623216i</v>
      </c>
      <c r="DP104" s="240" t="str">
        <f t="shared" ca="1" si="144"/>
        <v>0,632758508843645-0,771018473871758i</v>
      </c>
      <c r="DQ104" s="240" t="str">
        <f t="shared" ca="1" si="145"/>
        <v>0,554138577722882-0,829326988735342i</v>
      </c>
      <c r="DR104" s="240" t="str">
        <f t="shared" ca="1" si="146"/>
        <v>0,470181989175685-0,879648631341153i</v>
      </c>
      <c r="DS104" s="240" t="str">
        <f t="shared" ca="1" si="147"/>
        <v>0,381697291045106-0,921498776762289i</v>
      </c>
      <c r="DT104" s="240" t="str">
        <f t="shared" ca="1" si="148"/>
        <v>0,289536639344891-0,9544743852207i</v>
      </c>
      <c r="DU104" s="240" t="str">
        <f t="shared" ca="1" si="149"/>
        <v>0,194587591530865-0,978257883580698i</v>
      </c>
      <c r="DV104" s="240" t="str">
        <f t="shared" ca="1" si="150"/>
        <v>0,0977645588379973-0,992620223751652i</v>
      </c>
      <c r="DW104" s="240" t="str">
        <f t="shared" ca="1" si="151"/>
        <v>-2,43772135770753E-14-0,997423088546464i</v>
      </c>
      <c r="DX104" s="240" t="str">
        <f t="shared" ca="1" si="152"/>
        <v>-0,0977645588380441-0,992620223751648i</v>
      </c>
      <c r="DY104" s="240" t="str">
        <f t="shared" ca="1" si="153"/>
        <v>-0,194587591530814-0,978257883580708i</v>
      </c>
      <c r="DZ104" s="240" t="str">
        <f t="shared" ca="1" si="154"/>
        <v>-0,289536639344841-0,954474385220715i</v>
      </c>
      <c r="EA104" s="240" t="str">
        <f t="shared" ca="1" si="155"/>
        <v>-0,38169729104515-0,921498776762271i</v>
      </c>
      <c r="EB104" s="240" t="str">
        <f t="shared" ca="1" si="156"/>
        <v>-0,470181989175729-0,87964863134113i</v>
      </c>
      <c r="EC104" s="240" t="str">
        <f t="shared" ca="1" si="157"/>
        <v>-0,554138577722921-0,829326988735316i</v>
      </c>
      <c r="ED104" s="240" t="str">
        <f t="shared" ca="1" si="158"/>
        <v>-0,632758508843605-0,771018473871792i</v>
      </c>
      <c r="EE104" s="240" t="str">
        <f t="shared" ca="1" si="159"/>
        <v>-0,705284629623218-0,705284629623253i</v>
      </c>
      <c r="EF104" s="240" t="str">
        <f t="shared" ca="1" si="160"/>
        <v>-0,771018473871761-0,632758508843643i</v>
      </c>
      <c r="EG104" s="240" t="str">
        <f t="shared" ca="1" si="161"/>
        <v>-0,829326988735344-0,554138577722879i</v>
      </c>
      <c r="EH104" s="240" t="str">
        <f t="shared" ca="1" si="162"/>
        <v>-0,879648631341154-0,470181989175684i</v>
      </c>
      <c r="EI104" s="240" t="str">
        <f t="shared" ca="1" si="163"/>
        <v>-0,921498776762252-0,381697291045195i</v>
      </c>
      <c r="EJ104" s="240" t="str">
        <f t="shared" ca="1" si="164"/>
        <v>-0,954474385220701-0,289536639344888i</v>
      </c>
      <c r="EK104" s="240" t="str">
        <f t="shared" ca="1" si="165"/>
        <v>-0,978257883580698-0,194587591530862i</v>
      </c>
      <c r="EL104" s="240" t="str">
        <f t="shared" ca="1" si="166"/>
        <v>-0,992620223751653-0,0977645588379939i</v>
      </c>
      <c r="EM104" s="240" t="str">
        <f t="shared" ca="1" si="167"/>
        <v>-0,997423088546464+2,78596726595146E-14i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0,569878973986782-3,55868292452143i</v>
      </c>
      <c r="G105" s="247" t="str">
        <f t="shared" si="173"/>
        <v>-0,608700432178241+0,164176226817016i</v>
      </c>
      <c r="H105" s="247" t="str">
        <f t="shared" si="38"/>
        <v>0,197042693351451-1,02854412152661i</v>
      </c>
      <c r="I105" s="247" t="str">
        <f t="shared" si="174"/>
        <v>-0,435039595505041+0,0596236462884725i</v>
      </c>
      <c r="J105" s="275" t="str">
        <f ca="1">IMPRODUCT(1/N_FFT2,T100)</f>
        <v>-0,120893038681506-0,0000799767805178742i</v>
      </c>
      <c r="K105" s="274" t="str">
        <f t="shared" ca="1" si="175"/>
        <v>0,0525980271546505-0,00717329071083845i</v>
      </c>
      <c r="M105" s="278"/>
      <c r="N105" s="265">
        <f t="shared" ca="1" si="176"/>
        <v>1.002583685290795</v>
      </c>
      <c r="O105" s="240">
        <f t="shared" ca="1" si="39"/>
        <v>-0.997416314709205</v>
      </c>
      <c r="P105" s="240" t="str">
        <f t="shared" ca="1" si="40"/>
        <v>-0,989915279823752+0,122094404538268i</v>
      </c>
      <c r="Q105" s="240" t="str">
        <f t="shared" ca="1" si="41"/>
        <v>-0,967524997714054+0,242352395586493i</v>
      </c>
      <c r="R105" s="240" t="str">
        <f t="shared" ca="1" si="42"/>
        <v>-0,930582239063972+0,358965181022862i</v>
      </c>
      <c r="S105" s="240" t="str">
        <f t="shared" ca="1" si="43"/>
        <v>-0,879642657350019+0,470178796010931i</v>
      </c>
      <c r="T105" s="240" t="str">
        <f t="shared" ca="1" si="44"/>
        <v>-0,815472431295867+0,574320484263359i</v>
      </c>
      <c r="U105" s="241" t="str">
        <f t="shared" ca="1" si="45"/>
        <v>-0,739036740831181+0,669823857853479i</v>
      </c>
      <c r="V105" s="240" t="str">
        <f t="shared" ca="1" si="46"/>
        <v>-0,651485249887091+0,755252457147705i</v>
      </c>
      <c r="W105" s="240" t="str">
        <f t="shared" ca="1" si="47"/>
        <v>-0,554134814380547+0,829321356495496i</v>
      </c>
      <c r="X105" s="240" t="str">
        <f t="shared" ca="1" si="48"/>
        <v>-0,448449675475605+0,890916490707136i</v>
      </c>
      <c r="Y105" s="240" t="str">
        <f t="shared" ca="1" si="49"/>
        <v>-0,336019436033395+0,939111411631171i</v>
      </c>
      <c r="Z105" s="240" t="str">
        <f t="shared" ca="1" si="50"/>
        <v>-0,218535151505486+0,97318122279695i</v>
      </c>
      <c r="AA105" s="240" t="str">
        <f t="shared" ca="1" si="51"/>
        <v>-0,0977638948858408+0,99261348253227i</v>
      </c>
      <c r="AB105" s="240" t="str">
        <f t="shared" ca="1" si="52"/>
        <v>0,0244778217117628+0,997115911563114i</v>
      </c>
      <c r="AC105" s="240" t="str">
        <f t="shared" ca="1" si="53"/>
        <v>0,146351369086802+0,986620789165985i</v>
      </c>
      <c r="AD105" s="240" t="str">
        <f t="shared" ca="1" si="54"/>
        <v>0,266023655646544+0,961285971750624i</v>
      </c>
      <c r="AE105" s="240" t="str">
        <f t="shared" ca="1" si="55"/>
        <v>0,381694698809856+0,921492518552671i</v>
      </c>
      <c r="AF105" s="240" t="str">
        <f t="shared" ca="1" si="56"/>
        <v>0,491624698420658+0,867838960148073i</v>
      </c>
      <c r="AG105" s="240" t="str">
        <f t="shared" ca="1" si="57"/>
        <v>0,594160204961676+0,801132295996105i</v>
      </c>
      <c r="AH105" s="240" t="str">
        <f t="shared" ca="1" si="58"/>
        <v>0,68775898897422+0,722375856416347i</v>
      </c>
      <c r="AI105" s="240" t="str">
        <f t="shared" ca="1" si="59"/>
        <v>0,771013237624756+0,632754211566769i</v>
      </c>
      <c r="AJ105" s="240" t="str">
        <f t="shared" ca="1" si="60"/>
        <v>0,842670729520298+0,533615354405982i</v>
      </c>
      <c r="AK105" s="240" t="str">
        <f t="shared" ca="1" si="61"/>
        <v>0,901653669283765+0,426450425624381i</v>
      </c>
      <c r="AL105" s="240" t="str">
        <f t="shared" ca="1" si="62"/>
        <v>0,947074898599643+0,312871285500231i</v>
      </c>
      <c r="AM105" s="240" t="str">
        <f t="shared" ca="1" si="63"/>
        <v>0,978251239900824+0,194586270020759i</v>
      </c>
      <c r="AN105" s="240" t="str">
        <f t="shared" ca="1" si="64"/>
        <v>0,994713771995119+0,0733744959187738i</v>
      </c>
      <c r="AO105" s="240" t="str">
        <f t="shared" ca="1" si="65"/>
        <v>0,996214883076463-0,0489408988990009i</v>
      </c>
      <c r="AP105" s="240" t="str">
        <f t="shared" ca="1" si="66"/>
        <v>0,982731995036953-0,170520177043019i</v>
      </c>
      <c r="AQ105" s="240" t="str">
        <f t="shared" ca="1" si="67"/>
        <v>0,954467903062608-0,2895346730037i</v>
      </c>
      <c r="AR105" s="240" t="str">
        <f t="shared" ca="1" si="68"/>
        <v>0,954467903062608-0,2895346730037i</v>
      </c>
      <c r="AS105" s="240" t="str">
        <f t="shared" ca="1" si="69"/>
        <v>0,855512509207119-0,512774464495094i</v>
      </c>
      <c r="AT105" s="240" t="str">
        <f t="shared" ca="1" si="70"/>
        <v>0,786309588557496-0,613642025769611i</v>
      </c>
      <c r="AU105" s="240" t="str">
        <f t="shared" ca="1" si="71"/>
        <v>0,705279839796976-0,705279839796973i</v>
      </c>
      <c r="AV105" s="240" t="str">
        <f t="shared" ca="1" si="72"/>
        <v>0,613642025769613-0,786309588557494i</v>
      </c>
      <c r="AW105" s="240" t="str">
        <f t="shared" ca="1" si="73"/>
        <v>0,512774464495097-0,855512509207118i</v>
      </c>
      <c r="AX105" s="240" t="str">
        <f t="shared" ca="1" si="74"/>
        <v>0,404194297982778-0,911847725405016i</v>
      </c>
      <c r="AY105" s="240" t="str">
        <f t="shared" ca="1" si="75"/>
        <v>0,289534673003693-0,95446790306261i</v>
      </c>
      <c r="AZ105" s="240" t="str">
        <f t="shared" ca="1" si="76"/>
        <v>0,170520177043022-0,982731995036953i</v>
      </c>
      <c r="BA105" s="240" t="str">
        <f t="shared" ca="1" si="77"/>
        <v>0,0489408988990038-0,996214883076462i</v>
      </c>
      <c r="BB105" s="240" t="str">
        <f t="shared" ca="1" si="78"/>
        <v>-0,0733744959187708-0,994713771995119i</v>
      </c>
      <c r="BC105" s="240" t="str">
        <f t="shared" ca="1" si="79"/>
        <v>-0,194586270020757-0,978251239900825i</v>
      </c>
      <c r="BD105" s="240" t="str">
        <f t="shared" ca="1" si="80"/>
        <v>-0,312871285500229-0,947074898599644i</v>
      </c>
      <c r="BE105" s="240" t="str">
        <f t="shared" ca="1" si="81"/>
        <v>-0,426450425624378-0,901653669283766i</v>
      </c>
      <c r="BF105" s="240" t="str">
        <f t="shared" ca="1" si="82"/>
        <v>-0,533615354405988-0,842670729520294i</v>
      </c>
      <c r="BG105" s="240" t="str">
        <f t="shared" ca="1" si="83"/>
        <v>-0,632754211566775-0,771013237624751i</v>
      </c>
      <c r="BH105" s="240" t="str">
        <f t="shared" ca="1" si="84"/>
        <v>-0,722375856416345-0,687758988974222i</v>
      </c>
      <c r="BI105" s="240" t="str">
        <f t="shared" ca="1" si="85"/>
        <v>-0,801132295996103-0,594160204961679i</v>
      </c>
      <c r="BJ105" s="240" t="str">
        <f t="shared" ca="1" si="86"/>
        <v>-0,867838960148071-0,491624698420661i</v>
      </c>
      <c r="BK105" s="240" t="str">
        <f t="shared" ca="1" si="87"/>
        <v>-0,92149251855267-0,381694698809859i</v>
      </c>
      <c r="BL105" s="240" t="str">
        <f t="shared" ca="1" si="88"/>
        <v>-0,961285971750623-0,266023655646547i</v>
      </c>
      <c r="BM105" s="240" t="str">
        <f t="shared" ca="1" si="89"/>
        <v>-0,986620789165986-0,146351369086795i</v>
      </c>
      <c r="BN105" s="240" t="str">
        <f t="shared" ca="1" si="90"/>
        <v>-0,997115911563114-0,0244778217117562i</v>
      </c>
      <c r="BO105" s="240" t="str">
        <f t="shared" ca="1" si="91"/>
        <v>-0,99261348253227+0,0977638948858474i</v>
      </c>
      <c r="BP105" s="240" t="str">
        <f t="shared" ca="1" si="92"/>
        <v>-0,97318122279695+0,218535151505483i</v>
      </c>
      <c r="BQ105" s="240" t="str">
        <f t="shared" ca="1" si="93"/>
        <v>-0,939111411631172+0,336019436033392i</v>
      </c>
      <c r="BR105" s="240" t="str">
        <f t="shared" ca="1" si="94"/>
        <v>-0,890916490707137+0,448449675475602i</v>
      </c>
      <c r="BS105" s="240" t="str">
        <f t="shared" ca="1" si="95"/>
        <v>-0,829321356495497+0,554134814380544i</v>
      </c>
      <c r="BT105" s="240" t="str">
        <f t="shared" ca="1" si="96"/>
        <v>-0,755252457147708+0,651485249887088i</v>
      </c>
      <c r="BU105" s="240" t="str">
        <f t="shared" ca="1" si="97"/>
        <v>-0,669823857853475+0,739036740831184i</v>
      </c>
      <c r="BV105" s="240" t="str">
        <f t="shared" ca="1" si="98"/>
        <v>-0,574320484263356+0,815472431295869i</v>
      </c>
      <c r="BW105" s="240" t="str">
        <f t="shared" ca="1" si="99"/>
        <v>-0,47017879601093+0,87964265735002i</v>
      </c>
      <c r="BX105" s="240" t="str">
        <f t="shared" ca="1" si="100"/>
        <v>-0,358965181022861+0,930582239063972i</v>
      </c>
      <c r="BY105" s="240" t="str">
        <f t="shared" ca="1" si="101"/>
        <v>-0,242352395586493+0,967524997714054i</v>
      </c>
      <c r="BZ105" s="240" t="str">
        <f t="shared" ca="1" si="102"/>
        <v>-0,12209440453827+0,989915279823752i</v>
      </c>
      <c r="CA105" s="240" t="str">
        <f t="shared" ca="1" si="103"/>
        <v>-2,96314670276129E-15+0,997416314709205i</v>
      </c>
      <c r="CB105" s="240" t="str">
        <f t="shared" ca="1" si="104"/>
        <v>0,122094404538264+0,989915279823753i</v>
      </c>
      <c r="CC105" s="240" t="str">
        <f t="shared" ca="1" si="105"/>
        <v>0,242352395586497+0,967524997714053i</v>
      </c>
      <c r="CD105" s="240" t="str">
        <f t="shared" ca="1" si="106"/>
        <v>0,358965181022865+0,930582239063971i</v>
      </c>
      <c r="CE105" s="240" t="str">
        <f t="shared" ca="1" si="107"/>
        <v>0,470178796010933+0,879642657350018i</v>
      </c>
      <c r="CF105" s="240" t="str">
        <f t="shared" ca="1" si="108"/>
        <v>0,57432048426336+0,815472431295867i</v>
      </c>
      <c r="CG105" s="240" t="str">
        <f t="shared" ca="1" si="109"/>
        <v>0,669823857853478+0,739036740831182i</v>
      </c>
      <c r="CH105" s="240" t="str">
        <f t="shared" ca="1" si="110"/>
        <v>0,755252457147704+0,651485249887093i</v>
      </c>
      <c r="CI105" s="240" t="str">
        <f t="shared" ca="1" si="111"/>
        <v>0,829321356495494+0,554134814380549i</v>
      </c>
      <c r="CJ105" s="240" t="str">
        <f t="shared" ca="1" si="112"/>
        <v>0,890916490707134+0,448449675475608i</v>
      </c>
      <c r="CK105" s="240" t="str">
        <f t="shared" ca="1" si="113"/>
        <v>0,939111411631173+0,336019436033388i</v>
      </c>
      <c r="CL105" s="240" t="str">
        <f t="shared" ca="1" si="114"/>
        <v>0,973181222796951+0,218535151505479i</v>
      </c>
      <c r="CM105" s="240" t="str">
        <f t="shared" ca="1" si="115"/>
        <v>0,99261348253227+0,0977638948858436i</v>
      </c>
      <c r="CN105" s="240" t="str">
        <f t="shared" ca="1" si="116"/>
        <v>0,997115911563114-0,02447782171176i</v>
      </c>
      <c r="CO105" s="240" t="str">
        <f t="shared" ca="1" si="117"/>
        <v>0,986620789165985-0,146351369086799i</v>
      </c>
      <c r="CP105" s="240" t="str">
        <f t="shared" ca="1" si="118"/>
        <v>0,961285971750624-0,266023655646541i</v>
      </c>
      <c r="CQ105" s="240" t="str">
        <f t="shared" ca="1" si="119"/>
        <v>0,921492518552672-0,381694698809854i</v>
      </c>
      <c r="CR105" s="240" t="str">
        <f t="shared" ca="1" si="120"/>
        <v>0,867838960148074-0,491624698420656i</v>
      </c>
      <c r="CS105" s="240" t="str">
        <f t="shared" ca="1" si="121"/>
        <v>0,801132295996106-0,594160204961674i</v>
      </c>
      <c r="CT105" s="240" t="str">
        <f t="shared" ca="1" si="122"/>
        <v>0,722375856416315-0,687758988974254i</v>
      </c>
      <c r="CU105" s="240" t="str">
        <f t="shared" ca="1" si="123"/>
        <v>0,632754211566779-0,771013237624747i</v>
      </c>
      <c r="CV105" s="240" t="str">
        <f t="shared" ca="1" si="124"/>
        <v>0,533615354405951-0,842670729520317i</v>
      </c>
      <c r="CW105" s="240" t="str">
        <f t="shared" ca="1" si="125"/>
        <v>0,426450425624392-0,901653669283759i</v>
      </c>
      <c r="CX105" s="240" t="str">
        <f t="shared" ca="1" si="126"/>
        <v>0,312871285500196-0,947074898599654i</v>
      </c>
      <c r="CY105" s="240" t="str">
        <f t="shared" ca="1" si="127"/>
        <v>0,194586270020772-0,978251239900822i</v>
      </c>
      <c r="CZ105" s="240" t="str">
        <f t="shared" ca="1" si="128"/>
        <v>0,073374495918737-0,994713771995122i</v>
      </c>
      <c r="DA105" s="240" t="str">
        <f t="shared" ca="1" si="129"/>
        <v>-0,0489408988989883-0,996214883076463i</v>
      </c>
      <c r="DB105" s="240" t="str">
        <f t="shared" ca="1" si="130"/>
        <v>-0,170520177043056-0,982731995036947i</v>
      </c>
      <c r="DC105" s="240" t="str">
        <f t="shared" ca="1" si="131"/>
        <v>-0,289534673003679-0,954467903062614i</v>
      </c>
      <c r="DD105" s="240" t="str">
        <f t="shared" ca="1" si="132"/>
        <v>-0,4041942979828-0,911847725405007i</v>
      </c>
      <c r="DE105" s="240" t="str">
        <f t="shared" ca="1" si="133"/>
        <v>-0,512774464495074-0,855512509207131i</v>
      </c>
      <c r="DF105" s="240" t="str">
        <f t="shared" ca="1" si="134"/>
        <v>-0,613642025769632-0,78630958855748i</v>
      </c>
      <c r="DG105" s="240" t="str">
        <f t="shared" ca="1" si="135"/>
        <v>-0,705279839796957-0,705279839796992i</v>
      </c>
      <c r="DH105" s="240" t="str">
        <f t="shared" ca="1" si="136"/>
        <v>-0,786309588557511-0,613642025769592i</v>
      </c>
      <c r="DI105" s="240" t="str">
        <f t="shared" ca="1" si="137"/>
        <v>-0,855512509207106-0,512774464495116i</v>
      </c>
      <c r="DJ105" s="240" t="str">
        <f t="shared" ca="1" si="138"/>
        <v>-0,911847725405026-0,404194297982753i</v>
      </c>
      <c r="DK105" s="240" t="str">
        <f t="shared" ca="1" si="139"/>
        <v>-0,9544679030626-0,289534673003725i</v>
      </c>
      <c r="DL105" s="240" t="str">
        <f t="shared" ca="1" si="140"/>
        <v>-0,982731995036955-0,170520177043007i</v>
      </c>
      <c r="DM105" s="240" t="str">
        <f t="shared" ca="1" si="141"/>
        <v>-0,996214883076461-0,0489408988990369i</v>
      </c>
      <c r="DN105" s="240" t="str">
        <f t="shared" ca="1" si="142"/>
        <v>-0,994713771995118+0,0733744959187872i</v>
      </c>
      <c r="DO105" s="240" t="str">
        <f t="shared" ca="1" si="143"/>
        <v>-0,978251239900831+0,194586270020725i</v>
      </c>
      <c r="DP105" s="240" t="str">
        <f t="shared" ca="1" si="144"/>
        <v>-0,947074898599638+0,312871285500244i</v>
      </c>
      <c r="DQ105" s="240" t="str">
        <f t="shared" ca="1" si="145"/>
        <v>-0,90165366928378+0,426450425624348i</v>
      </c>
      <c r="DR105" s="240" t="str">
        <f t="shared" ca="1" si="146"/>
        <v>-0,84267072952029+0,533615354405993i</v>
      </c>
      <c r="DS105" s="240" t="str">
        <f t="shared" ca="1" si="147"/>
        <v>-0,771013237624778+0,632754211566742i</v>
      </c>
      <c r="DT105" s="240" t="str">
        <f t="shared" ca="1" si="148"/>
        <v>-0,687758988974217+0,72237585641635i</v>
      </c>
      <c r="DU105" s="240" t="str">
        <f t="shared" ca="1" si="149"/>
        <v>-0,594160204961714+0,801132295996077i</v>
      </c>
      <c r="DV105" s="240" t="str">
        <f t="shared" ca="1" si="150"/>
        <v>-0,491624698420655+0,867838960148074i</v>
      </c>
      <c r="DW105" s="240" t="str">
        <f t="shared" ca="1" si="151"/>
        <v>-0,381694698809899+0,921492518552653i</v>
      </c>
      <c r="DX105" s="240" t="str">
        <f t="shared" ca="1" si="152"/>
        <v>-0,26602365564654+0,961285971750625i</v>
      </c>
      <c r="DY105" s="240" t="str">
        <f t="shared" ca="1" si="153"/>
        <v>-0,146351369086847+0,986620789165978i</v>
      </c>
      <c r="DZ105" s="240" t="str">
        <f t="shared" ca="1" si="154"/>
        <v>-0,0244778217117592+0,997115911563114i</v>
      </c>
      <c r="EA105" s="240" t="str">
        <f t="shared" ca="1" si="155"/>
        <v>0,0977638948858938+0,992613482532265i</v>
      </c>
      <c r="EB105" s="240" t="str">
        <f t="shared" ca="1" si="156"/>
        <v>0,21853515150548+0,973181222796951i</v>
      </c>
      <c r="EC105" s="240" t="str">
        <f t="shared" ca="1" si="157"/>
        <v>0,336019436033436+0,939111411631156i</v>
      </c>
      <c r="ED105" s="240" t="str">
        <f t="shared" ca="1" si="158"/>
        <v>0,448449675475599+0,890916490707138i</v>
      </c>
      <c r="EE105" s="240" t="str">
        <f t="shared" ca="1" si="159"/>
        <v>0,554134814380582+0,829321356495472i</v>
      </c>
      <c r="EF105" s="240" t="str">
        <f t="shared" ca="1" si="160"/>
        <v>0,651485249887085+0,75525245714771i</v>
      </c>
      <c r="EG105" s="240" t="str">
        <f t="shared" ca="1" si="161"/>
        <v>0,739036740831209+0,669823857853448i</v>
      </c>
      <c r="EH105" s="240" t="str">
        <f t="shared" ca="1" si="162"/>
        <v>0,815472431295861+0,574320484263368i</v>
      </c>
      <c r="EI105" s="240" t="str">
        <f t="shared" ca="1" si="163"/>
        <v>0,879642657350037+0,470178796010898i</v>
      </c>
      <c r="EJ105" s="240" t="str">
        <f t="shared" ca="1" si="164"/>
        <v>0,930582239063967+0,358965181022874i</v>
      </c>
      <c r="EK105" s="240" t="str">
        <f t="shared" ca="1" si="165"/>
        <v>0,967524997714063+0,242352395586458i</v>
      </c>
      <c r="EL105" s="240" t="str">
        <f t="shared" ca="1" si="166"/>
        <v>0,98991527982375+0,122094404538282i</v>
      </c>
      <c r="EM105" s="240" t="str">
        <f t="shared" ca="1" si="167"/>
        <v>0,997416314709205-3,30525870264653E-14i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0,36842365857423-2,99624414768374i</v>
      </c>
      <c r="G106" s="247" t="str">
        <f t="shared" si="173"/>
        <v>-0,604443196437174+0,164976173433201i</v>
      </c>
      <c r="H106" s="247" t="str">
        <f t="shared" si="38"/>
        <v>0,138857612106186-0,866319922637969i</v>
      </c>
      <c r="I106" s="247" t="str">
        <f t="shared" si="174"/>
        <v>-0,427023856167244+0,0919837968645644i</v>
      </c>
      <c r="J106" s="275" t="str">
        <f ca="1">IMPRODUCT(1/N_FFT2,U100)</f>
        <v>0,00373625674134228+1,22616774418129E-06i</v>
      </c>
      <c r="K106" s="274" t="str">
        <f t="shared" ca="1" si="175"/>
        <v>-0,00159558354888354+0,000343151478251059i</v>
      </c>
      <c r="M106" s="278"/>
      <c r="N106" s="265">
        <f t="shared" ca="1" si="176"/>
        <v>1.002592013448611</v>
      </c>
      <c r="O106" s="240">
        <f t="shared" ca="1" si="39"/>
        <v>-0.99740798655138907</v>
      </c>
      <c r="P106" s="240" t="str">
        <f t="shared" ca="1" si="40"/>
        <v>-0,986612551147902+0,146350147092253i</v>
      </c>
      <c r="Q106" s="240" t="str">
        <f t="shared" ca="1" si="41"/>
        <v>-0,954459933512473+0,289532255467093i</v>
      </c>
      <c r="R106" s="240" t="str">
        <f t="shared" ca="1" si="42"/>
        <v>-0,901646140718267+0,426446864878089i</v>
      </c>
      <c r="S106" s="240" t="str">
        <f t="shared" ca="1" si="43"/>
        <v>-0,829314431885345+0,554130187503967i</v>
      </c>
      <c r="T106" s="240" t="str">
        <f t="shared" ca="1" si="44"/>
        <v>-0,739030570073276+0,66981826500452i</v>
      </c>
      <c r="U106" s="241" t="str">
        <f t="shared" ca="1" si="45"/>
        <v>-0,632748928239385+0,771006799871704i</v>
      </c>
      <c r="V106" s="240" t="str">
        <f t="shared" ca="1" si="46"/>
        <v>-0,512770182966305+0,855505365907893i</v>
      </c>
      <c r="W106" s="240" t="str">
        <f t="shared" ca="1" si="47"/>
        <v>-0,381691511761841+0,92148482433812i</v>
      </c>
      <c r="X106" s="240" t="str">
        <f t="shared" ca="1" si="48"/>
        <v>-0,242350372009213+0,96751691914069i</v>
      </c>
      <c r="Y106" s="240" t="str">
        <f t="shared" ca="1" si="49"/>
        <v>-0,0977630785836275+0,992605194476811i</v>
      </c>
      <c r="Z106" s="240" t="str">
        <f t="shared" ca="1" si="50"/>
        <v>0,0489404902556722+0,996206564950277i</v>
      </c>
      <c r="AA106" s="240" t="str">
        <f t="shared" ca="1" si="51"/>
        <v>0,194584645277769+0,978243071766225i</v>
      </c>
      <c r="AB106" s="240" t="str">
        <f t="shared" ca="1" si="52"/>
        <v>0,336016630361527+0,939103570303607i</v>
      </c>
      <c r="AC106" s="240" t="str">
        <f t="shared" ca="1" si="53"/>
        <v>0,470174870144512+0,879635312570549i</v>
      </c>
      <c r="AD106" s="240" t="str">
        <f t="shared" ca="1" si="54"/>
        <v>0,594155243883857+0,801125606757024i</v>
      </c>
      <c r="AE106" s="240" t="str">
        <f t="shared" ca="1" si="55"/>
        <v>0,705273950900104+0,705273950900111i</v>
      </c>
      <c r="AF106" s="240" t="str">
        <f t="shared" ca="1" si="56"/>
        <v>0,801125606757024+0,594155243883858i</v>
      </c>
      <c r="AG106" s="240" t="str">
        <f t="shared" ca="1" si="57"/>
        <v>0,879635312570549+0,470174870144512i</v>
      </c>
      <c r="AH106" s="240" t="str">
        <f t="shared" ca="1" si="58"/>
        <v>0,939103570303607+0,336016630361526i</v>
      </c>
      <c r="AI106" s="240" t="str">
        <f t="shared" ca="1" si="59"/>
        <v>0,978243071766225+0,194584645277769i</v>
      </c>
      <c r="AJ106" s="240" t="str">
        <f t="shared" ca="1" si="60"/>
        <v>0,996206564950277+0,0489404902556719i</v>
      </c>
      <c r="AK106" s="240" t="str">
        <f t="shared" ca="1" si="61"/>
        <v>0,992605194476811-0,0977630785836276i</v>
      </c>
      <c r="AL106" s="240" t="str">
        <f t="shared" ca="1" si="62"/>
        <v>0,96751691914069-0,242350372009213i</v>
      </c>
      <c r="AM106" s="240" t="str">
        <f t="shared" ca="1" si="63"/>
        <v>0,92148482433812-0,381691511761841i</v>
      </c>
      <c r="AN106" s="240" t="str">
        <f t="shared" ca="1" si="64"/>
        <v>0,855505365907892-0,512770182966306i</v>
      </c>
      <c r="AO106" s="240" t="str">
        <f t="shared" ca="1" si="65"/>
        <v>0,771006799871704-0,632748928239384i</v>
      </c>
      <c r="AP106" s="240" t="str">
        <f t="shared" ca="1" si="66"/>
        <v>0,669818265004521-0,739030570073275i</v>
      </c>
      <c r="AQ106" s="240" t="str">
        <f t="shared" ca="1" si="67"/>
        <v>0,55413018750397-0,829314431885343i</v>
      </c>
      <c r="AR106" s="240" t="str">
        <f t="shared" ca="1" si="68"/>
        <v>0,55413018750397-0,829314431885343i</v>
      </c>
      <c r="AS106" s="240" t="str">
        <f t="shared" ca="1" si="69"/>
        <v>0,28953225546709-0,954459933512474i</v>
      </c>
      <c r="AT106" s="240" t="str">
        <f t="shared" ca="1" si="70"/>
        <v>0,146350147092251-0,986612551147902i</v>
      </c>
      <c r="AU106" s="240" t="str">
        <f t="shared" ca="1" si="71"/>
        <v>1,83295928045543E-16-0,997407986551389i</v>
      </c>
      <c r="AV106" s="240" t="str">
        <f t="shared" ca="1" si="72"/>
        <v>-0,146350147092251-0,986612551147902i</v>
      </c>
      <c r="AW106" s="240" t="str">
        <f t="shared" ca="1" si="73"/>
        <v>-0,28953225546709-0,954459933512474i</v>
      </c>
      <c r="AX106" s="240" t="str">
        <f t="shared" ca="1" si="74"/>
        <v>-0,426446864878085-0,901646140718269i</v>
      </c>
      <c r="AY106" s="240" t="str">
        <f t="shared" ca="1" si="75"/>
        <v>-0,554130187503971-0,829314431885343i</v>
      </c>
      <c r="AZ106" s="240" t="str">
        <f t="shared" ca="1" si="76"/>
        <v>-0,669818265004521-0,739030570073274i</v>
      </c>
      <c r="BA106" s="240" t="str">
        <f t="shared" ca="1" si="77"/>
        <v>-0,771006799871705-0,632748928239384i</v>
      </c>
      <c r="BB106" s="240" t="str">
        <f t="shared" ca="1" si="78"/>
        <v>-0,855505365907893-0,512770182966306i</v>
      </c>
      <c r="BC106" s="240" t="str">
        <f t="shared" ca="1" si="79"/>
        <v>-0,92148482433812-0,381691511761841i</v>
      </c>
      <c r="BD106" s="240" t="str">
        <f t="shared" ca="1" si="80"/>
        <v>-0,96751691914069-0,242350372009213i</v>
      </c>
      <c r="BE106" s="240" t="str">
        <f t="shared" ca="1" si="81"/>
        <v>-0,992605194476811-0,0977630785836275i</v>
      </c>
      <c r="BF106" s="240" t="str">
        <f t="shared" ca="1" si="82"/>
        <v>-0,996206564950277+0,0489404902556725i</v>
      </c>
      <c r="BG106" s="240" t="str">
        <f t="shared" ca="1" si="83"/>
        <v>-0,978243071766225+0,19458464527777i</v>
      </c>
      <c r="BH106" s="240" t="str">
        <f t="shared" ca="1" si="84"/>
        <v>-0,939103570303607+0,336016630361527i</v>
      </c>
      <c r="BI106" s="240" t="str">
        <f t="shared" ca="1" si="85"/>
        <v>-0,879635312570549+0,470174870144512i</v>
      </c>
      <c r="BJ106" s="240" t="str">
        <f t="shared" ca="1" si="86"/>
        <v>-0,801125606757024+0,594155243883858i</v>
      </c>
      <c r="BK106" s="240" t="str">
        <f t="shared" ca="1" si="87"/>
        <v>-0,705273950900111+0,705273950900104i</v>
      </c>
      <c r="BL106" s="240" t="str">
        <f t="shared" ca="1" si="88"/>
        <v>-0,594155243883857+0,801125606757024i</v>
      </c>
      <c r="BM106" s="240" t="str">
        <f t="shared" ca="1" si="89"/>
        <v>-0,470174870144512+0,879635312570549i</v>
      </c>
      <c r="BN106" s="240" t="str">
        <f t="shared" ca="1" si="90"/>
        <v>-0,336016630361526+0,939103570303607i</v>
      </c>
      <c r="BO106" s="240" t="str">
        <f t="shared" ca="1" si="91"/>
        <v>-0,19458464527777+0,978243071766225i</v>
      </c>
      <c r="BP106" s="240" t="str">
        <f t="shared" ca="1" si="92"/>
        <v>-0,0489404902556721+0,996206564950277i</v>
      </c>
      <c r="BQ106" s="240" t="str">
        <f t="shared" ca="1" si="93"/>
        <v>0,0977630785836278+0,992605194476811i</v>
      </c>
      <c r="BR106" s="240" t="str">
        <f t="shared" ca="1" si="94"/>
        <v>0,242350372009213+0,96751691914069i</v>
      </c>
      <c r="BS106" s="240" t="str">
        <f t="shared" ca="1" si="95"/>
        <v>0,381691511761841+0,92148482433812i</v>
      </c>
      <c r="BT106" s="240" t="str">
        <f t="shared" ca="1" si="96"/>
        <v>0,512770182966306+0,855505365907892i</v>
      </c>
      <c r="BU106" s="240" t="str">
        <f t="shared" ca="1" si="97"/>
        <v>0,632748928239384+0,771006799871705i</v>
      </c>
      <c r="BV106" s="240" t="str">
        <f t="shared" ca="1" si="98"/>
        <v>0,739030570073275+0,66981826500452i</v>
      </c>
      <c r="BW106" s="240" t="str">
        <f t="shared" ca="1" si="99"/>
        <v>0,829314431885343+0,55413018750397i</v>
      </c>
      <c r="BX106" s="240" t="str">
        <f t="shared" ca="1" si="100"/>
        <v>0,901646140718266+0,426446864878093i</v>
      </c>
      <c r="BY106" s="240" t="str">
        <f t="shared" ca="1" si="101"/>
        <v>0,954459933512474+0,289532255467089i</v>
      </c>
      <c r="BZ106" s="240" t="str">
        <f t="shared" ca="1" si="102"/>
        <v>0,986612551147902+0,146350147092251i</v>
      </c>
      <c r="CA106" s="240" t="str">
        <f t="shared" ca="1" si="103"/>
        <v>0,997407986551389+3,66591856091086E-16i</v>
      </c>
      <c r="CB106" s="240" t="str">
        <f t="shared" ca="1" si="104"/>
        <v>0,986612551147902-0,146350147092252i</v>
      </c>
      <c r="CC106" s="240" t="str">
        <f t="shared" ca="1" si="105"/>
        <v>0,954459933512474-0,28953225546709i</v>
      </c>
      <c r="CD106" s="240" t="str">
        <f t="shared" ca="1" si="106"/>
        <v>0,901646140718269-0,426446864878086i</v>
      </c>
      <c r="CE106" s="240" t="str">
        <f t="shared" ca="1" si="107"/>
        <v>0,829314431885327-0,554130187503996i</v>
      </c>
      <c r="CF106" s="240" t="str">
        <f t="shared" ca="1" si="108"/>
        <v>0,739030570073267-0,669818265004529i</v>
      </c>
      <c r="CG106" s="240" t="str">
        <f t="shared" ca="1" si="109"/>
        <v>0,632748928239391-0,771006799871698i</v>
      </c>
      <c r="CH106" s="240" t="str">
        <f t="shared" ca="1" si="110"/>
        <v>0,512770182966331-0,855505365907877i</v>
      </c>
      <c r="CI106" s="240" t="str">
        <f t="shared" ca="1" si="111"/>
        <v>0,381691511761795-0,921484824338139i</v>
      </c>
      <c r="CJ106" s="240" t="str">
        <f t="shared" ca="1" si="112"/>
        <v>0,242350372009183-0,967516919140698i</v>
      </c>
      <c r="CK106" s="240" t="str">
        <f t="shared" ca="1" si="113"/>
        <v>0,0977630785836268-0,992605194476811i</v>
      </c>
      <c r="CL106" s="240" t="str">
        <f t="shared" ca="1" si="114"/>
        <v>-0,0489404902556528-0,996206564950278i</v>
      </c>
      <c r="CM106" s="240" t="str">
        <f t="shared" ca="1" si="115"/>
        <v>-0,194584645277731-0,978243071766233i</v>
      </c>
      <c r="CN106" s="240" t="str">
        <f t="shared" ca="1" si="116"/>
        <v>-0,336016630361564-0,939103570303594i</v>
      </c>
      <c r="CO106" s="240" t="str">
        <f t="shared" ca="1" si="117"/>
        <v>-0,470174870144531-0,879635312570539i</v>
      </c>
      <c r="CP106" s="240" t="str">
        <f t="shared" ca="1" si="118"/>
        <v>-0,594155243883858-0,801125606757023i</v>
      </c>
      <c r="CQ106" s="240" t="str">
        <f t="shared" ca="1" si="119"/>
        <v>-0,705273950900091-0,705273950900125i</v>
      </c>
      <c r="CR106" s="240" t="str">
        <f t="shared" ca="1" si="120"/>
        <v>-0,801125606756994-0,594155243883898i</v>
      </c>
      <c r="CS106" s="240" t="str">
        <f t="shared" ca="1" si="121"/>
        <v>-0,879635312570563-0,470174870144486i</v>
      </c>
      <c r="CT106" s="240" t="str">
        <f t="shared" ca="1" si="122"/>
        <v>-0,939103570303611-0,336016630361516i</v>
      </c>
      <c r="CU106" s="240" t="str">
        <f t="shared" ca="1" si="123"/>
        <v>-0,978243071766223-0,194584645277779i</v>
      </c>
      <c r="CV106" s="240" t="str">
        <f t="shared" ca="1" si="124"/>
        <v>-0,996206564950276-0,0489404902557015i</v>
      </c>
      <c r="CW106" s="240" t="str">
        <f t="shared" ca="1" si="125"/>
        <v>-0,992605194476806+0,097763078583677i</v>
      </c>
      <c r="CX106" s="240" t="str">
        <f t="shared" ca="1" si="126"/>
        <v>-0,967516919140685+0,242350372009233i</v>
      </c>
      <c r="CY106" s="240" t="str">
        <f t="shared" ca="1" si="127"/>
        <v>-0,921484824338119+0,381691511761842i</v>
      </c>
      <c r="CZ106" s="240" t="str">
        <f t="shared" ca="1" si="128"/>
        <v>-0,855505365907902+0,512770182966289i</v>
      </c>
      <c r="DA106" s="240" t="str">
        <f t="shared" ca="1" si="129"/>
        <v>-0,771006799871729+0,632748928239354i</v>
      </c>
      <c r="DB106" s="240" t="str">
        <f t="shared" ca="1" si="130"/>
        <v>-0,669818265004492+0,7390305700733i</v>
      </c>
      <c r="DC106" s="240" t="str">
        <f t="shared" ca="1" si="131"/>
        <v>-0,554130187503953+0,829314431885355i</v>
      </c>
      <c r="DD106" s="240" t="str">
        <f t="shared" ca="1" si="132"/>
        <v>-0,426446864878093+0,901646140718265i</v>
      </c>
      <c r="DE106" s="240" t="str">
        <f t="shared" ca="1" si="133"/>
        <v>-0,289532255467118+0,954459933512465i</v>
      </c>
      <c r="DF106" s="240" t="str">
        <f t="shared" ca="1" si="134"/>
        <v>-0,1463501470923+0,986612551147895i</v>
      </c>
      <c r="DG106" s="240" t="str">
        <f t="shared" ca="1" si="135"/>
        <v>2,95699046917743E-14+0,997407986551389i</v>
      </c>
      <c r="DH106" s="240" t="str">
        <f t="shared" ca="1" si="136"/>
        <v>0,146350147092262+0,986612551147901i</v>
      </c>
      <c r="DI106" s="240" t="str">
        <f t="shared" ca="1" si="137"/>
        <v>0,289532255467082+0,954459933512476i</v>
      </c>
      <c r="DJ106" s="240" t="str">
        <f t="shared" ca="1" si="138"/>
        <v>0,426446864878058+0,901646140718282i</v>
      </c>
      <c r="DK106" s="240" t="str">
        <f t="shared" ca="1" si="139"/>
        <v>0,554130187504003+0,829314431885322i</v>
      </c>
      <c r="DL106" s="240" t="str">
        <f t="shared" ca="1" si="140"/>
        <v>0,669818265004536+0,739030570073261i</v>
      </c>
      <c r="DM106" s="240" t="str">
        <f t="shared" ca="1" si="141"/>
        <v>0,771006799871705+0,632748928239383i</v>
      </c>
      <c r="DN106" s="240" t="str">
        <f t="shared" ca="1" si="142"/>
        <v>0,855505365907883+0,512770182966322i</v>
      </c>
      <c r="DO106" s="240" t="str">
        <f t="shared" ca="1" si="143"/>
        <v>0,921484824338105+0,381691511761877i</v>
      </c>
      <c r="DP106" s="240" t="str">
        <f t="shared" ca="1" si="144"/>
        <v>0,9675169191407+0,242350372009174i</v>
      </c>
      <c r="DQ106" s="240" t="str">
        <f t="shared" ca="1" si="145"/>
        <v>0,992605194476812+0,0977630785836164i</v>
      </c>
      <c r="DR106" s="240" t="str">
        <f t="shared" ca="1" si="146"/>
        <v>0,996206564950278-0,0489404902556632i</v>
      </c>
      <c r="DS106" s="240" t="str">
        <f t="shared" ca="1" si="147"/>
        <v>0,978243071766231-0,194584645277741i</v>
      </c>
      <c r="DT106" s="240" t="str">
        <f t="shared" ca="1" si="148"/>
        <v>0,939103570303624-0,33601663036148i</v>
      </c>
      <c r="DU106" s="240" t="str">
        <f t="shared" ca="1" si="149"/>
        <v>0,879635312570534-0,47017487014454i</v>
      </c>
      <c r="DV106" s="240" t="str">
        <f t="shared" ca="1" si="150"/>
        <v>0,801125606757017-0,594155243883865i</v>
      </c>
      <c r="DW106" s="240" t="str">
        <f t="shared" ca="1" si="151"/>
        <v>0,705273950900117-0,705273950900098i</v>
      </c>
      <c r="DX106" s="240" t="str">
        <f t="shared" ca="1" si="152"/>
        <v>0,594155243883891-0,801125606757i</v>
      </c>
      <c r="DY106" s="240" t="str">
        <f t="shared" ca="1" si="153"/>
        <v>0,470174870144477-0,879635312570568i</v>
      </c>
      <c r="DZ106" s="240" t="str">
        <f t="shared" ca="1" si="154"/>
        <v>0,336016630361507-0,939103570303614i</v>
      </c>
      <c r="EA106" s="240" t="str">
        <f t="shared" ca="1" si="155"/>
        <v>0,19458464527777-0,978243071766225i</v>
      </c>
      <c r="EB106" s="240" t="str">
        <f t="shared" ca="1" si="156"/>
        <v>0,048940490255691-0,996206564950276i</v>
      </c>
      <c r="EC106" s="240" t="str">
        <f t="shared" ca="1" si="157"/>
        <v>-0,0977630785835869-0,992605194476815i</v>
      </c>
      <c r="ED106" s="240" t="str">
        <f t="shared" ca="1" si="158"/>
        <v>-0,242350372009242-0,967516919140683i</v>
      </c>
      <c r="EE106" s="240" t="str">
        <f t="shared" ca="1" si="159"/>
        <v>-0,381691511761852-0,921484824338115i</v>
      </c>
      <c r="EF106" s="240" t="str">
        <f t="shared" ca="1" si="160"/>
        <v>-0,512770182966296-0,855505365907898i</v>
      </c>
      <c r="EG106" s="240" t="str">
        <f t="shared" ca="1" si="161"/>
        <v>-0,632748928239362-0,771006799871723i</v>
      </c>
      <c r="EH106" s="240" t="str">
        <f t="shared" ca="1" si="162"/>
        <v>-0,739030570073309-0,669818265004483i</v>
      </c>
      <c r="EI106" s="240" t="str">
        <f t="shared" ca="1" si="163"/>
        <v>-0,82931443188536-0,554130187503946i</v>
      </c>
      <c r="EJ106" s="240" t="str">
        <f t="shared" ca="1" si="164"/>
        <v>-0,90164614071827-0,426446864878084i</v>
      </c>
      <c r="EK106" s="240" t="str">
        <f t="shared" ca="1" si="165"/>
        <v>-0,954459933512468-0,28953225546711i</v>
      </c>
      <c r="EL106" s="240" t="str">
        <f t="shared" ca="1" si="166"/>
        <v>-0,986612551147896-0,14635014709229i</v>
      </c>
      <c r="EM106" s="240" t="str">
        <f t="shared" ca="1" si="167"/>
        <v>-0,997407986551389+4,17888762538096E-14i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0,244873360451512-2,58375889325338i</v>
      </c>
      <c r="G107" s="247" t="str">
        <f t="shared" si="173"/>
        <v>-0,599485314396374+0,169517334924424i</v>
      </c>
      <c r="H107" s="247" t="str">
        <f t="shared" si="38"/>
        <v>0,103166212990209-0,747396249252893i</v>
      </c>
      <c r="I107" s="247" t="str">
        <f t="shared" si="174"/>
        <v>-0,416179258841831+0,120611073676315i</v>
      </c>
      <c r="J107" s="275" t="str">
        <f ca="1">IMPRODUCT(1/N_FFT2,V100)</f>
        <v>0,0922868278371996+0,0000799771400340617i</v>
      </c>
      <c r="K107" s="274" t="str">
        <f t="shared" ca="1" si="175"/>
        <v>-0,0384175097388785+0,0110975285647622i</v>
      </c>
      <c r="M107" s="278"/>
      <c r="N107" s="265">
        <f t="shared" ca="1" si="176"/>
        <v>1.0026019216426014</v>
      </c>
      <c r="O107" s="240">
        <f t="shared" ca="1" si="39"/>
        <v>-0.99739807835739858</v>
      </c>
      <c r="P107" s="240" t="str">
        <f t="shared" ca="1" si="40"/>
        <v>-0,982714027167238+0,170517059321876i</v>
      </c>
      <c r="Q107" s="240" t="str">
        <f t="shared" ca="1" si="41"/>
        <v>-0,939094241302358+0,336013292391506i</v>
      </c>
      <c r="R107" s="240" t="str">
        <f t="shared" ca="1" si="42"/>
        <v>-0,8678230929356+0,491615709755822i</v>
      </c>
      <c r="S107" s="240" t="str">
        <f t="shared" ca="1" si="43"/>
        <v>-0,770999140734175+0,632742642547659i</v>
      </c>
      <c r="T107" s="240" t="str">
        <f t="shared" ca="1" si="44"/>
        <v>-0,651473338397336+0,75523864842079i</v>
      </c>
      <c r="U107" s="241" t="str">
        <f t="shared" ca="1" si="45"/>
        <v>-0,512765089136585+0,855496867366434i</v>
      </c>
      <c r="V107" s="240" t="str">
        <f t="shared" ca="1" si="46"/>
        <v>-0,358958617850366+0,930565224679059i</v>
      </c>
      <c r="W107" s="240" t="str">
        <f t="shared" ca="1" si="47"/>
        <v>-0,194582712285017+0,978233353955404i</v>
      </c>
      <c r="X107" s="240" t="str">
        <f t="shared" ca="1" si="48"/>
        <v>-0,0244773741692789+0,997097680703755i</v>
      </c>
      <c r="Y107" s="240" t="str">
        <f t="shared" ca="1" si="49"/>
        <v>0,146348693258249+0,986602750195151i</v>
      </c>
      <c r="Z107" s="240" t="str">
        <f t="shared" ca="1" si="50"/>
        <v>0,312865565089658+0,947057582669692i</v>
      </c>
      <c r="AA107" s="240" t="str">
        <f t="shared" ca="1" si="51"/>
        <v>0,470170199454197+0,879626574323578i</v>
      </c>
      <c r="AB107" s="240" t="str">
        <f t="shared" ca="1" si="52"/>
        <v>0,61363080618988+0,7862952119947i</v>
      </c>
      <c r="AC107" s="240" t="str">
        <f t="shared" ca="1" si="53"/>
        <v>0,739023228585791+0,669811611068116i</v>
      </c>
      <c r="AD107" s="240" t="str">
        <f t="shared" ca="1" si="54"/>
        <v>0,842655322473457+0,533605598001171i</v>
      </c>
      <c r="AE107" s="240" t="str">
        <f t="shared" ca="1" si="55"/>
        <v>0,921475670360489+0,381687720060153i</v>
      </c>
      <c r="AF107" s="240" t="str">
        <f t="shared" ca="1" si="56"/>
        <v>0,973163429549648+0,218531155898185i</v>
      </c>
      <c r="AG107" s="240" t="str">
        <f t="shared" ca="1" si="57"/>
        <v>0,99619666869114+0,048940004083636i</v>
      </c>
      <c r="AH107" s="240" t="str">
        <f t="shared" ca="1" si="58"/>
        <v>0,9898971806178-0,122092172214126i</v>
      </c>
      <c r="AI107" s="240" t="str">
        <f t="shared" ca="1" si="59"/>
        <v>0,954450451961988-0,289529379270202i</v>
      </c>
      <c r="AJ107" s="240" t="str">
        <f t="shared" ca="1" si="60"/>
        <v>0,890900201554537-0,448441476205221i</v>
      </c>
      <c r="AK107" s="240" t="str">
        <f t="shared" ca="1" si="61"/>
        <v>0,801117648420985-0,594149341579592i</v>
      </c>
      <c r="AL107" s="240" t="str">
        <f t="shared" ca="1" si="62"/>
        <v>0,687746414270266-0,722362648791744i</v>
      </c>
      <c r="AM107" s="240" t="str">
        <f t="shared" ca="1" si="63"/>
        <v>0,554124682806326-0,829306193523128i</v>
      </c>
      <c r="AN107" s="240" t="str">
        <f t="shared" ca="1" si="64"/>
        <v>0,404186907859599-0,911831053554291i</v>
      </c>
      <c r="AO107" s="240" t="str">
        <f t="shared" ca="1" si="65"/>
        <v>0,242347964514449-0,967507307882858i</v>
      </c>
      <c r="AP107" s="240" t="str">
        <f t="shared" ca="1" si="66"/>
        <v>0,073373154369508-0,994695585055498i</v>
      </c>
      <c r="AQ107" s="240" t="str">
        <f t="shared" ca="1" si="67"/>
        <v>-0,0977621074107907-0,992595333993482i</v>
      </c>
      <c r="AR107" s="240" t="str">
        <f t="shared" ca="1" si="68"/>
        <v>-0,0977621074107907-0,992595333993482i</v>
      </c>
      <c r="AS107" s="240" t="str">
        <f t="shared" ca="1" si="69"/>
        <v>-0,426442628579277-0,901637183816987i</v>
      </c>
      <c r="AT107" s="240" t="str">
        <f t="shared" ca="1" si="70"/>
        <v>-0,574309983622612-0,81545752153158i</v>
      </c>
      <c r="AU107" s="240" t="str">
        <f t="shared" ca="1" si="71"/>
        <v>-0,705266944748949-0,705266944748946i</v>
      </c>
      <c r="AV107" s="240" t="str">
        <f t="shared" ca="1" si="72"/>
        <v>-0,815457521531583-0,574309983622608i</v>
      </c>
      <c r="AW107" s="240" t="str">
        <f t="shared" ca="1" si="73"/>
        <v>-0,901637183816985-0,426442628579282i</v>
      </c>
      <c r="AX107" s="240" t="str">
        <f t="shared" ca="1" si="74"/>
        <v>-0,961268395991225-0,26601879177887i</v>
      </c>
      <c r="AY107" s="240" t="str">
        <f t="shared" ca="1" si="75"/>
        <v>-0,992595333993482-0,0977621074107867i</v>
      </c>
      <c r="AZ107" s="240" t="str">
        <f t="shared" ca="1" si="76"/>
        <v>-0,994695585055498+0,073373154369512i</v>
      </c>
      <c r="BA107" s="240" t="str">
        <f t="shared" ca="1" si="77"/>
        <v>-0,967507307882857+0,242347964514452i</v>
      </c>
      <c r="BB107" s="240" t="str">
        <f t="shared" ca="1" si="78"/>
        <v>-0,911831053554289+0,404186907859603i</v>
      </c>
      <c r="BC107" s="240" t="str">
        <f t="shared" ca="1" si="79"/>
        <v>-0,829306193523131+0,554124682806321i</v>
      </c>
      <c r="BD107" s="240" t="str">
        <f t="shared" ca="1" si="80"/>
        <v>-0,722362648791748+0,687746414270262i</v>
      </c>
      <c r="BE107" s="240" t="str">
        <f t="shared" ca="1" si="81"/>
        <v>-0,594149341579589+0,801117648420987i</v>
      </c>
      <c r="BF107" s="240" t="str">
        <f t="shared" ca="1" si="82"/>
        <v>-0,448441476205218+0,890900201554538i</v>
      </c>
      <c r="BG107" s="240" t="str">
        <f t="shared" ca="1" si="83"/>
        <v>-0,289529379270199+0,954450451961989i</v>
      </c>
      <c r="BH107" s="240" t="str">
        <f t="shared" ca="1" si="84"/>
        <v>-0,122092172214132+0,989897180617799i</v>
      </c>
      <c r="BI107" s="240" t="str">
        <f t="shared" ca="1" si="85"/>
        <v>0,0489400040836294+0,996196668691141i</v>
      </c>
      <c r="BJ107" s="240" t="str">
        <f t="shared" ca="1" si="86"/>
        <v>0,21853115589819+0,973163429549648i</v>
      </c>
      <c r="BK107" s="240" t="str">
        <f t="shared" ca="1" si="87"/>
        <v>0,381687720060156+0,921475670360488i</v>
      </c>
      <c r="BL107" s="240" t="str">
        <f t="shared" ca="1" si="88"/>
        <v>0,533605598001174+0,842655322473455i</v>
      </c>
      <c r="BM107" s="240" t="str">
        <f t="shared" ca="1" si="89"/>
        <v>0,669811611068119+0,739023228585789i</v>
      </c>
      <c r="BN107" s="240" t="str">
        <f t="shared" ca="1" si="90"/>
        <v>0,786295211994696+0,613630806189885i</v>
      </c>
      <c r="BO107" s="240" t="str">
        <f t="shared" ca="1" si="91"/>
        <v>0,879626574323579+0,470170199454194i</v>
      </c>
      <c r="BP107" s="240" t="str">
        <f t="shared" ca="1" si="92"/>
        <v>0,947057582669693+0,312865565089655i</v>
      </c>
      <c r="BQ107" s="240" t="str">
        <f t="shared" ca="1" si="93"/>
        <v>0,986602750195151+0,146348693258245i</v>
      </c>
      <c r="BR107" s="240" t="str">
        <f t="shared" ca="1" si="94"/>
        <v>0,997097680703755-0,0244773741692829i</v>
      </c>
      <c r="BS107" s="240" t="str">
        <f t="shared" ca="1" si="95"/>
        <v>0,978233353955405-0,194582712285011i</v>
      </c>
      <c r="BT107" s="240" t="str">
        <f t="shared" ca="1" si="96"/>
        <v>0,930565224679061-0,358958617850359i</v>
      </c>
      <c r="BU107" s="240" t="str">
        <f t="shared" ca="1" si="97"/>
        <v>0,855496867366437-0,51276508913658i</v>
      </c>
      <c r="BV107" s="240" t="str">
        <f t="shared" ca="1" si="98"/>
        <v>0,755238648420801-0,651473338397322i</v>
      </c>
      <c r="BW107" s="240" t="str">
        <f t="shared" ca="1" si="99"/>
        <v>0,632742642547666-0,770999140734169i</v>
      </c>
      <c r="BX107" s="240" t="str">
        <f t="shared" ca="1" si="100"/>
        <v>0,491615709755823-0,867823092935599i</v>
      </c>
      <c r="BY107" s="240" t="str">
        <f t="shared" ca="1" si="101"/>
        <v>0,336013292391499-0,93909424130236i</v>
      </c>
      <c r="BZ107" s="240" t="str">
        <f t="shared" ca="1" si="102"/>
        <v>0,170517059321861-0,982714027167241i</v>
      </c>
      <c r="CA107" s="240" t="str">
        <f t="shared" ca="1" si="103"/>
        <v>-2,43766023232077E-14-0,997398078357399i</v>
      </c>
      <c r="CB107" s="240" t="str">
        <f t="shared" ca="1" si="104"/>
        <v>-0,170517059321907-0,982714027167233i</v>
      </c>
      <c r="CC107" s="240" t="str">
        <f t="shared" ca="1" si="105"/>
        <v>-0,336013292391543-0,939094241302345i</v>
      </c>
      <c r="CD107" s="240" t="str">
        <f t="shared" ca="1" si="106"/>
        <v>-0,491615709755864-0,867823092935576i</v>
      </c>
      <c r="CE107" s="240" t="str">
        <f t="shared" ca="1" si="107"/>
        <v>-0,632742642547626-0,770999140734203i</v>
      </c>
      <c r="CF107" s="240" t="str">
        <f t="shared" ca="1" si="108"/>
        <v>-0,755238648420767-0,651473338397363i</v>
      </c>
      <c r="CG107" s="240" t="str">
        <f t="shared" ca="1" si="109"/>
        <v>-0,85549686736642-0,512765089136608i</v>
      </c>
      <c r="CH107" s="240" t="str">
        <f t="shared" ca="1" si="110"/>
        <v>-0,930565224679053-0,358958617850381i</v>
      </c>
      <c r="CI107" s="240" t="str">
        <f t="shared" ca="1" si="111"/>
        <v>-0,978233353955402-0,194582712285023i</v>
      </c>
      <c r="CJ107" s="240" t="str">
        <f t="shared" ca="1" si="112"/>
        <v>-0,997097680703755-0,0244773741692856i</v>
      </c>
      <c r="CK107" s="240" t="str">
        <f t="shared" ca="1" si="113"/>
        <v>-0,98660275019515+0,146348693258253i</v>
      </c>
      <c r="CL107" s="240" t="str">
        <f t="shared" ca="1" si="114"/>
        <v>-0,947057582669687+0,312865565089671i</v>
      </c>
      <c r="CM107" s="240" t="str">
        <f t="shared" ca="1" si="115"/>
        <v>-0,879626574323566+0,470170199454219i</v>
      </c>
      <c r="CN107" s="240" t="str">
        <f t="shared" ca="1" si="116"/>
        <v>-0,786295211994679+0,613630806189907i</v>
      </c>
      <c r="CO107" s="240" t="str">
        <f t="shared" ca="1" si="117"/>
        <v>-0,669811611068092+0,739023228585813i</v>
      </c>
      <c r="CP107" s="240" t="str">
        <f t="shared" ca="1" si="118"/>
        <v>-0,533605598001134+0,84265532247348i</v>
      </c>
      <c r="CQ107" s="240" t="str">
        <f t="shared" ca="1" si="119"/>
        <v>-0,381687720060196+0,921475670360471i</v>
      </c>
      <c r="CR107" s="240" t="str">
        <f t="shared" ca="1" si="120"/>
        <v>-0,218531155898222+0,973163429549641i</v>
      </c>
      <c r="CS107" s="240" t="str">
        <f t="shared" ca="1" si="121"/>
        <v>-0,0489400040836621+0,996196668691139i</v>
      </c>
      <c r="CT107" s="240" t="str">
        <f t="shared" ca="1" si="122"/>
        <v>0,122092172214109+0,989897180617802i</v>
      </c>
      <c r="CU107" s="240" t="str">
        <f t="shared" ca="1" si="123"/>
        <v>0,289529379270187+0,954450451961992i</v>
      </c>
      <c r="CV107" s="240" t="str">
        <f t="shared" ca="1" si="124"/>
        <v>0,448441476205215+0,890900201554539i</v>
      </c>
      <c r="CW107" s="240" t="str">
        <f t="shared" ca="1" si="125"/>
        <v>0,594149341579596+0,801117648420982i</v>
      </c>
      <c r="CX107" s="240" t="str">
        <f t="shared" ca="1" si="126"/>
        <v>0,722362648791753+0,687746414270255i</v>
      </c>
      <c r="CY107" s="240" t="str">
        <f t="shared" ca="1" si="127"/>
        <v>0,829306193523141+0,554124682806307i</v>
      </c>
      <c r="CZ107" s="240" t="str">
        <f t="shared" ca="1" si="128"/>
        <v>0,9118310535543+0,404186907859578i</v>
      </c>
      <c r="DA107" s="240" t="str">
        <f t="shared" ca="1" si="129"/>
        <v>0,967507307882866+0,242347964514416i</v>
      </c>
      <c r="DB107" s="240" t="str">
        <f t="shared" ca="1" si="130"/>
        <v>0,994695585055502+0,0733731543694642i</v>
      </c>
      <c r="DC107" s="240" t="str">
        <f t="shared" ca="1" si="131"/>
        <v>0,992595333993486-0,0977621074107444i</v>
      </c>
      <c r="DD107" s="240" t="str">
        <f t="shared" ca="1" si="132"/>
        <v>0,961268395991236-0,266018791778828i</v>
      </c>
      <c r="DE107" s="240" t="str">
        <f t="shared" ca="1" si="133"/>
        <v>0,901637183816999-0,426442628579252i</v>
      </c>
      <c r="DF107" s="240" t="str">
        <f t="shared" ca="1" si="134"/>
        <v>0,815457521531595-0,574309983622591i</v>
      </c>
      <c r="DG107" s="240" t="str">
        <f t="shared" ca="1" si="135"/>
        <v>0,705266944748957-0,705266944748939i</v>
      </c>
      <c r="DH107" s="240" t="str">
        <f t="shared" ca="1" si="136"/>
        <v>0,574309983622614-0,815457521531579i</v>
      </c>
      <c r="DI107" s="240" t="str">
        <f t="shared" ca="1" si="137"/>
        <v>0,42644262857928-0,901637183816986i</v>
      </c>
      <c r="DJ107" s="240" t="str">
        <f t="shared" ca="1" si="138"/>
        <v>0,266018791778855-0,961268395991228i</v>
      </c>
      <c r="DK107" s="240" t="str">
        <f t="shared" ca="1" si="139"/>
        <v>0,0977621074107722-0,992595333993484i</v>
      </c>
      <c r="DL107" s="240" t="str">
        <f t="shared" ca="1" si="140"/>
        <v>-0,0733731543695354-0,994695585055496i</v>
      </c>
      <c r="DM107" s="240" t="str">
        <f t="shared" ca="1" si="141"/>
        <v>-0,242347964514483-0,967507307882849i</v>
      </c>
      <c r="DN107" s="240" t="str">
        <f t="shared" ca="1" si="142"/>
        <v>-0,404186907859642-0,911831053554272i</v>
      </c>
      <c r="DO107" s="240" t="str">
        <f t="shared" ca="1" si="143"/>
        <v>-0,554124682806367-0,829306193523101i</v>
      </c>
      <c r="DP107" s="240" t="str">
        <f t="shared" ca="1" si="144"/>
        <v>-0,687746414270236-0,722362648791772i</v>
      </c>
      <c r="DQ107" s="240" t="str">
        <f t="shared" ca="1" si="145"/>
        <v>-0,801117648420966-0,594149341579617i</v>
      </c>
      <c r="DR107" s="240" t="str">
        <f t="shared" ca="1" si="146"/>
        <v>-0,890900201554526-0,448441476205242i</v>
      </c>
      <c r="DS107" s="240" t="str">
        <f t="shared" ca="1" si="147"/>
        <v>-0,954450451961984-0,289529379270215i</v>
      </c>
      <c r="DT107" s="240" t="str">
        <f t="shared" ca="1" si="148"/>
        <v>-0,989897180617798-0,122092172214137i</v>
      </c>
      <c r="DU107" s="240" t="str">
        <f t="shared" ca="1" si="149"/>
        <v>-0,99619666869114+0,0489400040836343i</v>
      </c>
      <c r="DV107" s="240" t="str">
        <f t="shared" ca="1" si="150"/>
        <v>-0,973163429549648+0,218531155898193i</v>
      </c>
      <c r="DW107" s="240" t="str">
        <f t="shared" ca="1" si="151"/>
        <v>-0,921475670360483+0,381687720060168i</v>
      </c>
      <c r="DX107" s="240" t="str">
        <f t="shared" ca="1" si="152"/>
        <v>-0,842655322473443+0,533605598001192i</v>
      </c>
      <c r="DY107" s="240" t="str">
        <f t="shared" ca="1" si="153"/>
        <v>-0,739023228585765+0,669811611068145i</v>
      </c>
      <c r="DZ107" s="240" t="str">
        <f t="shared" ca="1" si="154"/>
        <v>-0,61363080618985+0,786295211994723i</v>
      </c>
      <c r="EA107" s="240" t="str">
        <f t="shared" ca="1" si="155"/>
        <v>-0,470170199454243+0,879626574323553i</v>
      </c>
      <c r="EB107" s="240" t="str">
        <f t="shared" ca="1" si="156"/>
        <v>-0,3128655650897+0,947057582669678i</v>
      </c>
      <c r="EC107" s="240" t="str">
        <f t="shared" ca="1" si="157"/>
        <v>-0,146348693258282+0,986602750195146i</v>
      </c>
      <c r="ED107" s="240" t="str">
        <f t="shared" ca="1" si="158"/>
        <v>0,0244773741692577+0,997097680703756i</v>
      </c>
      <c r="EE107" s="240" t="str">
        <f t="shared" ca="1" si="159"/>
        <v>0,194582712284995+0,978233353955408i</v>
      </c>
      <c r="EF107" s="240" t="str">
        <f t="shared" ca="1" si="160"/>
        <v>0,358958617850354+0,930565224679064i</v>
      </c>
      <c r="EG107" s="240" t="str">
        <f t="shared" ca="1" si="161"/>
        <v>0,512765089136582+0,855496867366435i</v>
      </c>
      <c r="EH107" s="240" t="str">
        <f t="shared" ca="1" si="162"/>
        <v>0,651473338397339+0,755238648420787i</v>
      </c>
      <c r="EI107" s="240" t="str">
        <f t="shared" ca="1" si="163"/>
        <v>0,770999140734185+0,632742642547647i</v>
      </c>
      <c r="EJ107" s="240" t="str">
        <f t="shared" ca="1" si="164"/>
        <v>0,867823092935611+0,491615709755802i</v>
      </c>
      <c r="EK107" s="240" t="str">
        <f t="shared" ca="1" si="165"/>
        <v>0,939094241302368+0,336013292391477i</v>
      </c>
      <c r="EL107" s="240" t="str">
        <f t="shared" ca="1" si="166"/>
        <v>0,982714027167245+0,170517059321839i</v>
      </c>
      <c r="EM107" s="240" t="str">
        <f t="shared" ca="1" si="167"/>
        <v>0,997398078357399-4,87532046464154E-14i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0,163844935196115-2,26919169344288i</v>
      </c>
      <c r="G108" s="247" t="str">
        <f t="shared" si="173"/>
        <v>-0,593861168315715+0,176224929568465i</v>
      </c>
      <c r="H108" s="247" t="str">
        <f t="shared" si="38"/>
        <v>0,0797512191401683-0,65674722947753i</v>
      </c>
      <c r="I108" s="247" t="str">
        <f t="shared" si="174"/>
        <v>-0,403022119198224+0,146260610928178i</v>
      </c>
      <c r="J108" s="275" t="str">
        <f ca="1">IMPRODUCT(1/N_FFT2,W100)</f>
        <v>0,00405620448757637-1,20606893743466E-06i</v>
      </c>
      <c r="K108" s="274" t="str">
        <f t="shared" ca="1" si="175"/>
        <v>-0,00163456372810476+0,000593749018861601i</v>
      </c>
      <c r="M108" s="278"/>
      <c r="N108" s="265">
        <f t="shared" ca="1" si="176"/>
        <v>1.0026134407236191</v>
      </c>
      <c r="O108" s="240">
        <f t="shared" ca="1" si="39"/>
        <v>-0.99738655927638087</v>
      </c>
      <c r="P108" s="240" t="str">
        <f t="shared" ca="1" si="40"/>
        <v>-0,978222056210298+0,194580465023787i</v>
      </c>
      <c r="Q108" s="240" t="str">
        <f t="shared" ca="1" si="41"/>
        <v>-0,921465028117304+0,381683311898693i</v>
      </c>
      <c r="R108" s="240" t="str">
        <f t="shared" ca="1" si="42"/>
        <v>-0,829296615757302+0,554118283147798i</v>
      </c>
      <c r="S108" s="240" t="str">
        <f t="shared" ca="1" si="43"/>
        <v>-0,705258799528648+0,705258799528647i</v>
      </c>
      <c r="T108" s="240" t="str">
        <f t="shared" ca="1" si="44"/>
        <v>-0,554118283147799+0,829296615757302i</v>
      </c>
      <c r="U108" s="241" t="str">
        <f t="shared" ca="1" si="45"/>
        <v>-0,381683311898695+0,921465028117303i</v>
      </c>
      <c r="V108" s="240" t="str">
        <f t="shared" ca="1" si="46"/>
        <v>-0,194580465023792+0,978222056210298i</v>
      </c>
      <c r="W108" s="240" t="str">
        <f t="shared" ca="1" si="47"/>
        <v>3,48233154209076E-15+0,997386559276381i</v>
      </c>
      <c r="X108" s="240" t="str">
        <f t="shared" ca="1" si="48"/>
        <v>0,194580465023788+0,978222056210298i</v>
      </c>
      <c r="Y108" s="240" t="str">
        <f t="shared" ca="1" si="49"/>
        <v>0,381683311898692+0,921465028117304i</v>
      </c>
      <c r="Z108" s="240" t="str">
        <f t="shared" ca="1" si="50"/>
        <v>0,554118283147796+0,829296615757304i</v>
      </c>
      <c r="AA108" s="240" t="str">
        <f t="shared" ca="1" si="51"/>
        <v>0,705258799528644+0,705258799528651i</v>
      </c>
      <c r="AB108" s="240" t="str">
        <f t="shared" ca="1" si="52"/>
        <v>0,829296615757304+0,554118283147796i</v>
      </c>
      <c r="AC108" s="240" t="str">
        <f t="shared" ca="1" si="53"/>
        <v>0,921465028117304+0,381683311898692i</v>
      </c>
      <c r="AD108" s="240" t="str">
        <f t="shared" ca="1" si="54"/>
        <v>0,978222056210298+0,194580465023788i</v>
      </c>
      <c r="AE108" s="240" t="str">
        <f t="shared" ca="1" si="55"/>
        <v>0,997386559276381+3,22269492337325E-15i</v>
      </c>
      <c r="AF108" s="240" t="str">
        <f t="shared" ca="1" si="56"/>
        <v>0,978222056210298-0,194580465023792i</v>
      </c>
      <c r="AG108" s="240" t="str">
        <f t="shared" ca="1" si="57"/>
        <v>0,921465028117303-0,381683311898695i</v>
      </c>
      <c r="AH108" s="240" t="str">
        <f t="shared" ca="1" si="58"/>
        <v>0,829296615757302-0,554118283147799i</v>
      </c>
      <c r="AI108" s="240" t="str">
        <f t="shared" ca="1" si="59"/>
        <v>0,705258799528649-0,705258799528646i</v>
      </c>
      <c r="AJ108" s="240" t="str">
        <f t="shared" ca="1" si="60"/>
        <v>0,554118283147801-0,8292966157573i</v>
      </c>
      <c r="AK108" s="240" t="str">
        <f t="shared" ca="1" si="61"/>
        <v>0,381683311898688-0,921465028117306i</v>
      </c>
      <c r="AL108" s="240" t="str">
        <f t="shared" ca="1" si="62"/>
        <v>0,194580465023785-0,978222056210299i</v>
      </c>
      <c r="AM108" s="240" t="str">
        <f t="shared" ca="1" si="63"/>
        <v>1,83291990306612E-16-0,997386559276381i</v>
      </c>
      <c r="AN108" s="240" t="str">
        <f t="shared" ca="1" si="64"/>
        <v>-0,194580465023786-0,978222056210299i</v>
      </c>
      <c r="AO108" s="240" t="str">
        <f t="shared" ca="1" si="65"/>
        <v>-0,381683311898689-0,921465028117305i</v>
      </c>
      <c r="AP108" s="240" t="str">
        <f t="shared" ca="1" si="66"/>
        <v>-0,554118283147802-0,8292966157573i</v>
      </c>
      <c r="AQ108" s="240" t="str">
        <f t="shared" ca="1" si="67"/>
        <v>-0,705258799528649-0,705258799528646i</v>
      </c>
      <c r="AR108" s="240" t="str">
        <f t="shared" ca="1" si="68"/>
        <v>-0,705258799528649-0,705258799528646i</v>
      </c>
      <c r="AS108" s="240" t="str">
        <f t="shared" ca="1" si="69"/>
        <v>-0,921465028117303-0,381683311898695i</v>
      </c>
      <c r="AT108" s="240" t="str">
        <f t="shared" ca="1" si="70"/>
        <v>-0,978222056210298-0,194580465023791i</v>
      </c>
      <c r="AU108" s="240" t="str">
        <f t="shared" ca="1" si="71"/>
        <v>-0,997386559276381+3,29903955178415E-15i</v>
      </c>
      <c r="AV108" s="240" t="str">
        <f t="shared" ca="1" si="72"/>
        <v>-0,978222056210298+0,194580465023789i</v>
      </c>
      <c r="AW108" s="240" t="str">
        <f t="shared" ca="1" si="73"/>
        <v>-0,921465028117304+0,381683311898692i</v>
      </c>
      <c r="AX108" s="240" t="str">
        <f t="shared" ca="1" si="74"/>
        <v>-0,829296615757303+0,554118283147796i</v>
      </c>
      <c r="AY108" s="240" t="str">
        <f t="shared" ca="1" si="75"/>
        <v>-0,705258799528651+0,705258799528644i</v>
      </c>
      <c r="AZ108" s="240" t="str">
        <f t="shared" ca="1" si="76"/>
        <v>-0,554118283147795+0,829296615757304i</v>
      </c>
      <c r="BA108" s="240" t="str">
        <f t="shared" ca="1" si="77"/>
        <v>-0,381683311898692+0,921465028117304i</v>
      </c>
      <c r="BB108" s="240" t="str">
        <f t="shared" ca="1" si="78"/>
        <v>-0,194580465023789+0,978222056210298i</v>
      </c>
      <c r="BC108" s="240" t="str">
        <f t="shared" ca="1" si="79"/>
        <v>-2,96305830465574E-15+0,997386559276381i</v>
      </c>
      <c r="BD108" s="240" t="str">
        <f t="shared" ca="1" si="80"/>
        <v>0,194580465023783+0,978222056210299i</v>
      </c>
      <c r="BE108" s="240" t="str">
        <f t="shared" ca="1" si="81"/>
        <v>0,381683311898695+0,921465028117303i</v>
      </c>
      <c r="BF108" s="240" t="str">
        <f t="shared" ca="1" si="82"/>
        <v>0,554118283147799+0,829296615757302i</v>
      </c>
      <c r="BG108" s="240" t="str">
        <f t="shared" ca="1" si="83"/>
        <v>0,705258799528647+0,705258799528648i</v>
      </c>
      <c r="BH108" s="240" t="str">
        <f t="shared" ca="1" si="84"/>
        <v>0,8292966157573+0,554118283147801i</v>
      </c>
      <c r="BI108" s="240" t="str">
        <f t="shared" ca="1" si="85"/>
        <v>0,921465028117301+0,381683311898698i</v>
      </c>
      <c r="BJ108" s="240" t="str">
        <f t="shared" ca="1" si="86"/>
        <v>0,978222056210299+0,194580465023785i</v>
      </c>
      <c r="BK108" s="240" t="str">
        <f t="shared" ca="1" si="87"/>
        <v>0,997386559276381+3,66583980613225E-16i</v>
      </c>
      <c r="BL108" s="240" t="str">
        <f t="shared" ca="1" si="88"/>
        <v>0,978222056210299-0,194580465023786i</v>
      </c>
      <c r="BM108" s="240" t="str">
        <f t="shared" ca="1" si="89"/>
        <v>0,921465028117305-0,38168331189869i</v>
      </c>
      <c r="BN108" s="240" t="str">
        <f t="shared" ca="1" si="90"/>
        <v>0,829296615757283-0,554118283147827i</v>
      </c>
      <c r="BO108" s="240" t="str">
        <f t="shared" ca="1" si="91"/>
        <v>0,705258799528667-0,705258799528628i</v>
      </c>
      <c r="BP108" s="240" t="str">
        <f t="shared" ca="1" si="92"/>
        <v>0,55411828314779-0,829296615757308i</v>
      </c>
      <c r="BQ108" s="240" t="str">
        <f t="shared" ca="1" si="93"/>
        <v>0,381683311898649-0,921465028117322i</v>
      </c>
      <c r="BR108" s="240" t="str">
        <f t="shared" ca="1" si="94"/>
        <v>0,194580465023801-0,978222056210296i</v>
      </c>
      <c r="BS108" s="240" t="str">
        <f t="shared" ca="1" si="95"/>
        <v>-2,43763207946353E-14-0,997386559276381i</v>
      </c>
      <c r="BT108" s="240" t="str">
        <f t="shared" ca="1" si="96"/>
        <v>-0,19458046502375-0,978222056210306i</v>
      </c>
      <c r="BU108" s="240" t="str">
        <f t="shared" ca="1" si="97"/>
        <v>-0,381683311898693-0,921465028117304i</v>
      </c>
      <c r="BV108" s="240" t="str">
        <f t="shared" ca="1" si="98"/>
        <v>-0,554118283147829-0,829296615757282i</v>
      </c>
      <c r="BW108" s="240" t="str">
        <f t="shared" ca="1" si="99"/>
        <v>-0,70525879952863-0,705258799528665i</v>
      </c>
      <c r="BX108" s="240" t="str">
        <f t="shared" ca="1" si="100"/>
        <v>-0,82929661575731-0,554118283147787i</v>
      </c>
      <c r="BY108" s="240" t="str">
        <f t="shared" ca="1" si="101"/>
        <v>-0,921465028117285-0,381683311898738i</v>
      </c>
      <c r="BZ108" s="240" t="str">
        <f t="shared" ca="1" si="102"/>
        <v>-0,978222056210296-0,194580465023798i</v>
      </c>
      <c r="CA108" s="240" t="str">
        <f t="shared" ca="1" si="103"/>
        <v>-0,997386559276381+2,78586523367261E-14i</v>
      </c>
      <c r="CB108" s="240" t="str">
        <f t="shared" ca="1" si="104"/>
        <v>-0,978222056210305+0,194580465023753i</v>
      </c>
      <c r="CC108" s="240" t="str">
        <f t="shared" ca="1" si="105"/>
        <v>-0,921465028117302+0,381683311898696i</v>
      </c>
      <c r="CD108" s="240" t="str">
        <f t="shared" ca="1" si="106"/>
        <v>-0,82929661575728+0,554118283147832i</v>
      </c>
      <c r="CE108" s="240" t="str">
        <f t="shared" ca="1" si="107"/>
        <v>-0,705258799528662+0,705258799528633i</v>
      </c>
      <c r="CF108" s="240" t="str">
        <f t="shared" ca="1" si="108"/>
        <v>-0,554118283147784+0,829296615757312i</v>
      </c>
      <c r="CG108" s="240" t="str">
        <f t="shared" ca="1" si="109"/>
        <v>-0,381683311898735+0,921465028117286i</v>
      </c>
      <c r="CH108" s="240" t="str">
        <f t="shared" ca="1" si="110"/>
        <v>-0,194580465023794+0,978222056210297i</v>
      </c>
      <c r="CI108" s="240" t="str">
        <f t="shared" ca="1" si="111"/>
        <v>2,95692694427204E-14+0,997386559276381i</v>
      </c>
      <c r="CJ108" s="240" t="str">
        <f t="shared" ca="1" si="112"/>
        <v>0,194580465023756+0,978222056210305i</v>
      </c>
      <c r="CK108" s="240" t="str">
        <f t="shared" ca="1" si="113"/>
        <v>0,381683311898699+0,921465028117301i</v>
      </c>
      <c r="CL108" s="240" t="str">
        <f t="shared" ca="1" si="114"/>
        <v>0,554118283147834+0,829296615757278i</v>
      </c>
      <c r="CM108" s="240" t="str">
        <f t="shared" ca="1" si="115"/>
        <v>0,705258799528635+0,70525879952866i</v>
      </c>
      <c r="CN108" s="240" t="str">
        <f t="shared" ca="1" si="116"/>
        <v>0,829296615757313+0,554118283147782i</v>
      </c>
      <c r="CO108" s="240" t="str">
        <f t="shared" ca="1" si="117"/>
        <v>0,921465028117288+0,381683311898731i</v>
      </c>
      <c r="CP108" s="240" t="str">
        <f t="shared" ca="1" si="118"/>
        <v>0,978222056210298+0,194580465023791i</v>
      </c>
      <c r="CQ108" s="240" t="str">
        <f t="shared" ca="1" si="119"/>
        <v>0,997386559276381-3,30516009848111E-14i</v>
      </c>
      <c r="CR108" s="240" t="str">
        <f t="shared" ca="1" si="120"/>
        <v>0,978222056210304-0,19458046502376i</v>
      </c>
      <c r="CS108" s="240" t="str">
        <f t="shared" ca="1" si="121"/>
        <v>0,9214650281173-0,381683311898701i</v>
      </c>
      <c r="CT108" s="240" t="str">
        <f t="shared" ca="1" si="122"/>
        <v>0,829296615757276-0,554118283147837i</v>
      </c>
      <c r="CU108" s="240" t="str">
        <f t="shared" ca="1" si="123"/>
        <v>0,705258799528657-0,705258799528638i</v>
      </c>
      <c r="CV108" s="240" t="str">
        <f t="shared" ca="1" si="124"/>
        <v>0,554118283147778-0,829296615757316i</v>
      </c>
      <c r="CW108" s="240" t="str">
        <f t="shared" ca="1" si="125"/>
        <v>0,38168331189873-0,921465028117288i</v>
      </c>
      <c r="CX108" s="240" t="str">
        <f t="shared" ca="1" si="126"/>
        <v>0,194580465023789-0,978222056210298i</v>
      </c>
      <c r="CY108" s="240" t="str">
        <f t="shared" ca="1" si="127"/>
        <v>-3,65339325269019E-14-0,997386559276381i</v>
      </c>
      <c r="CZ108" s="240" t="str">
        <f t="shared" ca="1" si="128"/>
        <v>-0,194580465023763-0,978222056210303i</v>
      </c>
      <c r="DA108" s="240" t="str">
        <f t="shared" ca="1" si="129"/>
        <v>-0,381683311898706-0,921465028117298i</v>
      </c>
      <c r="DB108" s="240" t="str">
        <f t="shared" ca="1" si="130"/>
        <v>-0,554118283147756-0,82929661575733i</v>
      </c>
      <c r="DC108" s="240" t="str">
        <f t="shared" ca="1" si="131"/>
        <v>-0,705258799528639-0,705258799528656i</v>
      </c>
      <c r="DD108" s="240" t="str">
        <f t="shared" ca="1" si="132"/>
        <v>-0,829296615757317-0,554118283147777i</v>
      </c>
      <c r="DE108" s="240" t="str">
        <f t="shared" ca="1" si="133"/>
        <v>-0,92146502811729-0,381683311898725i</v>
      </c>
      <c r="DF108" s="240" t="str">
        <f t="shared" ca="1" si="134"/>
        <v>-0,978222056210299-0,194580465023784i</v>
      </c>
      <c r="DG108" s="240" t="str">
        <f t="shared" ca="1" si="135"/>
        <v>-0,997386559276381+4,17879785050891E-14i</v>
      </c>
      <c r="DH108" s="240" t="str">
        <f t="shared" ca="1" si="136"/>
        <v>-0,978222056210303+0,194580465023765i</v>
      </c>
      <c r="DI108" s="240" t="str">
        <f t="shared" ca="1" si="137"/>
        <v>-0,921465028117298+0,381683311898707i</v>
      </c>
      <c r="DJ108" s="240" t="str">
        <f t="shared" ca="1" si="138"/>
        <v>-0,829296615757327+0,55411828314776i</v>
      </c>
      <c r="DK108" s="240" t="str">
        <f t="shared" ca="1" si="139"/>
        <v>-0,705258799528652+0,705258799528643i</v>
      </c>
      <c r="DL108" s="240" t="str">
        <f t="shared" ca="1" si="140"/>
        <v>-0,554118283147772+0,82929661575732i</v>
      </c>
      <c r="DM108" s="240" t="str">
        <f t="shared" ca="1" si="141"/>
        <v>-0,381683311898723+0,921465028117291i</v>
      </c>
      <c r="DN108" s="240" t="str">
        <f t="shared" ca="1" si="142"/>
        <v>-0,194580465023782+0,978222056210299i</v>
      </c>
      <c r="DO108" s="240" t="str">
        <f t="shared" ca="1" si="143"/>
        <v>4,34985956110834E-14+0,997386559276381i</v>
      </c>
      <c r="DP108" s="240" t="str">
        <f t="shared" ca="1" si="144"/>
        <v>0,19458046502377+0,978222056210302i</v>
      </c>
      <c r="DQ108" s="240" t="str">
        <f t="shared" ca="1" si="145"/>
        <v>0,381683311898712+0,921465028117296i</v>
      </c>
      <c r="DR108" s="240" t="str">
        <f t="shared" ca="1" si="146"/>
        <v>0,554118283147762+0,829296615757327i</v>
      </c>
      <c r="DS108" s="240" t="str">
        <f t="shared" ca="1" si="147"/>
        <v>0,705258799528644+0,705258799528651i</v>
      </c>
      <c r="DT108" s="240" t="str">
        <f t="shared" ca="1" si="148"/>
        <v>0,829296615757321+0,554118283147771i</v>
      </c>
      <c r="DU108" s="240" t="str">
        <f t="shared" ca="1" si="149"/>
        <v>0,921465028117293+0,381683311898719i</v>
      </c>
      <c r="DV108" s="240" t="str">
        <f t="shared" ca="1" si="150"/>
        <v>0,978222056210301+0,194580465023777i</v>
      </c>
      <c r="DW108" s="240" t="str">
        <f t="shared" ca="1" si="151"/>
        <v>0,997386559276381-4,87526415892707E-14i</v>
      </c>
      <c r="DX108" s="240" t="str">
        <f t="shared" ca="1" si="152"/>
        <v>0,978222056210302-0,194580465023772i</v>
      </c>
      <c r="DY108" s="240" t="str">
        <f t="shared" ca="1" si="153"/>
        <v>0,921465028117295-0,381683311898714i</v>
      </c>
      <c r="DZ108" s="240" t="str">
        <f t="shared" ca="1" si="154"/>
        <v>0,829296615757324-0,554118283147766i</v>
      </c>
      <c r="EA108" s="240" t="str">
        <f t="shared" ca="1" si="155"/>
        <v>0,705258799528648-0,705258799528648i</v>
      </c>
      <c r="EB108" s="240" t="str">
        <f t="shared" ca="1" si="156"/>
        <v>0,554118283147766-0,829296615757324i</v>
      </c>
      <c r="EC108" s="240" t="str">
        <f t="shared" ca="1" si="157"/>
        <v>0,381683311898717-0,921465028117294i</v>
      </c>
      <c r="ED108" s="240" t="str">
        <f t="shared" ca="1" si="158"/>
        <v>0,194580465023775-0,978222056210301i</v>
      </c>
      <c r="EE108" s="240" t="str">
        <f t="shared" ca="1" si="159"/>
        <v>4,87527497261381E-14-0,997386559276381i</v>
      </c>
      <c r="EF108" s="240" t="str">
        <f t="shared" ca="1" si="160"/>
        <v>-0,194580465023777-0,978222056210301i</v>
      </c>
      <c r="EG108" s="240" t="str">
        <f t="shared" ca="1" si="161"/>
        <v>-0,381683311898719-0,921465028117293i</v>
      </c>
      <c r="EH108" s="240" t="str">
        <f t="shared" ca="1" si="162"/>
        <v>-0,554118283147768-0,829296615757323i</v>
      </c>
      <c r="EI108" s="240" t="str">
        <f t="shared" ca="1" si="163"/>
        <v>-0,705258799528649-0,705258799528646i</v>
      </c>
      <c r="EJ108" s="240" t="str">
        <f t="shared" ca="1" si="164"/>
        <v>-0,829296615757325-0,554118283147765i</v>
      </c>
      <c r="EK108" s="240" t="str">
        <f t="shared" ca="1" si="165"/>
        <v>-0,921465028117296-0,381683311898712i</v>
      </c>
      <c r="EL108" s="240" t="str">
        <f t="shared" ca="1" si="166"/>
        <v>-0,978222056210302-0,19458046502377i</v>
      </c>
      <c r="EM108" s="240" t="str">
        <f t="shared" ca="1" si="167"/>
        <v>-0,997386559276381-4,70421326201438E-14i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0,107919600031565-2,02174008838326i</v>
      </c>
      <c r="G109" s="247" t="str">
        <f t="shared" si="173"/>
        <v>-0,587608763787962+0,184207986350003i</v>
      </c>
      <c r="H109" s="247" t="str">
        <f t="shared" si="38"/>
        <v>0,0635827674975121-0,585478263052365i</v>
      </c>
      <c r="I109" s="247" t="str">
        <f t="shared" si="174"/>
        <v>-0,387888652632323+0,169261250414458i</v>
      </c>
      <c r="J109" s="275" t="str">
        <f ca="1">IMPRODUCT(1/N_FFT2,X100)</f>
        <v>-0,0642634866394539-0,0000799774936586477i</v>
      </c>
      <c r="K109" s="274" t="str">
        <f t="shared" ca="1" si="175"/>
        <v>0,0249406143366147-0,0108462957423306i</v>
      </c>
      <c r="M109" s="278"/>
      <c r="N109" s="265">
        <f t="shared" ca="1" si="176"/>
        <v>1.0026266069153049</v>
      </c>
      <c r="O109" s="240">
        <f t="shared" ca="1" si="39"/>
        <v>-0.99737339308469508</v>
      </c>
      <c r="P109" s="240" t="str">
        <f t="shared" ca="1" si="40"/>
        <v>-0,973139344076492+0,218525747324321i</v>
      </c>
      <c r="Q109" s="240" t="str">
        <f t="shared" ca="1" si="41"/>
        <v>-0,901614868594763+0,426432074265204i</v>
      </c>
      <c r="R109" s="240" t="str">
        <f t="shared" ca="1" si="42"/>
        <v>-0,786275751448146+0,613615619030294i</v>
      </c>
      <c r="S109" s="240" t="str">
        <f t="shared" ca="1" si="43"/>
        <v>-0,632726982376439+0,770980058760331i</v>
      </c>
      <c r="T109" s="240" t="str">
        <f t="shared" ca="1" si="44"/>
        <v>-0,448430377426938+0,890878152069077i</v>
      </c>
      <c r="U109" s="241" t="str">
        <f t="shared" ca="1" si="45"/>
        <v>-0,242341966482452+0,96748336239684i</v>
      </c>
      <c r="V109" s="240" t="str">
        <f t="shared" ca="1" si="46"/>
        <v>-0,0244767683623603+0,997073002865794i</v>
      </c>
      <c r="W109" s="240" t="str">
        <f t="shared" ca="1" si="47"/>
        <v>0,194577896427212+0,978209143003294i</v>
      </c>
      <c r="X109" s="240" t="str">
        <f t="shared" ca="1" si="48"/>
        <v>0,404176904367256+0,911808486037161i</v>
      </c>
      <c r="Y109" s="240" t="str">
        <f t="shared" ca="1" si="49"/>
        <v>0,594134636579808+0,801097821024035i</v>
      </c>
      <c r="Z109" s="240" t="str">
        <f t="shared" ca="1" si="50"/>
        <v>0,755219956513923+0,651457214647582i</v>
      </c>
      <c r="AA109" s="240" t="str">
        <f t="shared" ca="1" si="51"/>
        <v>0,879604803856664+0,470158562897197i</v>
      </c>
      <c r="AB109" s="240" t="str">
        <f t="shared" ca="1" si="52"/>
        <v>0,961244604916216+0,266012207901715i</v>
      </c>
      <c r="AC109" s="240" t="str">
        <f t="shared" ca="1" si="53"/>
        <v>0,996172013152928+0,0489387928347143i</v>
      </c>
      <c r="AD109" s="240" t="str">
        <f t="shared" ca="1" si="54"/>
        <v>0,982689705319948-0,170512839081025i</v>
      </c>
      <c r="AE109" s="240" t="str">
        <f t="shared" ca="1" si="55"/>
        <v>0,921452864142283-0,381678273415269i</v>
      </c>
      <c r="AF109" s="240" t="str">
        <f t="shared" ca="1" si="56"/>
        <v>0,815437339227511-0,574295769640379i</v>
      </c>
      <c r="AG109" s="240" t="str">
        <f t="shared" ca="1" si="57"/>
        <v>0,669795033452184-0,739004938005198i</v>
      </c>
      <c r="AH109" s="240" t="str">
        <f t="shared" ca="1" si="58"/>
        <v>0,491603542429536-0,867801614600946i</v>
      </c>
      <c r="AI109" s="240" t="str">
        <f t="shared" ca="1" si="59"/>
        <v>0,289522213513775-0,954426829628842i</v>
      </c>
      <c r="AJ109" s="240" t="str">
        <f t="shared" ca="1" si="60"/>
        <v>0,0733713384081942-0,99467096666861i</v>
      </c>
      <c r="AK109" s="240" t="str">
        <f t="shared" ca="1" si="61"/>
        <v>-0,14634507117647-0,98657833210325i</v>
      </c>
      <c r="AL109" s="240" t="str">
        <f t="shared" ca="1" si="62"/>
        <v>-0,358949733743237-0,930542193497391i</v>
      </c>
      <c r="AM109" s="240" t="str">
        <f t="shared" ca="1" si="63"/>
        <v>-0,554110968403619-0,829285668469003i</v>
      </c>
      <c r="AN109" s="240" t="str">
        <f t="shared" ca="1" si="64"/>
        <v>-0,722344770554998-0,687729392773877i</v>
      </c>
      <c r="AO109" s="240" t="str">
        <f t="shared" ca="1" si="65"/>
        <v>-0,85547569410179-0,512752398370148i</v>
      </c>
      <c r="AP109" s="240" t="str">
        <f t="shared" ca="1" si="66"/>
        <v>-0,947034143307613-0,312857821770357i</v>
      </c>
      <c r="AQ109" s="240" t="str">
        <f t="shared" ca="1" si="67"/>
        <v>-0,992570767587114-0,0977596878309481i</v>
      </c>
      <c r="AR109" s="240" t="str">
        <f t="shared" ca="1" si="68"/>
        <v>-0,992570767587114-0,0977596878309481i</v>
      </c>
      <c r="AS109" s="240" t="str">
        <f t="shared" ca="1" si="69"/>
        <v>-0,939070999030347+0,336004976173604i</v>
      </c>
      <c r="AT109" s="240" t="str">
        <f t="shared" ca="1" si="70"/>
        <v>-0,842634467032803+0,533592391439028i</v>
      </c>
      <c r="AU109" s="240" t="str">
        <f t="shared" ca="1" si="71"/>
        <v>-0,705249489625227+0,70524948962522i</v>
      </c>
      <c r="AV109" s="240" t="str">
        <f t="shared" ca="1" si="72"/>
        <v>-0,533592391439028+0,842634467032803i</v>
      </c>
      <c r="AW109" s="240" t="str">
        <f t="shared" ca="1" si="73"/>
        <v>-0,336004976173603+0,939070999030347i</v>
      </c>
      <c r="AX109" s="240" t="str">
        <f t="shared" ca="1" si="74"/>
        <v>-0,122089150473233+0,989872680989834i</v>
      </c>
      <c r="AY109" s="240" t="str">
        <f t="shared" ca="1" si="75"/>
        <v>0,0977596878309484+0,992570767587114i</v>
      </c>
      <c r="AZ109" s="240" t="str">
        <f t="shared" ca="1" si="76"/>
        <v>0,312857821770357+0,947034143307613i</v>
      </c>
      <c r="BA109" s="240" t="str">
        <f t="shared" ca="1" si="77"/>
        <v>0,512752398370148+0,855475694101789i</v>
      </c>
      <c r="BB109" s="240" t="str">
        <f t="shared" ca="1" si="78"/>
        <v>0,687729392773876+0,722344770554998i</v>
      </c>
      <c r="BC109" s="240" t="str">
        <f t="shared" ca="1" si="79"/>
        <v>0,829285668469003+0,554110968403618i</v>
      </c>
      <c r="BD109" s="240" t="str">
        <f t="shared" ca="1" si="80"/>
        <v>0,930542193497388+0,358949733743246i</v>
      </c>
      <c r="BE109" s="240" t="str">
        <f t="shared" ca="1" si="81"/>
        <v>0,98657833210325+0,14634507117647i</v>
      </c>
      <c r="BF109" s="240" t="str">
        <f t="shared" ca="1" si="82"/>
        <v>0,99467096666861-0,0733713384081954i</v>
      </c>
      <c r="BG109" s="240" t="str">
        <f t="shared" ca="1" si="83"/>
        <v>0,954426829628842-0,289522213513775i</v>
      </c>
      <c r="BH109" s="240" t="str">
        <f t="shared" ca="1" si="84"/>
        <v>0,867801614600946-0,491603542429536i</v>
      </c>
      <c r="BI109" s="240" t="str">
        <f t="shared" ca="1" si="85"/>
        <v>0,73900493800519-0,669795033452192i</v>
      </c>
      <c r="BJ109" s="240" t="str">
        <f t="shared" ca="1" si="86"/>
        <v>0,574295769640395-0,8154373392275i</v>
      </c>
      <c r="BK109" s="240" t="str">
        <f t="shared" ca="1" si="87"/>
        <v>0,381678273415223-0,921452864142302i</v>
      </c>
      <c r="BL109" s="240" t="str">
        <f t="shared" ca="1" si="88"/>
        <v>0,170512839081015-0,98268970531995i</v>
      </c>
      <c r="BM109" s="240" t="str">
        <f t="shared" ca="1" si="89"/>
        <v>-0,0489387928346952-0,996172013152929i</v>
      </c>
      <c r="BN109" s="240" t="str">
        <f t="shared" ca="1" si="90"/>
        <v>-0,266012207901669-0,961244604916229i</v>
      </c>
      <c r="BO109" s="240" t="str">
        <f t="shared" ca="1" si="91"/>
        <v>-0,470158562897216-0,879604803856654i</v>
      </c>
      <c r="BP109" s="240" t="str">
        <f t="shared" ca="1" si="92"/>
        <v>-0,651457214647574-0,75521995651393i</v>
      </c>
      <c r="BQ109" s="240" t="str">
        <f t="shared" ca="1" si="93"/>
        <v>-0,801097821024005-0,594134636579849i</v>
      </c>
      <c r="BR109" s="240" t="str">
        <f t="shared" ca="1" si="94"/>
        <v>-0,911808486037169-0,404176904367237i</v>
      </c>
      <c r="BS109" s="240" t="str">
        <f t="shared" ca="1" si="95"/>
        <v>-0,978209143003292-0,194577896427222i</v>
      </c>
      <c r="BT109" s="240" t="str">
        <f t="shared" ca="1" si="96"/>
        <v>-0,997073002865795+0,02447676836232i</v>
      </c>
      <c r="BU109" s="240" t="str">
        <f t="shared" ca="1" si="97"/>
        <v>-0,967483362396835+0,242341966482472i</v>
      </c>
      <c r="BV109" s="240" t="str">
        <f t="shared" ca="1" si="98"/>
        <v>-0,89087815206908+0,448430377426929i</v>
      </c>
      <c r="BW109" s="240" t="str">
        <f t="shared" ca="1" si="99"/>
        <v>-0,770980058760356+0,632726982376408i</v>
      </c>
      <c r="BX109" s="240" t="str">
        <f t="shared" ca="1" si="100"/>
        <v>-0,613615619030272+0,786275751448163i</v>
      </c>
      <c r="BY109" s="240" t="str">
        <f t="shared" ca="1" si="101"/>
        <v>-0,426432074265208+0,901614868594761i</v>
      </c>
      <c r="BZ109" s="240" t="str">
        <f t="shared" ca="1" si="102"/>
        <v>-0,218525747324359+0,973139344076483i</v>
      </c>
      <c r="CA109" s="240" t="str">
        <f t="shared" ca="1" si="103"/>
        <v>2,95688791079341E-14+0,997373393084695i</v>
      </c>
      <c r="CB109" s="240" t="str">
        <f t="shared" ca="1" si="104"/>
        <v>0,21852574732432+0,973139344076492i</v>
      </c>
      <c r="CC109" s="240" t="str">
        <f t="shared" ca="1" si="105"/>
        <v>0,426432074265173+0,901614868594778i</v>
      </c>
      <c r="CD109" s="240" t="str">
        <f t="shared" ca="1" si="106"/>
        <v>0,61361561903032+0,786275751448126i</v>
      </c>
      <c r="CE109" s="240" t="str">
        <f t="shared" ca="1" si="107"/>
        <v>0,770980058760332+0,632726982376437i</v>
      </c>
      <c r="CF109" s="240" t="str">
        <f t="shared" ca="1" si="108"/>
        <v>0,890878152069063+0,448430377426965i</v>
      </c>
      <c r="CG109" s="240" t="str">
        <f t="shared" ca="1" si="109"/>
        <v>0,96748336239685+0,242341966482413i</v>
      </c>
      <c r="CH109" s="240" t="str">
        <f t="shared" ca="1" si="110"/>
        <v>0,997073002865794+0,02447676836236i</v>
      </c>
      <c r="CI109" s="240" t="str">
        <f t="shared" ca="1" si="111"/>
        <v>0,9782091430033-0,194577896427184i</v>
      </c>
      <c r="CJ109" s="240" t="str">
        <f t="shared" ca="1" si="112"/>
        <v>0,911808486037145-0,404176904367293i</v>
      </c>
      <c r="CK109" s="240" t="str">
        <f t="shared" ca="1" si="113"/>
        <v>0,801097821024029-0,594134636579816i</v>
      </c>
      <c r="CL109" s="240" t="str">
        <f t="shared" ca="1" si="114"/>
        <v>0,651457214647603-0,755219956513905i</v>
      </c>
      <c r="CM109" s="240" t="str">
        <f t="shared" ca="1" si="115"/>
        <v>0,470158562897162-0,879604803856683i</v>
      </c>
      <c r="CN109" s="240" t="str">
        <f t="shared" ca="1" si="116"/>
        <v>0,266012207901703-0,961244604916219i</v>
      </c>
      <c r="CO109" s="240" t="str">
        <f t="shared" ca="1" si="117"/>
        <v>0,0489387928347334-0,996172013152927i</v>
      </c>
      <c r="CP109" s="240" t="str">
        <f t="shared" ca="1" si="118"/>
        <v>-0,170512839081073-0,98268970531994i</v>
      </c>
      <c r="CQ109" s="240" t="str">
        <f t="shared" ca="1" si="119"/>
        <v>-0,38167827341528-0,921452864142278i</v>
      </c>
      <c r="CR109" s="240" t="str">
        <f t="shared" ca="1" si="120"/>
        <v>-0,574295769640362-0,815437339227523i</v>
      </c>
      <c r="CS109" s="240" t="str">
        <f t="shared" ca="1" si="121"/>
        <v>-0,739004938005163-0,669795033452222i</v>
      </c>
      <c r="CT109" s="240" t="str">
        <f t="shared" ca="1" si="122"/>
        <v>-0,867801614600956-0,491603542429518i</v>
      </c>
      <c r="CU109" s="240" t="str">
        <f t="shared" ca="1" si="123"/>
        <v>-0,954426829628836-0,289522213513795i</v>
      </c>
      <c r="CV109" s="240" t="str">
        <f t="shared" ca="1" si="124"/>
        <v>-0,994670966668607-0,0733713384082424i</v>
      </c>
      <c r="CW109" s="240" t="str">
        <f t="shared" ca="1" si="125"/>
        <v>-0,986578332103247+0,14634507117649i</v>
      </c>
      <c r="CX109" s="240" t="str">
        <f t="shared" ca="1" si="126"/>
        <v>-0,930542193497394+0,35894973374323i</v>
      </c>
      <c r="CY109" s="240" t="str">
        <f t="shared" ca="1" si="127"/>
        <v>-0,82928566846903+0,554110968403577i</v>
      </c>
      <c r="CZ109" s="240" t="str">
        <f t="shared" ca="1" si="128"/>
        <v>-0,687729392773862+0,722344770555011i</v>
      </c>
      <c r="DA109" s="240" t="str">
        <f t="shared" ca="1" si="129"/>
        <v>-0,512752398370155+0,855475694101785i</v>
      </c>
      <c r="DB109" s="240" t="str">
        <f t="shared" ca="1" si="130"/>
        <v>-0,312857821770396+0,9470341433076i</v>
      </c>
      <c r="DC109" s="240" t="str">
        <f t="shared" ca="1" si="131"/>
        <v>-0,0977596878309265+0,992570767587116i</v>
      </c>
      <c r="DD109" s="240" t="str">
        <f t="shared" ca="1" si="132"/>
        <v>0,122089150473224+0,989872680989835i</v>
      </c>
      <c r="DE109" s="240" t="str">
        <f t="shared" ca="1" si="133"/>
        <v>0,336004976173565+0,939070999030361i</v>
      </c>
      <c r="DF109" s="240" t="str">
        <f t="shared" ca="1" si="134"/>
        <v>0,533592391439054+0,842634467032787i</v>
      </c>
      <c r="DG109" s="240" t="str">
        <f t="shared" ca="1" si="135"/>
        <v>0,70524948962522+0,705249489625227i</v>
      </c>
      <c r="DH109" s="240" t="str">
        <f t="shared" ca="1" si="136"/>
        <v>0,842634467032783+0,53359239143906i</v>
      </c>
      <c r="DI109" s="240" t="str">
        <f t="shared" ca="1" si="137"/>
        <v>0,939070999030357+0,336004976173575i</v>
      </c>
      <c r="DJ109" s="240" t="str">
        <f t="shared" ca="1" si="138"/>
        <v>0,989872680989834+0,122089150473234i</v>
      </c>
      <c r="DK109" s="240" t="str">
        <f t="shared" ca="1" si="139"/>
        <v>0,992570767587117-0,0977596878309197i</v>
      </c>
      <c r="DL109" s="240" t="str">
        <f t="shared" ca="1" si="140"/>
        <v>0,947034143307603-0,312857821770385i</v>
      </c>
      <c r="DM109" s="240" t="str">
        <f t="shared" ca="1" si="141"/>
        <v>0,855475694101789-0,512752398370149i</v>
      </c>
      <c r="DN109" s="240" t="str">
        <f t="shared" ca="1" si="142"/>
        <v>0,722344770555018-0,687729392773855i</v>
      </c>
      <c r="DO109" s="240" t="str">
        <f t="shared" ca="1" si="143"/>
        <v>0,554110968403583-0,829285668469027i</v>
      </c>
      <c r="DP109" s="240" t="str">
        <f t="shared" ca="1" si="144"/>
        <v>0,358949733743237-0,930542193497392i</v>
      </c>
      <c r="DQ109" s="240" t="str">
        <f t="shared" ca="1" si="145"/>
        <v>0,1463450711765-0,986578332103246i</v>
      </c>
      <c r="DR109" s="240" t="str">
        <f t="shared" ca="1" si="146"/>
        <v>-0,0733713384082355-0,994670966668607i</v>
      </c>
      <c r="DS109" s="240" t="str">
        <f t="shared" ca="1" si="147"/>
        <v>-0,289522213513785-0,954426829628839i</v>
      </c>
      <c r="DT109" s="240" t="str">
        <f t="shared" ca="1" si="148"/>
        <v>-0,491603542429512-0,86780161460096i</v>
      </c>
      <c r="DU109" s="240" t="str">
        <f t="shared" ca="1" si="149"/>
        <v>-0,669795033452214-0,73900493800517i</v>
      </c>
      <c r="DV109" s="240" t="str">
        <f t="shared" ca="1" si="150"/>
        <v>-0,815437339227517-0,574295769640371i</v>
      </c>
      <c r="DW109" s="240" t="str">
        <f t="shared" ca="1" si="151"/>
        <v>-0,921452864142276-0,381678273415286i</v>
      </c>
      <c r="DX109" s="240" t="str">
        <f t="shared" ca="1" si="152"/>
        <v>-0,982689705319955-0,170512839080986i</v>
      </c>
      <c r="DY109" s="240" t="str">
        <f t="shared" ca="1" si="153"/>
        <v>-0,996172013152928+0,0489387928347264i</v>
      </c>
      <c r="DZ109" s="240" t="str">
        <f t="shared" ca="1" si="154"/>
        <v>-0,961244604916221+0,266012207901696i</v>
      </c>
      <c r="EA109" s="240" t="str">
        <f t="shared" ca="1" si="155"/>
        <v>-0,879604803856639+0,470158562897243i</v>
      </c>
      <c r="EB109" s="240" t="str">
        <f t="shared" ca="1" si="156"/>
        <v>-0,755219956513909+0,651457214647598i</v>
      </c>
      <c r="EC109" s="240" t="str">
        <f t="shared" ca="1" si="157"/>
        <v>-0,594134636579825+0,801097821024023i</v>
      </c>
      <c r="ED109" s="240" t="str">
        <f t="shared" ca="1" si="158"/>
        <v>-0,4041769043673+0,911808486037142i</v>
      </c>
      <c r="EE109" s="240" t="str">
        <f t="shared" ca="1" si="159"/>
        <v>-0,194577896427192+0,978209143003298i</v>
      </c>
      <c r="EF109" s="240" t="str">
        <f t="shared" ca="1" si="160"/>
        <v>0,0244767683623495+0,997073002865795i</v>
      </c>
      <c r="EG109" s="240" t="str">
        <f t="shared" ca="1" si="161"/>
        <v>0,242341966482405+0,967483362396852i</v>
      </c>
      <c r="EH109" s="240" t="str">
        <f t="shared" ca="1" si="162"/>
        <v>0,448430377426956+0,890878152069068i</v>
      </c>
      <c r="EI109" s="240" t="str">
        <f t="shared" ca="1" si="163"/>
        <v>0,632726982376432+0,770980058760337i</v>
      </c>
      <c r="EJ109" s="240" t="str">
        <f t="shared" ca="1" si="164"/>
        <v>0,78627575144812+0,613615619030327i</v>
      </c>
      <c r="EK109" s="240" t="str">
        <f t="shared" ca="1" si="165"/>
        <v>0,901614868594775+0,42643207426518i</v>
      </c>
      <c r="EL109" s="240" t="str">
        <f t="shared" ca="1" si="166"/>
        <v>0,97313934407649+0,218525747324328i</v>
      </c>
      <c r="EM109" s="240" t="str">
        <f t="shared" ca="1" si="167"/>
        <v>0,997373393084695+4,00769404856746E-14i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0,0677425448100481-1,82215751361322i</v>
      </c>
      <c r="G110" s="247" t="str">
        <f t="shared" si="173"/>
        <v>-0,580769122657894+0,19291986784483i</v>
      </c>
      <c r="H110" s="247" t="str">
        <f t="shared" si="38"/>
        <v>0,051959559388725-0,528031645590308i</v>
      </c>
      <c r="I110" s="247" t="str">
        <f t="shared" si="174"/>
        <v>-0,371066278845371+0,189732388203733i</v>
      </c>
      <c r="J110" s="275" t="str">
        <f ca="1">IMPRODUCT(1/N_FFT2,Y100)</f>
        <v>0,00373625593304032+1,18597001389376E-06i</v>
      </c>
      <c r="K110" s="274" t="str">
        <f t="shared" ca="1" si="175"/>
        <v>-0,00138662360281029+0,000708448687636229i</v>
      </c>
      <c r="N110" s="265">
        <f t="shared" ca="1" si="176"/>
        <v>1.0026414620969977</v>
      </c>
      <c r="O110" s="240">
        <f t="shared" ca="1" si="39"/>
        <v>-0.99735853790300222</v>
      </c>
      <c r="P110" s="240" t="str">
        <f t="shared" ca="1" si="40"/>
        <v>-0,967468952406327+0,242338356967728i</v>
      </c>
      <c r="Q110" s="240" t="str">
        <f t="shared" ca="1" si="41"/>
        <v>-0,879591702756042+0,470151560213023i</v>
      </c>
      <c r="R110" s="240" t="str">
        <f t="shared" ca="1" si="42"/>
        <v>-0,738993931041606+0,669785057321891i</v>
      </c>
      <c r="S110" s="240" t="str">
        <f t="shared" ca="1" si="43"/>
        <v>-0,554102715306861+0,829273316836842i</v>
      </c>
      <c r="T110" s="240" t="str">
        <f t="shared" ca="1" si="44"/>
        <v>-0,335999971613624+0,939057012222186i</v>
      </c>
      <c r="U110" s="241" t="str">
        <f t="shared" ca="1" si="45"/>
        <v>-0,0977582317685195+0,992555983937181i</v>
      </c>
      <c r="V110" s="240" t="str">
        <f t="shared" ca="1" si="46"/>
        <v>0,146342891468616+0,986563637706468i</v>
      </c>
      <c r="W110" s="240" t="str">
        <f t="shared" ca="1" si="47"/>
        <v>0,381672588583348+0,921439139743966i</v>
      </c>
      <c r="X110" s="240" t="str">
        <f t="shared" ca="1" si="48"/>
        <v>0,594125787358405+0,801085889230218i</v>
      </c>
      <c r="Y110" s="240" t="str">
        <f t="shared" ca="1" si="49"/>
        <v>0,770968575549599+0,632717558348934i</v>
      </c>
      <c r="Z110" s="240" t="str">
        <f t="shared" ca="1" si="50"/>
        <v>0,901601439669567+0,426425722856607i</v>
      </c>
      <c r="AA110" s="240" t="str">
        <f t="shared" ca="1" si="51"/>
        <v>0,978194573259752+0,194574998325032i</v>
      </c>
      <c r="AB110" s="240" t="str">
        <f t="shared" ca="1" si="52"/>
        <v>0,996157175864953-0,0489380639254905i</v>
      </c>
      <c r="AC110" s="240" t="str">
        <f t="shared" ca="1" si="53"/>
        <v>0,954412614106283-0,289517901282159i</v>
      </c>
      <c r="AD110" s="240" t="str">
        <f t="shared" ca="1" si="54"/>
        <v>0,855462952387445-0,512744761280474i</v>
      </c>
      <c r="AE110" s="240" t="str">
        <f t="shared" ca="1" si="55"/>
        <v>0,705238985425515-0,705238985425512i</v>
      </c>
      <c r="AF110" s="240" t="str">
        <f t="shared" ca="1" si="56"/>
        <v>0,512744761280477-0,855462952387444i</v>
      </c>
      <c r="AG110" s="240" t="str">
        <f t="shared" ca="1" si="57"/>
        <v>0,289517901282152-0,954412614106285i</v>
      </c>
      <c r="AH110" s="240" t="str">
        <f t="shared" ca="1" si="58"/>
        <v>0,0489380639254934-0,996157175864952i</v>
      </c>
      <c r="AI110" s="240" t="str">
        <f t="shared" ca="1" si="59"/>
        <v>-0,19457499832503-0,978194573259753i</v>
      </c>
      <c r="AJ110" s="240" t="str">
        <f t="shared" ca="1" si="60"/>
        <v>-0,426425722856604-0,901601439669568i</v>
      </c>
      <c r="AK110" s="240" t="str">
        <f t="shared" ca="1" si="61"/>
        <v>-0,63271755834894-0,770968575549594i</v>
      </c>
      <c r="AL110" s="240" t="str">
        <f t="shared" ca="1" si="62"/>
        <v>-0,801085889230216-0,594125787358408i</v>
      </c>
      <c r="AM110" s="240" t="str">
        <f t="shared" ca="1" si="63"/>
        <v>-0,921439139743965-0,381672588583351i</v>
      </c>
      <c r="AN110" s="240" t="str">
        <f t="shared" ca="1" si="64"/>
        <v>-0,986563637706469-0,146342891468609i</v>
      </c>
      <c r="AO110" s="240" t="str">
        <f t="shared" ca="1" si="65"/>
        <v>-0,992555983937181+0,097758231768526i</v>
      </c>
      <c r="AP110" s="240" t="str">
        <f t="shared" ca="1" si="66"/>
        <v>-0,939057012222187+0,335999971613621i</v>
      </c>
      <c r="AQ110" s="240" t="str">
        <f t="shared" ca="1" si="67"/>
        <v>-0,829273316836843+0,554102715306859i</v>
      </c>
      <c r="AR110" s="240" t="str">
        <f t="shared" ca="1" si="68"/>
        <v>-0,829273316836843+0,554102715306859i</v>
      </c>
      <c r="AS110" s="240" t="str">
        <f t="shared" ca="1" si="69"/>
        <v>-0,470151560213022+0,879591702756043i</v>
      </c>
      <c r="AT110" s="240" t="str">
        <f t="shared" ca="1" si="70"/>
        <v>-0,242338356967728+0,967468952406327i</v>
      </c>
      <c r="AU110" s="240" t="str">
        <f t="shared" ca="1" si="71"/>
        <v>-2,96297505813279E-15+0,997358537903002i</v>
      </c>
      <c r="AV110" s="240" t="str">
        <f t="shared" ca="1" si="72"/>
        <v>0,242338356967732+0,967468952406326i</v>
      </c>
      <c r="AW110" s="240" t="str">
        <f t="shared" ca="1" si="73"/>
        <v>0,470151560213025+0,879591702756041i</v>
      </c>
      <c r="AX110" s="240" t="str">
        <f t="shared" ca="1" si="74"/>
        <v>0,66978505732189+0,738993931041607i</v>
      </c>
      <c r="AY110" s="240" t="str">
        <f t="shared" ca="1" si="75"/>
        <v>0,82927331683684+0,554102715306863i</v>
      </c>
      <c r="AZ110" s="240" t="str">
        <f t="shared" ca="1" si="76"/>
        <v>0,939057012222188+0,335999971613617i</v>
      </c>
      <c r="BA110" s="240" t="str">
        <f t="shared" ca="1" si="77"/>
        <v>0,992555983937181+0,0977582317685223i</v>
      </c>
      <c r="BB110" s="240" t="str">
        <f t="shared" ca="1" si="78"/>
        <v>0,986563637706468-0,146342891468613i</v>
      </c>
      <c r="BC110" s="240" t="str">
        <f t="shared" ca="1" si="79"/>
        <v>0,921439139743967-0,381672588583346i</v>
      </c>
      <c r="BD110" s="240" t="str">
        <f t="shared" ca="1" si="80"/>
        <v>0,801085889230219-0,594125787358403i</v>
      </c>
      <c r="BE110" s="240" t="str">
        <f t="shared" ca="1" si="81"/>
        <v>0,632717558348944-0,77096857554959i</v>
      </c>
      <c r="BF110" s="240" t="str">
        <f t="shared" ca="1" si="82"/>
        <v>0,426425722856618-0,901601439669561i</v>
      </c>
      <c r="BG110" s="240" t="str">
        <f t="shared" ca="1" si="83"/>
        <v>0,194574998325045-0,97819457325975i</v>
      </c>
      <c r="BH110" s="240" t="str">
        <f t="shared" ca="1" si="84"/>
        <v>-0,0489380639254778-0,996157175864953i</v>
      </c>
      <c r="BI110" s="240" t="str">
        <f t="shared" ca="1" si="85"/>
        <v>-0,289517901282137-0,954412614106289i</v>
      </c>
      <c r="BJ110" s="240" t="str">
        <f t="shared" ca="1" si="86"/>
        <v>-0,512744761280454-0,855462952387457i</v>
      </c>
      <c r="BK110" s="240" t="str">
        <f t="shared" ca="1" si="87"/>
        <v>-0,705238985425496-0,705238985425531i</v>
      </c>
      <c r="BL110" s="240" t="str">
        <f t="shared" ca="1" si="88"/>
        <v>-0,855462952387432-0,512744761280496i</v>
      </c>
      <c r="BM110" s="240" t="str">
        <f t="shared" ca="1" si="89"/>
        <v>-0,954412614106275-0,289517901282184i</v>
      </c>
      <c r="BN110" s="240" t="str">
        <f t="shared" ca="1" si="90"/>
        <v>-0,996157175864951-0,0489380639255265i</v>
      </c>
      <c r="BO110" s="240" t="str">
        <f t="shared" ca="1" si="91"/>
        <v>-0,978194573259758+0,194574998324997i</v>
      </c>
      <c r="BP110" s="240" t="str">
        <f t="shared" ca="1" si="92"/>
        <v>-0,901601439669582+0,426425722856574i</v>
      </c>
      <c r="BQ110" s="240" t="str">
        <f t="shared" ca="1" si="93"/>
        <v>-0,770968575549621+0,632717558348907i</v>
      </c>
      <c r="BR110" s="240" t="str">
        <f t="shared" ca="1" si="94"/>
        <v>-0,594125787358443+0,80108588923019i</v>
      </c>
      <c r="BS110" s="240" t="str">
        <f t="shared" ca="1" si="95"/>
        <v>-0,381672588583391+0,921439139743948i</v>
      </c>
      <c r="BT110" s="240" t="str">
        <f t="shared" ca="1" si="96"/>
        <v>-0,146342891468661+0,986563637706461i</v>
      </c>
      <c r="BU110" s="240" t="str">
        <f t="shared" ca="1" si="97"/>
        <v>0,0977582317685724+0,992555983937176i</v>
      </c>
      <c r="BV110" s="240" t="str">
        <f t="shared" ca="1" si="98"/>
        <v>0,335999971613665+0,939057012222171i</v>
      </c>
      <c r="BW110" s="240" t="str">
        <f t="shared" ca="1" si="99"/>
        <v>0,554102715306896+0,829273316836818i</v>
      </c>
      <c r="BX110" s="240" t="str">
        <f t="shared" ca="1" si="100"/>
        <v>0,738993931041634+0,66978505732186i</v>
      </c>
      <c r="BY110" s="240" t="str">
        <f t="shared" ca="1" si="101"/>
        <v>0,87959170275606+0,47015156021299i</v>
      </c>
      <c r="BZ110" s="240" t="str">
        <f t="shared" ca="1" si="102"/>
        <v>0,967468952406336+0,242338356967693i</v>
      </c>
      <c r="CA110" s="240" t="str">
        <f t="shared" ca="1" si="103"/>
        <v>0,997358537903002-3,30506724067755E-14i</v>
      </c>
      <c r="CB110" s="240" t="str">
        <f t="shared" ca="1" si="104"/>
        <v>0,96746895240632-0,242338356967757i</v>
      </c>
      <c r="CC110" s="240" t="str">
        <f t="shared" ca="1" si="105"/>
        <v>0,879591702756028-0,47015156021305i</v>
      </c>
      <c r="CD110" s="240" t="str">
        <f t="shared" ca="1" si="106"/>
        <v>0,738993931041588-0,66978505732191i</v>
      </c>
      <c r="CE110" s="240" t="str">
        <f t="shared" ca="1" si="107"/>
        <v>0,554102715306841-0,829273316836856i</v>
      </c>
      <c r="CF110" s="240" t="str">
        <f t="shared" ca="1" si="108"/>
        <v>0,335999971613601-0,939057012222194i</v>
      </c>
      <c r="CG110" s="240" t="str">
        <f t="shared" ca="1" si="109"/>
        <v>0,0977582317685049-0,992555983937183i</v>
      </c>
      <c r="CH110" s="240" t="str">
        <f t="shared" ca="1" si="110"/>
        <v>-0,14634289146863-0,986563637706466i</v>
      </c>
      <c r="CI110" s="240" t="str">
        <f t="shared" ca="1" si="111"/>
        <v>-0,381672588583362-0,92143913974396i</v>
      </c>
      <c r="CJ110" s="240" t="str">
        <f t="shared" ca="1" si="112"/>
        <v>-0,594125787358417-0,801085889230209i</v>
      </c>
      <c r="CK110" s="240" t="str">
        <f t="shared" ca="1" si="113"/>
        <v>-0,770968575549602-0,632717558348931i</v>
      </c>
      <c r="CL110" s="240" t="str">
        <f t="shared" ca="1" si="114"/>
        <v>-0,901601439669569-0,426425722856603i</v>
      </c>
      <c r="CM110" s="240" t="str">
        <f t="shared" ca="1" si="115"/>
        <v>-0,978194573259753-0,194574998325028i</v>
      </c>
      <c r="CN110" s="240" t="str">
        <f t="shared" ca="1" si="116"/>
        <v>-0,996157175864952+0,0489380639254952i</v>
      </c>
      <c r="CO110" s="240" t="str">
        <f t="shared" ca="1" si="117"/>
        <v>-0,954412614106284+0,289517901282154i</v>
      </c>
      <c r="CP110" s="240" t="str">
        <f t="shared" ca="1" si="118"/>
        <v>-0,855462952387448+0,512744761280469i</v>
      </c>
      <c r="CQ110" s="240" t="str">
        <f t="shared" ca="1" si="119"/>
        <v>-0,705238985425518+0,705238985425509i</v>
      </c>
      <c r="CR110" s="240" t="str">
        <f t="shared" ca="1" si="120"/>
        <v>-0,512744761280481+0,855462952387441i</v>
      </c>
      <c r="CS110" s="240" t="str">
        <f t="shared" ca="1" si="121"/>
        <v>-0,289517901282167+0,95441261410628i</v>
      </c>
      <c r="CT110" s="240" t="str">
        <f t="shared" ca="1" si="122"/>
        <v>-0,0489380639255091+0,996157175864952i</v>
      </c>
      <c r="CU110" s="240" t="str">
        <f t="shared" ca="1" si="123"/>
        <v>0,194574998325014+0,978194573259755i</v>
      </c>
      <c r="CV110" s="240" t="str">
        <f t="shared" ca="1" si="124"/>
        <v>0,42642572285659+0,901601439669575i</v>
      </c>
      <c r="CW110" s="240" t="str">
        <f t="shared" ca="1" si="125"/>
        <v>0,63271755834892+0,77096857554961i</v>
      </c>
      <c r="CX110" s="240" t="str">
        <f t="shared" ca="1" si="126"/>
        <v>0,801085889230201+0,594125787358429i</v>
      </c>
      <c r="CY110" s="240" t="str">
        <f t="shared" ca="1" si="127"/>
        <v>0,921439139743955+0,381672588583374i</v>
      </c>
      <c r="CZ110" s="240" t="str">
        <f t="shared" ca="1" si="128"/>
        <v>0,986563637706463+0,146342891468644i</v>
      </c>
      <c r="DA110" s="240" t="str">
        <f t="shared" ca="1" si="129"/>
        <v>0,992555983937184-0,097758231768491i</v>
      </c>
      <c r="DB110" s="240" t="str">
        <f t="shared" ca="1" si="130"/>
        <v>0,939057012222199-0,335999971613587i</v>
      </c>
      <c r="DC110" s="240" t="str">
        <f t="shared" ca="1" si="131"/>
        <v>0,829273316836864-0,554102715306829i</v>
      </c>
      <c r="DD110" s="240" t="str">
        <f t="shared" ca="1" si="132"/>
        <v>0,669785057321921-0,738993931041579i</v>
      </c>
      <c r="DE110" s="240" t="str">
        <f t="shared" ca="1" si="133"/>
        <v>0,470151560213062-0,879591702756022i</v>
      </c>
      <c r="DF110" s="240" t="str">
        <f t="shared" ca="1" si="134"/>
        <v>0,242338356967773-0,967468952406316i</v>
      </c>
      <c r="DG110" s="240" t="str">
        <f t="shared" ca="1" si="135"/>
        <v>4,87513800275086E-14-0,997358537903002i</v>
      </c>
      <c r="DH110" s="240" t="str">
        <f t="shared" ca="1" si="136"/>
        <v>-0,242338356967774-0,967468952406315i</v>
      </c>
      <c r="DI110" s="240" t="str">
        <f t="shared" ca="1" si="137"/>
        <v>-0,470151560213064-0,879591702756021i</v>
      </c>
      <c r="DJ110" s="240" t="str">
        <f t="shared" ca="1" si="138"/>
        <v>-0,669785057321922-0,738993931041577i</v>
      </c>
      <c r="DK110" s="240" t="str">
        <f t="shared" ca="1" si="139"/>
        <v>-0,829273316836865-0,554102715306828i</v>
      </c>
      <c r="DL110" s="240" t="str">
        <f t="shared" ca="1" si="140"/>
        <v>-0,939057012222199-0,335999971613586i</v>
      </c>
      <c r="DM110" s="240" t="str">
        <f t="shared" ca="1" si="141"/>
        <v>-0,992555983937184-0,0977582317684893i</v>
      </c>
      <c r="DN110" s="240" t="str">
        <f t="shared" ca="1" si="142"/>
        <v>-0,986563637706463+0,146342891468646i</v>
      </c>
      <c r="DO110" s="240" t="str">
        <f t="shared" ca="1" si="143"/>
        <v>-0,921439139743954+0,381672588583375i</v>
      </c>
      <c r="DP110" s="240" t="str">
        <f t="shared" ca="1" si="144"/>
        <v>-0,8010858892302+0,59412578735843i</v>
      </c>
      <c r="DQ110" s="240" t="str">
        <f t="shared" ca="1" si="145"/>
        <v>-0,632717558348919+0,770968575549611i</v>
      </c>
      <c r="DR110" s="240" t="str">
        <f t="shared" ca="1" si="146"/>
        <v>-0,426425722856588+0,901601439669576i</v>
      </c>
      <c r="DS110" s="240" t="str">
        <f t="shared" ca="1" si="147"/>
        <v>-0,194574998325012+0,978194573259755i</v>
      </c>
      <c r="DT110" s="240" t="str">
        <f t="shared" ca="1" si="148"/>
        <v>0,0489380639255109+0,996157175864952i</v>
      </c>
      <c r="DU110" s="240" t="str">
        <f t="shared" ca="1" si="149"/>
        <v>0,289517901282169+0,95441261410628i</v>
      </c>
      <c r="DV110" s="240" t="str">
        <f t="shared" ca="1" si="150"/>
        <v>0,512744761280482+0,85546295238744i</v>
      </c>
      <c r="DW110" s="240" t="str">
        <f t="shared" ca="1" si="151"/>
        <v>0,70523898542552+0,705238985425507i</v>
      </c>
      <c r="DX110" s="240" t="str">
        <f t="shared" ca="1" si="152"/>
        <v>0,855462952387449+0,512744761280468i</v>
      </c>
      <c r="DY110" s="240" t="str">
        <f t="shared" ca="1" si="153"/>
        <v>0,954412614106285+0,289517901282152i</v>
      </c>
      <c r="DZ110" s="240" t="str">
        <f t="shared" ca="1" si="154"/>
        <v>0,996157175864952+0,0489380639254935i</v>
      </c>
      <c r="EA110" s="240" t="str">
        <f t="shared" ca="1" si="155"/>
        <v>0,978194573259753-0,19457499832503i</v>
      </c>
      <c r="EB110" s="240" t="str">
        <f t="shared" ca="1" si="156"/>
        <v>0,901601439669568-0,426425722856604i</v>
      </c>
      <c r="EC110" s="240" t="str">
        <f t="shared" ca="1" si="157"/>
        <v>0,7709685755496-0,632717558348932i</v>
      </c>
      <c r="ED110" s="240" t="str">
        <f t="shared" ca="1" si="158"/>
        <v>0,594125787358416-0,80108588923021i</v>
      </c>
      <c r="EE110" s="240" t="str">
        <f t="shared" ca="1" si="159"/>
        <v>0,38167258858336-0,921439139743961i</v>
      </c>
      <c r="EF110" s="240" t="str">
        <f t="shared" ca="1" si="160"/>
        <v>0,146342891468628-0,986563637706466i</v>
      </c>
      <c r="EG110" s="240" t="str">
        <f t="shared" ca="1" si="161"/>
        <v>-0,0977582317685066-0,992555983937183i</v>
      </c>
      <c r="EH110" s="240" t="str">
        <f t="shared" ca="1" si="162"/>
        <v>-0,335999971613602-0,939057012222194i</v>
      </c>
      <c r="EI110" s="240" t="str">
        <f t="shared" ca="1" si="163"/>
        <v>-0,554102715306842-0,829273316836855i</v>
      </c>
      <c r="EJ110" s="240" t="str">
        <f t="shared" ca="1" si="164"/>
        <v>-0,738993931041589-0,669785057321909i</v>
      </c>
      <c r="EK110" s="240" t="str">
        <f t="shared" ca="1" si="165"/>
        <v>-0,879591702756029-0,470151560213048i</v>
      </c>
      <c r="EL110" s="240" t="str">
        <f t="shared" ca="1" si="166"/>
        <v>-0,96746895240632-0,242338356967758i</v>
      </c>
      <c r="EM110" s="240" t="str">
        <f t="shared" ca="1" si="167"/>
        <v>-0,997358537903002-3,31118761541899E-14i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0,0379348178087208-1,6578532544355i</v>
      </c>
      <c r="G111" s="247" t="str">
        <f t="shared" si="173"/>
        <v>-0,573385657213912+0,202004030530231i</v>
      </c>
      <c r="H111" s="247" t="str">
        <f t="shared" si="38"/>
        <v>0,043328371257768-0,480771624953488i</v>
      </c>
      <c r="I111" s="247" t="str">
        <f t="shared" si="174"/>
        <v>-0,352844107731061+0,207696364953462i</v>
      </c>
      <c r="J111" s="275" t="str">
        <f ca="1">IMPRODUCT(1/N_FFT2,Z100)</f>
        <v>0,0591738750927352+0,0000799778413849617i</v>
      </c>
      <c r="K111" s="274" t="str">
        <f t="shared" ca="1" si="175"/>
        <v>-0,0208957642650179+0,0122619790468896i</v>
      </c>
      <c r="N111" s="265">
        <f t="shared" ca="1" si="176"/>
        <v>1.0026580541364312</v>
      </c>
      <c r="O111" s="240">
        <f t="shared" ca="1" si="39"/>
        <v>-0.99734194586356895</v>
      </c>
      <c r="P111" s="240" t="str">
        <f t="shared" ca="1" si="40"/>
        <v>-0,961214296837159+0,266003820526654i</v>
      </c>
      <c r="Q111" s="240" t="str">
        <f t="shared" ca="1" si="41"/>
        <v>-0,855448720920525+0,512736231267469i</v>
      </c>
      <c r="R111" s="240" t="str">
        <f t="shared" ca="1" si="42"/>
        <v>-0,687707708639892+0,72232199499683i</v>
      </c>
      <c r="S111" s="240" t="str">
        <f t="shared" ca="1" si="43"/>
        <v>-0,470143738779779+0,879577069883646i</v>
      </c>
      <c r="T111" s="240" t="str">
        <f t="shared" ca="1" si="44"/>
        <v>-0,218518857199178+0,973108660955854i</v>
      </c>
      <c r="U111" s="241" t="str">
        <f t="shared" ca="1" si="45"/>
        <v>0,0489372497927099+0,996140603811357i</v>
      </c>
      <c r="V111" s="240" t="str">
        <f t="shared" ca="1" si="46"/>
        <v>0,312847957351301+0,947004283284954i</v>
      </c>
      <c r="W111" s="240" t="str">
        <f t="shared" ca="1" si="47"/>
        <v>0,554093497263644+0,829259521060249i</v>
      </c>
      <c r="X111" s="240" t="str">
        <f t="shared" ca="1" si="48"/>
        <v>0,755196144399888+0,651436674176756i</v>
      </c>
      <c r="Y111" s="240" t="str">
        <f t="shared" ca="1" si="49"/>
        <v>0,901586440643568+0,426418628845636i</v>
      </c>
      <c r="Z111" s="240" t="str">
        <f t="shared" ca="1" si="50"/>
        <v>0,982658721076056+0,170507462804712i</v>
      </c>
      <c r="AA111" s="240" t="str">
        <f t="shared" ca="1" si="51"/>
        <v>0,992539471792953-0,0977566054642621i</v>
      </c>
      <c r="AB111" s="240" t="str">
        <f t="shared" ca="1" si="52"/>
        <v>0,930512853466535-0,358938416044448i</v>
      </c>
      <c r="AC111" s="240" t="str">
        <f t="shared" ca="1" si="53"/>
        <v>0,80107256237918-0,594115903492058i</v>
      </c>
      <c r="AD111" s="240" t="str">
        <f t="shared" ca="1" si="54"/>
        <v>0,613596271706423-0,78625096014371i</v>
      </c>
      <c r="AE111" s="240" t="str">
        <f t="shared" ca="1" si="55"/>
        <v>0,381666239084743-0,921423810698333i</v>
      </c>
      <c r="AF111" s="240" t="str">
        <f t="shared" ca="1" si="56"/>
        <v>0,122085300997658-0,989841470266447i</v>
      </c>
      <c r="AG111" s="240" t="str">
        <f t="shared" ca="1" si="57"/>
        <v>-0,146340456910793-0,986547225250809i</v>
      </c>
      <c r="AH111" s="240" t="str">
        <f t="shared" ca="1" si="58"/>
        <v>-0,404164160654042-0,911779736680819i</v>
      </c>
      <c r="AI111" s="240" t="str">
        <f t="shared" ca="1" si="59"/>
        <v>-0,632707032470553-0,77095574972967i</v>
      </c>
      <c r="AJ111" s="240" t="str">
        <f t="shared" ca="1" si="60"/>
        <v>-0,815411628457103-0,574277662072856i</v>
      </c>
      <c r="AK111" s="240" t="str">
        <f t="shared" ca="1" si="61"/>
        <v>-0,939041390085928-0,335994381923891i</v>
      </c>
      <c r="AL111" s="240" t="str">
        <f t="shared" ca="1" si="62"/>
        <v>-0,994639604655092-0,0733690250071019i</v>
      </c>
      <c r="AM111" s="240" t="str">
        <f t="shared" ca="1" si="63"/>
        <v>-0,978178300031703+0,194571761378717i</v>
      </c>
      <c r="AN111" s="240" t="str">
        <f t="shared" ca="1" si="64"/>
        <v>-0,890850062646963+0,44841623840003i</v>
      </c>
      <c r="AO111" s="240" t="str">
        <f t="shared" ca="1" si="65"/>
        <v>-0,738981637151312+0,669773914789235i</v>
      </c>
      <c r="AP111" s="240" t="str">
        <f t="shared" ca="1" si="66"/>
        <v>-0,533575567250573+0,842607898735917i</v>
      </c>
      <c r="AQ111" s="240" t="str">
        <f t="shared" ca="1" si="67"/>
        <v>-0,289513084867344+0,954396736514498i</v>
      </c>
      <c r="AR111" s="240" t="str">
        <f t="shared" ca="1" si="68"/>
        <v>-0,289513084867344+0,954396736514498i</v>
      </c>
      <c r="AS111" s="240" t="str">
        <f t="shared" ca="1" si="69"/>
        <v>0,242334325430995+0,967452857609525i</v>
      </c>
      <c r="AT111" s="240" t="str">
        <f t="shared" ca="1" si="70"/>
        <v>0,491588042151089+0,86777425278294i</v>
      </c>
      <c r="AU111" s="240" t="str">
        <f t="shared" ca="1" si="71"/>
        <v>0,705227253081916+0,705227253081917i</v>
      </c>
      <c r="AV111" s="240" t="str">
        <f t="shared" ca="1" si="72"/>
        <v>0,867774252782938+0,491588042151092i</v>
      </c>
      <c r="AW111" s="240" t="str">
        <f t="shared" ca="1" si="73"/>
        <v>0,967452857609524+0,242334325430999i</v>
      </c>
      <c r="AX111" s="240" t="str">
        <f t="shared" ca="1" si="74"/>
        <v>0,997041565115983-0,0244759966089243i</v>
      </c>
      <c r="AY111" s="240" t="str">
        <f t="shared" ca="1" si="75"/>
        <v>0,954396736514499-0,28951308486734i</v>
      </c>
      <c r="AZ111" s="240" t="str">
        <f t="shared" ca="1" si="76"/>
        <v>0,842607898735914-0,533575567250578i</v>
      </c>
      <c r="BA111" s="240" t="str">
        <f t="shared" ca="1" si="77"/>
        <v>0,669773914789206-0,738981637151338i</v>
      </c>
      <c r="BB111" s="240" t="str">
        <f t="shared" ca="1" si="78"/>
        <v>0,448416238400068-0,890850062646944i</v>
      </c>
      <c r="BC111" s="240" t="str">
        <f t="shared" ca="1" si="79"/>
        <v>0,194571761378729-0,978178300031701i</v>
      </c>
      <c r="BD111" s="240" t="str">
        <f t="shared" ca="1" si="80"/>
        <v>-0,0733690250071091-0,994639604655091i</v>
      </c>
      <c r="BE111" s="240" t="str">
        <f t="shared" ca="1" si="81"/>
        <v>-0,335994381923926-0,939041390085916i</v>
      </c>
      <c r="BF111" s="240" t="str">
        <f t="shared" ca="1" si="82"/>
        <v>-0,574277662072829-0,815411628457122i</v>
      </c>
      <c r="BG111" s="240" t="str">
        <f t="shared" ca="1" si="83"/>
        <v>-0,770955749729669-0,632707032470555i</v>
      </c>
      <c r="BH111" s="240" t="str">
        <f t="shared" ca="1" si="84"/>
        <v>-0,911779736680826-0,404164160654026i</v>
      </c>
      <c r="BI111" s="240" t="str">
        <f t="shared" ca="1" si="85"/>
        <v>-0,986547225250801-0,146340456910846i</v>
      </c>
      <c r="BJ111" s="240" t="str">
        <f t="shared" ca="1" si="86"/>
        <v>-0,98984147026645+0,122085300997634i</v>
      </c>
      <c r="BK111" s="240" t="str">
        <f t="shared" ca="1" si="87"/>
        <v>-0,921423810698329+0,381666239084751i</v>
      </c>
      <c r="BL111" s="240" t="str">
        <f t="shared" ca="1" si="88"/>
        <v>-0,786250960143695+0,613596271706445i</v>
      </c>
      <c r="BM111" s="240" t="str">
        <f t="shared" ca="1" si="89"/>
        <v>-0,594115903492093+0,801072562379154i</v>
      </c>
      <c r="BN111" s="240" t="str">
        <f t="shared" ca="1" si="90"/>
        <v>-0,35893841604446+0,93051285346653i</v>
      </c>
      <c r="BO111" s="240" t="str">
        <f t="shared" ca="1" si="91"/>
        <v>-0,0977566054642543+0,992539471792954i</v>
      </c>
      <c r="BP111" s="240" t="str">
        <f t="shared" ca="1" si="92"/>
        <v>0,170507462804748+0,98265872107605i</v>
      </c>
      <c r="BQ111" s="240" t="str">
        <f t="shared" ca="1" si="93"/>
        <v>0,426418628845607+0,901586440643582i</v>
      </c>
      <c r="BR111" s="240" t="str">
        <f t="shared" ca="1" si="94"/>
        <v>0,651436674176753+0,75519614439989i</v>
      </c>
      <c r="BS111" s="240" t="str">
        <f t="shared" ca="1" si="95"/>
        <v>0,829259521060258+0,55409349726363i</v>
      </c>
      <c r="BT111" s="240" t="str">
        <f t="shared" ca="1" si="96"/>
        <v>0,947004283284969+0,312847957351256i</v>
      </c>
      <c r="BU111" s="240" t="str">
        <f t="shared" ca="1" si="97"/>
        <v>0,996140603811356+0,0489372497927322i</v>
      </c>
      <c r="BV111" s="240" t="str">
        <f t="shared" ca="1" si="98"/>
        <v>0,973108660955854-0,218518857199175i</v>
      </c>
      <c r="BW111" s="240" t="str">
        <f t="shared" ca="1" si="99"/>
        <v>0,879577069883633-0,470143738779803i</v>
      </c>
      <c r="BX111" s="240" t="str">
        <f t="shared" ca="1" si="100"/>
        <v>0,722321994996861-0,687707708639859i</v>
      </c>
      <c r="BY111" s="240" t="str">
        <f t="shared" ca="1" si="101"/>
        <v>0,512736231267483-0,855448720920518i</v>
      </c>
      <c r="BZ111" s="240" t="str">
        <f t="shared" ca="1" si="102"/>
        <v>0,266003820526642-0,961214296837162i</v>
      </c>
      <c r="CA111" s="240" t="str">
        <f t="shared" ca="1" si="103"/>
        <v>-3,65322983526709E-14-0,997341945863569i</v>
      </c>
      <c r="CB111" s="240" t="str">
        <f t="shared" ca="1" si="104"/>
        <v>-0,26600382052662-0,961214296837168i</v>
      </c>
      <c r="CC111" s="240" t="str">
        <f t="shared" ca="1" si="105"/>
        <v>-0,51273623126746-0,85544872092053i</v>
      </c>
      <c r="CD111" s="240" t="str">
        <f t="shared" ca="1" si="106"/>
        <v>-0,722321994996843-0,687707708639878i</v>
      </c>
      <c r="CE111" s="240" t="str">
        <f t="shared" ca="1" si="107"/>
        <v>-0,879577069883669-0,470143738779736i</v>
      </c>
      <c r="CF111" s="240" t="str">
        <f t="shared" ca="1" si="108"/>
        <v>-0,973108660955849-0,218518857199201i</v>
      </c>
      <c r="CG111" s="240" t="str">
        <f t="shared" ca="1" si="109"/>
        <v>-0,996140603811357+0,0489372497927079i</v>
      </c>
      <c r="CH111" s="240" t="str">
        <f t="shared" ca="1" si="110"/>
        <v>-0,947004283284946+0,312847957351326i</v>
      </c>
      <c r="CI111" s="240" t="str">
        <f t="shared" ca="1" si="111"/>
        <v>-0,829259521060272+0,554093497263608i</v>
      </c>
      <c r="CJ111" s="240" t="str">
        <f t="shared" ca="1" si="112"/>
        <v>-0,651436674176772+0,755196144399874i</v>
      </c>
      <c r="CK111" s="240" t="str">
        <f t="shared" ca="1" si="113"/>
        <v>-0,42641862884563+0,901586440643571i</v>
      </c>
      <c r="CL111" s="240" t="str">
        <f t="shared" ca="1" si="114"/>
        <v>-0,170507462804675+0,982658721076062i</v>
      </c>
      <c r="CM111" s="240" t="str">
        <f t="shared" ca="1" si="115"/>
        <v>0,0977566054642284+0,992539471792957i</v>
      </c>
      <c r="CN111" s="240" t="str">
        <f t="shared" ca="1" si="116"/>
        <v>0,358938416044436+0,93051285346654i</v>
      </c>
      <c r="CO111" s="240" t="str">
        <f t="shared" ca="1" si="117"/>
        <v>0,594115903492073+0,801072562379169i</v>
      </c>
      <c r="CP111" s="240" t="str">
        <f t="shared" ca="1" si="118"/>
        <v>0,786250960143739+0,613596271706387i</v>
      </c>
      <c r="CQ111" s="240" t="str">
        <f t="shared" ca="1" si="119"/>
        <v>0,92142381069832+0,381666239084774i</v>
      </c>
      <c r="CR111" s="240" t="str">
        <f t="shared" ca="1" si="120"/>
        <v>0,989841470266447+0,122085300997662i</v>
      </c>
      <c r="CS111" s="240" t="str">
        <f t="shared" ca="1" si="121"/>
        <v>0,986547225250805-0,14634045691082i</v>
      </c>
      <c r="CT111" s="240" t="str">
        <f t="shared" ca="1" si="122"/>
        <v>0,911779736680836-0,404164160654004i</v>
      </c>
      <c r="CU111" s="240" t="str">
        <f t="shared" ca="1" si="123"/>
        <v>0,770955749729685-0,632707032470534i</v>
      </c>
      <c r="CV111" s="240" t="str">
        <f t="shared" ca="1" si="124"/>
        <v>0,57427766207285-0,815411628457107i</v>
      </c>
      <c r="CW111" s="240" t="str">
        <f t="shared" ca="1" si="125"/>
        <v>0,335994381923855-0,939041390085941i</v>
      </c>
      <c r="CX111" s="240" t="str">
        <f t="shared" ca="1" si="126"/>
        <v>0,0733690250071353-0,994639604655089i</v>
      </c>
      <c r="CY111" s="240" t="str">
        <f t="shared" ca="1" si="127"/>
        <v>-0,194571761378705-0,978178300031706i</v>
      </c>
      <c r="CZ111" s="240" t="str">
        <f t="shared" ca="1" si="128"/>
        <v>-0,448416238400044-0,890850062646956i</v>
      </c>
      <c r="DA111" s="240" t="str">
        <f t="shared" ca="1" si="129"/>
        <v>-0,669773914789261-0,738981637151287i</v>
      </c>
      <c r="DB111" s="240" t="str">
        <f t="shared" ca="1" si="130"/>
        <v>-0,842607898735902-0,533575567250599i</v>
      </c>
      <c r="DC111" s="240" t="str">
        <f t="shared" ca="1" si="131"/>
        <v>-0,954396736514497-0,289513084867347i</v>
      </c>
      <c r="DD111" s="240" t="str">
        <f t="shared" ca="1" si="132"/>
        <v>-0,997041565115984-0,024475996608899i</v>
      </c>
      <c r="DE111" s="240" t="str">
        <f t="shared" ca="1" si="133"/>
        <v>-0,967452857609535+0,242334325430953i</v>
      </c>
      <c r="DF111" s="240" t="str">
        <f t="shared" ca="1" si="134"/>
        <v>-0,867774252782951+0,491588042151069i</v>
      </c>
      <c r="DG111" s="240" t="str">
        <f t="shared" ca="1" si="135"/>
        <v>-0,705227253081912+0,705227253081921i</v>
      </c>
      <c r="DH111" s="240" t="str">
        <f t="shared" ca="1" si="136"/>
        <v>-0,49158804215106+0,867774252782956i</v>
      </c>
      <c r="DI111" s="240" t="str">
        <f t="shared" ca="1" si="137"/>
        <v>-0,242334325431039+0,967452857609513i</v>
      </c>
      <c r="DJ111" s="240" t="str">
        <f t="shared" ca="1" si="138"/>
        <v>0,0244759966089094+0,997041565115984i</v>
      </c>
      <c r="DK111" s="240" t="str">
        <f t="shared" ca="1" si="139"/>
        <v>0,289513084867357+0,954396736514494i</v>
      </c>
      <c r="DL111" s="240" t="str">
        <f t="shared" ca="1" si="140"/>
        <v>0,533575567250611+0,842607898735894i</v>
      </c>
      <c r="DM111" s="240" t="str">
        <f t="shared" ca="1" si="141"/>
        <v>0,738981637151294+0,669773914789254i</v>
      </c>
      <c r="DN111" s="240" t="str">
        <f t="shared" ca="1" si="142"/>
        <v>0,890850062646961+0,448416238400035i</v>
      </c>
      <c r="DO111" s="240" t="str">
        <f t="shared" ca="1" si="143"/>
        <v>0,978178300031708+0,194571761378691i</v>
      </c>
      <c r="DP111" s="240" t="str">
        <f t="shared" ca="1" si="144"/>
        <v>0,994639604655096-0,0733690250070467i</v>
      </c>
      <c r="DQ111" s="240" t="str">
        <f t="shared" ca="1" si="145"/>
        <v>0,939041390085936-0,335994381923869i</v>
      </c>
      <c r="DR111" s="240" t="str">
        <f t="shared" ca="1" si="146"/>
        <v>0,815411628457101-0,574277662072859i</v>
      </c>
      <c r="DS111" s="240" t="str">
        <f t="shared" ca="1" si="147"/>
        <v>0,632707032470526-0,770955749729692i</v>
      </c>
      <c r="DT111" s="240" t="str">
        <f t="shared" ca="1" si="148"/>
        <v>0,404164160654082-0,911779736680802i</v>
      </c>
      <c r="DU111" s="240" t="str">
        <f t="shared" ca="1" si="149"/>
        <v>0,146340456910809-0,986547225250807i</v>
      </c>
      <c r="DV111" s="240" t="str">
        <f t="shared" ca="1" si="150"/>
        <v>-0,122085300997673-0,989841470266445i</v>
      </c>
      <c r="DW111" s="240" t="str">
        <f t="shared" ca="1" si="151"/>
        <v>-0,381666239084783-0,921423810698316i</v>
      </c>
      <c r="DX111" s="240" t="str">
        <f t="shared" ca="1" si="152"/>
        <v>-0,613596271706395-0,786250960143732i</v>
      </c>
      <c r="DY111" s="240" t="str">
        <f t="shared" ca="1" si="153"/>
        <v>-0,801072562379177-0,594115903492062i</v>
      </c>
      <c r="DZ111" s="240" t="str">
        <f t="shared" ca="1" si="154"/>
        <v>-0,930512853466543-0,358938416044426i</v>
      </c>
      <c r="EA111" s="240" t="str">
        <f t="shared" ca="1" si="155"/>
        <v>-0,992539471792958-0,097756605464218i</v>
      </c>
      <c r="EB111" s="240" t="str">
        <f t="shared" ca="1" si="156"/>
        <v>-0,982658721076061+0,170507462804685i</v>
      </c>
      <c r="EC111" s="240" t="str">
        <f t="shared" ca="1" si="157"/>
        <v>-0,901586440643566+0,426418628845639i</v>
      </c>
      <c r="ED111" s="240" t="str">
        <f t="shared" ca="1" si="158"/>
        <v>-0,755196144399865+0,651436674176782i</v>
      </c>
      <c r="EE111" s="240" t="str">
        <f t="shared" ca="1" si="159"/>
        <v>-0,55409349726368+0,829259521060226i</v>
      </c>
      <c r="EF111" s="240" t="str">
        <f t="shared" ca="1" si="160"/>
        <v>-0,312847957351319+0,947004283284948i</v>
      </c>
      <c r="EG111" s="240" t="str">
        <f t="shared" ca="1" si="161"/>
        <v>-0,0489372497926975+0,996140603811358i</v>
      </c>
      <c r="EH111" s="240" t="str">
        <f t="shared" ca="1" si="162"/>
        <v>0,218518857199211+0,973108660955847i</v>
      </c>
      <c r="EI111" s="240" t="str">
        <f t="shared" ca="1" si="163"/>
        <v>0,470143738779748+0,879577069883663i</v>
      </c>
      <c r="EJ111" s="240" t="str">
        <f t="shared" ca="1" si="164"/>
        <v>0,687707708639888+0,722321994996833i</v>
      </c>
      <c r="EK111" s="240" t="str">
        <f t="shared" ca="1" si="165"/>
        <v>0,855448720920537+0,512736231267448i</v>
      </c>
      <c r="EL111" s="240" t="str">
        <f t="shared" ca="1" si="166"/>
        <v>0,961214296837171+0,26600382052661i</v>
      </c>
      <c r="EM111" s="240" t="str">
        <f t="shared" ca="1" si="167"/>
        <v>0,997341945863569+2,61469737529664E-14i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0,0152290887282461-1,52026658043447i</v>
      </c>
      <c r="G112" s="247" t="str">
        <f t="shared" si="173"/>
        <v>-0,565503542001276+0,21121691285927i</v>
      </c>
      <c r="H112" s="247" t="str">
        <f t="shared" si="38"/>
        <v>0,0367457351161418-0,441226152897164i</v>
      </c>
      <c r="I112" s="247" t="str">
        <f t="shared" si="174"/>
        <v>-0,333529578218984+0,223143547368936i</v>
      </c>
      <c r="J112" s="275" t="str">
        <f ca="1">IMPRODUCT(1/N_FFT2,AA100)</f>
        <v>0,00405620528240953-1,16587098415396E-06i</v>
      </c>
      <c r="K112" s="274" t="str">
        <f t="shared" ca="1" si="175"/>
        <v>-0,00135260428042449+0,000905504888031082i</v>
      </c>
      <c r="N112" s="265">
        <f t="shared" ca="1" si="176"/>
        <v>1.0026764372768939</v>
      </c>
      <c r="O112" s="240">
        <f t="shared" ca="1" si="39"/>
        <v>-0.99732356272310596</v>
      </c>
      <c r="P112" s="240" t="str">
        <f t="shared" ca="1" si="40"/>
        <v>-0,954379144945892+0,289507748523347i</v>
      </c>
      <c r="Q112" s="240" t="str">
        <f t="shared" ca="1" si="41"/>
        <v>-0,829244236037574+0,554083284138016i</v>
      </c>
      <c r="R112" s="240" t="str">
        <f t="shared" ca="1" si="42"/>
        <v>-0,632695370329699+0,770941539369928i</v>
      </c>
      <c r="S112" s="240" t="str">
        <f t="shared" ca="1" si="43"/>
        <v>-0,38165920416146+0,921406826891113i</v>
      </c>
      <c r="T112" s="240" t="str">
        <f t="shared" ca="1" si="44"/>
        <v>-0,0977548036014035+0,992521177172336i</v>
      </c>
      <c r="U112" s="241" t="str">
        <f t="shared" ca="1" si="45"/>
        <v>0,194568175005924+0,97816027011813i</v>
      </c>
      <c r="V112" s="240" t="str">
        <f t="shared" ca="1" si="46"/>
        <v>0,470135073027349+0,879560857401169i</v>
      </c>
      <c r="W112" s="240" t="str">
        <f t="shared" ca="1" si="47"/>
        <v>0,705214254238632+0,705214254238639i</v>
      </c>
      <c r="X112" s="240" t="str">
        <f t="shared" ca="1" si="48"/>
        <v>0,879560857401169+0,470135073027349i</v>
      </c>
      <c r="Y112" s="240" t="str">
        <f t="shared" ca="1" si="49"/>
        <v>0,97816027011813+0,194568175005924i</v>
      </c>
      <c r="Z112" s="240" t="str">
        <f t="shared" ca="1" si="50"/>
        <v>0,992521177172336-0,0977548036014036i</v>
      </c>
      <c r="AA112" s="240" t="str">
        <f t="shared" ca="1" si="51"/>
        <v>0,921406826891113-0,38165920416146i</v>
      </c>
      <c r="AB112" s="240" t="str">
        <f t="shared" ca="1" si="52"/>
        <v>0,770941539369928-0,632695370329698i</v>
      </c>
      <c r="AC112" s="240" t="str">
        <f t="shared" ca="1" si="53"/>
        <v>0,554083284138019-0,829244236037572i</v>
      </c>
      <c r="AD112" s="240" t="str">
        <f t="shared" ca="1" si="54"/>
        <v>0,289507748523344-0,954379144945893i</v>
      </c>
      <c r="AE112" s="240" t="str">
        <f t="shared" ca="1" si="55"/>
        <v>1,83280413287126E-16-0,997323562723106i</v>
      </c>
      <c r="AF112" s="240" t="str">
        <f t="shared" ca="1" si="56"/>
        <v>-0,289507748523344-0,954379144945893i</v>
      </c>
      <c r="AG112" s="240" t="str">
        <f t="shared" ca="1" si="57"/>
        <v>-0,55408328413802-0,829244236037572i</v>
      </c>
      <c r="AH112" s="240" t="str">
        <f t="shared" ca="1" si="58"/>
        <v>-0,770941539369929-0,632695370329698i</v>
      </c>
      <c r="AI112" s="240" t="str">
        <f t="shared" ca="1" si="59"/>
        <v>-0,921406826891113-0,38165920416146i</v>
      </c>
      <c r="AJ112" s="240" t="str">
        <f t="shared" ca="1" si="60"/>
        <v>-0,992521177172336-0,0977548036014035i</v>
      </c>
      <c r="AK112" s="240" t="str">
        <f t="shared" ca="1" si="61"/>
        <v>-0,97816027011813+0,194568175005925i</v>
      </c>
      <c r="AL112" s="240" t="str">
        <f t="shared" ca="1" si="62"/>
        <v>-0,879560857401169+0,470135073027349i</v>
      </c>
      <c r="AM112" s="240" t="str">
        <f t="shared" ca="1" si="63"/>
        <v>-0,705214254238639+0,705214254238632i</v>
      </c>
      <c r="AN112" s="240" t="str">
        <f t="shared" ca="1" si="64"/>
        <v>-0,470135073027349+0,879560857401169i</v>
      </c>
      <c r="AO112" s="240" t="str">
        <f t="shared" ca="1" si="65"/>
        <v>-0,194568175005925+0,97816027011813i</v>
      </c>
      <c r="AP112" s="240" t="str">
        <f t="shared" ca="1" si="66"/>
        <v>0,0977548036014038+0,992521177172336i</v>
      </c>
      <c r="AQ112" s="240" t="str">
        <f t="shared" ca="1" si="67"/>
        <v>0,38165920416146+0,921406826891113i</v>
      </c>
      <c r="AR112" s="240" t="str">
        <f t="shared" ca="1" si="68"/>
        <v>0,38165920416146+0,921406826891113i</v>
      </c>
      <c r="AS112" s="240" t="str">
        <f t="shared" ca="1" si="69"/>
        <v>0,829244236037572+0,554083284138019i</v>
      </c>
      <c r="AT112" s="240" t="str">
        <f t="shared" ca="1" si="70"/>
        <v>0,954379144945893+0,289507748523343i</v>
      </c>
      <c r="AU112" s="240" t="str">
        <f t="shared" ca="1" si="71"/>
        <v>0,997323562723106+3,66560826574252E-16i</v>
      </c>
      <c r="AV112" s="240" t="str">
        <f t="shared" ca="1" si="72"/>
        <v>0,954379144945893-0,289507748523344i</v>
      </c>
      <c r="AW112" s="240" t="str">
        <f t="shared" ca="1" si="73"/>
        <v>0,829244236037555-0,554083284138045i</v>
      </c>
      <c r="AX112" s="240" t="str">
        <f t="shared" ca="1" si="74"/>
        <v>0,632695370329705-0,770941539369922i</v>
      </c>
      <c r="AY112" s="240" t="str">
        <f t="shared" ca="1" si="75"/>
        <v>0,381659204161414-0,921406826891132i</v>
      </c>
      <c r="AZ112" s="240" t="str">
        <f t="shared" ca="1" si="76"/>
        <v>0,0977548036014028-0,992521177172336i</v>
      </c>
      <c r="BA112" s="240" t="str">
        <f t="shared" ca="1" si="77"/>
        <v>-0,194568175005886-0,978160270118138i</v>
      </c>
      <c r="BB112" s="240" t="str">
        <f t="shared" ca="1" si="78"/>
        <v>-0,470135073027368-0,879560857401159i</v>
      </c>
      <c r="BC112" s="240" t="str">
        <f t="shared" ca="1" si="79"/>
        <v>-0,705214254238618-0,705214254238653i</v>
      </c>
      <c r="BD112" s="240" t="str">
        <f t="shared" ca="1" si="80"/>
        <v>-0,879560857401183-0,470135073027323i</v>
      </c>
      <c r="BE112" s="240" t="str">
        <f t="shared" ca="1" si="81"/>
        <v>-0,978160270118128-0,194568175005934i</v>
      </c>
      <c r="BF112" s="240" t="str">
        <f t="shared" ca="1" si="82"/>
        <v>-0,992521177172331+0,097754803601453i</v>
      </c>
      <c r="BG112" s="240" t="str">
        <f t="shared" ca="1" si="83"/>
        <v>-0,921406826891112+0,381659204161461i</v>
      </c>
      <c r="BH112" s="240" t="str">
        <f t="shared" ca="1" si="84"/>
        <v>-0,770941539369953+0,632695370329668i</v>
      </c>
      <c r="BI112" s="240" t="str">
        <f t="shared" ca="1" si="85"/>
        <v>-0,554083284138002+0,829244236037584i</v>
      </c>
      <c r="BJ112" s="240" t="str">
        <f t="shared" ca="1" si="86"/>
        <v>-0,289507748523372+0,954379144945884i</v>
      </c>
      <c r="BK112" s="240" t="str">
        <f t="shared" ca="1" si="87"/>
        <v>2,95674017996883E-14+0,997323562723106i</v>
      </c>
      <c r="BL112" s="240" t="str">
        <f t="shared" ca="1" si="88"/>
        <v>0,289507748523336+0,954379144945895i</v>
      </c>
      <c r="BM112" s="240" t="str">
        <f t="shared" ca="1" si="89"/>
        <v>0,554083284138052+0,82924423603755i</v>
      </c>
      <c r="BN112" s="240" t="str">
        <f t="shared" ca="1" si="90"/>
        <v>0,770941539369929+0,632695370329697i</v>
      </c>
      <c r="BO112" s="240" t="str">
        <f t="shared" ca="1" si="91"/>
        <v>0,921406826891098+0,381659204161496i</v>
      </c>
      <c r="BP112" s="240" t="str">
        <f t="shared" ca="1" si="92"/>
        <v>0,992521177172337+0,0977548036013925i</v>
      </c>
      <c r="BQ112" s="240" t="str">
        <f t="shared" ca="1" si="93"/>
        <v>0,978160270118136-0,194568175005896i</v>
      </c>
      <c r="BR112" s="240" t="str">
        <f t="shared" ca="1" si="94"/>
        <v>0,879560857401154-0,470135073027377i</v>
      </c>
      <c r="BS112" s="240" t="str">
        <f t="shared" ca="1" si="95"/>
        <v>0,705214254238645-0,705214254238626i</v>
      </c>
      <c r="BT112" s="240" t="str">
        <f t="shared" ca="1" si="96"/>
        <v>0,470135073027314-0,879560857401188i</v>
      </c>
      <c r="BU112" s="240" t="str">
        <f t="shared" ca="1" si="97"/>
        <v>0,194568175005925-0,97816027011813i</v>
      </c>
      <c r="BV112" s="240" t="str">
        <f t="shared" ca="1" si="98"/>
        <v>-0,0977548036013629-0,99252117717234i</v>
      </c>
      <c r="BW112" s="240" t="str">
        <f t="shared" ca="1" si="99"/>
        <v>-0,381659204161471-0,921406826891108i</v>
      </c>
      <c r="BX112" s="240" t="str">
        <f t="shared" ca="1" si="100"/>
        <v>-0,632695370329676-0,770941539369947i</v>
      </c>
      <c r="BY112" s="240" t="str">
        <f t="shared" ca="1" si="101"/>
        <v>-0,829244236037589-0,554083284137995i</v>
      </c>
      <c r="BZ112" s="240" t="str">
        <f t="shared" ca="1" si="102"/>
        <v>-0,954379144945887-0,289507748523364i</v>
      </c>
      <c r="CA112" s="240" t="str">
        <f t="shared" ca="1" si="103"/>
        <v>-0,997323562723106+4,17853391085686E-14i</v>
      </c>
      <c r="CB112" s="240" t="str">
        <f t="shared" ca="1" si="104"/>
        <v>-0,954379144945892+0,289507748523346i</v>
      </c>
      <c r="CC112" s="240" t="str">
        <f t="shared" ca="1" si="105"/>
        <v>-0,829244236037599+0,554083284137978i</v>
      </c>
      <c r="CD112" s="240" t="str">
        <f t="shared" ca="1" si="106"/>
        <v>-0,63269537032969+0,770941539369935i</v>
      </c>
      <c r="CE112" s="240" t="str">
        <f t="shared" ca="1" si="107"/>
        <v>-0,381659204161488+0,921406826891101i</v>
      </c>
      <c r="CF112" s="240" t="str">
        <f t="shared" ca="1" si="108"/>
        <v>-0,097754803601382+0,992521177172338i</v>
      </c>
      <c r="CG112" s="240" t="str">
        <f t="shared" ca="1" si="109"/>
        <v>0,194568175005906+0,978160270118134i</v>
      </c>
      <c r="CH112" s="240" t="str">
        <f t="shared" ca="1" si="110"/>
        <v>0,470135073027385+0,87956085740115i</v>
      </c>
      <c r="CI112" s="240" t="str">
        <f t="shared" ca="1" si="111"/>
        <v>0,705214254238632+0,705214254238639i</v>
      </c>
      <c r="CJ112" s="240" t="str">
        <f t="shared" ca="1" si="112"/>
        <v>0,879560857401145+0,470135073027394i</v>
      </c>
      <c r="CK112" s="240" t="str">
        <f t="shared" ca="1" si="113"/>
        <v>0,978160270118133+0,194568175005913i</v>
      </c>
      <c r="CL112" s="240" t="str">
        <f t="shared" ca="1" si="114"/>
        <v>0,992521177172339-0,0977548036013751i</v>
      </c>
      <c r="CM112" s="240" t="str">
        <f t="shared" ca="1" si="115"/>
        <v>0,921406826891105-0,381659204161479i</v>
      </c>
      <c r="CN112" s="240" t="str">
        <f t="shared" ca="1" si="116"/>
        <v>0,770941539369941-0,632695370329682i</v>
      </c>
      <c r="CO112" s="240" t="str">
        <f t="shared" ca="1" si="117"/>
        <v>0,554083284137984-0,829244236037596i</v>
      </c>
      <c r="CP112" s="240" t="str">
        <f t="shared" ca="1" si="118"/>
        <v>0,289507748523352-0,95437914494589i</v>
      </c>
      <c r="CQ112" s="240" t="str">
        <f t="shared" ca="1" si="119"/>
        <v>4,87496704233674E-14-0,997323562723106i</v>
      </c>
      <c r="CR112" s="240" t="str">
        <f t="shared" ca="1" si="120"/>
        <v>-0,289507748523354-0,95437914494589i</v>
      </c>
      <c r="CS112" s="240" t="str">
        <f t="shared" ca="1" si="121"/>
        <v>-0,554083284137986-0,829244236037595i</v>
      </c>
      <c r="CT112" s="240" t="str">
        <f t="shared" ca="1" si="122"/>
        <v>-0,770941539369942-0,632695370329681i</v>
      </c>
      <c r="CU112" s="240" t="str">
        <f t="shared" ca="1" si="123"/>
        <v>-0,921406826891106-0,381659204161477i</v>
      </c>
      <c r="CV112" s="240" t="str">
        <f t="shared" ca="1" si="124"/>
        <v>-0,992521177172339-0,0977548036013734i</v>
      </c>
      <c r="CW112" s="240" t="str">
        <f t="shared" ca="1" si="125"/>
        <v>-0,978160270118132+0,194568175005915i</v>
      </c>
      <c r="CX112" s="240" t="str">
        <f t="shared" ca="1" si="126"/>
        <v>-0,879560857401192+0,470135073027304i</v>
      </c>
      <c r="CY112" s="240" t="str">
        <f t="shared" ca="1" si="127"/>
        <v>-0,705214254238631+0,70521425423864i</v>
      </c>
      <c r="CZ112" s="240" t="str">
        <f t="shared" ca="1" si="128"/>
        <v>-0,470135073027383+0,879560857401151i</v>
      </c>
      <c r="DA112" s="240" t="str">
        <f t="shared" ca="1" si="129"/>
        <v>-0,194568175005904+0,978160270118134i</v>
      </c>
      <c r="DB112" s="240" t="str">
        <f t="shared" ca="1" si="130"/>
        <v>0,0977548036013837+0,992521177172338i</v>
      </c>
      <c r="DC112" s="240" t="str">
        <f t="shared" ca="1" si="131"/>
        <v>0,38165920416149+0,9214068268911i</v>
      </c>
      <c r="DD112" s="240" t="str">
        <f t="shared" ca="1" si="132"/>
        <v>0,632695370329692+0,770941539369934i</v>
      </c>
      <c r="DE112" s="240" t="str">
        <f t="shared" ca="1" si="133"/>
        <v>0,8292442360376+0,554083284137977i</v>
      </c>
      <c r="DF112" s="240" t="str">
        <f t="shared" ca="1" si="134"/>
        <v>0,954379144945893+0,289507748523344i</v>
      </c>
      <c r="DG112" s="240" t="str">
        <f t="shared" ca="1" si="135"/>
        <v>0,997323562723106+4,00749381779635E-14i</v>
      </c>
      <c r="DH112" s="240" t="str">
        <f t="shared" ca="1" si="136"/>
        <v>0,954379144945886-0,289507748523366i</v>
      </c>
      <c r="DI112" s="240" t="str">
        <f t="shared" ca="1" si="137"/>
        <v>0,829244236037588-0,554083284137996i</v>
      </c>
      <c r="DJ112" s="240" t="str">
        <f t="shared" ca="1" si="138"/>
        <v>0,632695370329674-0,770941539369948i</v>
      </c>
      <c r="DK112" s="240" t="str">
        <f t="shared" ca="1" si="139"/>
        <v>0,381659204161469-0,921406826891109i</v>
      </c>
      <c r="DL112" s="240" t="str">
        <f t="shared" ca="1" si="140"/>
        <v>0,0977548036013647-0,99252117717234i</v>
      </c>
      <c r="DM112" s="240" t="str">
        <f t="shared" ca="1" si="141"/>
        <v>-0,194568175005927-0,97816027011813i</v>
      </c>
      <c r="DN112" s="240" t="str">
        <f t="shared" ca="1" si="142"/>
        <v>-0,470135073027315-0,879560857401187i</v>
      </c>
      <c r="DO112" s="240" t="str">
        <f t="shared" ca="1" si="143"/>
        <v>-0,705214254238647-0,705214254238624i</v>
      </c>
      <c r="DP112" s="240" t="str">
        <f t="shared" ca="1" si="144"/>
        <v>-0,879560857401155-0,470135073027375i</v>
      </c>
      <c r="DQ112" s="240" t="str">
        <f t="shared" ca="1" si="145"/>
        <v>-0,978160270118137-0,194568175005892i</v>
      </c>
      <c r="DR112" s="240" t="str">
        <f t="shared" ca="1" si="146"/>
        <v>-0,992521177172337+0,0977548036013959i</v>
      </c>
      <c r="DS112" s="240" t="str">
        <f t="shared" ca="1" si="147"/>
        <v>-0,921406826891097+0,381659204161498i</v>
      </c>
      <c r="DT112" s="240" t="str">
        <f t="shared" ca="1" si="148"/>
        <v>-0,770941539369928+0,632695370329698i</v>
      </c>
      <c r="DU112" s="240" t="str">
        <f t="shared" ca="1" si="149"/>
        <v>-0,55408328413805+0,829244236037552i</v>
      </c>
      <c r="DV112" s="240" t="str">
        <f t="shared" ca="1" si="150"/>
        <v>-0,289507748523336+0,954379144945895i</v>
      </c>
      <c r="DW112" s="240" t="str">
        <f t="shared" ca="1" si="151"/>
        <v>-2,78570008690831E-14+0,997323562723106i</v>
      </c>
      <c r="DX112" s="240" t="str">
        <f t="shared" ca="1" si="152"/>
        <v>0,289507748523371+0,954379144945885i</v>
      </c>
      <c r="DY112" s="240" t="str">
        <f t="shared" ca="1" si="153"/>
        <v>0,554083284138003+0,829244236037583i</v>
      </c>
      <c r="DZ112" s="240" t="str">
        <f t="shared" ca="1" si="154"/>
        <v>0,770941539369956+0,632695370329665i</v>
      </c>
      <c r="EA112" s="240" t="str">
        <f t="shared" ca="1" si="155"/>
        <v>0,921406826891112+0,381659204161461i</v>
      </c>
      <c r="EB112" s="240" t="str">
        <f t="shared" ca="1" si="156"/>
        <v>0,992521177172332+0,0977548036014513i</v>
      </c>
      <c r="EC112" s="240" t="str">
        <f t="shared" ca="1" si="157"/>
        <v>0,978160270118127-0,194568175005939i</v>
      </c>
      <c r="ED112" s="240" t="str">
        <f t="shared" ca="1" si="158"/>
        <v>0,879560857401183-0,470135073027323i</v>
      </c>
      <c r="EE112" s="240" t="str">
        <f t="shared" ca="1" si="159"/>
        <v>0,705214254238616-0,705214254238655i</v>
      </c>
      <c r="EF112" s="240" t="str">
        <f t="shared" ca="1" si="160"/>
        <v>0,470135073027368-0,879560857401159i</v>
      </c>
      <c r="EG112" s="240" t="str">
        <f t="shared" ca="1" si="161"/>
        <v>0,194568175005884-0,978160270118138i</v>
      </c>
      <c r="EH112" s="240" t="str">
        <f t="shared" ca="1" si="162"/>
        <v>-0,097754803601408-0,992521177172336i</v>
      </c>
      <c r="EI112" s="240" t="str">
        <f t="shared" ca="1" si="163"/>
        <v>-0,381659204161414-0,921406826891132i</v>
      </c>
      <c r="EJ112" s="240" t="str">
        <f t="shared" ca="1" si="164"/>
        <v>-0,632695370329708-0,77094153936992i</v>
      </c>
      <c r="EK112" s="240" t="str">
        <f t="shared" ca="1" si="165"/>
        <v>-0,829244236037555-0,554083284138045i</v>
      </c>
      <c r="EL112" s="240" t="str">
        <f t="shared" ca="1" si="166"/>
        <v>-0,954379144945899-0,289507748523324i</v>
      </c>
      <c r="EM112" s="240" t="str">
        <f t="shared" ca="1" si="167"/>
        <v>-0,997323562723106-1,56390635602027E-14i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-0,00245074243540522-1,40338392848033i</v>
      </c>
      <c r="G113" s="247" t="str">
        <f t="shared" si="173"/>
        <v>-0,557169098350479+0,22038637432279i</v>
      </c>
      <c r="H113" s="247" t="str">
        <f t="shared" si="38"/>
        <v>0,0316121651731046-0,407658704904176i</v>
      </c>
      <c r="I113" s="247" t="str">
        <f t="shared" si="174"/>
        <v>-0,313448178584291+0,236072297659138i</v>
      </c>
      <c r="J113" s="275" t="str">
        <f ca="1">IMPRODUCT(1/N_FFT2,AB100)</f>
        <v>-0,0424562280268414-0,0000799781832202883i</v>
      </c>
      <c r="K113" s="274" t="str">
        <f t="shared" ca="1" si="175"/>
        <v>0,0133267079780482-0,00999767028437986i</v>
      </c>
      <c r="N113" s="265">
        <f t="shared" ca="1" si="176"/>
        <v>1.0026966725852582</v>
      </c>
      <c r="O113" s="240">
        <f t="shared" ca="1" si="39"/>
        <v>-0.99730332741474181</v>
      </c>
      <c r="P113" s="240" t="str">
        <f t="shared" ca="1" si="40"/>
        <v>-0,946967613979502+0,312835843449061i</v>
      </c>
      <c r="Q113" s="240" t="str">
        <f t="shared" ca="1" si="41"/>
        <v>-0,801041543750228+0,594092898508952i</v>
      </c>
      <c r="R113" s="240" t="str">
        <f t="shared" ca="1" si="42"/>
        <v>-0,574255425253681+0,815380054599835i</v>
      </c>
      <c r="S113" s="240" t="str">
        <f t="shared" ca="1" si="43"/>
        <v>-0,289501874523393+0,954359780963111i</v>
      </c>
      <c r="T113" s="240" t="str">
        <f t="shared" ca="1" si="44"/>
        <v>0,0244750488647492+0,997002958298311i</v>
      </c>
      <c r="U113" s="241" t="str">
        <f t="shared" ca="1" si="45"/>
        <v>0,335981371760326+0,939005029114629i</v>
      </c>
      <c r="V113" s="240" t="str">
        <f t="shared" ca="1" si="46"/>
        <v>0,613572512416721+0,786220515427542i</v>
      </c>
      <c r="W113" s="240" t="str">
        <f t="shared" ca="1" si="47"/>
        <v>0,829227410993575+0,554072042003031i</v>
      </c>
      <c r="X113" s="240" t="str">
        <f t="shared" ca="1" si="48"/>
        <v>0,961177077300481+0,265993520493678i</v>
      </c>
      <c r="Y113" s="240" t="str">
        <f t="shared" ca="1" si="49"/>
        <v>0,996102031880144-0,0489353548752331i</v>
      </c>
      <c r="Z113" s="240" t="str">
        <f t="shared" ca="1" si="50"/>
        <v>0,930476822731877-0,358924517456397i</v>
      </c>
      <c r="AA113" s="240" t="str">
        <f t="shared" ca="1" si="51"/>
        <v>0,770925897265036-0,632682533185969i</v>
      </c>
      <c r="AB113" s="240" t="str">
        <f t="shared" ca="1" si="52"/>
        <v>0,533554906472372-0,842575271801739i</v>
      </c>
      <c r="AC113" s="240" t="str">
        <f t="shared" ca="1" si="53"/>
        <v>0,242324941913356-0,967415396507212i</v>
      </c>
      <c r="AD113" s="240" t="str">
        <f t="shared" ca="1" si="54"/>
        <v>-0,0733661840577613-0,994601090844625i</v>
      </c>
      <c r="AE113" s="240" t="str">
        <f t="shared" ca="1" si="55"/>
        <v>-0,381651460444195-0,921388131903884i</v>
      </c>
      <c r="AF113" s="240" t="str">
        <f t="shared" ca="1" si="56"/>
        <v>-0,65141144965475-0,755166902168794i</v>
      </c>
      <c r="AG113" s="240" t="str">
        <f t="shared" ca="1" si="57"/>
        <v>-0,855415596772093-0,512716377416951i</v>
      </c>
      <c r="AH113" s="240" t="str">
        <f t="shared" ca="1" si="58"/>
        <v>-0,973070980853075-0,218510395849147i</v>
      </c>
      <c r="AI113" s="240" t="str">
        <f t="shared" ca="1" si="59"/>
        <v>-0,992501039302512+0,0977528201943506i</v>
      </c>
      <c r="AJ113" s="240" t="str">
        <f t="shared" ca="1" si="60"/>
        <v>-0,91174443131815+0,404148510863098i</v>
      </c>
      <c r="AK113" s="240" t="str">
        <f t="shared" ca="1" si="61"/>
        <v>-0,738953022768201+0,669747980224094i</v>
      </c>
      <c r="AL113" s="240" t="str">
        <f t="shared" ca="1" si="62"/>
        <v>-0,491569007187473+0,867740651373i</v>
      </c>
      <c r="AM113" s="240" t="str">
        <f t="shared" ca="1" si="63"/>
        <v>-0,1945642272931+0,978140423625542i</v>
      </c>
      <c r="AN113" s="240" t="str">
        <f t="shared" ca="1" si="64"/>
        <v>0,122080573687259+0,989803142246329i</v>
      </c>
      <c r="AO113" s="240" t="str">
        <f t="shared" ca="1" si="65"/>
        <v>0,426402117331143+0,90155152997931i</v>
      </c>
      <c r="AP113" s="240" t="str">
        <f t="shared" ca="1" si="66"/>
        <v>0,687681079653649+0,72229402569792i</v>
      </c>
      <c r="AQ113" s="240" t="str">
        <f t="shared" ca="1" si="67"/>
        <v>0,879543011452429+0,470125534169022i</v>
      </c>
      <c r="AR113" s="240" t="str">
        <f t="shared" ca="1" si="68"/>
        <v>0,879543011452429+0,470125534169022i</v>
      </c>
      <c r="AS113" s="240" t="str">
        <f t="shared" ca="1" si="69"/>
        <v>0,986509024788378-0,146334790407475i</v>
      </c>
      <c r="AT113" s="240" t="str">
        <f t="shared" ca="1" si="70"/>
        <v>0,890815567709997-0,448398875107901i</v>
      </c>
      <c r="AU113" s="240" t="str">
        <f t="shared" ca="1" si="71"/>
        <v>0,705199945714891-0,705199945714852i</v>
      </c>
      <c r="AV113" s="240" t="str">
        <f t="shared" ca="1" si="72"/>
        <v>0,448398875107942-0,890815567709977i</v>
      </c>
      <c r="AW113" s="240" t="str">
        <f t="shared" ca="1" si="73"/>
        <v>0,146334790407432-0,986509024788384i</v>
      </c>
      <c r="AX113" s="240" t="str">
        <f t="shared" ca="1" si="74"/>
        <v>-0,170500860521789-0,982620671181838i</v>
      </c>
      <c r="AY113" s="240" t="str">
        <f t="shared" ca="1" si="75"/>
        <v>-0,470125534169036-0,879543011452422i</v>
      </c>
      <c r="AZ113" s="240" t="str">
        <f t="shared" ca="1" si="76"/>
        <v>-0,722294025697922-0,687681079653647i</v>
      </c>
      <c r="BA113" s="240" t="str">
        <f t="shared" ca="1" si="77"/>
        <v>-0,901551529979307-0,426402117331148i</v>
      </c>
      <c r="BB113" s="240" t="str">
        <f t="shared" ca="1" si="78"/>
        <v>-0,989803142246325-0,122080573687285i</v>
      </c>
      <c r="BC113" s="240" t="str">
        <f t="shared" ca="1" si="79"/>
        <v>-0,978140423625549+0,194564227293064i</v>
      </c>
      <c r="BD113" s="240" t="str">
        <f t="shared" ca="1" si="80"/>
        <v>-0,867740651373022+0,491569007187434i</v>
      </c>
      <c r="BE113" s="240" t="str">
        <f t="shared" ca="1" si="81"/>
        <v>-0,66974798022407+0,738953022768223i</v>
      </c>
      <c r="BF113" s="240" t="str">
        <f t="shared" ca="1" si="82"/>
        <v>-0,404148510863076+0,91174443131816i</v>
      </c>
      <c r="BG113" s="240" t="str">
        <f t="shared" ca="1" si="83"/>
        <v>-0,0977528201943363+0,992501039302513i</v>
      </c>
      <c r="BH113" s="240" t="str">
        <f t="shared" ca="1" si="84"/>
        <v>0,218510395849141+0,973070980853076i</v>
      </c>
      <c r="BI113" s="240" t="str">
        <f t="shared" ca="1" si="85"/>
        <v>0,512716377416937+0,855415596772101i</v>
      </c>
      <c r="BJ113" s="240" t="str">
        <f t="shared" ca="1" si="86"/>
        <v>0,755166902168776+0,65141144965477i</v>
      </c>
      <c r="BK113" s="240" t="str">
        <f t="shared" ca="1" si="87"/>
        <v>0,921388131903867+0,381651460444236i</v>
      </c>
      <c r="BL113" s="240" t="str">
        <f t="shared" ca="1" si="88"/>
        <v>0,994601090844629+0,073366184057717i</v>
      </c>
      <c r="BM113" s="240" t="str">
        <f t="shared" ca="1" si="89"/>
        <v>0,967415396507204-0,242324941913387i</v>
      </c>
      <c r="BN113" s="240" t="str">
        <f t="shared" ca="1" si="90"/>
        <v>0,842575271801732-0,533554906472383i</v>
      </c>
      <c r="BO113" s="240" t="str">
        <f t="shared" ca="1" si="91"/>
        <v>0,632682533185967-0,770925897265038i</v>
      </c>
      <c r="BP113" s="240" t="str">
        <f t="shared" ca="1" si="92"/>
        <v>0,358924517456403-0,930476822731875i</v>
      </c>
      <c r="BQ113" s="240" t="str">
        <f t="shared" ca="1" si="93"/>
        <v>0,0489353548752586-0,996102031880142i</v>
      </c>
      <c r="BR113" s="240" t="str">
        <f t="shared" ca="1" si="94"/>
        <v>-0,265993520493644-0,961177077300491i</v>
      </c>
      <c r="BS113" s="240" t="str">
        <f t="shared" ca="1" si="95"/>
        <v>-0,554072042002991-0,829227410993601i</v>
      </c>
      <c r="BT113" s="240" t="str">
        <f t="shared" ca="1" si="96"/>
        <v>-0,786220515427562-0,613572512416694i</v>
      </c>
      <c r="BU113" s="240" t="str">
        <f t="shared" ca="1" si="97"/>
        <v>-0,939005029114637-0,335981371760304i</v>
      </c>
      <c r="BV113" s="240" t="str">
        <f t="shared" ca="1" si="98"/>
        <v>-0,997002958298311-0,0244750488647351i</v>
      </c>
      <c r="BW113" s="240" t="str">
        <f t="shared" ca="1" si="99"/>
        <v>-0,954359780963112+0,289501874523388i</v>
      </c>
      <c r="BX113" s="240" t="str">
        <f t="shared" ca="1" si="100"/>
        <v>-0,815380054599843+0,57425542525367i</v>
      </c>
      <c r="BY113" s="240" t="str">
        <f t="shared" ca="1" si="101"/>
        <v>-0,594092898508976+0,80104154375021i</v>
      </c>
      <c r="BZ113" s="240" t="str">
        <f t="shared" ca="1" si="102"/>
        <v>-0,312835843449103+0,946967613979488i</v>
      </c>
      <c r="CA113" s="240" t="str">
        <f t="shared" ca="1" si="103"/>
        <v>4,34949656553178E-14+0,997303327414742i</v>
      </c>
      <c r="CB113" s="240" t="str">
        <f t="shared" ca="1" si="104"/>
        <v>0,312835843449091+0,946967613979492i</v>
      </c>
      <c r="CC113" s="240" t="str">
        <f t="shared" ca="1" si="105"/>
        <v>0,594092898508966+0,801041543750217i</v>
      </c>
      <c r="CD113" s="240" t="str">
        <f t="shared" ca="1" si="106"/>
        <v>0,815380054599836+0,57425542525368i</v>
      </c>
      <c r="CE113" s="240" t="str">
        <f t="shared" ca="1" si="107"/>
        <v>0,954359780963109+0,289501874523399i</v>
      </c>
      <c r="CF113" s="240" t="str">
        <f t="shared" ca="1" si="108"/>
        <v>0,997002958298312-0,024475048864723i</v>
      </c>
      <c r="CG113" s="240" t="str">
        <f t="shared" ca="1" si="109"/>
        <v>0,939005029114641-0,335981371760292i</v>
      </c>
      <c r="CH113" s="240" t="str">
        <f t="shared" ca="1" si="110"/>
        <v>0,786220515427508-0,613572512416763i</v>
      </c>
      <c r="CI113" s="240" t="str">
        <f t="shared" ca="1" si="111"/>
        <v>0,554072042003001-0,829227410993595i</v>
      </c>
      <c r="CJ113" s="240" t="str">
        <f t="shared" ca="1" si="112"/>
        <v>0,265993520493656-0,961177077300487i</v>
      </c>
      <c r="CK113" s="240" t="str">
        <f t="shared" ca="1" si="113"/>
        <v>-0,0489353548752464-0,996102031880143i</v>
      </c>
      <c r="CL113" s="240" t="str">
        <f t="shared" ca="1" si="114"/>
        <v>-0,358924517456391-0,930476822731879i</v>
      </c>
      <c r="CM113" s="240" t="str">
        <f t="shared" ca="1" si="115"/>
        <v>-0,632682533185957-0,770925897265046i</v>
      </c>
      <c r="CN113" s="240" t="str">
        <f t="shared" ca="1" si="116"/>
        <v>-0,842575271801726-0,533554906472393i</v>
      </c>
      <c r="CO113" s="240" t="str">
        <f t="shared" ca="1" si="117"/>
        <v>-0,9674153965072-0,242324941913401i</v>
      </c>
      <c r="CP113" s="240" t="str">
        <f t="shared" ca="1" si="118"/>
        <v>-0,994601090844622+0,0733661840578038i</v>
      </c>
      <c r="CQ113" s="240" t="str">
        <f t="shared" ca="1" si="119"/>
        <v>-0,921388131903871+0,381651460444225i</v>
      </c>
      <c r="CR113" s="240" t="str">
        <f t="shared" ca="1" si="120"/>
        <v>-0,755166902168784+0,651411449654761i</v>
      </c>
      <c r="CS113" s="240" t="str">
        <f t="shared" ca="1" si="121"/>
        <v>-0,512716377416946+0,855415596772095i</v>
      </c>
      <c r="CT113" s="240" t="str">
        <f t="shared" ca="1" si="122"/>
        <v>-0,218510395849154+0,973070980853073i</v>
      </c>
      <c r="CU113" s="240" t="str">
        <f t="shared" ca="1" si="123"/>
        <v>0,0977528201943241+0,992501039302514i</v>
      </c>
      <c r="CV113" s="240" t="str">
        <f t="shared" ca="1" si="124"/>
        <v>0,404148510863065+0,911744431318165i</v>
      </c>
      <c r="CW113" s="240" t="str">
        <f t="shared" ca="1" si="125"/>
        <v>0,669747980224134+0,738953022768165i</v>
      </c>
      <c r="CX113" s="240" t="str">
        <f t="shared" ca="1" si="126"/>
        <v>0,867740651373017+0,491569007187443i</v>
      </c>
      <c r="CY113" s="240" t="str">
        <f t="shared" ca="1" si="127"/>
        <v>0,978140423625547+0,194564227293074i</v>
      </c>
      <c r="CZ113" s="240" t="str">
        <f t="shared" ca="1" si="128"/>
        <v>0,989803142246327-0,122080573687271i</v>
      </c>
      <c r="DA113" s="240" t="str">
        <f t="shared" ca="1" si="129"/>
        <v>0,901551529979312-0,426402117331137i</v>
      </c>
      <c r="DB113" s="240" t="str">
        <f t="shared" ca="1" si="130"/>
        <v>0,722294025697931-0,687681079653639i</v>
      </c>
      <c r="DC113" s="240" t="str">
        <f t="shared" ca="1" si="131"/>
        <v>0,470125534169045-0,879543011452417i</v>
      </c>
      <c r="DD113" s="240" t="str">
        <f t="shared" ca="1" si="132"/>
        <v>0,170500860521799-0,982620671181836i</v>
      </c>
      <c r="DE113" s="240" t="str">
        <f t="shared" ca="1" si="133"/>
        <v>-0,146334790407516-0,986509024788372i</v>
      </c>
      <c r="DF113" s="240" t="str">
        <f t="shared" ca="1" si="134"/>
        <v>-0,448398875107931-0,890815567709983i</v>
      </c>
      <c r="DG113" s="240" t="str">
        <f t="shared" ca="1" si="135"/>
        <v>-0,705199945714883-0,70519994571486i</v>
      </c>
      <c r="DH113" s="240" t="str">
        <f t="shared" ca="1" si="136"/>
        <v>-0,890815567709997-0,448398875107903i</v>
      </c>
      <c r="DI113" s="240" t="str">
        <f t="shared" ca="1" si="137"/>
        <v>-0,986509024788377-0,146334790407485i</v>
      </c>
      <c r="DJ113" s="240" t="str">
        <f t="shared" ca="1" si="138"/>
        <v>-0,982620671181848+0,170500860521732i</v>
      </c>
      <c r="DK113" s="240" t="str">
        <f t="shared" ca="1" si="139"/>
        <v>-0,879543011452449+0,470125534168985i</v>
      </c>
      <c r="DL113" s="240" t="str">
        <f t="shared" ca="1" si="140"/>
        <v>-0,687681079653688+0,722294025697884i</v>
      </c>
      <c r="DM113" s="240" t="str">
        <f t="shared" ca="1" si="141"/>
        <v>-0,426402117331112+0,901551529979324i</v>
      </c>
      <c r="DN113" s="240" t="str">
        <f t="shared" ca="1" si="142"/>
        <v>-0,12208057368724+0,989803142246331i</v>
      </c>
      <c r="DO113" s="240" t="str">
        <f t="shared" ca="1" si="143"/>
        <v>0,194564227293105+0,978140423625541i</v>
      </c>
      <c r="DP113" s="240" t="str">
        <f t="shared" ca="1" si="144"/>
        <v>0,491569007187473+0,867740651372999i</v>
      </c>
      <c r="DQ113" s="240" t="str">
        <f t="shared" ca="1" si="145"/>
        <v>0,738953022768186+0,669747980224111i</v>
      </c>
      <c r="DR113" s="240" t="str">
        <f t="shared" ca="1" si="146"/>
        <v>0,911744431318136+0,40414851086313i</v>
      </c>
      <c r="DS113" s="240" t="str">
        <f t="shared" ca="1" si="147"/>
        <v>0,992501039302508+0,0977528201943918i</v>
      </c>
      <c r="DT113" s="240" t="str">
        <f t="shared" ca="1" si="148"/>
        <v>0,973070980853067-0,218510395849181i</v>
      </c>
      <c r="DU113" s="240" t="str">
        <f t="shared" ca="1" si="149"/>
        <v>0,855415596772077-0,512716377416976i</v>
      </c>
      <c r="DV113" s="240" t="str">
        <f t="shared" ca="1" si="150"/>
        <v>0,651411449654737-0,755166902168805i</v>
      </c>
      <c r="DW113" s="240" t="str">
        <f t="shared" ca="1" si="151"/>
        <v>0,381651460444194-0,921388131903885i</v>
      </c>
      <c r="DX113" s="240" t="str">
        <f t="shared" ca="1" si="152"/>
        <v>0,0733661840577726-0,994601090844624i</v>
      </c>
      <c r="DY113" s="240" t="str">
        <f t="shared" ca="1" si="153"/>
        <v>-0,242324941913332-0,967415396507218i</v>
      </c>
      <c r="DZ113" s="240" t="str">
        <f t="shared" ca="1" si="154"/>
        <v>-0,533554906472339-0,842575271801759i</v>
      </c>
      <c r="EA113" s="240" t="str">
        <f t="shared" ca="1" si="155"/>
        <v>-0,770925897265003-0,63268253318601i</v>
      </c>
      <c r="EB113" s="240" t="str">
        <f t="shared" ca="1" si="156"/>
        <v>-0,930476822731892-0,358924517456359i</v>
      </c>
      <c r="EC113" s="240" t="str">
        <f t="shared" ca="1" si="157"/>
        <v>-0,996102031880145-0,0489353548752151i</v>
      </c>
      <c r="ED113" s="240" t="str">
        <f t="shared" ca="1" si="158"/>
        <v>-0,961177077300479+0,265993520493683i</v>
      </c>
      <c r="EE113" s="240" t="str">
        <f t="shared" ca="1" si="159"/>
        <v>-0,829227410993575+0,55407204200303i</v>
      </c>
      <c r="EF113" s="240" t="str">
        <f t="shared" ca="1" si="160"/>
        <v>-0,613572512416738+0,786220515427527i</v>
      </c>
      <c r="EG113" s="240" t="str">
        <f t="shared" ca="1" si="161"/>
        <v>-0,335981371760352+0,939005029114619i</v>
      </c>
      <c r="EH113" s="240" t="str">
        <f t="shared" ca="1" si="162"/>
        <v>-0,0244750488647908+0,99700295829831i</v>
      </c>
      <c r="EI113" s="240" t="str">
        <f t="shared" ca="1" si="163"/>
        <v>0,289501874523426+0,954359780963101i</v>
      </c>
      <c r="EJ113" s="240" t="str">
        <f t="shared" ca="1" si="164"/>
        <v>0,574255425253705+0,815380054599818i</v>
      </c>
      <c r="EK113" s="240" t="str">
        <f t="shared" ca="1" si="165"/>
        <v>0,801041543750236+0,594092898508941i</v>
      </c>
      <c r="EL113" s="240" t="str">
        <f t="shared" ca="1" si="166"/>
        <v>0,946967613979503+0,312835843449058i</v>
      </c>
      <c r="EM113" s="240" t="str">
        <f t="shared" ca="1" si="167"/>
        <v>0,997303327414742+1,22177975395134E-14i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-0,0164744134456332-1,30286206131757i</v>
      </c>
      <c r="G114" s="247" t="str">
        <f t="shared" si="173"/>
        <v>-0,548429204973496+0,229387871855359i</v>
      </c>
      <c r="H114" s="247" t="str">
        <f t="shared" si="38"/>
        <v>0,0275321466829076-0,378815082329081i</v>
      </c>
      <c r="I114" s="247" t="str">
        <f t="shared" si="174"/>
        <v>-0,292934026172312+0,2465129416057i</v>
      </c>
      <c r="J114" s="275" t="str">
        <f ca="1">IMPRODUCT(1/N_FFT2,AC100)</f>
        <v>0,00373625515167888+1,14577184056729E-06i</v>
      </c>
      <c r="K114" s="274" t="str">
        <f t="shared" ca="1" si="175"/>
        <v>-0,00109475871197516+0,000920699612471479i</v>
      </c>
      <c r="N114" s="265">
        <f t="shared" ca="1" si="176"/>
        <v>1.0027188284675601</v>
      </c>
      <c r="O114" s="240">
        <f t="shared" ca="1" si="39"/>
        <v>-0.99728117153243989</v>
      </c>
      <c r="P114" s="240" t="str">
        <f t="shared" ca="1" si="40"/>
        <v>-0,938984168375139+0,335973907668385i</v>
      </c>
      <c r="Q114" s="240" t="str">
        <f t="shared" ca="1" si="41"/>
        <v>-0,770908770536413+0,632668477643032i</v>
      </c>
      <c r="R114" s="240" t="str">
        <f t="shared" ca="1" si="42"/>
        <v>-0,512704987017059+0,855396593037963i</v>
      </c>
      <c r="S114" s="240" t="str">
        <f t="shared" ca="1" si="43"/>
        <v>-0,19455990489489+0,978118693462306i</v>
      </c>
      <c r="T114" s="240" t="str">
        <f t="shared" ca="1" si="44"/>
        <v>0,146331539464356+0,986487108710047i</v>
      </c>
      <c r="U114" s="241" t="str">
        <f t="shared" ca="1" si="45"/>
        <v>0,470115089958399+0,879523471708699i</v>
      </c>
      <c r="V114" s="240" t="str">
        <f t="shared" ca="1" si="46"/>
        <v>0,738936606342276+0,669733101242932i</v>
      </c>
      <c r="W114" s="240" t="str">
        <f t="shared" ca="1" si="47"/>
        <v>0,921367662537699+0,381642981755111i</v>
      </c>
      <c r="X114" s="240" t="str">
        <f t="shared" ca="1" si="48"/>
        <v>0,996079902685572+0,0489342677376222i</v>
      </c>
      <c r="Y114" s="240" t="str">
        <f t="shared" ca="1" si="49"/>
        <v>0,954338579105663-0,28949544301025i</v>
      </c>
      <c r="Z114" s="240" t="str">
        <f t="shared" ca="1" si="50"/>
        <v>0,801023747978697-0,594079700265273i</v>
      </c>
      <c r="AA114" s="240" t="str">
        <f t="shared" ca="1" si="51"/>
        <v>0,554059732854342-0,829208989050704i</v>
      </c>
      <c r="AB114" s="240" t="str">
        <f t="shared" ca="1" si="52"/>
        <v>0,242319558473088-0,967393904608937i</v>
      </c>
      <c r="AC114" s="240" t="str">
        <f t="shared" ca="1" si="53"/>
        <v>-0,0977506485381233-0,99247899010684i</v>
      </c>
      <c r="AD114" s="240" t="str">
        <f t="shared" ca="1" si="54"/>
        <v>-0,426392644470809-0,901531501298931i</v>
      </c>
      <c r="AE114" s="240" t="str">
        <f t="shared" ca="1" si="55"/>
        <v>-0,705184279140254-0,705184279140251i</v>
      </c>
      <c r="AF114" s="240" t="str">
        <f t="shared" ca="1" si="56"/>
        <v>-0,901531501298929-0,426392644470814i</v>
      </c>
      <c r="AG114" s="240" t="str">
        <f t="shared" ca="1" si="57"/>
        <v>-0,99247899010684-0,0977506485381193i</v>
      </c>
      <c r="AH114" s="240" t="str">
        <f t="shared" ca="1" si="58"/>
        <v>-0,967393904608936+0,242319558473091i</v>
      </c>
      <c r="AI114" s="240" t="str">
        <f t="shared" ca="1" si="59"/>
        <v>-0,829208989050707+0,554059732854337i</v>
      </c>
      <c r="AJ114" s="240" t="str">
        <f t="shared" ca="1" si="60"/>
        <v>-0,59407970026527+0,801023747978699i</v>
      </c>
      <c r="AK114" s="240" t="str">
        <f t="shared" ca="1" si="61"/>
        <v>-0,289495443010247+0,954338579105664i</v>
      </c>
      <c r="AL114" s="240" t="str">
        <f t="shared" ca="1" si="62"/>
        <v>0,0489342677376157+0,996079902685573i</v>
      </c>
      <c r="AM114" s="240" t="str">
        <f t="shared" ca="1" si="63"/>
        <v>0,381642981755114+0,921367662537698i</v>
      </c>
      <c r="AN114" s="240" t="str">
        <f t="shared" ca="1" si="64"/>
        <v>0,669733101242935+0,738936606342274i</v>
      </c>
      <c r="AO114" s="240" t="str">
        <f t="shared" ca="1" si="65"/>
        <v>0,8795234717087+0,470115089958396i</v>
      </c>
      <c r="AP114" s="240" t="str">
        <f t="shared" ca="1" si="66"/>
        <v>0,986487108710047+0,146331539464352i</v>
      </c>
      <c r="AQ114" s="240" t="str">
        <f t="shared" ca="1" si="67"/>
        <v>0,978118693462307-0,194559904894884i</v>
      </c>
      <c r="AR114" s="240" t="str">
        <f t="shared" ca="1" si="68"/>
        <v>0,978118693462307-0,194559904894884i</v>
      </c>
      <c r="AS114" s="240" t="str">
        <f t="shared" ca="1" si="69"/>
        <v>0,632668477643039-0,770908770536407i</v>
      </c>
      <c r="AT114" s="240" t="str">
        <f t="shared" ca="1" si="70"/>
        <v>0,335973907668378-0,938984168375141i</v>
      </c>
      <c r="AU114" s="240" t="str">
        <f t="shared" ca="1" si="71"/>
        <v>-2,43737450977501E-14-0,99728117153244i</v>
      </c>
      <c r="AV114" s="240" t="str">
        <f t="shared" ca="1" si="72"/>
        <v>-0,335973907668422-0,938984168375126i</v>
      </c>
      <c r="AW114" s="240" t="str">
        <f t="shared" ca="1" si="73"/>
        <v>-0,632668477642999-0,770908770536441i</v>
      </c>
      <c r="AX114" s="240" t="str">
        <f t="shared" ca="1" si="74"/>
        <v>-0,855396593037949-0,512704987017082i</v>
      </c>
      <c r="AY114" s="240" t="str">
        <f t="shared" ca="1" si="75"/>
        <v>-0,978118693462304-0,194559904894896i</v>
      </c>
      <c r="AZ114" s="240" t="str">
        <f t="shared" ca="1" si="76"/>
        <v>-0,986487108710046+0,14633153946436i</v>
      </c>
      <c r="BA114" s="240" t="str">
        <f t="shared" ca="1" si="77"/>
        <v>-0,879523471708687+0,47011508995842i</v>
      </c>
      <c r="BB114" s="240" t="str">
        <f t="shared" ca="1" si="78"/>
        <v>-0,669733101242908+0,738936606342298i</v>
      </c>
      <c r="BC114" s="240" t="str">
        <f t="shared" ca="1" si="79"/>
        <v>-0,381642981755154+0,921367662537681i</v>
      </c>
      <c r="BD114" s="240" t="str">
        <f t="shared" ca="1" si="80"/>
        <v>-0,0489342677376484+0,996079902685571i</v>
      </c>
      <c r="BE114" s="240" t="str">
        <f t="shared" ca="1" si="81"/>
        <v>0,289495443010235+0,954338579105667i</v>
      </c>
      <c r="BF114" s="240" t="str">
        <f t="shared" ca="1" si="82"/>
        <v>0,594079700265277+0,801023747978694i</v>
      </c>
      <c r="BG114" s="240" t="str">
        <f t="shared" ca="1" si="83"/>
        <v>0,829208989050717+0,554059732854323i</v>
      </c>
      <c r="BH114" s="240" t="str">
        <f t="shared" ca="1" si="84"/>
        <v>0,967393904608945+0,242319558473055i</v>
      </c>
      <c r="BI114" s="240" t="str">
        <f t="shared" ca="1" si="85"/>
        <v>0,992478990106844-0,097750648538077i</v>
      </c>
      <c r="BJ114" s="240" t="str">
        <f t="shared" ca="1" si="86"/>
        <v>0,901531501298943-0,426392644470785i</v>
      </c>
      <c r="BK114" s="240" t="str">
        <f t="shared" ca="1" si="87"/>
        <v>0,705184279140262-0,705184279140243i</v>
      </c>
      <c r="BL114" s="240" t="str">
        <f t="shared" ca="1" si="88"/>
        <v>0,426392644470812-0,90153150129893i</v>
      </c>
      <c r="BM114" s="240" t="str">
        <f t="shared" ca="1" si="89"/>
        <v>0,0977506485381047-0,992478990106842i</v>
      </c>
      <c r="BN114" s="240" t="str">
        <f t="shared" ca="1" si="90"/>
        <v>-0,242319558473123-0,967393904608928i</v>
      </c>
      <c r="BO114" s="240" t="str">
        <f t="shared" ca="1" si="91"/>
        <v>-0,554059732854383-0,829208989050677i</v>
      </c>
      <c r="BP114" s="240" t="str">
        <f t="shared" ca="1" si="92"/>
        <v>-0,801023747978678-0,594079700265299i</v>
      </c>
      <c r="BQ114" s="240" t="str">
        <f t="shared" ca="1" si="93"/>
        <v>-0,954338579105659-0,289495443010263i</v>
      </c>
      <c r="BR114" s="240" t="str">
        <f t="shared" ca="1" si="94"/>
        <v>-0,996079902685572+0,0489342677376206i</v>
      </c>
      <c r="BS114" s="240" t="str">
        <f t="shared" ca="1" si="95"/>
        <v>-0,921367662537693+0,381642981755126i</v>
      </c>
      <c r="BT114" s="240" t="str">
        <f t="shared" ca="1" si="96"/>
        <v>-0,73893660634225+0,669733101242961i</v>
      </c>
      <c r="BU114" s="240" t="str">
        <f t="shared" ca="1" si="97"/>
        <v>-0,470115089958444+0,879523471708674i</v>
      </c>
      <c r="BV114" s="240" t="str">
        <f t="shared" ca="1" si="98"/>
        <v>-0,146331539464389+0,986487108710042i</v>
      </c>
      <c r="BW114" s="240" t="str">
        <f t="shared" ca="1" si="99"/>
        <v>0,194559904894868+0,97811869346231i</v>
      </c>
      <c r="BX114" s="240" t="str">
        <f t="shared" ca="1" si="100"/>
        <v>0,512704987017056+0,855396593037963i</v>
      </c>
      <c r="BY114" s="240" t="str">
        <f t="shared" ca="1" si="101"/>
        <v>0,770908770536423+0,63266847764302i</v>
      </c>
      <c r="BZ114" s="240" t="str">
        <f t="shared" ca="1" si="102"/>
        <v>0,938984168375149+0,335973907668356i</v>
      </c>
      <c r="CA114" s="240" t="str">
        <f t="shared" ca="1" si="103"/>
        <v>0,99728117153244-4,87474901955002E-14i</v>
      </c>
      <c r="CB114" s="240" t="str">
        <f t="shared" ca="1" si="104"/>
        <v>0,938984168375151-0,335973907668351i</v>
      </c>
      <c r="CC114" s="240" t="str">
        <f t="shared" ca="1" si="105"/>
        <v>0,770908770536426-0,632668477643016i</v>
      </c>
      <c r="CD114" s="240" t="str">
        <f t="shared" ca="1" si="106"/>
        <v>0,512704987017061-0,855396593037962i</v>
      </c>
      <c r="CE114" s="240" t="str">
        <f t="shared" ca="1" si="107"/>
        <v>0,194559904894873-0,978118693462309i</v>
      </c>
      <c r="CF114" s="240" t="str">
        <f t="shared" ca="1" si="108"/>
        <v>-0,146331539464384-0,986487108710042i</v>
      </c>
      <c r="CG114" s="240" t="str">
        <f t="shared" ca="1" si="109"/>
        <v>-0,47011508995844-0,879523471708677i</v>
      </c>
      <c r="CH114" s="240" t="str">
        <f t="shared" ca="1" si="110"/>
        <v>-0,738936606342247-0,669733101242965i</v>
      </c>
      <c r="CI114" s="240" t="str">
        <f t="shared" ca="1" si="111"/>
        <v>-0,921367662537691-0,381642981755131i</v>
      </c>
      <c r="CJ114" s="240" t="str">
        <f t="shared" ca="1" si="112"/>
        <v>-0,996079902685572-0,0489342677376257i</v>
      </c>
      <c r="CK114" s="240" t="str">
        <f t="shared" ca="1" si="113"/>
        <v>-0,95433857910566+0,289495443010258i</v>
      </c>
      <c r="CL114" s="240" t="str">
        <f t="shared" ca="1" si="114"/>
        <v>-0,801023747978681+0,594079700265295i</v>
      </c>
      <c r="CM114" s="240" t="str">
        <f t="shared" ca="1" si="115"/>
        <v>-0,554059732854301+0,829208989050731i</v>
      </c>
      <c r="CN114" s="240" t="str">
        <f t="shared" ca="1" si="116"/>
        <v>-0,242319558473128+0,967393904608926i</v>
      </c>
      <c r="CO114" s="240" t="str">
        <f t="shared" ca="1" si="117"/>
        <v>0,0977506485380994+0,992478990106842i</v>
      </c>
      <c r="CP114" s="240" t="str">
        <f t="shared" ca="1" si="118"/>
        <v>0,426392644470808+0,901531501298932i</v>
      </c>
      <c r="CQ114" s="240" t="str">
        <f t="shared" ca="1" si="119"/>
        <v>0,705184279140259+0,705184279140246i</v>
      </c>
      <c r="CR114" s="240" t="str">
        <f t="shared" ca="1" si="120"/>
        <v>0,901531501298941+0,42639264447079i</v>
      </c>
      <c r="CS114" s="240" t="str">
        <f t="shared" ca="1" si="121"/>
        <v>0,992478990106844+0,0977506485380822i</v>
      </c>
      <c r="CT114" s="240" t="str">
        <f t="shared" ca="1" si="122"/>
        <v>0,967393904608946-0,242319558473048i</v>
      </c>
      <c r="CU114" s="240" t="str">
        <f t="shared" ca="1" si="123"/>
        <v>0,82920898905072-0,554059732854319i</v>
      </c>
      <c r="CV114" s="240" t="str">
        <f t="shared" ca="1" si="124"/>
        <v>0,594079700265281-0,801023747978691i</v>
      </c>
      <c r="CW114" s="240" t="str">
        <f t="shared" ca="1" si="125"/>
        <v>0,289495443010238-0,954338579105666i</v>
      </c>
      <c r="CX114" s="240" t="str">
        <f t="shared" ca="1" si="126"/>
        <v>-0,0489342677376431-0,996079902685571i</v>
      </c>
      <c r="CY114" s="240" t="str">
        <f t="shared" ca="1" si="127"/>
        <v>-0,381642981755147-0,921367662537684i</v>
      </c>
      <c r="CZ114" s="240" t="str">
        <f t="shared" ca="1" si="128"/>
        <v>-0,669733101242904-0,738936606342302i</v>
      </c>
      <c r="DA114" s="240" t="str">
        <f t="shared" ca="1" si="129"/>
        <v>-0,879523471708685-0,470115089958424i</v>
      </c>
      <c r="DB114" s="240" t="str">
        <f t="shared" ca="1" si="130"/>
        <v>-0,986487108710046-0,146331539464363i</v>
      </c>
      <c r="DC114" s="240" t="str">
        <f t="shared" ca="1" si="131"/>
        <v>-0,978118693462305+0,19455990489489i</v>
      </c>
      <c r="DD114" s="240" t="str">
        <f t="shared" ca="1" si="132"/>
        <v>-0,855396593037951+0,512704987017079i</v>
      </c>
      <c r="DE114" s="240" t="str">
        <f t="shared" ca="1" si="133"/>
        <v>-0,632668477643006+0,770908770536435i</v>
      </c>
      <c r="DF114" s="240" t="str">
        <f t="shared" ca="1" si="134"/>
        <v>-0,335973907668425+0,938984168375124i</v>
      </c>
      <c r="DG114" s="240" t="str">
        <f t="shared" ca="1" si="135"/>
        <v>-2,78558168085842E-14+0,99728117153244i</v>
      </c>
      <c r="DH114" s="240" t="str">
        <f t="shared" ca="1" si="136"/>
        <v>0,335973907668373+0,938984168375143i</v>
      </c>
      <c r="DI114" s="240" t="str">
        <f t="shared" ca="1" si="137"/>
        <v>0,632668477643034+0,770908770536412i</v>
      </c>
      <c r="DJ114" s="240" t="str">
        <f t="shared" ca="1" si="138"/>
        <v>0,855396593037974+0,512704987017038i</v>
      </c>
      <c r="DK114" s="240" t="str">
        <f t="shared" ca="1" si="139"/>
        <v>0,978118693462314+0,194559904894848i</v>
      </c>
      <c r="DL114" s="240" t="str">
        <f t="shared" ca="1" si="140"/>
        <v>0,986487108710054-0,146331539464308i</v>
      </c>
      <c r="DM114" s="240" t="str">
        <f t="shared" ca="1" si="141"/>
        <v>0,879523471708713-0,470115089958373i</v>
      </c>
      <c r="DN114" s="240" t="str">
        <f t="shared" ca="1" si="142"/>
        <v>0,669733101242948-0,738936606342262i</v>
      </c>
      <c r="DO114" s="240" t="str">
        <f t="shared" ca="1" si="143"/>
        <v>0,381642981755107-0,921367662537701i</v>
      </c>
      <c r="DP114" s="240" t="str">
        <f t="shared" ca="1" si="144"/>
        <v>0,0489342677375997-0,996079902685573i</v>
      </c>
      <c r="DQ114" s="240" t="str">
        <f t="shared" ca="1" si="145"/>
        <v>-0,28949544301028-0,954338579105654i</v>
      </c>
      <c r="DR114" s="240" t="str">
        <f t="shared" ca="1" si="146"/>
        <v>-0,594079700265233-0,801023747978727i</v>
      </c>
      <c r="DS114" s="240" t="str">
        <f t="shared" ca="1" si="147"/>
        <v>-0,829208989050687-0,554059732854368i</v>
      </c>
      <c r="DT114" s="240" t="str">
        <f t="shared" ca="1" si="148"/>
        <v>-0,967393904608933-0,242319558473103i</v>
      </c>
      <c r="DU114" s="240" t="str">
        <f t="shared" ca="1" si="149"/>
        <v>-0,99247899010684+0,0977506485381254i</v>
      </c>
      <c r="DV114" s="240" t="str">
        <f t="shared" ca="1" si="150"/>
        <v>-0,901531501298922+0,426392644470828i</v>
      </c>
      <c r="DW114" s="240" t="str">
        <f t="shared" ca="1" si="151"/>
        <v>-0,70518427914023+0,705184279140275i</v>
      </c>
      <c r="DX114" s="240" t="str">
        <f t="shared" ca="1" si="152"/>
        <v>-0,426392644470861+0,901531501298908i</v>
      </c>
      <c r="DY114" s="240" t="str">
        <f t="shared" ca="1" si="153"/>
        <v>-0,0977506485381549+0,992478990106837i</v>
      </c>
      <c r="DZ114" s="240" t="str">
        <f t="shared" ca="1" si="154"/>
        <v>0,242319558473074+0,96739390460894i</v>
      </c>
      <c r="EA114" s="240" t="str">
        <f t="shared" ca="1" si="155"/>
        <v>0,554059732854338+0,829208989050707i</v>
      </c>
      <c r="EB114" s="240" t="str">
        <f t="shared" ca="1" si="156"/>
        <v>0,801023747978705+0,594079700265263i</v>
      </c>
      <c r="EC114" s="240" t="str">
        <f t="shared" ca="1" si="157"/>
        <v>0,954338579105672+0,28949544301022i</v>
      </c>
      <c r="ED114" s="240" t="str">
        <f t="shared" ca="1" si="158"/>
        <v>0,996079902685575-0,0489342677375702i</v>
      </c>
      <c r="EE114" s="240" t="str">
        <f t="shared" ca="1" si="159"/>
        <v>0,921367662537712-0,38164298175508i</v>
      </c>
      <c r="EF114" s="240" t="str">
        <f t="shared" ca="1" si="160"/>
        <v>0,738936606342287-0,66973310124292i</v>
      </c>
      <c r="EG114" s="240" t="str">
        <f t="shared" ca="1" si="161"/>
        <v>0,470115089958405-0,879523471708695i</v>
      </c>
      <c r="EH114" s="240" t="str">
        <f t="shared" ca="1" si="162"/>
        <v>0,146331539464344-0,986487108710048i</v>
      </c>
      <c r="EI114" s="240" t="str">
        <f t="shared" ca="1" si="163"/>
        <v>-0,194559904894916-0,9781186934623i</v>
      </c>
      <c r="EJ114" s="240" t="str">
        <f t="shared" ca="1" si="164"/>
        <v>-0,512704987017098-0,855396593037939i</v>
      </c>
      <c r="EK114" s="240" t="str">
        <f t="shared" ca="1" si="165"/>
        <v>-0,770908770536389-0,632668477643062i</v>
      </c>
      <c r="EL114" s="240" t="str">
        <f t="shared" ca="1" si="166"/>
        <v>-0,938984168375131-0,335973907668407i</v>
      </c>
      <c r="EM114" s="240" t="str">
        <f t="shared" ca="1" si="167"/>
        <v>-0,99728117153244-8,79665340040437E-15i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-0,0277748957456612-1,21548834537709i</v>
      </c>
      <c r="G115" s="247" t="str">
        <f t="shared" si="173"/>
        <v>-0,539330745892653+0,23813006611822i</v>
      </c>
      <c r="H115" s="247" t="str">
        <f t="shared" si="38"/>
        <v>0,0242362870568951-0,35376756153407i</v>
      </c>
      <c r="I115" s="247" t="str">
        <f t="shared" si="174"/>
        <v>-0,272316048638019+0,254539927839703i</v>
      </c>
      <c r="J115" s="275" t="str">
        <f ca="1">IMPRODUCT(1/N_FFT2,AD100)</f>
        <v>0,0436974871199375+0,0000799785191636938i</v>
      </c>
      <c r="K115" s="274" t="str">
        <f t="shared" ca="1" si="175"/>
        <v>-0,0119198847544088+0,0111009757839707i</v>
      </c>
      <c r="N115" s="265">
        <f t="shared" ca="1" si="176"/>
        <v>1.0027429812609614</v>
      </c>
      <c r="O115" s="240">
        <f t="shared" ca="1" si="39"/>
        <v>-0.99725701873903849</v>
      </c>
      <c r="P115" s="240" t="str">
        <f t="shared" ca="1" si="40"/>
        <v>-0,930433617070923+0,358907851193859i</v>
      </c>
      <c r="Q115" s="240" t="str">
        <f t="shared" ca="1" si="41"/>
        <v>-0,738918710302822+0,669716881218243i</v>
      </c>
      <c r="R115" s="240" t="str">
        <f t="shared" ca="1" si="42"/>
        <v>-0,448378054202649+0,8907742036755i</v>
      </c>
      <c r="S115" s="240" t="str">
        <f t="shared" ca="1" si="43"/>
        <v>-0,0977482811503791+0,99245495361574i</v>
      </c>
      <c r="T115" s="240" t="str">
        <f t="shared" ca="1" si="44"/>
        <v>0,265981169379086+0,9611324461072i</v>
      </c>
      <c r="U115" s="241" t="str">
        <f t="shared" ca="1" si="45"/>
        <v>0,59406531246304+0,801004348273132i</v>
      </c>
      <c r="V115" s="240" t="str">
        <f t="shared" ca="1" si="46"/>
        <v>0,842536147751972+0,533530131441086i</v>
      </c>
      <c r="W115" s="240" t="str">
        <f t="shared" ca="1" si="47"/>
        <v>0,978095004758057+0,194555192918644i</v>
      </c>
      <c r="X115" s="240" t="str">
        <f t="shared" ca="1" si="48"/>
        <v>0,982575044279025-0,170492943503088i</v>
      </c>
      <c r="Y115" s="240" t="str">
        <f t="shared" ca="1" si="49"/>
        <v>0,85537587649605-0,512692569999692i</v>
      </c>
      <c r="Z115" s="240" t="str">
        <f t="shared" ca="1" si="50"/>
        <v>0,613544021856515-0,786184008148478i</v>
      </c>
      <c r="AA115" s="240" t="str">
        <f t="shared" ca="1" si="51"/>
        <v>0,289488431824406-0,954315466323438i</v>
      </c>
      <c r="AB115" s="240" t="str">
        <f t="shared" ca="1" si="52"/>
        <v>-0,0733627773802423-0,994554907644285i</v>
      </c>
      <c r="AC115" s="240" t="str">
        <f t="shared" ca="1" si="53"/>
        <v>-0,42638231782097-0,901509667432298i</v>
      </c>
      <c r="AD115" s="240" t="str">
        <f t="shared" ca="1" si="54"/>
        <v>-0,722260486774626-0,687649147944179i</v>
      </c>
      <c r="AE115" s="240" t="str">
        <f t="shared" ca="1" si="55"/>
        <v>-0,921345348266222-0,381633738881234i</v>
      </c>
      <c r="AF115" s="240" t="str">
        <f t="shared" ca="1" si="56"/>
        <v>-0,996956663569915-0,0244739123929496i</v>
      </c>
      <c r="AG115" s="240" t="str">
        <f t="shared" ca="1" si="57"/>
        <v>-0,938961427455855+0,335965770837357i</v>
      </c>
      <c r="AH115" s="240" t="str">
        <f t="shared" ca="1" si="58"/>
        <v>-0,755131836829885+0,651381202085383i</v>
      </c>
      <c r="AI115" s="240" t="str">
        <f t="shared" ca="1" si="59"/>
        <v>-0,470103704410404+0,879502170846605i</v>
      </c>
      <c r="AJ115" s="240" t="str">
        <f t="shared" ca="1" si="60"/>
        <v>-0,122074905011005+0,989757181833418i</v>
      </c>
      <c r="AK115" s="240" t="str">
        <f t="shared" ca="1" si="61"/>
        <v>0,242313689822998+0,967370475644486i</v>
      </c>
      <c r="AL115" s="240" t="str">
        <f t="shared" ca="1" si="62"/>
        <v>0,574228760338879+0,815342193329863i</v>
      </c>
      <c r="AM115" s="240" t="str">
        <f t="shared" ca="1" si="63"/>
        <v>0,829188906736938+0,554046314281284i</v>
      </c>
      <c r="AN115" s="240" t="str">
        <f t="shared" ca="1" si="64"/>
        <v>0,973025797379553+0,218500249560863i</v>
      </c>
      <c r="AO115" s="240" t="str">
        <f t="shared" ca="1" si="65"/>
        <v>0,986463217334164-0,146327995513518i</v>
      </c>
      <c r="AP115" s="240" t="str">
        <f t="shared" ca="1" si="66"/>
        <v>0,867700358796696-0,491546181724932i</v>
      </c>
      <c r="AQ115" s="240" t="str">
        <f t="shared" ca="1" si="67"/>
        <v>0,632653155273111-0,77089010017463i</v>
      </c>
      <c r="AR115" s="240" t="str">
        <f t="shared" ca="1" si="68"/>
        <v>0,632653155273111-0,77089010017463i</v>
      </c>
      <c r="AS115" s="240" t="str">
        <f t="shared" ca="1" si="69"/>
        <v>-0,0489330826162025-0,996055778985269i</v>
      </c>
      <c r="AT115" s="240" t="str">
        <f t="shared" ca="1" si="70"/>
        <v>-0,404129744674534-0,911702095475036i</v>
      </c>
      <c r="AU115" s="240" t="str">
        <f t="shared" ca="1" si="71"/>
        <v>-0,705167200536237-0,705167200536271i</v>
      </c>
      <c r="AV115" s="240" t="str">
        <f t="shared" ca="1" si="72"/>
        <v>-0,911702095475056-0,404129744674487i</v>
      </c>
      <c r="AW115" s="240" t="str">
        <f t="shared" ca="1" si="73"/>
        <v>-0,996055778985267-0,0489330826162511i</v>
      </c>
      <c r="AX115" s="240" t="str">
        <f t="shared" ca="1" si="74"/>
        <v>-0,94692364258691+0,312821317263084i</v>
      </c>
      <c r="AY115" s="240" t="str">
        <f t="shared" ca="1" si="75"/>
        <v>-0,770890100174661+0,632653155273074i</v>
      </c>
      <c r="AZ115" s="240" t="str">
        <f t="shared" ca="1" si="76"/>
        <v>-0,491546181724931+0,867700358796696i</v>
      </c>
      <c r="BA115" s="240" t="str">
        <f t="shared" ca="1" si="77"/>
        <v>-0,146327995513566+0,986463217334157i</v>
      </c>
      <c r="BB115" s="240" t="str">
        <f t="shared" ca="1" si="78"/>
        <v>0,218500249560864+0,973025797379553i</v>
      </c>
      <c r="BC115" s="240" t="str">
        <f t="shared" ca="1" si="79"/>
        <v>0,554046314281317+0,829188906736916i</v>
      </c>
      <c r="BD115" s="240" t="str">
        <f t="shared" ca="1" si="80"/>
        <v>0,815342193329857+0,574228760338887i</v>
      </c>
      <c r="BE115" s="240" t="str">
        <f t="shared" ca="1" si="81"/>
        <v>0,967370475644493+0,242313689822969i</v>
      </c>
      <c r="BF115" s="240" t="str">
        <f t="shared" ca="1" si="82"/>
        <v>0,98975718183342-0,122074905010985i</v>
      </c>
      <c r="BG115" s="240" t="str">
        <f t="shared" ca="1" si="83"/>
        <v>0,87950217084659-0,470103704410432i</v>
      </c>
      <c r="BH115" s="240" t="str">
        <f t="shared" ca="1" si="84"/>
        <v>0,651381202085404-0,755131836829868i</v>
      </c>
      <c r="BI115" s="240" t="str">
        <f t="shared" ca="1" si="85"/>
        <v>0,335965770837337-0,938961427455861i</v>
      </c>
      <c r="BJ115" s="240" t="str">
        <f t="shared" ca="1" si="86"/>
        <v>-0,0244739123929213-0,996956663569916i</v>
      </c>
      <c r="BK115" s="240" t="str">
        <f t="shared" ca="1" si="87"/>
        <v>-0,381633738881245-0,921345348266217i</v>
      </c>
      <c r="BL115" s="240" t="str">
        <f t="shared" ca="1" si="88"/>
        <v>-0,687649147944151-0,722260486774652i</v>
      </c>
      <c r="BM115" s="240" t="str">
        <f t="shared" ca="1" si="89"/>
        <v>-0,901509667432299-0,426382317820969i</v>
      </c>
      <c r="BN115" s="240" t="str">
        <f t="shared" ca="1" si="90"/>
        <v>-0,994554907644282-0,07336277738029i</v>
      </c>
      <c r="BO115" s="240" t="str">
        <f t="shared" ca="1" si="91"/>
        <v>-0,954315466323437+0,289488431824408i</v>
      </c>
      <c r="BP115" s="240" t="str">
        <f t="shared" ca="1" si="92"/>
        <v>-0,786184008148453+0,613544021856548i</v>
      </c>
      <c r="BQ115" s="240" t="str">
        <f t="shared" ca="1" si="93"/>
        <v>-0,512692569999699+0,855375876496046i</v>
      </c>
      <c r="BR115" s="240" t="str">
        <f t="shared" ca="1" si="94"/>
        <v>-0,170492943503058+0,98257504427903i</v>
      </c>
      <c r="BS115" s="240" t="str">
        <f t="shared" ca="1" si="95"/>
        <v>0,194555192918626+0,978095004758061i</v>
      </c>
      <c r="BT115" s="240" t="str">
        <f t="shared" ca="1" si="96"/>
        <v>0,533530131441112+0,842536147751956i</v>
      </c>
      <c r="BU115" s="240" t="str">
        <f t="shared" ca="1" si="97"/>
        <v>0,801004348273115+0,594065312463063i</v>
      </c>
      <c r="BV115" s="240" t="str">
        <f t="shared" ca="1" si="98"/>
        <v>0,961132446107205+0,265981169379066i</v>
      </c>
      <c r="BW115" s="240" t="str">
        <f t="shared" ca="1" si="99"/>
        <v>0,992454953615743-0,0977482811503507i</v>
      </c>
      <c r="BX115" s="240" t="str">
        <f t="shared" ca="1" si="100"/>
        <v>0,890774203675495-0,448378054202659i</v>
      </c>
      <c r="BY115" s="240" t="str">
        <f t="shared" ca="1" si="101"/>
        <v>0,669716881218273-0,738918710302795i</v>
      </c>
      <c r="BZ115" s="240" t="str">
        <f t="shared" ca="1" si="102"/>
        <v>0,358907851193855-0,930433617070925i</v>
      </c>
      <c r="CA115" s="240" t="str">
        <f t="shared" ca="1" si="103"/>
        <v>4,874641772042E-14-0,997257018739038i</v>
      </c>
      <c r="CB115" s="240" t="str">
        <f t="shared" ca="1" si="104"/>
        <v>-0,358907851193856-0,930433617070924i</v>
      </c>
      <c r="CC115" s="240" t="str">
        <f t="shared" ca="1" si="105"/>
        <v>-0,669716881218274-0,738918710302793i</v>
      </c>
      <c r="CD115" s="240" t="str">
        <f t="shared" ca="1" si="106"/>
        <v>-0,890774203675495-0,448378054202657i</v>
      </c>
      <c r="CE115" s="240" t="str">
        <f t="shared" ca="1" si="107"/>
        <v>-0,992454953615743-0,097748281150349i</v>
      </c>
      <c r="CF115" s="240" t="str">
        <f t="shared" ca="1" si="108"/>
        <v>-0,961132446107205+0,265981169379067i</v>
      </c>
      <c r="CG115" s="240" t="str">
        <f t="shared" ca="1" si="109"/>
        <v>-0,801004348273114+0,594065312463064i</v>
      </c>
      <c r="CH115" s="240" t="str">
        <f t="shared" ca="1" si="110"/>
        <v>-0,533530131441111+0,842536147751957i</v>
      </c>
      <c r="CI115" s="240" t="str">
        <f t="shared" ca="1" si="111"/>
        <v>-0,194555192918624+0,978095004758061i</v>
      </c>
      <c r="CJ115" s="240" t="str">
        <f t="shared" ca="1" si="112"/>
        <v>0,170492943503059+0,98257504427903i</v>
      </c>
      <c r="CK115" s="240" t="str">
        <f t="shared" ca="1" si="113"/>
        <v>0,5126925699997+0,855375876496045i</v>
      </c>
      <c r="CL115" s="240" t="str">
        <f t="shared" ca="1" si="114"/>
        <v>0,786184008148454+0,613544021856546i</v>
      </c>
      <c r="CM115" s="240" t="str">
        <f t="shared" ca="1" si="115"/>
        <v>0,954315466323438+0,289488431824406i</v>
      </c>
      <c r="CN115" s="240" t="str">
        <f t="shared" ca="1" si="116"/>
        <v>0,994554907644289-0,0733627773801928i</v>
      </c>
      <c r="CO115" s="240" t="str">
        <f t="shared" ca="1" si="117"/>
        <v>0,901509667432298-0,42638231782097i</v>
      </c>
      <c r="CP115" s="240" t="str">
        <f t="shared" ca="1" si="118"/>
        <v>0,68764914794415-0,722260486774653i</v>
      </c>
      <c r="CQ115" s="240" t="str">
        <f t="shared" ca="1" si="119"/>
        <v>0,381633738881243-0,921345348266218i</v>
      </c>
      <c r="CR115" s="240" t="str">
        <f t="shared" ca="1" si="120"/>
        <v>0,0244739123929195-0,996956663569916i</v>
      </c>
      <c r="CS115" s="240" t="str">
        <f t="shared" ca="1" si="121"/>
        <v>-0,335965770837338-0,938961427455861i</v>
      </c>
      <c r="CT115" s="240" t="str">
        <f t="shared" ca="1" si="122"/>
        <v>-0,651381202085405-0,755131836829867i</v>
      </c>
      <c r="CU115" s="240" t="str">
        <f t="shared" ca="1" si="123"/>
        <v>-0,879502170846591-0,47010370441043i</v>
      </c>
      <c r="CV115" s="240" t="str">
        <f t="shared" ca="1" si="124"/>
        <v>-0,98975718183342-0,122074905010985i</v>
      </c>
      <c r="CW115" s="240" t="str">
        <f t="shared" ca="1" si="125"/>
        <v>-0,967370475644493+0,242313689822969i</v>
      </c>
      <c r="CX115" s="240" t="str">
        <f t="shared" ca="1" si="126"/>
        <v>-0,815342193329855+0,574228760338889i</v>
      </c>
      <c r="CY115" s="240" t="str">
        <f t="shared" ca="1" si="127"/>
        <v>-0,554046314281315+0,829188906736918i</v>
      </c>
      <c r="CZ115" s="240" t="str">
        <f t="shared" ca="1" si="128"/>
        <v>-0,21850024956086+0,973025797379554i</v>
      </c>
      <c r="DA115" s="240" t="str">
        <f t="shared" ca="1" si="129"/>
        <v>0,14632799551357+0,986463217334156i</v>
      </c>
      <c r="DB115" s="240" t="str">
        <f t="shared" ca="1" si="130"/>
        <v>0,491546181724934+0,867700358796694i</v>
      </c>
      <c r="DC115" s="240" t="str">
        <f t="shared" ca="1" si="131"/>
        <v>0,770890100174664+0,632653155273071i</v>
      </c>
      <c r="DD115" s="240" t="str">
        <f t="shared" ca="1" si="132"/>
        <v>0,946923642586912+0,312821317263081i</v>
      </c>
      <c r="DE115" s="240" t="str">
        <f t="shared" ca="1" si="133"/>
        <v>0,996055778985267-0,0489330826162546i</v>
      </c>
      <c r="DF115" s="240" t="str">
        <f t="shared" ca="1" si="134"/>
        <v>0,911702095475055-0,404129744674491i</v>
      </c>
      <c r="DG115" s="240" t="str">
        <f t="shared" ca="1" si="135"/>
        <v>0,705167200536235-0,705167200536273i</v>
      </c>
      <c r="DH115" s="240" t="str">
        <f t="shared" ca="1" si="136"/>
        <v>0,40412974467453-0,911702095475037i</v>
      </c>
      <c r="DI115" s="240" t="str">
        <f t="shared" ca="1" si="137"/>
        <v>0,048933082616199-0,996055778985269i</v>
      </c>
      <c r="DJ115" s="240" t="str">
        <f t="shared" ca="1" si="138"/>
        <v>-0,31282131726304-0,946923642586925i</v>
      </c>
      <c r="DK115" s="240" t="str">
        <f t="shared" ca="1" si="139"/>
        <v>-0,632653155273114-0,770890100174628i</v>
      </c>
      <c r="DL115" s="240" t="str">
        <f t="shared" ca="1" si="140"/>
        <v>-0,867700358796674-0,491546181724972i</v>
      </c>
      <c r="DM115" s="240" t="str">
        <f t="shared" ca="1" si="141"/>
        <v>-0,986463217334165-0,146327995513514i</v>
      </c>
      <c r="DN115" s="240" t="str">
        <f t="shared" ca="1" si="142"/>
        <v>-0,973025797379563+0,218500249560818i</v>
      </c>
      <c r="DO115" s="240" t="str">
        <f t="shared" ca="1" si="143"/>
        <v>-0,829188906736942+0,554046314281278i</v>
      </c>
      <c r="DP115" s="240" t="str">
        <f t="shared" ca="1" si="144"/>
        <v>-0,574228760338844+0,815342193329886i</v>
      </c>
      <c r="DQ115" s="240" t="str">
        <f t="shared" ca="1" si="145"/>
        <v>-0,242313689823015+0,967370475644481i</v>
      </c>
      <c r="DR115" s="240" t="str">
        <f t="shared" ca="1" si="146"/>
        <v>0,122074905011037+0,989757181833414i</v>
      </c>
      <c r="DS115" s="240" t="str">
        <f t="shared" ca="1" si="147"/>
        <v>0,470103704410389+0,879502170846613i</v>
      </c>
      <c r="DT115" s="240" t="str">
        <f t="shared" ca="1" si="148"/>
        <v>0,7551318368299+0,651381202085366i</v>
      </c>
      <c r="DU115" s="240" t="str">
        <f t="shared" ca="1" si="149"/>
        <v>0,938961427455846+0,335965770837383i</v>
      </c>
      <c r="DV115" s="240" t="str">
        <f t="shared" ca="1" si="150"/>
        <v>0,996956663569915-0,0244739123929716i</v>
      </c>
      <c r="DW115" s="240" t="str">
        <f t="shared" ca="1" si="151"/>
        <v>0,921345348266236-0,3816337388812i</v>
      </c>
      <c r="DX115" s="240" t="str">
        <f t="shared" ca="1" si="152"/>
        <v>0,722260486774617-0,687649147944188i</v>
      </c>
      <c r="DY115" s="240" t="str">
        <f t="shared" ca="1" si="153"/>
        <v>0,426382317821013-0,901509667432278i</v>
      </c>
      <c r="DZ115" s="240" t="str">
        <f t="shared" ca="1" si="154"/>
        <v>0,0733627773802397-0,994554907644285i</v>
      </c>
      <c r="EA115" s="240" t="str">
        <f t="shared" ca="1" si="155"/>
        <v>-0,289488431824456-0,954315466323423i</v>
      </c>
      <c r="EB115" s="240" t="str">
        <f t="shared" ca="1" si="156"/>
        <v>-0,613544021856509-0,786184008148483i</v>
      </c>
      <c r="EC115" s="240" t="str">
        <f t="shared" ca="1" si="157"/>
        <v>-0,855375876496072-0,512692569999656i</v>
      </c>
      <c r="ED115" s="240" t="str">
        <f t="shared" ca="1" si="158"/>
        <v>-0,982575044279022-0,170492943503106i</v>
      </c>
      <c r="EE115" s="240" t="str">
        <f t="shared" ca="1" si="159"/>
        <v>-0,978095004758051+0,194555192918676i</v>
      </c>
      <c r="EF115" s="240" t="str">
        <f t="shared" ca="1" si="160"/>
        <v>-0,842536147751981+0,533530131441071i</v>
      </c>
      <c r="EG115" s="240" t="str">
        <f t="shared" ca="1" si="161"/>
        <v>-0,594065312463023+0,801004348273145i</v>
      </c>
      <c r="EH115" s="240" t="str">
        <f t="shared" ca="1" si="162"/>
        <v>-0,265981169379113+0,961132446107192i</v>
      </c>
      <c r="EI115" s="240" t="str">
        <f t="shared" ca="1" si="163"/>
        <v>0,0977482811504009+0,992454953615738i</v>
      </c>
      <c r="EJ115" s="240" t="str">
        <f t="shared" ca="1" si="164"/>
        <v>0,448378054202616+0,890774203675517i</v>
      </c>
      <c r="EK115" s="240" t="str">
        <f t="shared" ca="1" si="165"/>
        <v>0,738918710302829+0,669716881218235i</v>
      </c>
      <c r="EL115" s="240" t="str">
        <f t="shared" ca="1" si="166"/>
        <v>0,930433617070907+0,3589078511939i</v>
      </c>
      <c r="EM115" s="240" t="str">
        <f t="shared" ca="1" si="167"/>
        <v>0,997257018739038-1,71028680827162E-15i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-0,0370052856292185-1,13883674067685i</v>
      </c>
      <c r="G116" s="247" t="str">
        <f t="shared" si="173"/>
        <v>-0,529920104675552+0,246545709655161i</v>
      </c>
      <c r="H116" s="247" t="str">
        <f t="shared" si="38"/>
        <v>0,0215360117470671-0,331815557105532i</v>
      </c>
      <c r="I116" s="247" t="str">
        <f t="shared" si="174"/>
        <v>-0,251903248473022+0,26027474904604i</v>
      </c>
      <c r="J116" s="275" t="str">
        <f ca="1">IMPRODUCT(1/N_FFT2,AE100)</f>
        <v>0,00405620605030016-1,12567258817335E-06i</v>
      </c>
      <c r="K116" s="274" t="str">
        <f t="shared" ca="1" si="175"/>
        <v>-0,00102147849639614+0,00105601157240258i</v>
      </c>
      <c r="N116" s="265">
        <f t="shared" ca="1" si="176"/>
        <v>1.0027692159116803</v>
      </c>
      <c r="O116" s="240">
        <f t="shared" ca="1" si="39"/>
        <v>-0.99723078408831967</v>
      </c>
      <c r="P116" s="240" t="str">
        <f t="shared" ca="1" si="40"/>
        <v>-0,921321110609381+0,381623699315048i</v>
      </c>
      <c r="Q116" s="240" t="str">
        <f t="shared" ca="1" si="41"/>
        <v>-0,705148649836829+0,705148649836828i</v>
      </c>
      <c r="R116" s="240" t="str">
        <f t="shared" ca="1" si="42"/>
        <v>-0,38162369931505+0,92132111060938i</v>
      </c>
      <c r="S116" s="240" t="str">
        <f t="shared" ca="1" si="43"/>
        <v>3,48178765983587E-15+0,99723078408832i</v>
      </c>
      <c r="T116" s="240" t="str">
        <f t="shared" ca="1" si="44"/>
        <v>0,381623699315047+0,921321110609381i</v>
      </c>
      <c r="U116" s="241" t="str">
        <f t="shared" ca="1" si="45"/>
        <v>0,705148649836825+0,705148649836832i</v>
      </c>
      <c r="V116" s="240" t="str">
        <f t="shared" ca="1" si="46"/>
        <v>0,921321110609381+0,381623699315047i</v>
      </c>
      <c r="W116" s="240" t="str">
        <f t="shared" ca="1" si="47"/>
        <v>0,99723078408832+3,22219159203889E-15i</v>
      </c>
      <c r="X116" s="240" t="str">
        <f t="shared" ca="1" si="48"/>
        <v>0,92132111060938-0,38162369931505i</v>
      </c>
      <c r="Y116" s="240" t="str">
        <f t="shared" ca="1" si="49"/>
        <v>0,70514864983683-0,705148649836827i</v>
      </c>
      <c r="Z116" s="240" t="str">
        <f t="shared" ca="1" si="50"/>
        <v>0,381623699315043-0,921321110609383i</v>
      </c>
      <c r="AA116" s="240" t="str">
        <f t="shared" ca="1" si="51"/>
        <v>1,83263363146967E-16-0,99723078408832i</v>
      </c>
      <c r="AB116" s="240" t="str">
        <f t="shared" ca="1" si="52"/>
        <v>-0,381623699315044-0,921321110609382i</v>
      </c>
      <c r="AC116" s="240" t="str">
        <f t="shared" ca="1" si="53"/>
        <v>-0,70514864983683-0,705148649836827i</v>
      </c>
      <c r="AD116" s="240" t="str">
        <f t="shared" ca="1" si="54"/>
        <v>-0,92132111060938-0,38162369931505i</v>
      </c>
      <c r="AE116" s="240" t="str">
        <f t="shared" ca="1" si="55"/>
        <v>-0,99723078408832+3,2985242966889E-15i</v>
      </c>
      <c r="AF116" s="240" t="str">
        <f t="shared" ca="1" si="56"/>
        <v>-0,921321110609381+0,381623699315047i</v>
      </c>
      <c r="AG116" s="240" t="str">
        <f t="shared" ca="1" si="57"/>
        <v>-0,705148649836832+0,705148649836825i</v>
      </c>
      <c r="AH116" s="240" t="str">
        <f t="shared" ca="1" si="58"/>
        <v>-0,381623699315047+0,921321110609381i</v>
      </c>
      <c r="AI116" s="240" t="str">
        <f t="shared" ca="1" si="59"/>
        <v>-2,96259552424192E-15+0,99723078408832i</v>
      </c>
      <c r="AJ116" s="240" t="str">
        <f t="shared" ca="1" si="60"/>
        <v>0,38162369931505+0,92132111060938i</v>
      </c>
      <c r="AK116" s="240" t="str">
        <f t="shared" ca="1" si="61"/>
        <v>0,705148649836828+0,705148649836829i</v>
      </c>
      <c r="AL116" s="240" t="str">
        <f t="shared" ca="1" si="62"/>
        <v>0,921321110609378+0,381623699315053i</v>
      </c>
      <c r="AM116" s="240" t="str">
        <f t="shared" ca="1" si="63"/>
        <v>0,99723078408832+3,66526726293935E-16i</v>
      </c>
      <c r="AN116" s="240" t="str">
        <f t="shared" ca="1" si="64"/>
        <v>0,921321110609382-0,381623699315045i</v>
      </c>
      <c r="AO116" s="240" t="str">
        <f t="shared" ca="1" si="65"/>
        <v>0,705148649836848-0,705148649836809i</v>
      </c>
      <c r="AP116" s="240" t="str">
        <f t="shared" ca="1" si="66"/>
        <v>0,381623699315004-0,921321110609399i</v>
      </c>
      <c r="AQ116" s="240" t="str">
        <f t="shared" ca="1" si="67"/>
        <v>-2,43725136188511E-14-0,99723078408832i</v>
      </c>
      <c r="AR116" s="240" t="str">
        <f t="shared" ca="1" si="68"/>
        <v>-2,43725136188511E-14-0,99723078408832i</v>
      </c>
      <c r="AS116" s="240" t="str">
        <f t="shared" ca="1" si="69"/>
        <v>-0,705148649836811-0,705148649836846i</v>
      </c>
      <c r="AT116" s="240" t="str">
        <f t="shared" ca="1" si="70"/>
        <v>-0,921321110609362-0,381623699315093i</v>
      </c>
      <c r="AU116" s="240" t="str">
        <f t="shared" ca="1" si="71"/>
        <v>-0,99723078408832+2,7854301278687E-14i</v>
      </c>
      <c r="AV116" s="240" t="str">
        <f t="shared" ca="1" si="72"/>
        <v>-0,921321110609379+0,381623699315051i</v>
      </c>
      <c r="AW116" s="240" t="str">
        <f t="shared" ca="1" si="73"/>
        <v>-0,705148649836843+0,705148649836814i</v>
      </c>
      <c r="AX116" s="240" t="str">
        <f t="shared" ca="1" si="74"/>
        <v>-0,38162369931509+0,921321110609363i</v>
      </c>
      <c r="AY116" s="240" t="str">
        <f t="shared" ca="1" si="75"/>
        <v>2,95646512147471E-14+0,99723078408832i</v>
      </c>
      <c r="AZ116" s="240" t="str">
        <f t="shared" ca="1" si="76"/>
        <v>0,381623699315054+0,921321110609378i</v>
      </c>
      <c r="BA116" s="240" t="str">
        <f t="shared" ca="1" si="77"/>
        <v>0,705148649836816+0,705148649836841i</v>
      </c>
      <c r="BB116" s="240" t="str">
        <f t="shared" ca="1" si="78"/>
        <v>0,921321110609365+0,381623699315086i</v>
      </c>
      <c r="BC116" s="240" t="str">
        <f t="shared" ca="1" si="79"/>
        <v>0,99723078408832-3,30464388745829E-14i</v>
      </c>
      <c r="BD116" s="240" t="str">
        <f t="shared" ca="1" si="80"/>
        <v>0,921321110609377-0,381623699315056i</v>
      </c>
      <c r="BE116" s="240" t="str">
        <f t="shared" ca="1" si="81"/>
        <v>0,705148649836838-0,705148649836819i</v>
      </c>
      <c r="BF116" s="240" t="str">
        <f t="shared" ca="1" si="82"/>
        <v>0,381623699315085-0,921321110609365i</v>
      </c>
      <c r="BG116" s="240" t="str">
        <f t="shared" ca="1" si="83"/>
        <v>-3,65282265344187E-14-0,99723078408832i</v>
      </c>
      <c r="BH116" s="240" t="str">
        <f t="shared" ca="1" si="84"/>
        <v>-0,381623699315061-0,921321110609375i</v>
      </c>
      <c r="BI116" s="240" t="str">
        <f t="shared" ca="1" si="85"/>
        <v>-0,70514864983682-0,705148649836837i</v>
      </c>
      <c r="BJ116" s="240" t="str">
        <f t="shared" ca="1" si="86"/>
        <v>-0,921321110609367-0,38162369931508i</v>
      </c>
      <c r="BK116" s="240" t="str">
        <f t="shared" ca="1" si="87"/>
        <v>-0,99723078408832+4,17814519180304E-14i</v>
      </c>
      <c r="BL116" s="240" t="str">
        <f t="shared" ca="1" si="88"/>
        <v>-0,921321110609375+0,381623699315062i</v>
      </c>
      <c r="BM116" s="240" t="str">
        <f t="shared" ca="1" si="89"/>
        <v>-0,705148649836833+0,705148649836824i</v>
      </c>
      <c r="BN116" s="240" t="str">
        <f t="shared" ca="1" si="90"/>
        <v>-0,381623699315078+0,921321110609368i</v>
      </c>
      <c r="BO116" s="240" t="str">
        <f t="shared" ca="1" si="91"/>
        <v>4,34918018540905E-14+0,99723078408832i</v>
      </c>
      <c r="BP116" s="240" t="str">
        <f t="shared" ca="1" si="92"/>
        <v>0,381623699315067+0,921321110609373i</v>
      </c>
      <c r="BQ116" s="240" t="str">
        <f t="shared" ca="1" si="93"/>
        <v>0,705148649836825+0,705148649836832i</v>
      </c>
      <c r="BR116" s="240" t="str">
        <f t="shared" ca="1" si="94"/>
        <v>0,92132111060937+0,381623699315074i</v>
      </c>
      <c r="BS116" s="240" t="str">
        <f t="shared" ca="1" si="95"/>
        <v>0,99723078408832-4,87450272377021E-14i</v>
      </c>
      <c r="BT116" s="240" t="str">
        <f t="shared" ca="1" si="96"/>
        <v>0,921321110609372-0,381623699315069i</v>
      </c>
      <c r="BU116" s="240" t="str">
        <f t="shared" ca="1" si="97"/>
        <v>0,705148649836829-0,705148649836829i</v>
      </c>
      <c r="BV116" s="240" t="str">
        <f t="shared" ca="1" si="98"/>
        <v>0,381623699315072-0,921321110609371i</v>
      </c>
      <c r="BW116" s="240" t="str">
        <f t="shared" ca="1" si="99"/>
        <v>4,87451353576804E-14-0,99723078408832i</v>
      </c>
      <c r="BX116" s="240" t="str">
        <f t="shared" ca="1" si="100"/>
        <v>-0,381623699315074-0,92132111060937i</v>
      </c>
      <c r="BY116" s="240" t="str">
        <f t="shared" ca="1" si="101"/>
        <v>-0,70514864983683-0,705148649836827i</v>
      </c>
      <c r="BZ116" s="240" t="str">
        <f t="shared" ca="1" si="102"/>
        <v>-0,921321110609373-0,381623699315067i</v>
      </c>
      <c r="CA116" s="240" t="str">
        <f t="shared" ca="1" si="103"/>
        <v>-0,99723078408832-4,70347854216203E-14i</v>
      </c>
      <c r="CB116" s="240" t="str">
        <f t="shared" ca="1" si="104"/>
        <v>-0,921321110609369+0,381623699315075i</v>
      </c>
      <c r="CC116" s="240" t="str">
        <f t="shared" ca="1" si="105"/>
        <v>-0,705148649836824+0,705148649836833i</v>
      </c>
      <c r="CD116" s="240" t="str">
        <f t="shared" ca="1" si="106"/>
        <v>-0,381623699315066+0,921321110609373i</v>
      </c>
      <c r="CE116" s="240" t="str">
        <f t="shared" ca="1" si="107"/>
        <v>-4,17815600380087E-14+0,99723078408832i</v>
      </c>
      <c r="CF116" s="240" t="str">
        <f t="shared" ca="1" si="108"/>
        <v>0,38162369931508+0,921321110609367i</v>
      </c>
      <c r="CG116" s="240" t="str">
        <f t="shared" ca="1" si="109"/>
        <v>0,705148649836835+0,705148649836822i</v>
      </c>
      <c r="CH116" s="240" t="str">
        <f t="shared" ca="1" si="110"/>
        <v>0,921321110609375+0,381623699315061i</v>
      </c>
      <c r="CI116" s="240" t="str">
        <f t="shared" ca="1" si="111"/>
        <v>0,99723078408832+4,00712101019486E-14i</v>
      </c>
      <c r="CJ116" s="240" t="str">
        <f t="shared" ca="1" si="112"/>
        <v>0,921321110609367-0,381623699315082i</v>
      </c>
      <c r="CK116" s="240" t="str">
        <f t="shared" ca="1" si="113"/>
        <v>0,705148649836819-0,705148649836838i</v>
      </c>
      <c r="CL116" s="240" t="str">
        <f t="shared" ca="1" si="114"/>
        <v>0,381623699315059-0,921321110609376i</v>
      </c>
      <c r="CM116" s="240" t="str">
        <f t="shared" ca="1" si="115"/>
        <v>3,48179847183369E-14-0,99723078408832i</v>
      </c>
      <c r="CN116" s="240" t="str">
        <f t="shared" ca="1" si="116"/>
        <v>-0,381623699315083-0,921321110609366i</v>
      </c>
      <c r="CO116" s="240" t="str">
        <f t="shared" ca="1" si="117"/>
        <v>-0,70514864983684-0,705148649836817i</v>
      </c>
      <c r="CP116" s="240" t="str">
        <f t="shared" ca="1" si="118"/>
        <v>-0,921321110609378-0,381623699315054i</v>
      </c>
      <c r="CQ116" s="240" t="str">
        <f t="shared" ca="1" si="119"/>
        <v>-0,99723078408832-3,31076347822768E-14i</v>
      </c>
      <c r="CR116" s="240" t="str">
        <f t="shared" ca="1" si="120"/>
        <v>-0,921321110609364+0,381623699315088i</v>
      </c>
      <c r="CS116" s="240" t="str">
        <f t="shared" ca="1" si="121"/>
        <v>-0,705148649836816+0,705148649836841i</v>
      </c>
      <c r="CT116" s="240" t="str">
        <f t="shared" ca="1" si="122"/>
        <v>-0,381623699315053+0,921321110609379i</v>
      </c>
      <c r="CU116" s="240" t="str">
        <f t="shared" ca="1" si="123"/>
        <v>-2,78544093986652E-14+0,99723078408832i</v>
      </c>
      <c r="CV116" s="240" t="str">
        <f t="shared" ca="1" si="124"/>
        <v>0,381623699315093+0,921321110609362i</v>
      </c>
      <c r="CW116" s="240" t="str">
        <f t="shared" ca="1" si="125"/>
        <v>0,705148649836847+0,70514864983681i</v>
      </c>
      <c r="CX116" s="240" t="str">
        <f t="shared" ca="1" si="126"/>
        <v>0,921321110609379+0,381623699315051i</v>
      </c>
      <c r="CY116" s="240" t="str">
        <f t="shared" ca="1" si="127"/>
        <v>0,99723078408832+2,61440594626051E-14i</v>
      </c>
      <c r="CZ116" s="240" t="str">
        <f t="shared" ca="1" si="128"/>
        <v>0,921321110609361-0,381623699315095i</v>
      </c>
      <c r="DA116" s="240" t="str">
        <f t="shared" ca="1" si="129"/>
        <v>0,705148649836809-0,705148649836848i</v>
      </c>
      <c r="DB116" s="240" t="str">
        <f t="shared" ca="1" si="130"/>
        <v>0,381623699315043-0,921321110609383i</v>
      </c>
      <c r="DC116" s="240" t="str">
        <f t="shared" ca="1" si="131"/>
        <v>2,4433709526545E-14-0,99723078408832i</v>
      </c>
      <c r="DD116" s="240" t="str">
        <f t="shared" ca="1" si="132"/>
        <v>-0,381623699315004-0,921321110609399i</v>
      </c>
      <c r="DE116" s="240" t="str">
        <f t="shared" ca="1" si="133"/>
        <v>-0,705148649836849-0,705148649836808i</v>
      </c>
      <c r="DF116" s="240" t="str">
        <f t="shared" ca="1" si="134"/>
        <v>-0,921321110609383-0,381623699315041i</v>
      </c>
      <c r="DG116" s="240" t="str">
        <f t="shared" ca="1" si="135"/>
        <v>-0,99723078408832-1,56376086953818E-14i</v>
      </c>
      <c r="DH116" s="240" t="str">
        <f t="shared" ca="1" si="136"/>
        <v>-0,921321110609398+0,381623699315006i</v>
      </c>
      <c r="DI116" s="240" t="str">
        <f t="shared" ca="1" si="137"/>
        <v>-0,705148649836806+0,705148649836851i</v>
      </c>
      <c r="DJ116" s="240" t="str">
        <f t="shared" ca="1" si="138"/>
        <v>-0,38162369931504+0,921321110609384i</v>
      </c>
      <c r="DK116" s="240" t="str">
        <f t="shared" ca="1" si="139"/>
        <v>-1,39272587593217E-14+0,99723078408832i</v>
      </c>
      <c r="DL116" s="240" t="str">
        <f t="shared" ca="1" si="140"/>
        <v>0,381623699315014+0,921321110609395i</v>
      </c>
      <c r="DM116" s="240" t="str">
        <f t="shared" ca="1" si="141"/>
        <v>0,705148649836852+0,705148649836805i</v>
      </c>
      <c r="DN116" s="240" t="str">
        <f t="shared" ca="1" si="142"/>
        <v>0,921321110609385+0,381623699315038i</v>
      </c>
      <c r="DO116" s="240" t="str">
        <f t="shared" ca="1" si="143"/>
        <v>0,99723078408832+1,22169088232616E-14i</v>
      </c>
      <c r="DP116" s="240" t="str">
        <f t="shared" ca="1" si="144"/>
        <v>0,921321110609394-0,381623699315016i</v>
      </c>
      <c r="DQ116" s="240" t="str">
        <f t="shared" ca="1" si="145"/>
        <v>0,705148649836799-0,705148649836858i</v>
      </c>
      <c r="DR116" s="240" t="str">
        <f t="shared" ca="1" si="146"/>
        <v>0,381623699315037-0,921321110609385i</v>
      </c>
      <c r="DS116" s="240" t="str">
        <f t="shared" ca="1" si="147"/>
        <v>1,05065588872015E-14-0,99723078408832i</v>
      </c>
      <c r="DT116" s="240" t="str">
        <f t="shared" ca="1" si="148"/>
        <v>-0,381623699315017-0,921321110609394i</v>
      </c>
      <c r="DU116" s="240" t="str">
        <f t="shared" ca="1" si="149"/>
        <v>-0,705148649836859-0,705148649836798i</v>
      </c>
      <c r="DV116" s="240" t="str">
        <f t="shared" ca="1" si="150"/>
        <v>-0,921321110609389-0,381623699315028i</v>
      </c>
      <c r="DW116" s="240" t="str">
        <f t="shared" ca="1" si="151"/>
        <v>-0,99723078408832-8,79620895114141E-15i</v>
      </c>
      <c r="DX116" s="240" t="str">
        <f t="shared" ca="1" si="152"/>
        <v>-0,921321110609393+0,381623699315019i</v>
      </c>
      <c r="DY116" s="240" t="str">
        <f t="shared" ca="1" si="153"/>
        <v>-0,705148649836867+0,70514864983679i</v>
      </c>
      <c r="DZ116" s="240" t="str">
        <f t="shared" ca="1" si="154"/>
        <v>-0,381623699315027+0,921321110609389i</v>
      </c>
      <c r="EA116" s="240" t="str">
        <f t="shared" ca="1" si="155"/>
        <v>-1,08119978257797E-19+0,99723078408832i</v>
      </c>
      <c r="EB116" s="240" t="str">
        <f t="shared" ca="1" si="156"/>
        <v>0,381623699315027+0,921321110609389i</v>
      </c>
      <c r="EC116" s="240" t="str">
        <f t="shared" ca="1" si="157"/>
        <v>0,705148649836791+0,705148649836866i</v>
      </c>
      <c r="ED116" s="240" t="str">
        <f t="shared" ca="1" si="158"/>
        <v>0,92132111060939+0,381623699315025i</v>
      </c>
      <c r="EE116" s="240" t="str">
        <f t="shared" ca="1" si="159"/>
        <v>0,99723078408832-1,71024181608185E-15i</v>
      </c>
      <c r="EF116" s="240" t="str">
        <f t="shared" ca="1" si="160"/>
        <v>0,921321110609389-0,381623699315028i</v>
      </c>
      <c r="EG116" s="240" t="str">
        <f t="shared" ca="1" si="161"/>
        <v>0,705148649836859-0,705148649836798i</v>
      </c>
      <c r="EH116" s="240" t="str">
        <f t="shared" ca="1" si="162"/>
        <v>0,381623699315024-0,921321110609391i</v>
      </c>
      <c r="EI116" s="240" t="str">
        <f t="shared" ca="1" si="163"/>
        <v>-3,42059175214195E-15-0,99723078408832i</v>
      </c>
      <c r="EJ116" s="240" t="str">
        <f t="shared" ca="1" si="164"/>
        <v>-0,38162369931503-0,921321110609388i</v>
      </c>
      <c r="EK116" s="240" t="str">
        <f t="shared" ca="1" si="165"/>
        <v>-0,705148649836799-0,705148649836858i</v>
      </c>
      <c r="EL116" s="240" t="str">
        <f t="shared" ca="1" si="166"/>
        <v>-0,921321110609394-0,381623699315016i</v>
      </c>
      <c r="EM116" s="240" t="str">
        <f t="shared" ca="1" si="167"/>
        <v>-0,99723078408832+5,13094168820206E-15i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-0,0446337383343081-1,07104174792839i</v>
      </c>
      <c r="G117" s="247" t="str">
        <f t="shared" si="173"/>
        <v>-0,520242711588345+0,2545856264739i</v>
      </c>
      <c r="H117" s="247" t="str">
        <f t="shared" si="38"/>
        <v>0,0192961509360772-0,312420346548556i</v>
      </c>
      <c r="I117" s="247" t="str">
        <f t="shared" si="174"/>
        <v>-0,231971651106303+0,263881864029004i</v>
      </c>
      <c r="J117" s="275" t="str">
        <f ca="1">IMPRODUCT(1/N_FFT2,AF100)</f>
        <v>-0,0308897980067864-0,0000799788492194938i</v>
      </c>
      <c r="K117" s="274" t="str">
        <f t="shared" ca="1" si="175"/>
        <v>0,00718666241378936-0,00813270465180318i</v>
      </c>
      <c r="N117" s="265">
        <f t="shared" ca="1" si="176"/>
        <v>1.0027976267508567</v>
      </c>
      <c r="O117" s="240">
        <f t="shared" ca="1" si="39"/>
        <v>-0.99720237324914318</v>
      </c>
      <c r="P117" s="240" t="str">
        <f t="shared" ca="1" si="40"/>
        <v>-0,91165213803508+0,404107600064376i</v>
      </c>
      <c r="Q117" s="240" t="str">
        <f t="shared" ca="1" si="41"/>
        <v>-0,669680183550161+0,738878220665589i</v>
      </c>
      <c r="R117" s="240" t="str">
        <f t="shared" ca="1" si="42"/>
        <v>-0,3128041759707+0,946871755154317i</v>
      </c>
      <c r="S117" s="240" t="str">
        <f t="shared" ca="1" si="43"/>
        <v>0,0977429249557344+0,992400571258815i</v>
      </c>
      <c r="T117" s="240" t="str">
        <f t="shared" ca="1" si="44"/>
        <v>0,491519247061751+0,867652812466815i</v>
      </c>
      <c r="U117" s="241" t="str">
        <f t="shared" ca="1" si="45"/>
        <v>0,800960456604087+0,594032760182716i</v>
      </c>
      <c r="V117" s="240" t="str">
        <f t="shared" ca="1" si="46"/>
        <v>0,972972479658664+0,218488276666261i</v>
      </c>
      <c r="W117" s="240" t="str">
        <f t="shared" ca="1" si="47"/>
        <v>0,978041409265927-0,194544532112427i</v>
      </c>
      <c r="X117" s="240" t="str">
        <f t="shared" ca="1" si="48"/>
        <v>0,815297516007216-0,574197295018173i</v>
      </c>
      <c r="Y117" s="240" t="str">
        <f t="shared" ca="1" si="49"/>
        <v>0,512664476603382-0,855329005495958i</v>
      </c>
      <c r="Z117" s="240" t="str">
        <f t="shared" ca="1" si="50"/>
        <v>0,122068215819687-0,989702947303039i</v>
      </c>
      <c r="AA117" s="240" t="str">
        <f t="shared" ca="1" si="51"/>
        <v>-0,289472569076008-0,954263173849992i</v>
      </c>
      <c r="AB117" s="240" t="str">
        <f t="shared" ca="1" si="52"/>
        <v>-0,651345509135398-0,755090458781511i</v>
      </c>
      <c r="AC117" s="240" t="str">
        <f t="shared" ca="1" si="53"/>
        <v>-0,901460268494513-0,426358953863437i</v>
      </c>
      <c r="AD117" s="240" t="str">
        <f t="shared" ca="1" si="54"/>
        <v>-0,99690203453822-0,0244725713254943i</v>
      </c>
      <c r="AE117" s="240" t="str">
        <f t="shared" ca="1" si="55"/>
        <v>-0,921294862416564+0,381612826957595i</v>
      </c>
      <c r="AF117" s="240" t="str">
        <f t="shared" ca="1" si="56"/>
        <v>-0,687611467663306+0,722220909937975i</v>
      </c>
      <c r="AG117" s="240" t="str">
        <f t="shared" ca="1" si="57"/>
        <v>-0,335947361326277+0,938909976319155i</v>
      </c>
      <c r="AH117" s="240" t="str">
        <f t="shared" ca="1" si="58"/>
        <v>0,0733587574086218+0,994500410218712i</v>
      </c>
      <c r="AI117" s="240" t="str">
        <f t="shared" ca="1" si="59"/>
        <v>0,470077944704788+0,879453977827064i</v>
      </c>
      <c r="AJ117" s="240" t="str">
        <f t="shared" ca="1" si="60"/>
        <v>0,786140928571734+0,613510402224848i</v>
      </c>
      <c r="AK117" s="240" t="str">
        <f t="shared" ca="1" si="61"/>
        <v>0,967317467811441+0,242300412052037i</v>
      </c>
      <c r="AL117" s="240" t="str">
        <f t="shared" ca="1" si="62"/>
        <v>0,982521203299574-0,170483601206926i</v>
      </c>
      <c r="AM117" s="240" t="str">
        <f t="shared" ca="1" si="63"/>
        <v>0,829143470672624-0,554015954873756i</v>
      </c>
      <c r="AN117" s="240" t="str">
        <f t="shared" ca="1" si="64"/>
        <v>0,533500896234023-0,842489980315029i</v>
      </c>
      <c r="AO117" s="240" t="str">
        <f t="shared" ca="1" si="65"/>
        <v>0,146319977354816-0,98640916329919i</v>
      </c>
      <c r="AP117" s="240" t="str">
        <f t="shared" ca="1" si="66"/>
        <v>-0,265966594729746-0,961079780091948i</v>
      </c>
      <c r="AQ117" s="240" t="str">
        <f t="shared" ca="1" si="67"/>
        <v>-0,632618488541272-0,770847858639745i</v>
      </c>
      <c r="AR117" s="240" t="str">
        <f t="shared" ca="1" si="68"/>
        <v>-0,632618488541272-0,770847858639745i</v>
      </c>
      <c r="AS117" s="240" t="str">
        <f t="shared" ca="1" si="69"/>
        <v>-0,996001199318257-0,0489304012891495i</v>
      </c>
      <c r="AT117" s="240" t="str">
        <f t="shared" ca="1" si="70"/>
        <v>-0,930382633222372+0,358888184553251i</v>
      </c>
      <c r="AU117" s="240" t="str">
        <f t="shared" ca="1" si="71"/>
        <v>-0,705128560339802+0,705128560339773i</v>
      </c>
      <c r="AV117" s="240" t="str">
        <f t="shared" ca="1" si="72"/>
        <v>-0,358888184553292+0,930382633222356i</v>
      </c>
      <c r="AW117" s="240" t="str">
        <f t="shared" ca="1" si="73"/>
        <v>0,0489304012891077+0,996001199318259i</v>
      </c>
      <c r="AX117" s="240" t="str">
        <f t="shared" ca="1" si="74"/>
        <v>0,448353484971272+0,890725392995977i</v>
      </c>
      <c r="AY117" s="240" t="str">
        <f t="shared" ca="1" si="75"/>
        <v>0,770847858639718+0,632618488541304i</v>
      </c>
      <c r="AZ117" s="240" t="str">
        <f t="shared" ca="1" si="76"/>
        <v>0,961079780091937+0,265966594729785i</v>
      </c>
      <c r="BA117" s="240" t="str">
        <f t="shared" ca="1" si="77"/>
        <v>0,986409163299182-0,146319977354873i</v>
      </c>
      <c r="BB117" s="240" t="str">
        <f t="shared" ca="1" si="78"/>
        <v>0,842489980314999-0,53350089623407i</v>
      </c>
      <c r="BC117" s="240" t="str">
        <f t="shared" ca="1" si="79"/>
        <v>0,554015954873707-0,829143470672657i</v>
      </c>
      <c r="BD117" s="240" t="str">
        <f t="shared" ca="1" si="80"/>
        <v>0,170483601206899-0,982521203299578i</v>
      </c>
      <c r="BE117" s="240" t="str">
        <f t="shared" ca="1" si="81"/>
        <v>-0,242300412052072-0,967317467811432i</v>
      </c>
      <c r="BF117" s="240" t="str">
        <f t="shared" ca="1" si="82"/>
        <v>-0,613510402224876-0,786140928571711i</v>
      </c>
      <c r="BG117" s="240" t="str">
        <f t="shared" ca="1" si="83"/>
        <v>-0,879453977827087-0,470077944704745i</v>
      </c>
      <c r="BH117" s="240" t="str">
        <f t="shared" ca="1" si="84"/>
        <v>-0,994500410218708-0,0733587574086731i</v>
      </c>
      <c r="BI117" s="240" t="str">
        <f t="shared" ca="1" si="85"/>
        <v>-0,938909976319169+0,335947361326238i</v>
      </c>
      <c r="BJ117" s="240" t="str">
        <f t="shared" ca="1" si="86"/>
        <v>-0,722220909937998+0,687611467663282i</v>
      </c>
      <c r="BK117" s="240" t="str">
        <f t="shared" ca="1" si="87"/>
        <v>-0,381612826957626+0,921294862416551i</v>
      </c>
      <c r="BL117" s="240" t="str">
        <f t="shared" ca="1" si="88"/>
        <v>0,0244725713254729+0,996902034538221i</v>
      </c>
      <c r="BM117" s="240" t="str">
        <f t="shared" ca="1" si="89"/>
        <v>0,426358953863418+0,901460268494522i</v>
      </c>
      <c r="BN117" s="240" t="str">
        <f t="shared" ca="1" si="90"/>
        <v>0,755090458781503+0,651345509135407i</v>
      </c>
      <c r="BO117" s="240" t="str">
        <f t="shared" ca="1" si="91"/>
        <v>0,954263173849988+0,289472569076021i</v>
      </c>
      <c r="BP117" s="240" t="str">
        <f t="shared" ca="1" si="92"/>
        <v>0,98970294730304-0,122068215819683i</v>
      </c>
      <c r="BQ117" s="240" t="str">
        <f t="shared" ca="1" si="93"/>
        <v>0,855329005495959-0,51266447660338i</v>
      </c>
      <c r="BR117" s="240" t="str">
        <f t="shared" ca="1" si="94"/>
        <v>0,574197295018166-0,815297516007221i</v>
      </c>
      <c r="BS117" s="240" t="str">
        <f t="shared" ca="1" si="95"/>
        <v>0,19454453211241-0,97804140926593i</v>
      </c>
      <c r="BT117" s="240" t="str">
        <f t="shared" ca="1" si="96"/>
        <v>-0,218488276666277-0,972972479658661i</v>
      </c>
      <c r="BU117" s="240" t="str">
        <f t="shared" ca="1" si="97"/>
        <v>-0,594032760182739-0,80096045660407i</v>
      </c>
      <c r="BV117" s="240" t="str">
        <f t="shared" ca="1" si="98"/>
        <v>-0,867652812466828-0,491519247061727i</v>
      </c>
      <c r="BW117" s="240" t="str">
        <f t="shared" ca="1" si="99"/>
        <v>-0,992400571258818-0,0977429249556975i</v>
      </c>
      <c r="BX117" s="240" t="str">
        <f t="shared" ca="1" si="100"/>
        <v>-0,946871755154305+0,312804175970734i</v>
      </c>
      <c r="BY117" s="240" t="str">
        <f t="shared" ca="1" si="101"/>
        <v>-0,738878220665557+0,669680183550196i</v>
      </c>
      <c r="BZ117" s="240" t="str">
        <f t="shared" ca="1" si="102"/>
        <v>-0,40410760006442+0,911652138035062i</v>
      </c>
      <c r="CA117" s="240" t="str">
        <f t="shared" ca="1" si="103"/>
        <v>-4,17803696925022E-14+0,997202373249143i</v>
      </c>
      <c r="CB117" s="240" t="str">
        <f t="shared" ca="1" si="104"/>
        <v>0,404107600064343+0,911652138035095i</v>
      </c>
      <c r="CC117" s="240" t="str">
        <f t="shared" ca="1" si="105"/>
        <v>0,738878220665567+0,669680183550184i</v>
      </c>
      <c r="CD117" s="240" t="str">
        <f t="shared" ca="1" si="106"/>
        <v>0,946871755154309+0,312804175970723i</v>
      </c>
      <c r="CE117" s="240" t="str">
        <f t="shared" ca="1" si="107"/>
        <v>0,992400571258817-0,0977429249557131i</v>
      </c>
      <c r="CF117" s="240" t="str">
        <f t="shared" ca="1" si="108"/>
        <v>0,867652812466821-0,49151924706174i</v>
      </c>
      <c r="CG117" s="240" t="str">
        <f t="shared" ca="1" si="109"/>
        <v>0,594032760182726-0,800960456604079i</v>
      </c>
      <c r="CH117" s="240" t="str">
        <f t="shared" ca="1" si="110"/>
        <v>0,218488276666266-0,972972479658663i</v>
      </c>
      <c r="CI117" s="240" t="str">
        <f t="shared" ca="1" si="111"/>
        <v>-0,194544532112426-0,978041409265927i</v>
      </c>
      <c r="CJ117" s="240" t="str">
        <f t="shared" ca="1" si="112"/>
        <v>-0,574197295018179-0,815297516007212i</v>
      </c>
      <c r="CK117" s="240" t="str">
        <f t="shared" ca="1" si="113"/>
        <v>-0,855329005495967-0,512664476603367i</v>
      </c>
      <c r="CL117" s="240" t="str">
        <f t="shared" ca="1" si="114"/>
        <v>-0,989702947303041-0,12206821581967i</v>
      </c>
      <c r="CM117" s="240" t="str">
        <f t="shared" ca="1" si="115"/>
        <v>-0,954263173849983+0,289472569076036i</v>
      </c>
      <c r="CN117" s="240" t="str">
        <f t="shared" ca="1" si="116"/>
        <v>-0,755090458781492+0,651345509135419i</v>
      </c>
      <c r="CO117" s="240" t="str">
        <f t="shared" ca="1" si="117"/>
        <v>-0,426358953863407+0,901460268494527i</v>
      </c>
      <c r="CP117" s="240" t="str">
        <f t="shared" ca="1" si="118"/>
        <v>-0,0244725713254573+0,996902034538221i</v>
      </c>
      <c r="CQ117" s="240" t="str">
        <f t="shared" ca="1" si="119"/>
        <v>0,381612826957641+0,921294862416545i</v>
      </c>
      <c r="CR117" s="240" t="str">
        <f t="shared" ca="1" si="120"/>
        <v>0,722220909937938+0,687611467663346i</v>
      </c>
      <c r="CS117" s="240" t="str">
        <f t="shared" ca="1" si="121"/>
        <v>0,938909976319141+0,335947361326317i</v>
      </c>
      <c r="CT117" s="240" t="str">
        <f t="shared" ca="1" si="122"/>
        <v>0,994500410218714-0,0733587574085863i</v>
      </c>
      <c r="CU117" s="240" t="str">
        <f t="shared" ca="1" si="123"/>
        <v>0,87945397782708-0,470077944704759i</v>
      </c>
      <c r="CV117" s="240" t="str">
        <f t="shared" ca="1" si="124"/>
        <v>0,613510402224864-0,786140928571721i</v>
      </c>
      <c r="CW117" s="240" t="str">
        <f t="shared" ca="1" si="125"/>
        <v>0,24230041205206-0,967317467811435i</v>
      </c>
      <c r="CX117" s="240" t="str">
        <f t="shared" ca="1" si="126"/>
        <v>-0,170483601206915-0,982521203299576i</v>
      </c>
      <c r="CY117" s="240" t="str">
        <f t="shared" ca="1" si="127"/>
        <v>-0,554015954873723-0,829143470672646i</v>
      </c>
      <c r="CZ117" s="240" t="str">
        <f t="shared" ca="1" si="128"/>
        <v>-0,842489980315006-0,53350089623406i</v>
      </c>
      <c r="DA117" s="240" t="str">
        <f t="shared" ca="1" si="129"/>
        <v>-0,986409163299185-0,146319977354855i</v>
      </c>
      <c r="DB117" s="240" t="str">
        <f t="shared" ca="1" si="130"/>
        <v>-0,961079780091933+0,265966594729797i</v>
      </c>
      <c r="DC117" s="240" t="str">
        <f t="shared" ca="1" si="131"/>
        <v>-0,770847858639709+0,632618488541316i</v>
      </c>
      <c r="DD117" s="240" t="str">
        <f t="shared" ca="1" si="132"/>
        <v>-0,448353484971257+0,890725392995985i</v>
      </c>
      <c r="DE117" s="240" t="str">
        <f t="shared" ca="1" si="133"/>
        <v>-0,0489304012890939+0,99600119931826i</v>
      </c>
      <c r="DF117" s="240" t="str">
        <f t="shared" ca="1" si="134"/>
        <v>0,358888184553307+0,93038263322235i</v>
      </c>
      <c r="DG117" s="240" t="str">
        <f t="shared" ca="1" si="135"/>
        <v>0,705128560339811+0,705128560339764i</v>
      </c>
      <c r="DH117" s="240" t="str">
        <f t="shared" ca="1" si="136"/>
        <v>0,930382633222377+0,358888184553239i</v>
      </c>
      <c r="DI117" s="240" t="str">
        <f t="shared" ca="1" si="137"/>
        <v>0,996001199318261-0,0489304012890678i</v>
      </c>
      <c r="DJ117" s="240" t="str">
        <f t="shared" ca="1" si="138"/>
        <v>0,890725392995997-0,448353484971233i</v>
      </c>
      <c r="DK117" s="240" t="str">
        <f t="shared" ca="1" si="139"/>
        <v>0,632618488541337-0,770847858639692i</v>
      </c>
      <c r="DL117" s="240" t="str">
        <f t="shared" ca="1" si="140"/>
        <v>0,265966594729829-0,961079780091925i</v>
      </c>
      <c r="DM117" s="240" t="str">
        <f t="shared" ca="1" si="141"/>
        <v>-0,146319977354829-0,986409163299188i</v>
      </c>
      <c r="DN117" s="240" t="str">
        <f t="shared" ca="1" si="142"/>
        <v>-0,533500896234037-0,84248998031502i</v>
      </c>
      <c r="DO117" s="240" t="str">
        <f t="shared" ca="1" si="143"/>
        <v>-0,829143470672632-0,554015954873745i</v>
      </c>
      <c r="DP117" s="240" t="str">
        <f t="shared" ca="1" si="144"/>
        <v>-0,982521203299571-0,170483601206941i</v>
      </c>
      <c r="DQ117" s="240" t="str">
        <f t="shared" ca="1" si="145"/>
        <v>-0,967317467811443+0,242300412052028i</v>
      </c>
      <c r="DR117" s="240" t="str">
        <f t="shared" ca="1" si="146"/>
        <v>-0,786140928571737+0,613510402224844i</v>
      </c>
      <c r="DS117" s="240" t="str">
        <f t="shared" ca="1" si="147"/>
        <v>-0,470077944704782+0,879453977827067i</v>
      </c>
      <c r="DT117" s="240" t="str">
        <f t="shared" ca="1" si="148"/>
        <v>-0,0733587574086195+0,994500410218712i</v>
      </c>
      <c r="DU117" s="240" t="str">
        <f t="shared" ca="1" si="149"/>
        <v>0,335947361326292+0,93890997631915i</v>
      </c>
      <c r="DV117" s="240" t="str">
        <f t="shared" ca="1" si="150"/>
        <v>0,687611467663327+0,722220909937956i</v>
      </c>
      <c r="DW117" s="240" t="str">
        <f t="shared" ca="1" si="151"/>
        <v>0,921294862416573+0,381612826957573i</v>
      </c>
      <c r="DX117" s="240" t="str">
        <f t="shared" ca="1" si="152"/>
        <v>0,996902034538219-0,0244725713255303i</v>
      </c>
      <c r="DY117" s="240" t="str">
        <f t="shared" ca="1" si="153"/>
        <v>0,901460268494499-0,426358953863467i</v>
      </c>
      <c r="DZ117" s="240" t="str">
        <f t="shared" ca="1" si="154"/>
        <v>0,651345509135364-0,75509045878154i</v>
      </c>
      <c r="EA117" s="240" t="str">
        <f t="shared" ca="1" si="155"/>
        <v>0,289472569075963-0,954263173850006i</v>
      </c>
      <c r="EB117" s="240" t="str">
        <f t="shared" ca="1" si="156"/>
        <v>-0,122068215819641-0,989702947303045i</v>
      </c>
      <c r="EC117" s="240" t="str">
        <f t="shared" ca="1" si="157"/>
        <v>-0,512664476603344-0,85532900549598i</v>
      </c>
      <c r="ED117" s="240" t="str">
        <f t="shared" ca="1" si="158"/>
        <v>-0,815297516007195-0,574197295018203i</v>
      </c>
      <c r="EE117" s="240" t="str">
        <f t="shared" ca="1" si="159"/>
        <v>-0,978041409265922-0,194544532112451i</v>
      </c>
      <c r="EF117" s="240" t="str">
        <f t="shared" ca="1" si="160"/>
        <v>-0,972972479658669+0,21848827666624i</v>
      </c>
      <c r="EG117" s="240" t="str">
        <f t="shared" ca="1" si="161"/>
        <v>-0,800960456604097+0,594032760182702i</v>
      </c>
      <c r="EH117" s="240" t="str">
        <f t="shared" ca="1" si="162"/>
        <v>-0,491519247061763+0,867652812466808i</v>
      </c>
      <c r="EI117" s="240" t="str">
        <f t="shared" ca="1" si="163"/>
        <v>-0,0977429249557426+0,992400571258814i</v>
      </c>
      <c r="EJ117" s="240" t="str">
        <f t="shared" ca="1" si="164"/>
        <v>0,312804175970694+0,946871755154318i</v>
      </c>
      <c r="EK117" s="240" t="str">
        <f t="shared" ca="1" si="165"/>
        <v>0,669680183550166+0,738878220665585i</v>
      </c>
      <c r="EL117" s="240" t="str">
        <f t="shared" ca="1" si="166"/>
        <v>0,911652138035083+0,40410760006437i</v>
      </c>
      <c r="EM117" s="240" t="str">
        <f t="shared" ca="1" si="167"/>
        <v>0,997202373249143-1,56369469502832E-14i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-0,0510028840988924-1,01064583429856i</v>
      </c>
      <c r="G118" s="247" t="str">
        <f t="shared" si="173"/>
        <v>-0,510342647969833+0,262214571271361i</v>
      </c>
      <c r="H118" s="247" t="str">
        <f t="shared" si="38"/>
        <v>0,0174177824619264-0,295161012774294i</v>
      </c>
      <c r="I118" s="247" t="str">
        <f t="shared" si="174"/>
        <v>-0,21275464204804+0,265559885227143i</v>
      </c>
      <c r="J118" s="275" t="str">
        <f ca="1">IMPRODUCT(1/N_FFT2,AG100)</f>
        <v>0,00373625439726949+0,0000011055732399201i</v>
      </c>
      <c r="K118" s="274" t="str">
        <f t="shared" ca="1" si="175"/>
        <v>-0,000795199062794189+0,000991964073079377i</v>
      </c>
      <c r="N118" s="265">
        <f t="shared" ca="1" si="176"/>
        <v>1.0028283183822619</v>
      </c>
      <c r="O118" s="240">
        <f t="shared" ca="1" si="39"/>
        <v>-0.99717168161773817</v>
      </c>
      <c r="P118" s="240" t="str">
        <f t="shared" ca="1" si="40"/>
        <v>-0,901432523588334+0,426345831500103i</v>
      </c>
      <c r="Q118" s="240" t="str">
        <f t="shared" ca="1" si="41"/>
        <v>-0,632599017976463+0,770824133687811i</v>
      </c>
      <c r="R118" s="240" t="str">
        <f t="shared" ca="1" si="42"/>
        <v>-0,242292954593922+0,967287695969764i</v>
      </c>
      <c r="S118" s="240" t="str">
        <f t="shared" ca="1" si="43"/>
        <v>0,194538544472169+0,978011307365614i</v>
      </c>
      <c r="T118" s="240" t="str">
        <f t="shared" ca="1" si="44"/>
        <v>0,594014477199234+0,800935804854589i</v>
      </c>
      <c r="U118" s="241" t="str">
        <f t="shared" ca="1" si="45"/>
        <v>0,879426910224692+0,470063476769893i</v>
      </c>
      <c r="V118" s="240" t="str">
        <f t="shared" ca="1" si="46"/>
        <v>0,995970544656267+0,0489288953221455i</v>
      </c>
      <c r="W118" s="240" t="str">
        <f t="shared" ca="1" si="47"/>
        <v>0,921266507046489-0,381601081778747i</v>
      </c>
      <c r="X118" s="240" t="str">
        <f t="shared" ca="1" si="48"/>
        <v>0,669659572310254-0,738855479666759i</v>
      </c>
      <c r="Y118" s="240" t="str">
        <f t="shared" ca="1" si="49"/>
        <v>0,289463659765691-0,954233803789931i</v>
      </c>
      <c r="Z118" s="240" t="str">
        <f t="shared" ca="1" si="50"/>
        <v>-0,14631547395722-0,986378803858346i</v>
      </c>
      <c r="AA118" s="240" t="str">
        <f t="shared" ca="1" si="51"/>
        <v>-0,553998903516919-0,829117951513776i</v>
      </c>
      <c r="AB118" s="240" t="str">
        <f t="shared" ca="1" si="52"/>
        <v>-0,855302680405616-0,51264869795145i</v>
      </c>
      <c r="AC118" s="240" t="str">
        <f t="shared" ca="1" si="53"/>
        <v>-0,992370027416004-0,0977399166497853i</v>
      </c>
      <c r="AD118" s="240" t="str">
        <f t="shared" ca="1" si="54"/>
        <v>-0,938881078795754+0,335937021627073i</v>
      </c>
      <c r="AE118" s="240" t="str">
        <f t="shared" ca="1" si="55"/>
        <v>-0,705106858079099+0,705106858079092i</v>
      </c>
      <c r="AF118" s="240" t="str">
        <f t="shared" ca="1" si="56"/>
        <v>-0,335937021627072+0,938881078795754i</v>
      </c>
      <c r="AG118" s="240" t="str">
        <f t="shared" ca="1" si="57"/>
        <v>0,0977399166497856+0,992370027416004i</v>
      </c>
      <c r="AH118" s="240" t="str">
        <f t="shared" ca="1" si="58"/>
        <v>0,51264869795145+0,855302680405615i</v>
      </c>
      <c r="AI118" s="240" t="str">
        <f t="shared" ca="1" si="59"/>
        <v>0,829117951513776+0,553998903516918i</v>
      </c>
      <c r="AJ118" s="240" t="str">
        <f t="shared" ca="1" si="60"/>
        <v>0,986378803858346+0,14631547395722i</v>
      </c>
      <c r="AK118" s="240" t="str">
        <f t="shared" ca="1" si="61"/>
        <v>0,954233803789931-0,289463659765691i</v>
      </c>
      <c r="AL118" s="240" t="str">
        <f t="shared" ca="1" si="62"/>
        <v>0,738855479666751-0,669659572310262i</v>
      </c>
      <c r="AM118" s="240" t="str">
        <f t="shared" ca="1" si="63"/>
        <v>0,381601081778701-0,921266507046508i</v>
      </c>
      <c r="AN118" s="240" t="str">
        <f t="shared" ca="1" si="64"/>
        <v>-0,0489288953221265-0,995970544656268i</v>
      </c>
      <c r="AO118" s="240" t="str">
        <f t="shared" ca="1" si="65"/>
        <v>-0,470063476769912-0,879426910224682i</v>
      </c>
      <c r="AP118" s="240" t="str">
        <f t="shared" ca="1" si="66"/>
        <v>-0,800935804854559-0,594014477199274i</v>
      </c>
      <c r="AQ118" s="240" t="str">
        <f t="shared" ca="1" si="67"/>
        <v>-0,978011307365612-0,194538544472179i</v>
      </c>
      <c r="AR118" s="240" t="str">
        <f t="shared" ca="1" si="68"/>
        <v>-0,978011307365612-0,194538544472179i</v>
      </c>
      <c r="AS118" s="240" t="str">
        <f t="shared" ca="1" si="69"/>
        <v>-0,770824133687836+0,632599017976432i</v>
      </c>
      <c r="AT118" s="240" t="str">
        <f t="shared" ca="1" si="70"/>
        <v>-0,426345831500107+0,901432523588332i</v>
      </c>
      <c r="AU118" s="240" t="str">
        <f t="shared" ca="1" si="71"/>
        <v>2,9562899018609E-14+0,997171681617738i</v>
      </c>
      <c r="AV118" s="240" t="str">
        <f t="shared" ca="1" si="72"/>
        <v>0,426345831500073+0,901432523588349i</v>
      </c>
      <c r="AW118" s="240" t="str">
        <f t="shared" ca="1" si="73"/>
        <v>0,770824133687812+0,632599017976461i</v>
      </c>
      <c r="AX118" s="240" t="str">
        <f t="shared" ca="1" si="74"/>
        <v>0,967287695969774+0,242292954593883i</v>
      </c>
      <c r="AY118" s="240" t="str">
        <f t="shared" ca="1" si="75"/>
        <v>0,97801130736562-0,194538544472141i</v>
      </c>
      <c r="AZ118" s="240" t="str">
        <f t="shared" ca="1" si="76"/>
        <v>0,800935804854583-0,594014477199241i</v>
      </c>
      <c r="BA118" s="240" t="str">
        <f t="shared" ca="1" si="77"/>
        <v>0,470063476769858-0,879426910224711i</v>
      </c>
      <c r="BB118" s="240" t="str">
        <f t="shared" ca="1" si="78"/>
        <v>0,0489288953221647-0,995970544656266i</v>
      </c>
      <c r="BC118" s="240" t="str">
        <f t="shared" ca="1" si="79"/>
        <v>-0,381601081778758-0,921266507046484i</v>
      </c>
      <c r="BD118" s="240" t="str">
        <f t="shared" ca="1" si="80"/>
        <v>-0,738855479666724-0,669659572310291i</v>
      </c>
      <c r="BE118" s="240" t="str">
        <f t="shared" ca="1" si="81"/>
        <v>-0,954233803789925-0,289463659765711i</v>
      </c>
      <c r="BF118" s="240" t="str">
        <f t="shared" ca="1" si="82"/>
        <v>-0,986378803858343+0,14631547395724i</v>
      </c>
      <c r="BG118" s="240" t="str">
        <f t="shared" ca="1" si="83"/>
        <v>-0,829117951513803+0,553998903516877i</v>
      </c>
      <c r="BH118" s="240" t="str">
        <f t="shared" ca="1" si="84"/>
        <v>-0,512648697951457+0,855302680405611i</v>
      </c>
      <c r="BI118" s="240" t="str">
        <f t="shared" ca="1" si="85"/>
        <v>-0,0977399166497637+0,992370027416006i</v>
      </c>
      <c r="BJ118" s="240" t="str">
        <f t="shared" ca="1" si="86"/>
        <v>0,335937021627034+0,938881078795768i</v>
      </c>
      <c r="BK118" s="240" t="str">
        <f t="shared" ca="1" si="87"/>
        <v>0,705106858079092+0,705106858079099i</v>
      </c>
      <c r="BL118" s="240" t="str">
        <f t="shared" ca="1" si="88"/>
        <v>0,938881078795764+0,335937021627044i</v>
      </c>
      <c r="BM118" s="240" t="str">
        <f t="shared" ca="1" si="89"/>
        <v>0,992370027416007-0,0977399166497569i</v>
      </c>
      <c r="BN118" s="240" t="str">
        <f t="shared" ca="1" si="90"/>
        <v>0,855302680405615-0,512648697951451i</v>
      </c>
      <c r="BO118" s="240" t="str">
        <f t="shared" ca="1" si="91"/>
        <v>0,553998903516883-0,8291179515138i</v>
      </c>
      <c r="BP118" s="240" t="str">
        <f t="shared" ca="1" si="92"/>
        <v>0,14631547395725-0,986378803858342i</v>
      </c>
      <c r="BQ118" s="240" t="str">
        <f t="shared" ca="1" si="93"/>
        <v>-0,289463659765701-0,954233803789928i</v>
      </c>
      <c r="BR118" s="240" t="str">
        <f t="shared" ca="1" si="94"/>
        <v>-0,669659572310284-0,738855479666731i</v>
      </c>
      <c r="BS118" s="240" t="str">
        <f t="shared" ca="1" si="95"/>
        <v>-0,921266507046482-0,381601081778764i</v>
      </c>
      <c r="BT118" s="240" t="str">
        <f t="shared" ca="1" si="96"/>
        <v>-0,995970544656267+0,0489288953221577i</v>
      </c>
      <c r="BU118" s="240" t="str">
        <f t="shared" ca="1" si="97"/>
        <v>-0,879426910224667+0,470063476769939i</v>
      </c>
      <c r="BV118" s="240" t="str">
        <f t="shared" ca="1" si="98"/>
        <v>-0,59401447719925+0,800935804854577i</v>
      </c>
      <c r="BW118" s="240" t="str">
        <f t="shared" ca="1" si="99"/>
        <v>-0,194538544472149+0,978011307365618i</v>
      </c>
      <c r="BX118" s="240" t="str">
        <f t="shared" ca="1" si="100"/>
        <v>0,242292954593875+0,967287695969776i</v>
      </c>
      <c r="BY118" s="240" t="str">
        <f t="shared" ca="1" si="101"/>
        <v>0,632599017976456+0,770824133687817i</v>
      </c>
      <c r="BZ118" s="240" t="str">
        <f t="shared" ca="1" si="102"/>
        <v>0,901432523588346+0,42634583150008i</v>
      </c>
      <c r="CA118" s="240" t="str">
        <f t="shared" ca="1" si="103"/>
        <v>0,997171681617738+4,00688352178656E-14i</v>
      </c>
      <c r="CB118" s="240" t="str">
        <f t="shared" ca="1" si="104"/>
        <v>0,901432523588336-0,426345831500099i</v>
      </c>
      <c r="CC118" s="240" t="str">
        <f t="shared" ca="1" si="105"/>
        <v>0,632599017976438-0,770824133687831i</v>
      </c>
      <c r="CD118" s="240" t="str">
        <f t="shared" ca="1" si="106"/>
        <v>0,242292954593949-0,967287695969757i</v>
      </c>
      <c r="CE118" s="240" t="str">
        <f t="shared" ca="1" si="107"/>
        <v>-0,194538544472172-0,978011307365614i</v>
      </c>
      <c r="CF118" s="240" t="str">
        <f t="shared" ca="1" si="108"/>
        <v>-0,594014477199265-0,800935804854566i</v>
      </c>
      <c r="CG118" s="240" t="str">
        <f t="shared" ca="1" si="109"/>
        <v>-0,879426910224678-0,470063476769919i</v>
      </c>
      <c r="CH118" s="240" t="str">
        <f t="shared" ca="1" si="110"/>
        <v>-0,995970544656268-0,0489288953221352i</v>
      </c>
      <c r="CI118" s="240" t="str">
        <f t="shared" ca="1" si="111"/>
        <v>-0,921266507046473+0,381601081778785i</v>
      </c>
      <c r="CJ118" s="240" t="str">
        <f t="shared" ca="1" si="112"/>
        <v>-0,669659572310267+0,738855479666747i</v>
      </c>
      <c r="CK118" s="240" t="str">
        <f t="shared" ca="1" si="113"/>
        <v>-0,289463659765683+0,954233803789933i</v>
      </c>
      <c r="CL118" s="240" t="str">
        <f t="shared" ca="1" si="114"/>
        <v>0,146315473957273+0,986378803858338i</v>
      </c>
      <c r="CM118" s="240" t="str">
        <f t="shared" ca="1" si="115"/>
        <v>0,553998903516902+0,829117951513787i</v>
      </c>
      <c r="CN118" s="240" t="str">
        <f t="shared" ca="1" si="116"/>
        <v>0,855302680405628+0,512648697951428i</v>
      </c>
      <c r="CO118" s="240" t="str">
        <f t="shared" ca="1" si="117"/>
        <v>0,992370027416+0,097739916649833i</v>
      </c>
      <c r="CP118" s="240" t="str">
        <f t="shared" ca="1" si="118"/>
        <v>0,938881078795758-0,335937021627062i</v>
      </c>
      <c r="CQ118" s="240" t="str">
        <f t="shared" ca="1" si="119"/>
        <v>0,705106858079076-0,705106858079115i</v>
      </c>
      <c r="CR118" s="240" t="str">
        <f t="shared" ca="1" si="120"/>
        <v>0,33593702162711-0,93888107879574i</v>
      </c>
      <c r="CS118" s="240" t="str">
        <f t="shared" ca="1" si="121"/>
        <v>-0,0977399166497898-0,992370027416004i</v>
      </c>
      <c r="CT118" s="240" t="str">
        <f t="shared" ca="1" si="122"/>
        <v>-0,512648697951476-0,855302680405599i</v>
      </c>
      <c r="CU118" s="240" t="str">
        <f t="shared" ca="1" si="123"/>
        <v>-0,829117951513759-0,553998903516944i</v>
      </c>
      <c r="CV118" s="240" t="str">
        <f t="shared" ca="1" si="124"/>
        <v>-0,986378803858347-0,146315473957217i</v>
      </c>
      <c r="CW118" s="240" t="str">
        <f t="shared" ca="1" si="125"/>
        <v>-0,954233803789919+0,289463659765729i</v>
      </c>
      <c r="CX118" s="240" t="str">
        <f t="shared" ca="1" si="126"/>
        <v>-0,738855479666776+0,669659572310235i</v>
      </c>
      <c r="CY118" s="240" t="str">
        <f t="shared" ca="1" si="127"/>
        <v>-0,381601081778737+0,921266507046493i</v>
      </c>
      <c r="CZ118" s="240" t="str">
        <f t="shared" ca="1" si="128"/>
        <v>0,0489288953221837+0,995970544656265i</v>
      </c>
      <c r="DA118" s="240" t="str">
        <f t="shared" ca="1" si="129"/>
        <v>0,470063476769878+0,8794269102247i</v>
      </c>
      <c r="DB118" s="240" t="str">
        <f t="shared" ca="1" si="130"/>
        <v>0,800935804854595+0,594014477199227i</v>
      </c>
      <c r="DC118" s="240" t="str">
        <f t="shared" ca="1" si="131"/>
        <v>0,978011307365605+0,194538544472214i</v>
      </c>
      <c r="DD118" s="240" t="str">
        <f t="shared" ca="1" si="132"/>
        <v>0,967287695969769-0,242292954593903i</v>
      </c>
      <c r="DE118" s="240" t="str">
        <f t="shared" ca="1" si="133"/>
        <v>0,7708241336878-0,632599017976476i</v>
      </c>
      <c r="DF118" s="240" t="str">
        <f t="shared" ca="1" si="134"/>
        <v>0,426345831500142-0,901432523588316i</v>
      </c>
      <c r="DG118" s="240" t="str">
        <f t="shared" ca="1" si="135"/>
        <v>1,05059361992566E-14-0,997171681617738i</v>
      </c>
      <c r="DH118" s="240" t="str">
        <f t="shared" ca="1" si="136"/>
        <v>-0,426345831500129-0,901432523588322i</v>
      </c>
      <c r="DI118" s="240" t="str">
        <f t="shared" ca="1" si="137"/>
        <v>-0,770824133687787-0,632599017976491i</v>
      </c>
      <c r="DJ118" s="240" t="str">
        <f t="shared" ca="1" si="138"/>
        <v>-0,967287695969764-0,242292954593924i</v>
      </c>
      <c r="DK118" s="240" t="str">
        <f t="shared" ca="1" si="139"/>
        <v>-0,978011307365608+0,194538544472201i</v>
      </c>
      <c r="DL118" s="240" t="str">
        <f t="shared" ca="1" si="140"/>
        <v>-0,800935804854607+0,59401447719921i</v>
      </c>
      <c r="DM118" s="240" t="str">
        <f t="shared" ca="1" si="141"/>
        <v>-0,47006347676989+0,879426910224693i</v>
      </c>
      <c r="DN118" s="240" t="str">
        <f t="shared" ca="1" si="142"/>
        <v>-0,0489288953221056+0,995970544656269i</v>
      </c>
      <c r="DO118" s="240" t="str">
        <f t="shared" ca="1" si="143"/>
        <v>0,381601081778724+0,921266507046498i</v>
      </c>
      <c r="DP118" s="240" t="str">
        <f t="shared" ca="1" si="144"/>
        <v>0,738855479666767+0,669659572310245i</v>
      </c>
      <c r="DQ118" s="240" t="str">
        <f t="shared" ca="1" si="145"/>
        <v>0,954233803789942+0,289463659765654i</v>
      </c>
      <c r="DR118" s="240" t="str">
        <f t="shared" ca="1" si="146"/>
        <v>0,986378803858349-0,146315473957204i</v>
      </c>
      <c r="DS118" s="240" t="str">
        <f t="shared" ca="1" si="147"/>
        <v>0,82911795151377-0,553998903516927i</v>
      </c>
      <c r="DT118" s="240" t="str">
        <f t="shared" ca="1" si="148"/>
        <v>0,512648697951488-0,855302680405592i</v>
      </c>
      <c r="DU118" s="240" t="str">
        <f t="shared" ca="1" si="149"/>
        <v>0,0977399166498036-0,992370027416002i</v>
      </c>
      <c r="DV118" s="240" t="str">
        <f t="shared" ca="1" si="150"/>
        <v>-0,33593702162709-0,938881078795748i</v>
      </c>
      <c r="DW118" s="240" t="str">
        <f t="shared" ca="1" si="151"/>
        <v>-0,705106858079066-0,705106858079125i</v>
      </c>
      <c r="DX118" s="240" t="str">
        <f t="shared" ca="1" si="152"/>
        <v>-0,93888107879575-0,335937021627082i</v>
      </c>
      <c r="DY118" s="240" t="str">
        <f t="shared" ca="1" si="153"/>
        <v>-0,992370027416001+0,0977399166498192i</v>
      </c>
      <c r="DZ118" s="240" t="str">
        <f t="shared" ca="1" si="154"/>
        <v>-0,855302680405635+0,512648697951416i</v>
      </c>
      <c r="EA118" s="240" t="str">
        <f t="shared" ca="1" si="155"/>
        <v>-0,55399890351692+0,829117951513775i</v>
      </c>
      <c r="EB118" s="240" t="str">
        <f t="shared" ca="1" si="156"/>
        <v>-0,146315473957188+0,986378803858351i</v>
      </c>
      <c r="EC118" s="240" t="str">
        <f t="shared" ca="1" si="157"/>
        <v>0,289463659765663+0,954233803789939i</v>
      </c>
      <c r="ED118" s="240" t="str">
        <f t="shared" ca="1" si="158"/>
        <v>0,669659572310257+0,738855479666756i</v>
      </c>
      <c r="EE118" s="240" t="str">
        <f t="shared" ca="1" si="159"/>
        <v>0,921266507046504+0,381601081778709i</v>
      </c>
      <c r="EF118" s="240" t="str">
        <f t="shared" ca="1" si="160"/>
        <v>0,995970544656269-0,0489288953221141i</v>
      </c>
      <c r="EG118" s="240" t="str">
        <f t="shared" ca="1" si="161"/>
        <v>0,879426910224686-0,470063476769904i</v>
      </c>
      <c r="EH118" s="240" t="str">
        <f t="shared" ca="1" si="162"/>
        <v>0,594014477199203-0,800935804854612i</v>
      </c>
      <c r="EI118" s="240" t="str">
        <f t="shared" ca="1" si="163"/>
        <v>0,194538544472185-0,978011307365611i</v>
      </c>
      <c r="EJ118" s="240" t="str">
        <f t="shared" ca="1" si="164"/>
        <v>-0,242292954593932-0,967287695969761i</v>
      </c>
      <c r="EK118" s="240" t="str">
        <f t="shared" ca="1" si="165"/>
        <v>-0,632599017976422-0,770824133687844i</v>
      </c>
      <c r="EL118" s="240" t="str">
        <f t="shared" ca="1" si="166"/>
        <v>-0,901432523588329-0,426345831500115i</v>
      </c>
      <c r="EM118" s="240" t="str">
        <f t="shared" ca="1" si="167"/>
        <v>-0,997171681617738+1,90569628193523E-14i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-0,0563681277604047-0,956493985946232i</v>
      </c>
      <c r="G119" s="247" t="str">
        <f t="shared" si="173"/>
        <v>-0,500262309968075+0,269408271293535i</v>
      </c>
      <c r="H119" s="247" t="str">
        <f t="shared" si="38"/>
        <v>0,0158271723575618-0,279703994976443i</v>
      </c>
      <c r="I119" s="247" t="str">
        <f t="shared" si="174"/>
        <v>-0,194437485015566+0,265530248522961i</v>
      </c>
      <c r="J119" s="275" t="str">
        <f ca="1">IMPRODUCT(1/N_FFT2,AH100)</f>
        <v>0,0347178356108573+0,0000799791733770613i</v>
      </c>
      <c r="K119" s="274" t="str">
        <f t="shared" ca="1" si="175"/>
        <v>-0,00677168553114242+0,00920308456860518i</v>
      </c>
      <c r="N119" s="265">
        <f t="shared" ca="1" si="176"/>
        <v>1.0028614066981505</v>
      </c>
      <c r="O119" s="240">
        <f t="shared" ca="1" si="39"/>
        <v>-0.99713859330184962</v>
      </c>
      <c r="P119" s="240" t="str">
        <f t="shared" ca="1" si="40"/>
        <v>-0,890668423197123+0,448324808784369i</v>
      </c>
      <c r="Q119" s="240" t="str">
        <f t="shared" ca="1" si="41"/>
        <v>-0,593994766512475+0,800909228070061i</v>
      </c>
      <c r="R119" s="240" t="str">
        <f t="shared" ca="1" si="42"/>
        <v>-0,170472697266679+0,982458362343471i</v>
      </c>
      <c r="S119" s="240" t="str">
        <f t="shared" ca="1" si="43"/>
        <v>0,289454054734597+0,954202140245815i</v>
      </c>
      <c r="T119" s="240" t="str">
        <f t="shared" ca="1" si="44"/>
        <v>0,687567488803707+0,722174717497197i</v>
      </c>
      <c r="U119" s="241" t="str">
        <f t="shared" ca="1" si="45"/>
        <v>0,938849924688303+0,335925874509184i</v>
      </c>
      <c r="V119" s="240" t="str">
        <f t="shared" ca="1" si="46"/>
        <v>0,989639647010633-0,122060408473272i</v>
      </c>
      <c r="W119" s="240" t="str">
        <f t="shared" ca="1" si="47"/>
        <v>0,829090439584594-0,553980520633548i</v>
      </c>
      <c r="X119" s="240" t="str">
        <f t="shared" ca="1" si="48"/>
        <v>0,491487810041035-0,867597318364377i</v>
      </c>
      <c r="Y119" s="240" t="str">
        <f t="shared" ca="1" si="49"/>
        <v>0,048927271755434-0,995937496196704i</v>
      </c>
      <c r="Z119" s="240" t="str">
        <f t="shared" ca="1" si="50"/>
        <v>-0,404081753794725-0,911593829785048i</v>
      </c>
      <c r="AA119" s="240" t="str">
        <f t="shared" ca="1" si="51"/>
        <v>-0,770798556073746-0,632578026971078i</v>
      </c>
      <c r="AB119" s="240" t="str">
        <f t="shared" ca="1" si="52"/>
        <v>-0,972910249428236-0,218474302400716i</v>
      </c>
      <c r="AC119" s="240" t="str">
        <f t="shared" ca="1" si="53"/>
        <v>-0,967255599269238+0,242284914788972i</v>
      </c>
      <c r="AD119" s="240" t="str">
        <f t="shared" ca="1" si="54"/>
        <v>-0,755042164041195+0,651303849805896i</v>
      </c>
      <c r="AE119" s="240" t="str">
        <f t="shared" ca="1" si="55"/>
        <v>-0,381588419428448+0,921235937428675i</v>
      </c>
      <c r="AF119" s="240" t="str">
        <f t="shared" ca="1" si="56"/>
        <v>0,0733540654646327+0,994436803085949i</v>
      </c>
      <c r="AG119" s="240" t="str">
        <f t="shared" ca="1" si="57"/>
        <v>0,512631687157451+0,855274299610421i</v>
      </c>
      <c r="AH119" s="240" t="str">
        <f t="shared" ca="1" si="58"/>
        <v>0,842436095599144+0,533466774114061i</v>
      </c>
      <c r="AI119" s="240" t="str">
        <f t="shared" ca="1" si="59"/>
        <v>0,9923370984294+0,0977366734276864i</v>
      </c>
      <c r="AJ119" s="240" t="str">
        <f t="shared" ca="1" si="60"/>
        <v>0,930323126990828-0,358865230466812i</v>
      </c>
      <c r="AK119" s="240" t="str">
        <f t="shared" ca="1" si="61"/>
        <v>0,669637351555392-0,738830962841888i</v>
      </c>
      <c r="AL119" s="240" t="str">
        <f t="shared" ca="1" si="62"/>
        <v>0,265949583804181-0,961018310505255i</v>
      </c>
      <c r="AM119" s="240" t="str">
        <f t="shared" ca="1" si="63"/>
        <v>-0,19453208926193-0,977978854832445i</v>
      </c>
      <c r="AN119" s="240" t="str">
        <f t="shared" ca="1" si="64"/>
        <v>-0,613471162786447-0,786090647878116i</v>
      </c>
      <c r="AO119" s="240" t="str">
        <f t="shared" ca="1" si="65"/>
        <v>-0,90140261210504-0,426331684422119i</v>
      </c>
      <c r="AP119" s="240" t="str">
        <f t="shared" ca="1" si="66"/>
        <v>-0,996838273800255+0,024471006087192i</v>
      </c>
      <c r="AQ119" s="240" t="str">
        <f t="shared" ca="1" si="67"/>
        <v>-0,879397728935296+0,470047879045778i</v>
      </c>
      <c r="AR119" s="240" t="str">
        <f t="shared" ca="1" si="68"/>
        <v>-0,879397728935296+0,470047879045778i</v>
      </c>
      <c r="AS119" s="240" t="str">
        <f t="shared" ca="1" si="69"/>
        <v>-0,146310618892979+0,986346073673508i</v>
      </c>
      <c r="AT119" s="240" t="str">
        <f t="shared" ca="1" si="70"/>
        <v>0,312784169365843+0,946811194297i</v>
      </c>
      <c r="AU119" s="240" t="str">
        <f t="shared" ca="1" si="71"/>
        <v>0,70508346110654+0,705083461106565i</v>
      </c>
      <c r="AV119" s="240" t="str">
        <f t="shared" ca="1" si="72"/>
        <v>0,946811194297021+0,312784169365781i</v>
      </c>
      <c r="AW119" s="240" t="str">
        <f t="shared" ca="1" si="73"/>
        <v>0,986346073673513-0,146310618892946i</v>
      </c>
      <c r="AX119" s="240" t="str">
        <f t="shared" ca="1" si="74"/>
        <v>0,815245370490938-0,574160570002055i</v>
      </c>
      <c r="AY119" s="240" t="str">
        <f t="shared" ca="1" si="75"/>
        <v>0,470047879045721-0,879397728935327i</v>
      </c>
      <c r="AZ119" s="240" t="str">
        <f t="shared" ca="1" si="76"/>
        <v>0,0244710060872268-0,996838273800254i</v>
      </c>
      <c r="BA119" s="240" t="str">
        <f t="shared" ca="1" si="77"/>
        <v>-0,426331684422088-0,901402612105055i</v>
      </c>
      <c r="BB119" s="240" t="str">
        <f t="shared" ca="1" si="78"/>
        <v>-0,786090647878155-0,613471162786397i</v>
      </c>
      <c r="BC119" s="240" t="str">
        <f t="shared" ca="1" si="79"/>
        <v>-0,977978854832438-0,194532089261964i</v>
      </c>
      <c r="BD119" s="240" t="str">
        <f t="shared" ca="1" si="80"/>
        <v>-0,961018310505265+0,265949583804146i</v>
      </c>
      <c r="BE119" s="240" t="str">
        <f t="shared" ca="1" si="81"/>
        <v>-0,738830962841843+0,669637351555442i</v>
      </c>
      <c r="BF119" s="240" t="str">
        <f t="shared" ca="1" si="82"/>
        <v>-0,358865230466818+0,930323126990826i</v>
      </c>
      <c r="BG119" s="240" t="str">
        <f t="shared" ca="1" si="83"/>
        <v>0,09773667342765+0,992337098429404i</v>
      </c>
      <c r="BH119" s="240" t="str">
        <f t="shared" ca="1" si="84"/>
        <v>0,533466774114081+0,84243609559913i</v>
      </c>
      <c r="BI119" s="240" t="str">
        <f t="shared" ca="1" si="85"/>
        <v>0,855274299610418+0,512631687157457i</v>
      </c>
      <c r="BJ119" s="240" t="str">
        <f t="shared" ca="1" si="86"/>
        <v>0,994436803085945+0,0733540654646772i</v>
      </c>
      <c r="BK119" s="240" t="str">
        <f t="shared" ca="1" si="87"/>
        <v>0,921235937428666-0,38158841942847i</v>
      </c>
      <c r="BL119" s="240" t="str">
        <f t="shared" ca="1" si="88"/>
        <v>0,651303849805906-0,755042164041186i</v>
      </c>
      <c r="BM119" s="240" t="str">
        <f t="shared" ca="1" si="89"/>
        <v>0,242284914789016-0,967255599269227i</v>
      </c>
      <c r="BN119" s="240" t="str">
        <f t="shared" ca="1" si="90"/>
        <v>-0,218474302400728-0,972910249428233i</v>
      </c>
      <c r="BO119" s="240" t="str">
        <f t="shared" ca="1" si="91"/>
        <v>-0,632578026971066-0,770798556073755i</v>
      </c>
      <c r="BP119" s="240" t="str">
        <f t="shared" ca="1" si="92"/>
        <v>-0,911593829785026-0,404081753794776i</v>
      </c>
      <c r="BQ119" s="240" t="str">
        <f t="shared" ca="1" si="93"/>
        <v>-0,995937496196704+0,0489272717554496i</v>
      </c>
      <c r="BR119" s="240" t="str">
        <f t="shared" ca="1" si="94"/>
        <v>-0,86759731836439+0,491487810041013i</v>
      </c>
      <c r="BS119" s="240" t="str">
        <f t="shared" ca="1" si="95"/>
        <v>-0,553980520633509+0,829090439584619i</v>
      </c>
      <c r="BT119" s="240" t="str">
        <f t="shared" ca="1" si="96"/>
        <v>-0,122060408473267+0,989639647010633i</v>
      </c>
      <c r="BU119" s="240" t="str">
        <f t="shared" ca="1" si="97"/>
        <v>0,33592587450916+0,938849924688312i</v>
      </c>
      <c r="BV119" s="240" t="str">
        <f t="shared" ca="1" si="98"/>
        <v>0,722174717497221+0,687567488803681i</v>
      </c>
      <c r="BW119" s="240" t="str">
        <f t="shared" ca="1" si="99"/>
        <v>0,954202140245816+0,289454054734593i</v>
      </c>
      <c r="BX119" s="240" t="str">
        <f t="shared" ca="1" si="100"/>
        <v>0,982458362343476-0,170472697266645i</v>
      </c>
      <c r="BY119" s="240" t="str">
        <f t="shared" ca="1" si="101"/>
        <v>0,800909228070042-0,593994766512503i</v>
      </c>
      <c r="BZ119" s="240" t="str">
        <f t="shared" ca="1" si="102"/>
        <v>0,448324808784371-0,890668423197122i</v>
      </c>
      <c r="CA119" s="240" t="str">
        <f t="shared" ca="1" si="103"/>
        <v>3,48147659073598E-14-0,99713859330185i</v>
      </c>
      <c r="CB119" s="240" t="str">
        <f t="shared" ca="1" si="104"/>
        <v>-0,448324808784394-0,890668423197111i</v>
      </c>
      <c r="CC119" s="240" t="str">
        <f t="shared" ca="1" si="105"/>
        <v>-0,800909228070058-0,593994766512479i</v>
      </c>
      <c r="CD119" s="240" t="str">
        <f t="shared" ca="1" si="106"/>
        <v>-0,982458362343465-0,170472697266714i</v>
      </c>
      <c r="CE119" s="240" t="str">
        <f t="shared" ca="1" si="107"/>
        <v>-0,954202140245807+0,289454054734621i</v>
      </c>
      <c r="CF119" s="240" t="str">
        <f t="shared" ca="1" si="108"/>
        <v>-0,722174717497203+0,6875674888037i</v>
      </c>
      <c r="CG119" s="240" t="str">
        <f t="shared" ca="1" si="109"/>
        <v>-0,335925874509225+0,938849924688288i</v>
      </c>
      <c r="CH119" s="240" t="str">
        <f t="shared" ca="1" si="110"/>
        <v>0,122060408473297+0,98963964701063i</v>
      </c>
      <c r="CI119" s="240" t="str">
        <f t="shared" ca="1" si="111"/>
        <v>0,553980520633534+0,829090439584603i</v>
      </c>
      <c r="CJ119" s="240" t="str">
        <f t="shared" ca="1" si="112"/>
        <v>0,867597318364354+0,491487810041076i</v>
      </c>
      <c r="CK119" s="240" t="str">
        <f t="shared" ca="1" si="113"/>
        <v>0,995937496196705+0,0489272717554166i</v>
      </c>
      <c r="CL119" s="240" t="str">
        <f t="shared" ca="1" si="114"/>
        <v>0,911593829785054-0,404081753794713i</v>
      </c>
      <c r="CM119" s="240" t="str">
        <f t="shared" ca="1" si="115"/>
        <v>0,632578026971043-0,770798556073773i</v>
      </c>
      <c r="CN119" s="240" t="str">
        <f t="shared" ca="1" si="116"/>
        <v>0,218474302400703-0,972910249428239i</v>
      </c>
      <c r="CO119" s="240" t="str">
        <f t="shared" ca="1" si="117"/>
        <v>-0,242284914788945-0,967255599269245i</v>
      </c>
      <c r="CP119" s="240" t="str">
        <f t="shared" ca="1" si="118"/>
        <v>-0,651303849805932-0,755042164041164i</v>
      </c>
      <c r="CQ119" s="240" t="str">
        <f t="shared" ca="1" si="119"/>
        <v>-0,921235937428677-0,381588419428442i</v>
      </c>
      <c r="CR119" s="240" t="str">
        <f t="shared" ca="1" si="120"/>
        <v>-0,99443680308595+0,0733540654646077i</v>
      </c>
      <c r="CS119" s="240" t="str">
        <f t="shared" ca="1" si="121"/>
        <v>-0,855274299610405+0,512631687157479i</v>
      </c>
      <c r="CT119" s="240" t="str">
        <f t="shared" ca="1" si="122"/>
        <v>-0,53346677411406+0,842436095599144i</v>
      </c>
      <c r="CU119" s="240" t="str">
        <f t="shared" ca="1" si="123"/>
        <v>-0,0977366734277192+0,992337098429397i</v>
      </c>
      <c r="CV119" s="240" t="str">
        <f t="shared" ca="1" si="124"/>
        <v>0,358865230466846+0,930323126990815i</v>
      </c>
      <c r="CW119" s="240" t="str">
        <f t="shared" ca="1" si="125"/>
        <v>0,738830962841863+0,66963735155542i</v>
      </c>
      <c r="CX119" s="240" t="str">
        <f t="shared" ca="1" si="126"/>
        <v>0,961018310505245+0,265949583804217i</v>
      </c>
      <c r="CY119" s="240" t="str">
        <f t="shared" ca="1" si="127"/>
        <v>0,977978854832433-0,194532089261989i</v>
      </c>
      <c r="CZ119" s="240" t="str">
        <f t="shared" ca="1" si="128"/>
        <v>0,786090647878136-0,613471162786421i</v>
      </c>
      <c r="DA119" s="240" t="str">
        <f t="shared" ca="1" si="129"/>
        <v>0,426331684422151-0,901402612105025i</v>
      </c>
      <c r="DB119" s="240" t="str">
        <f t="shared" ca="1" si="130"/>
        <v>-0,0244710060872563-0,996838273800254i</v>
      </c>
      <c r="DC119" s="240" t="str">
        <f t="shared" ca="1" si="131"/>
        <v>-0,470047879045744-0,879397728935314i</v>
      </c>
      <c r="DD119" s="240" t="str">
        <f t="shared" ca="1" si="132"/>
        <v>-0,815245370490896-0,574160570002115i</v>
      </c>
      <c r="DE119" s="240" t="str">
        <f t="shared" ca="1" si="133"/>
        <v>-0,986346073673518-0,146310618892915i</v>
      </c>
      <c r="DF119" s="240" t="str">
        <f t="shared" ca="1" si="134"/>
        <v>-0,946811194297011+0,312784169365809i</v>
      </c>
      <c r="DG119" s="240" t="str">
        <f t="shared" ca="1" si="135"/>
        <v>-0,705083461106591+0,705083461106514i</v>
      </c>
      <c r="DH119" s="240" t="str">
        <f t="shared" ca="1" si="136"/>
        <v>-0,312784169365818+0,946811194297009i</v>
      </c>
      <c r="DI119" s="240" t="str">
        <f t="shared" ca="1" si="137"/>
        <v>0,146310618892913+0,986346073673518i</v>
      </c>
      <c r="DJ119" s="240" t="str">
        <f t="shared" ca="1" si="138"/>
        <v>0,574160570002108+0,815245370490901i</v>
      </c>
      <c r="DK119" s="240" t="str">
        <f t="shared" ca="1" si="139"/>
        <v>0,87939772893531+0,470047879045752i</v>
      </c>
      <c r="DL119" s="240" t="str">
        <f t="shared" ca="1" si="140"/>
        <v>0,996838273800253+0,0244710060872652i</v>
      </c>
      <c r="DM119" s="240" t="str">
        <f t="shared" ca="1" si="141"/>
        <v>0,901402612105029-0,426331684422143i</v>
      </c>
      <c r="DN119" s="240" t="str">
        <f t="shared" ca="1" si="142"/>
        <v>0,613471162786422-0,786090647878135i</v>
      </c>
      <c r="DO119" s="240" t="str">
        <f t="shared" ca="1" si="143"/>
        <v>0,194532089261998-0,977978854832431i</v>
      </c>
      <c r="DP119" s="240" t="str">
        <f t="shared" ca="1" si="144"/>
        <v>-0,265949583804208-0,961018310505247i</v>
      </c>
      <c r="DQ119" s="240" t="str">
        <f t="shared" ca="1" si="145"/>
        <v>-0,669637351555413-0,738830962841869i</v>
      </c>
      <c r="DR119" s="240" t="str">
        <f t="shared" ca="1" si="146"/>
        <v>-0,930323126990812-0,358865230466854i</v>
      </c>
      <c r="DS119" s="240" t="str">
        <f t="shared" ca="1" si="147"/>
        <v>-0,992337098429397+0,0977366734277175i</v>
      </c>
      <c r="DT119" s="240" t="str">
        <f t="shared" ca="1" si="148"/>
        <v>-0,842436095599149+0,533466774114053i</v>
      </c>
      <c r="DU119" s="240" t="str">
        <f t="shared" ca="1" si="149"/>
        <v>-0,512631687157486+0,8552742996104i</v>
      </c>
      <c r="DV119" s="240" t="str">
        <f t="shared" ca="1" si="150"/>
        <v>-0,0733540654646165+0,99443680308595i</v>
      </c>
      <c r="DW119" s="240" t="str">
        <f t="shared" ca="1" si="151"/>
        <v>0,381588419428434+0,921235937428681i</v>
      </c>
      <c r="DX119" s="240" t="str">
        <f t="shared" ca="1" si="152"/>
        <v>0,755042164041163+0,651303849805933i</v>
      </c>
      <c r="DY119" s="240" t="str">
        <f t="shared" ca="1" si="153"/>
        <v>0,967255599269242+0,242284914788953i</v>
      </c>
      <c r="DZ119" s="240" t="str">
        <f t="shared" ca="1" si="154"/>
        <v>0,97291024942824-0,218474302400694i</v>
      </c>
      <c r="EA119" s="240" t="str">
        <f t="shared" ca="1" si="155"/>
        <v>0,770798556073716-0,632578026971112i</v>
      </c>
      <c r="EB119" s="240" t="str">
        <f t="shared" ca="1" si="156"/>
        <v>0,404081753794714-0,911593829785053i</v>
      </c>
      <c r="EC119" s="240" t="str">
        <f t="shared" ca="1" si="157"/>
        <v>-0,0489272717554149-0,995937496196705i</v>
      </c>
      <c r="ED119" s="240" t="str">
        <f t="shared" ca="1" si="158"/>
        <v>-0,491487810041069-0,867597318364358i</v>
      </c>
      <c r="EE119" s="240" t="str">
        <f t="shared" ca="1" si="159"/>
        <v>-0,829090439584598-0,553980520633542i</v>
      </c>
      <c r="EF119" s="240" t="str">
        <f t="shared" ca="1" si="160"/>
        <v>-0,989639647010628-0,122060408473305i</v>
      </c>
      <c r="EG119" s="240" t="str">
        <f t="shared" ca="1" si="161"/>
        <v>-0,938849924688289+0,335925874509224i</v>
      </c>
      <c r="EH119" s="240" t="str">
        <f t="shared" ca="1" si="162"/>
        <v>-0,687567488803706+0,722174717497197i</v>
      </c>
      <c r="EI119" s="240" t="str">
        <f t="shared" ca="1" si="163"/>
        <v>-0,289454054734626+0,954202140245806i</v>
      </c>
      <c r="EJ119" s="240" t="str">
        <f t="shared" ca="1" si="164"/>
        <v>0,170472697266706+0,982458362343467i</v>
      </c>
      <c r="EK119" s="240" t="str">
        <f t="shared" ca="1" si="165"/>
        <v>0,593994766512472+0,800909228070064i</v>
      </c>
      <c r="EL119" s="240" t="str">
        <f t="shared" ca="1" si="166"/>
        <v>0,890668423197108+0,448324808784399i</v>
      </c>
      <c r="EM119" s="240" t="str">
        <f t="shared" ca="1" si="167"/>
        <v>0,99713859330185-2,95618099476146E-14i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-0,0609229868317573-0,907659279851583i</v>
      </c>
      <c r="G120" s="247" t="str">
        <f t="shared" si="173"/>
        <v>-0,490042131845138+0,276151236497045i</v>
      </c>
      <c r="H120" s="247" t="str">
        <f t="shared" si="38"/>
        <v>0,0144684581762884-0,265781596678834i</v>
      </c>
      <c r="I120" s="247" t="str">
        <f t="shared" si="174"/>
        <v>-0,177156001192102+0,264025318312265i</v>
      </c>
      <c r="J120" s="275" t="str">
        <f ca="1">IMPRODUCT(1/N_FFT2,AI100)</f>
        <v>0,00405620679124699-1,08547376508343E-06i</v>
      </c>
      <c r="K120" s="274" t="str">
        <f t="shared" ca="1" si="175"/>
        <v>-0,000718294782589218+0,00107113358739098i</v>
      </c>
      <c r="N120" s="265">
        <f t="shared" ca="1" si="176"/>
        <v>1.0028970200430463</v>
      </c>
      <c r="O120" s="240">
        <f t="shared" ca="1" si="39"/>
        <v>-0.99710297995695385</v>
      </c>
      <c r="P120" s="240" t="str">
        <f t="shared" ca="1" si="40"/>
        <v>-0,879366320769149+0,470031091031186i</v>
      </c>
      <c r="Q120" s="240" t="str">
        <f t="shared" ca="1" si="41"/>
        <v>-0,553960734919225+0,829060828170521i</v>
      </c>
      <c r="R120" s="240" t="str">
        <f t="shared" ca="1" si="42"/>
        <v>-0,0977331827094593+0,992301656572494i</v>
      </c>
      <c r="S120" s="240" t="str">
        <f t="shared" ca="1" si="43"/>
        <v>0,381574790791386+0,921203034988242i</v>
      </c>
      <c r="T120" s="240" t="str">
        <f t="shared" ca="1" si="44"/>
        <v>0,770771026585864+0,632555434104246i</v>
      </c>
      <c r="U120" s="241" t="str">
        <f t="shared" ca="1" si="45"/>
        <v>0,977943925787977+0,194525141443044i</v>
      </c>
      <c r="V120" s="240" t="str">
        <f t="shared" ca="1" si="46"/>
        <v>0,954168060399593-0,289443716726271i</v>
      </c>
      <c r="W120" s="240" t="str">
        <f t="shared" ca="1" si="47"/>
        <v>0,705058278668878-0,705058278668875i</v>
      </c>
      <c r="X120" s="240" t="str">
        <f t="shared" ca="1" si="48"/>
        <v>0,289443716726264-0,954168060399595i</v>
      </c>
      <c r="Y120" s="240" t="str">
        <f t="shared" ca="1" si="49"/>
        <v>-0,194525141443042-0,977943925787978i</v>
      </c>
      <c r="Z120" s="240" t="str">
        <f t="shared" ca="1" si="50"/>
        <v>-0,632555434104252-0,770771026585859i</v>
      </c>
      <c r="AA120" s="240" t="str">
        <f t="shared" ca="1" si="51"/>
        <v>-0,921203034988241-0,381574790791389i</v>
      </c>
      <c r="AB120" s="240" t="str">
        <f t="shared" ca="1" si="52"/>
        <v>-0,992301656572494+0,0977331827094659i</v>
      </c>
      <c r="AC120" s="240" t="str">
        <f t="shared" ca="1" si="53"/>
        <v>-0,829060828170522+0,553960734919222i</v>
      </c>
      <c r="AD120" s="240" t="str">
        <f t="shared" ca="1" si="54"/>
        <v>-0,470031091031185+0,87936632076915i</v>
      </c>
      <c r="AE120" s="240" t="str">
        <f t="shared" ca="1" si="55"/>
        <v>-2,96221584086912E-15+0,997102979956954i</v>
      </c>
      <c r="AF120" s="240" t="str">
        <f t="shared" ca="1" si="56"/>
        <v>0,470031091031188+0,879366320769148i</v>
      </c>
      <c r="AG120" s="240" t="str">
        <f t="shared" ca="1" si="57"/>
        <v>0,829060828170519+0,553960734919227i</v>
      </c>
      <c r="AH120" s="240" t="str">
        <f t="shared" ca="1" si="58"/>
        <v>0,992301656572494+0,0977331827094621i</v>
      </c>
      <c r="AI120" s="240" t="str">
        <f t="shared" ca="1" si="59"/>
        <v>0,921203034988243-0,381574790791384i</v>
      </c>
      <c r="AJ120" s="240" t="str">
        <f t="shared" ca="1" si="60"/>
        <v>0,632555434104256-0,770771026585855i</v>
      </c>
      <c r="AK120" s="240" t="str">
        <f t="shared" ca="1" si="61"/>
        <v>0,194525141443057-0,977943925787975i</v>
      </c>
      <c r="AL120" s="240" t="str">
        <f t="shared" ca="1" si="62"/>
        <v>-0,289443716726249-0,954168060399599i</v>
      </c>
      <c r="AM120" s="240" t="str">
        <f t="shared" ca="1" si="63"/>
        <v>-0,705058278668859-0,705058278668894i</v>
      </c>
      <c r="AN120" s="240" t="str">
        <f t="shared" ca="1" si="64"/>
        <v>-0,954168060399585-0,289443716726296i</v>
      </c>
      <c r="AO120" s="240" t="str">
        <f t="shared" ca="1" si="65"/>
        <v>-0,977943925787984+0,194525141443009i</v>
      </c>
      <c r="AP120" s="240" t="str">
        <f t="shared" ca="1" si="66"/>
        <v>-0,770771026585886+0,632555434104219i</v>
      </c>
      <c r="AQ120" s="240" t="str">
        <f t="shared" ca="1" si="67"/>
        <v>-0,381574790791429+0,921203034988224i</v>
      </c>
      <c r="AR120" s="240" t="str">
        <f t="shared" ca="1" si="68"/>
        <v>-0,381574790791429+0,921203034988224i</v>
      </c>
      <c r="AS120" s="240" t="str">
        <f t="shared" ca="1" si="69"/>
        <v>0,55396073491926+0,829060828170497i</v>
      </c>
      <c r="AT120" s="240" t="str">
        <f t="shared" ca="1" si="70"/>
        <v>0,879366320769167+0,470031091031153i</v>
      </c>
      <c r="AU120" s="240" t="str">
        <f t="shared" ca="1" si="71"/>
        <v>0,997102979956954-3,30422036749856E-14i</v>
      </c>
      <c r="AV120" s="240" t="str">
        <f t="shared" ca="1" si="72"/>
        <v>0,879366320769135-0,470031091031212i</v>
      </c>
      <c r="AW120" s="240" t="str">
        <f t="shared" ca="1" si="73"/>
        <v>0,553960734919204-0,829060828170535i</v>
      </c>
      <c r="AX120" s="240" t="str">
        <f t="shared" ca="1" si="74"/>
        <v>0,0977331827094447-0,992301656572496i</v>
      </c>
      <c r="AY120" s="240" t="str">
        <f t="shared" ca="1" si="75"/>
        <v>-0,3815747907914-0,921203034988236i</v>
      </c>
      <c r="AZ120" s="240" t="str">
        <f t="shared" ca="1" si="76"/>
        <v>-0,770771026585867-0,632555434104243i</v>
      </c>
      <c r="BA120" s="240" t="str">
        <f t="shared" ca="1" si="77"/>
        <v>-0,977943925787978-0,19452514144304i</v>
      </c>
      <c r="BB120" s="240" t="str">
        <f t="shared" ca="1" si="78"/>
        <v>-0,954168060399594+0,289443716726266i</v>
      </c>
      <c r="BC120" s="240" t="str">
        <f t="shared" ca="1" si="79"/>
        <v>-0,705058278668881+0,705058278668872i</v>
      </c>
      <c r="BD120" s="240" t="str">
        <f t="shared" ca="1" si="80"/>
        <v>-0,289443716726279+0,95416806039959i</v>
      </c>
      <c r="BE120" s="240" t="str">
        <f t="shared" ca="1" si="81"/>
        <v>0,194525141443026+0,977943925787981i</v>
      </c>
      <c r="BF120" s="240" t="str">
        <f t="shared" ca="1" si="82"/>
        <v>0,632555434104232+0,770771026585875i</v>
      </c>
      <c r="BG120" s="240" t="str">
        <f t="shared" ca="1" si="83"/>
        <v>0,921203034988231+0,381574790791413i</v>
      </c>
      <c r="BH120" s="240" t="str">
        <f t="shared" ca="1" si="84"/>
        <v>0,992301656572497-0,0977331827094309i</v>
      </c>
      <c r="BI120" s="240" t="str">
        <f t="shared" ca="1" si="85"/>
        <v>0,829060828170543-0,553960734919193i</v>
      </c>
      <c r="BJ120" s="240" t="str">
        <f t="shared" ca="1" si="86"/>
        <v>0,470031091031224-0,879366320769129i</v>
      </c>
      <c r="BK120" s="240" t="str">
        <f t="shared" ca="1" si="87"/>
        <v>4,87388882283477E-14-0,997102979956954i</v>
      </c>
      <c r="BL120" s="240" t="str">
        <f t="shared" ca="1" si="88"/>
        <v>-0,470031091031226-0,879366320769128i</v>
      </c>
      <c r="BM120" s="240" t="str">
        <f t="shared" ca="1" si="89"/>
        <v>-0,829060828170544-0,553960734919192i</v>
      </c>
      <c r="BN120" s="240" t="str">
        <f t="shared" ca="1" si="90"/>
        <v>-0,992301656572497-0,0977331827094292i</v>
      </c>
      <c r="BO120" s="240" t="str">
        <f t="shared" ca="1" si="91"/>
        <v>-0,92120303498823+0,381574790791414i</v>
      </c>
      <c r="BP120" s="240" t="str">
        <f t="shared" ca="1" si="92"/>
        <v>-0,632555434104231+0,770771026585876i</v>
      </c>
      <c r="BQ120" s="240" t="str">
        <f t="shared" ca="1" si="93"/>
        <v>-0,194525141443024+0,977943925787981i</v>
      </c>
      <c r="BR120" s="240" t="str">
        <f t="shared" ca="1" si="94"/>
        <v>0,289443716726281+0,95416806039959i</v>
      </c>
      <c r="BS120" s="240" t="str">
        <f t="shared" ca="1" si="95"/>
        <v>0,705058278668883+0,70505827866887i</v>
      </c>
      <c r="BT120" s="240" t="str">
        <f t="shared" ca="1" si="96"/>
        <v>0,954168060399595+0,289443716726264i</v>
      </c>
      <c r="BU120" s="240" t="str">
        <f t="shared" ca="1" si="97"/>
        <v>0,977943925787978-0,194525141443042i</v>
      </c>
      <c r="BV120" s="240" t="str">
        <f t="shared" ca="1" si="98"/>
        <v>0,770771026585865-0,632555434104244i</v>
      </c>
      <c r="BW120" s="240" t="str">
        <f t="shared" ca="1" si="99"/>
        <v>0,381574790791398-0,921203034988237i</v>
      </c>
      <c r="BX120" s="240" t="str">
        <f t="shared" ca="1" si="100"/>
        <v>-0,0977331827094464-0,992301656572496i</v>
      </c>
      <c r="BY120" s="240" t="str">
        <f t="shared" ca="1" si="101"/>
        <v>-0,553960734919205-0,829060828170534i</v>
      </c>
      <c r="BZ120" s="240" t="str">
        <f t="shared" ca="1" si="102"/>
        <v>-0,879366320769136-0,47003109103121i</v>
      </c>
      <c r="CA120" s="240" t="str">
        <f t="shared" ca="1" si="103"/>
        <v>-0,997102979956954-3,31033917398713E-14i</v>
      </c>
      <c r="CB120" s="240" t="str">
        <f t="shared" ca="1" si="104"/>
        <v>-0,879366320769167+0,470031091031153i</v>
      </c>
      <c r="CC120" s="240" t="str">
        <f t="shared" ca="1" si="105"/>
        <v>-0,553960734919258+0,829060828170499i</v>
      </c>
      <c r="CD120" s="240" t="str">
        <f t="shared" ca="1" si="106"/>
        <v>-0,0977331827095088+0,992301656572489i</v>
      </c>
      <c r="CE120" s="240" t="str">
        <f t="shared" ca="1" si="107"/>
        <v>0,381574790791432+0,921203034988223i</v>
      </c>
      <c r="CF120" s="240" t="str">
        <f t="shared" ca="1" si="108"/>
        <v>0,770771026585889+0,632555434104216i</v>
      </c>
      <c r="CG120" s="240" t="str">
        <f t="shared" ca="1" si="109"/>
        <v>0,977943925787985+0,194525141443006i</v>
      </c>
      <c r="CH120" s="240" t="str">
        <f t="shared" ca="1" si="110"/>
        <v>0,954168060399584-0,289443716726299i</v>
      </c>
      <c r="CI120" s="240" t="str">
        <f t="shared" ca="1" si="111"/>
        <v>0,705058278668857-0,705058278668896i</v>
      </c>
      <c r="CJ120" s="240" t="str">
        <f t="shared" ca="1" si="112"/>
        <v>0,289443716726246-0,954168060399599i</v>
      </c>
      <c r="CK120" s="240" t="str">
        <f t="shared" ca="1" si="113"/>
        <v>-0,19452514144306-0,977943925787974i</v>
      </c>
      <c r="CL120" s="240" t="str">
        <f t="shared" ca="1" si="114"/>
        <v>-0,632555434104259-0,770771026585853i</v>
      </c>
      <c r="CM120" s="240" t="str">
        <f t="shared" ca="1" si="115"/>
        <v>-0,921203034988244-0,38157479079138i</v>
      </c>
      <c r="CN120" s="240" t="str">
        <f t="shared" ca="1" si="116"/>
        <v>-0,992301656572494+0,0977331827094655i</v>
      </c>
      <c r="CO120" s="240" t="str">
        <f t="shared" ca="1" si="117"/>
        <v>-0,829060828170523+0,553960734919221i</v>
      </c>
      <c r="CP120" s="240" t="str">
        <f t="shared" ca="1" si="118"/>
        <v>-0,470031091031194+0,879366320769145i</v>
      </c>
      <c r="CQ120" s="240" t="str">
        <f t="shared" ca="1" si="119"/>
        <v>-1,39254738553291E-14+0,997102979956954i</v>
      </c>
      <c r="CR120" s="240" t="str">
        <f t="shared" ca="1" si="120"/>
        <v>0,47003109103117+0,879366320769158i</v>
      </c>
      <c r="CS120" s="240" t="str">
        <f t="shared" ca="1" si="121"/>
        <v>0,829060828170508+0,553960734919244i</v>
      </c>
      <c r="CT120" s="240" t="str">
        <f t="shared" ca="1" si="122"/>
        <v>0,992301656572491+0,0977331827094932i</v>
      </c>
      <c r="CU120" s="240" t="str">
        <f t="shared" ca="1" si="123"/>
        <v>0,921203034988255-0,381574790791355i</v>
      </c>
      <c r="CV120" s="240" t="str">
        <f t="shared" ca="1" si="124"/>
        <v>0,632555434104281-0,770771026585835i</v>
      </c>
      <c r="CW120" s="240" t="str">
        <f t="shared" ca="1" si="125"/>
        <v>0,194525141443088-0,977943925787969i</v>
      </c>
      <c r="CX120" s="240" t="str">
        <f t="shared" ca="1" si="126"/>
        <v>-0,289443716726314-0,954168060399579i</v>
      </c>
      <c r="CY120" s="240" t="str">
        <f t="shared" ca="1" si="127"/>
        <v>-0,705058278668907-0,705058278668846i</v>
      </c>
      <c r="CZ120" s="240" t="str">
        <f t="shared" ca="1" si="128"/>
        <v>-0,954168060399604-0,289443716726231i</v>
      </c>
      <c r="DA120" s="240" t="str">
        <f t="shared" ca="1" si="129"/>
        <v>-0,977943925787971+0,194525141443076i</v>
      </c>
      <c r="DB120" s="240" t="str">
        <f t="shared" ca="1" si="130"/>
        <v>-0,770771026585843+0,632555434104271i</v>
      </c>
      <c r="DC120" s="240" t="str">
        <f t="shared" ca="1" si="131"/>
        <v>-0,381574790791366+0,92120303498825i</v>
      </c>
      <c r="DD120" s="240" t="str">
        <f t="shared" ca="1" si="132"/>
        <v>0,0977331827094812+0,992301656572492i</v>
      </c>
      <c r="DE120" s="240" t="str">
        <f t="shared" ca="1" si="133"/>
        <v>0,553960734919234+0,829060828170514i</v>
      </c>
      <c r="DF120" s="240" t="str">
        <f t="shared" ca="1" si="134"/>
        <v>0,879366320769152+0,470031091031181i</v>
      </c>
      <c r="DG120" s="240" t="str">
        <f t="shared" ca="1" si="135"/>
        <v>0,997102979956954-1,71002263314725E-15i</v>
      </c>
      <c r="DH120" s="240" t="str">
        <f t="shared" ca="1" si="136"/>
        <v>0,879366320769151-0,470031091031184i</v>
      </c>
      <c r="DI120" s="240" t="str">
        <f t="shared" ca="1" si="137"/>
        <v>0,553960734919232-0,829060828170516i</v>
      </c>
      <c r="DJ120" s="240" t="str">
        <f t="shared" ca="1" si="138"/>
        <v>0,0977331827094776-0,992301656572492i</v>
      </c>
      <c r="DK120" s="240" t="str">
        <f t="shared" ca="1" si="139"/>
        <v>-0,381574790791369-0,921203034988249i</v>
      </c>
      <c r="DL120" s="240" t="str">
        <f t="shared" ca="1" si="140"/>
        <v>-0,770771026585845-0,632555434104268i</v>
      </c>
      <c r="DM120" s="240" t="str">
        <f t="shared" ca="1" si="141"/>
        <v>-0,977943925787972-0,194525141443072i</v>
      </c>
      <c r="DN120" s="240" t="str">
        <f t="shared" ca="1" si="142"/>
        <v>-0,954168060399603+0,289443716726234i</v>
      </c>
      <c r="DO120" s="240" t="str">
        <f t="shared" ca="1" si="143"/>
        <v>-0,705058278668905+0,705058278668848i</v>
      </c>
      <c r="DP120" s="240" t="str">
        <f t="shared" ca="1" si="144"/>
        <v>-0,289443716726311+0,95416806039958i</v>
      </c>
      <c r="DQ120" s="240" t="str">
        <f t="shared" ca="1" si="145"/>
        <v>0,194525141442994+0,977943925787987i</v>
      </c>
      <c r="DR120" s="240" t="str">
        <f t="shared" ca="1" si="146"/>
        <v>0,632555434104206+0,770771026585896i</v>
      </c>
      <c r="DS120" s="240" t="str">
        <f t="shared" ca="1" si="147"/>
        <v>0,921203034988256+0,381574790791351i</v>
      </c>
      <c r="DT120" s="240" t="str">
        <f t="shared" ca="1" si="148"/>
        <v>0,992301656572491-0,0977331827094966i</v>
      </c>
      <c r="DU120" s="240" t="str">
        <f t="shared" ca="1" si="149"/>
        <v>0,829060828170506-0,553960734919247i</v>
      </c>
      <c r="DV120" s="240" t="str">
        <f t="shared" ca="1" si="150"/>
        <v>0,470031091031167-0,87936632076916i</v>
      </c>
      <c r="DW120" s="240" t="str">
        <f t="shared" ca="1" si="151"/>
        <v>-1,73455191216237E-14-0,997102979956954i</v>
      </c>
      <c r="DX120" s="240" t="str">
        <f t="shared" ca="1" si="152"/>
        <v>-0,470031091031197-0,879366320769143i</v>
      </c>
      <c r="DY120" s="240" t="str">
        <f t="shared" ca="1" si="153"/>
        <v>-0,829060828170525-0,553960734919219i</v>
      </c>
      <c r="DZ120" s="240" t="str">
        <f t="shared" ca="1" si="154"/>
        <v>-0,992301656572494-0,0977331827094621i</v>
      </c>
      <c r="EA120" s="240" t="str">
        <f t="shared" ca="1" si="155"/>
        <v>-0,921203034988243+0,381574790791384i</v>
      </c>
      <c r="EB120" s="240" t="str">
        <f t="shared" ca="1" si="156"/>
        <v>-0,632555434104256+0,770771026585855i</v>
      </c>
      <c r="EC120" s="240" t="str">
        <f t="shared" ca="1" si="157"/>
        <v>-0,194525141443057+0,977943925787975i</v>
      </c>
      <c r="ED120" s="240" t="str">
        <f t="shared" ca="1" si="158"/>
        <v>0,289443716726249+0,954168060399599i</v>
      </c>
      <c r="EE120" s="240" t="str">
        <f t="shared" ca="1" si="159"/>
        <v>0,705058278668859+0,705058278668894i</v>
      </c>
      <c r="EF120" s="240" t="str">
        <f t="shared" ca="1" si="160"/>
        <v>0,954168060399585+0,289443716726296i</v>
      </c>
      <c r="EG120" s="240" t="str">
        <f t="shared" ca="1" si="161"/>
        <v>0,977943925787984-0,194525141443009i</v>
      </c>
      <c r="EH120" s="240" t="str">
        <f t="shared" ca="1" si="162"/>
        <v>0,770771026585886-0,632555434104218i</v>
      </c>
      <c r="EI120" s="240" t="str">
        <f t="shared" ca="1" si="163"/>
        <v>0,381574790791429-0,921203034988224i</v>
      </c>
      <c r="EJ120" s="240" t="str">
        <f t="shared" ca="1" si="164"/>
        <v>-0,0977331827094135-0,992301656572499i</v>
      </c>
      <c r="EK120" s="240" t="str">
        <f t="shared" ca="1" si="165"/>
        <v>-0,55396073491926-0,829060828170497i</v>
      </c>
      <c r="EL120" s="240" t="str">
        <f t="shared" ca="1" si="166"/>
        <v>-0,879366320769167-0,470031091031153i</v>
      </c>
      <c r="EM120" s="240" t="str">
        <f t="shared" ca="1" si="167"/>
        <v>-0,997102979956954+3,29810156101001E-14i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-0,0648162459884222-0,863389351056161i</v>
      </c>
      <c r="G121" s="247" t="str">
        <f t="shared" si="173"/>
        <v>-0,479720367393572+0,282435084685831i</v>
      </c>
      <c r="H121" s="247" t="str">
        <f t="shared" si="38"/>
        <v>0,0132986954203278-0,253176527568711i</v>
      </c>
      <c r="I121" s="247" t="str">
        <f t="shared" si="174"/>
        <v>-0,160998793804457+0,261277426985095i</v>
      </c>
      <c r="J121" s="275" t="str">
        <f ca="1">IMPRODUCT(1/N_FFT2,AJ100)</f>
        <v>-0,0237114105042337-0,0000799794916312781i</v>
      </c>
      <c r="K121" s="274" t="str">
        <f t="shared" ca="1" si="175"/>
        <v>0,00383840532636895-0,00618237972505181i</v>
      </c>
      <c r="N121" s="265">
        <f t="shared" ca="1" si="176"/>
        <v>1.00293530054854</v>
      </c>
      <c r="O121" s="240">
        <f t="shared" ca="1" si="39"/>
        <v>-0.99706469945146003</v>
      </c>
      <c r="P121" s="240" t="str">
        <f t="shared" ca="1" si="40"/>
        <v>-0,867533024286433+0,491451387895758i</v>
      </c>
      <c r="Q121" s="240" t="str">
        <f t="shared" ca="1" si="41"/>
        <v>-0,512593698126186+0,85521091874084i</v>
      </c>
      <c r="R121" s="240" t="str">
        <f t="shared" ca="1" si="42"/>
        <v>-0,0244691926413636+0,99676440220531i</v>
      </c>
      <c r="S121" s="240" t="str">
        <f t="shared" ca="1" si="43"/>
        <v>0,470013045725811+0,879332560377345i</v>
      </c>
      <c r="T121" s="240" t="str">
        <f t="shared" ca="1" si="44"/>
        <v>0,842373666116196+0,533427241079973i</v>
      </c>
      <c r="U121" s="241" t="str">
        <f t="shared" ca="1" si="45"/>
        <v>0,995863691354694+0,0489236459560517i</v>
      </c>
      <c r="V121" s="240" t="str">
        <f t="shared" ca="1" si="46"/>
        <v>0,890602419414247-0,448291585272043i</v>
      </c>
      <c r="W121" s="240" t="str">
        <f t="shared" ca="1" si="47"/>
        <v>0,55393946740987-0,829028999093457i</v>
      </c>
      <c r="X121" s="240" t="str">
        <f t="shared" ca="1" si="48"/>
        <v>0,0733486294957793-0,994363109454147i</v>
      </c>
      <c r="Y121" s="240" t="str">
        <f t="shared" ca="1" si="49"/>
        <v>-0,426300090730001-0,901335812855465i</v>
      </c>
      <c r="Z121" s="240" t="str">
        <f t="shared" ca="1" si="50"/>
        <v>-0,815184956001062-0,574118021317722i</v>
      </c>
      <c r="AA121" s="240" t="str">
        <f t="shared" ca="1" si="51"/>
        <v>-0,992263560398098-0,0977294305637804i</v>
      </c>
      <c r="AB121" s="240" t="str">
        <f t="shared" ca="1" si="52"/>
        <v>-0,911526275306134+0,404051808953699i</v>
      </c>
      <c r="AC121" s="240" t="str">
        <f t="shared" ca="1" si="53"/>
        <v>-0,593950747997188+0,8008498759729i</v>
      </c>
      <c r="AD121" s="240" t="str">
        <f t="shared" ca="1" si="54"/>
        <v>-0,122051363077159+0,989566308876388i</v>
      </c>
      <c r="AE121" s="240" t="str">
        <f t="shared" ca="1" si="55"/>
        <v>0,381560141476154+0,921167668412721i</v>
      </c>
      <c r="AF121" s="240" t="str">
        <f t="shared" ca="1" si="56"/>
        <v>0,786032393925153+0,613425700955319i</v>
      </c>
      <c r="AG121" s="240" t="str">
        <f t="shared" ca="1" si="57"/>
        <v>0,986272979612479+0,146299776413204i</v>
      </c>
      <c r="AH121" s="240" t="str">
        <f t="shared" ca="1" si="58"/>
        <v>0,930254184560537-0,358838636436826i</v>
      </c>
      <c r="AI121" s="240" t="str">
        <f t="shared" ca="1" si="59"/>
        <v>0,632531149208656-0,770741435354948i</v>
      </c>
      <c r="AJ121" s="240" t="str">
        <f t="shared" ca="1" si="60"/>
        <v>0,170460064234428-0,982385556384776i</v>
      </c>
      <c r="AK121" s="240" t="str">
        <f t="shared" ca="1" si="61"/>
        <v>-0,335900980420797-0,938780350372002i</v>
      </c>
      <c r="AL121" s="240" t="str">
        <f t="shared" ca="1" si="62"/>
        <v>-0,754986210963951-0,65125558434959i</v>
      </c>
      <c r="AM121" s="240" t="str">
        <f t="shared" ca="1" si="63"/>
        <v>-0,97790638083166-0,19451767328691i</v>
      </c>
      <c r="AN121" s="240" t="str">
        <f t="shared" ca="1" si="64"/>
        <v>-0,946741030003683+0,312760990214244i</v>
      </c>
      <c r="AO121" s="240" t="str">
        <f t="shared" ca="1" si="65"/>
        <v>-0,669587727478452+0,738776211110288i</v>
      </c>
      <c r="AP121" s="240" t="str">
        <f t="shared" ca="1" si="66"/>
        <v>-0,218458112166489+0,972838151041006i</v>
      </c>
      <c r="AQ121" s="240" t="str">
        <f t="shared" ca="1" si="67"/>
        <v>0,289432604482073+0,954131428239817i</v>
      </c>
      <c r="AR121" s="240" t="str">
        <f t="shared" ca="1" si="68"/>
        <v>0,289432604482073+0,954131428239817i</v>
      </c>
      <c r="AS121" s="240" t="str">
        <f t="shared" ca="1" si="69"/>
        <v>0,96718391992495+0,242266960047875i</v>
      </c>
      <c r="AT121" s="240" t="str">
        <f t="shared" ca="1" si="70"/>
        <v>0,960947093380851-0,265929875371541i</v>
      </c>
      <c r="AU121" s="240" t="str">
        <f t="shared" ca="1" si="71"/>
        <v>0,705031210263864-0,705031210263845i</v>
      </c>
      <c r="AV121" s="240" t="str">
        <f t="shared" ca="1" si="72"/>
        <v>0,265929875371568-0,960947093380844i</v>
      </c>
      <c r="AW121" s="240" t="str">
        <f t="shared" ca="1" si="73"/>
        <v>-0,242266960047943-0,967183919924933i</v>
      </c>
      <c r="AX121" s="240" t="str">
        <f t="shared" ca="1" si="74"/>
        <v>-0,687516535997831-0,722121200091628i</v>
      </c>
      <c r="AY121" s="240" t="str">
        <f t="shared" ca="1" si="75"/>
        <v>-0,954131428239809-0,289432604482101i</v>
      </c>
      <c r="AZ121" s="240" t="str">
        <f t="shared" ca="1" si="76"/>
        <v>-0,972838151041013+0,21845811216646i</v>
      </c>
      <c r="BA121" s="240" t="str">
        <f t="shared" ca="1" si="77"/>
        <v>-0,73877621111024+0,669587727478504i</v>
      </c>
      <c r="BB121" s="240" t="str">
        <f t="shared" ca="1" si="78"/>
        <v>-0,312760990214273+0,946741030003674i</v>
      </c>
      <c r="BC121" s="240" t="str">
        <f t="shared" ca="1" si="79"/>
        <v>0,194517673286882+0,977906380831666i</v>
      </c>
      <c r="BD121" s="240" t="str">
        <f t="shared" ca="1" si="80"/>
        <v>0,651255584349566+0,754986210963971i</v>
      </c>
      <c r="BE121" s="240" t="str">
        <f t="shared" ca="1" si="81"/>
        <v>0,938780350372025+0,335900980420731i</v>
      </c>
      <c r="BF121" s="240" t="str">
        <f t="shared" ca="1" si="82"/>
        <v>0,982385556384781-0,170460064234402i</v>
      </c>
      <c r="BG121" s="240" t="str">
        <f t="shared" ca="1" si="83"/>
        <v>0,770741435354967-0,632531149208633i</v>
      </c>
      <c r="BH121" s="240" t="str">
        <f t="shared" ca="1" si="84"/>
        <v>0,358838636436826-0,930254184560538i</v>
      </c>
      <c r="BI121" s="240" t="str">
        <f t="shared" ca="1" si="85"/>
        <v>-0,146299776413236-0,986272979612474i</v>
      </c>
      <c r="BJ121" s="240" t="str">
        <f t="shared" ca="1" si="86"/>
        <v>-0,61342570095528-0,786032393925183i</v>
      </c>
      <c r="BK121" s="240" t="str">
        <f t="shared" ca="1" si="87"/>
        <v>-0,921167668412714-0,381560141476171i</v>
      </c>
      <c r="BL121" s="240" t="str">
        <f t="shared" ca="1" si="88"/>
        <v>-0,989566308876388+0,122051363077158i</v>
      </c>
      <c r="BM121" s="240" t="str">
        <f t="shared" ca="1" si="89"/>
        <v>-0,800849875972882+0,593950747997213i</v>
      </c>
      <c r="BN121" s="240" t="str">
        <f t="shared" ca="1" si="90"/>
        <v>-0,404051808953743+0,911526275306115i</v>
      </c>
      <c r="BO121" s="240" t="str">
        <f t="shared" ca="1" si="91"/>
        <v>0,0977294305637606+0,992263560398099i</v>
      </c>
      <c r="BP121" s="240" t="str">
        <f t="shared" ca="1" si="92"/>
        <v>0,574118021317723+0,815184956001061i</v>
      </c>
      <c r="BQ121" s="240" t="str">
        <f t="shared" ca="1" si="93"/>
        <v>0,901335812855475+0,426300090729981i</v>
      </c>
      <c r="BR121" s="240" t="str">
        <f t="shared" ca="1" si="94"/>
        <v>0,994363109454151-0,0733486294957303i</v>
      </c>
      <c r="BS121" s="240" t="str">
        <f t="shared" ca="1" si="95"/>
        <v>0,829028999093473-0,553939467409847i</v>
      </c>
      <c r="BT121" s="240" t="str">
        <f t="shared" ca="1" si="96"/>
        <v>0,448291585272044-0,890602419414246i</v>
      </c>
      <c r="BU121" s="240" t="str">
        <f t="shared" ca="1" si="97"/>
        <v>-0,0489236459560726-0,995863691354693i</v>
      </c>
      <c r="BV121" s="240" t="str">
        <f t="shared" ca="1" si="98"/>
        <v>-0,533427241080017-0,842373666116168i</v>
      </c>
      <c r="BW121" s="240" t="str">
        <f t="shared" ca="1" si="99"/>
        <v>-0,879332560377331-0,470013045725837i</v>
      </c>
      <c r="BX121" s="240" t="str">
        <f t="shared" ca="1" si="100"/>
        <v>-0,99676440220531+0,024469192641365i</v>
      </c>
      <c r="BY121" s="240" t="str">
        <f t="shared" ca="1" si="101"/>
        <v>-0,855210918740828+0,512593698126206i</v>
      </c>
      <c r="BZ121" s="240" t="str">
        <f t="shared" ca="1" si="102"/>
        <v>-0,491451387895718+0,867533024286455i</v>
      </c>
      <c r="CA121" s="240" t="str">
        <f t="shared" ca="1" si="103"/>
        <v>-2,78497703627031E-14+0,99706469945146i</v>
      </c>
      <c r="CB121" s="240" t="str">
        <f t="shared" ca="1" si="104"/>
        <v>0,491451387895756+0,867533024286433i</v>
      </c>
      <c r="CC121" s="240" t="str">
        <f t="shared" ca="1" si="105"/>
        <v>0,855210918740852+0,512593698126165i</v>
      </c>
      <c r="CD121" s="240" t="str">
        <f t="shared" ca="1" si="106"/>
        <v>0,996764402205311+0,024469192641325i</v>
      </c>
      <c r="CE121" s="240" t="str">
        <f t="shared" ca="1" si="107"/>
        <v>0,879332560377359-0,470013045725785i</v>
      </c>
      <c r="CF121" s="240" t="str">
        <f t="shared" ca="1" si="108"/>
        <v>0,53342724107998-0,842373666116191i</v>
      </c>
      <c r="CG121" s="240" t="str">
        <f t="shared" ca="1" si="109"/>
        <v>0,0489236459560292-0,995863691354695i</v>
      </c>
      <c r="CH121" s="240" t="str">
        <f t="shared" ca="1" si="110"/>
        <v>-0,448291585272083-0,890602419414227i</v>
      </c>
      <c r="CI121" s="240" t="str">
        <f t="shared" ca="1" si="111"/>
        <v>-0,82902899909344-0,553939467409896i</v>
      </c>
      <c r="CJ121" s="240" t="str">
        <f t="shared" ca="1" si="112"/>
        <v>-0,994363109454147-0,0733486294957894i</v>
      </c>
      <c r="CK121" s="240" t="str">
        <f t="shared" ca="1" si="113"/>
        <v>-0,901335812855456+0,42630009073002i</v>
      </c>
      <c r="CL121" s="240" t="str">
        <f t="shared" ca="1" si="114"/>
        <v>-0,574118021317689+0,815184956001086i</v>
      </c>
      <c r="CM121" s="240" t="str">
        <f t="shared" ca="1" si="115"/>
        <v>-0,097729430563816+0,992263560398095i</v>
      </c>
      <c r="CN121" s="240" t="str">
        <f t="shared" ca="1" si="116"/>
        <v>0,404051808953688+0,911526275306139i</v>
      </c>
      <c r="CO121" s="240" t="str">
        <f t="shared" ca="1" si="117"/>
        <v>0,800849875972906+0,593950747997182i</v>
      </c>
      <c r="CP121" s="240" t="str">
        <f t="shared" ca="1" si="118"/>
        <v>0,989566308876393+0,122051363077119i</v>
      </c>
      <c r="CQ121" s="240" t="str">
        <f t="shared" ca="1" si="119"/>
        <v>0,921167668412735-0,38156014147612i</v>
      </c>
      <c r="CR121" s="240" t="str">
        <f t="shared" ca="1" si="120"/>
        <v>0,613425700955324-0,786032393925149i</v>
      </c>
      <c r="CS121" s="240" t="str">
        <f t="shared" ca="1" si="121"/>
        <v>0,146299776413196-0,98627297961248i</v>
      </c>
      <c r="CT121" s="240" t="str">
        <f t="shared" ca="1" si="122"/>
        <v>-0,358838636436863-0,930254184560523i</v>
      </c>
      <c r="CU121" s="240" t="str">
        <f t="shared" ca="1" si="123"/>
        <v>-0,77074143535493-0,632531149208679i</v>
      </c>
      <c r="CV121" s="240" t="str">
        <f t="shared" ca="1" si="124"/>
        <v>-0,982385556384771-0,170460064234456i</v>
      </c>
      <c r="CW121" s="240" t="str">
        <f t="shared" ca="1" si="125"/>
        <v>-0,93878035037201+0,335900980420772i</v>
      </c>
      <c r="CX121" s="240" t="str">
        <f t="shared" ca="1" si="126"/>
        <v>-0,651255584349533+0,754986210964i</v>
      </c>
      <c r="CY121" s="240" t="str">
        <f t="shared" ca="1" si="127"/>
        <v>-0,19451767328694+0,977906380831654i</v>
      </c>
      <c r="CZ121" s="240" t="str">
        <f t="shared" ca="1" si="128"/>
        <v>0,312760990214216+0,946741030003693i</v>
      </c>
      <c r="DA121" s="240" t="str">
        <f t="shared" ca="1" si="129"/>
        <v>0,73877621111027+0,669587727478472i</v>
      </c>
      <c r="DB121" s="240" t="str">
        <f t="shared" ca="1" si="130"/>
        <v>0,972838151041022+0,218458112166417i</v>
      </c>
      <c r="DC121" s="240" t="str">
        <f t="shared" ca="1" si="131"/>
        <v>0,954131428239825-0,289432604482048i</v>
      </c>
      <c r="DD121" s="240" t="str">
        <f t="shared" ca="1" si="132"/>
        <v>0,687516535997874-0,722121200091587i</v>
      </c>
      <c r="DE121" s="240" t="str">
        <f t="shared" ca="1" si="133"/>
        <v>0,242266960047904-0,967183919924942i</v>
      </c>
      <c r="DF121" s="240" t="str">
        <f t="shared" ca="1" si="134"/>
        <v>-0,26592987537161-0,960947093380832i</v>
      </c>
      <c r="DG121" s="240" t="str">
        <f t="shared" ca="1" si="135"/>
        <v>-0,705031210263825-0,705031210263884i</v>
      </c>
      <c r="DH121" s="240" t="str">
        <f t="shared" ca="1" si="136"/>
        <v>-0,960947093380837-0,265929875371595i</v>
      </c>
      <c r="DI121" s="240" t="str">
        <f t="shared" ca="1" si="137"/>
        <v>-0,96718391992494+0,242266960047912i</v>
      </c>
      <c r="DJ121" s="240" t="str">
        <f t="shared" ca="1" si="138"/>
        <v>-0,722121200091581+0,68751653599788i</v>
      </c>
      <c r="DK121" s="240" t="str">
        <f t="shared" ca="1" si="139"/>
        <v>-0,289432604482128+0,954131428239801i</v>
      </c>
      <c r="DL121" s="240" t="str">
        <f t="shared" ca="1" si="140"/>
        <v>0,218458112166433+0,972838151041019i</v>
      </c>
      <c r="DM121" s="240" t="str">
        <f t="shared" ca="1" si="141"/>
        <v>0,669587727478484+0,738776211110259i</v>
      </c>
      <c r="DN121" s="240" t="str">
        <f t="shared" ca="1" si="142"/>
        <v>0,946741030003695+0,312760990214208i</v>
      </c>
      <c r="DO121" s="240" t="str">
        <f t="shared" ca="1" si="143"/>
        <v>0,977906380831672-0,194517673286851i</v>
      </c>
      <c r="DP121" s="240" t="str">
        <f t="shared" ca="1" si="144"/>
        <v>0,75498621096399-0,651255584349545i</v>
      </c>
      <c r="DQ121" s="240" t="str">
        <f t="shared" ca="1" si="145"/>
        <v>0,335900980420758-0,938780350372016i</v>
      </c>
      <c r="DR121" s="240" t="str">
        <f t="shared" ca="1" si="146"/>
        <v>-0,170460064234471-0,982385556384768i</v>
      </c>
      <c r="DS121" s="240" t="str">
        <f t="shared" ca="1" si="147"/>
        <v>-0,632531149208609-0,770741435354987i</v>
      </c>
      <c r="DT121" s="240" t="str">
        <f t="shared" ca="1" si="148"/>
        <v>-0,930254184560526-0,358838636436855i</v>
      </c>
      <c r="DU121" s="240" t="str">
        <f t="shared" ca="1" si="149"/>
        <v>-0,986272979612479+0,146299776413205i</v>
      </c>
      <c r="DV121" s="240" t="str">
        <f t="shared" ca="1" si="150"/>
        <v>-0,786032393925139+0,613425700955336i</v>
      </c>
      <c r="DW121" s="240" t="str">
        <f t="shared" ca="1" si="151"/>
        <v>-0,381560141476105+0,921167668412741i</v>
      </c>
      <c r="DX121" s="240" t="str">
        <f t="shared" ca="1" si="152"/>
        <v>0,122051363077134+0,989566308876391i</v>
      </c>
      <c r="DY121" s="240" t="str">
        <f t="shared" ca="1" si="153"/>
        <v>0,593950747997188+0,800849875972901i</v>
      </c>
      <c r="DZ121" s="240" t="str">
        <f t="shared" ca="1" si="154"/>
        <v>0,911526275306142+0,40405180895368i</v>
      </c>
      <c r="EA121" s="240" t="str">
        <f t="shared" ca="1" si="155"/>
        <v>0,992263560398102-0,097729430563733i</v>
      </c>
      <c r="EB121" s="240" t="str">
        <f t="shared" ca="1" si="156"/>
        <v>0,815184956001077-0,574118021317701i</v>
      </c>
      <c r="EC121" s="240" t="str">
        <f t="shared" ca="1" si="157"/>
        <v>0,426300090730006-0,901335812855463i</v>
      </c>
      <c r="ED121" s="240" t="str">
        <f t="shared" ca="1" si="158"/>
        <v>-0,0733486294957979-0,994363109454146i</v>
      </c>
      <c r="EE121" s="240" t="str">
        <f t="shared" ca="1" si="159"/>
        <v>-0,553939467409821-0,82902899909349i</v>
      </c>
      <c r="EF121" s="240" t="str">
        <f t="shared" ca="1" si="160"/>
        <v>-0,890602419414234-0,448291585272069i</v>
      </c>
      <c r="EG121" s="240" t="str">
        <f t="shared" ca="1" si="161"/>
        <v>-0,995863691354695+0,0489236459560448i</v>
      </c>
      <c r="EH121" s="240" t="str">
        <f t="shared" ca="1" si="162"/>
        <v>-0,842373666116183+0,533427241079993i</v>
      </c>
      <c r="EI121" s="240" t="str">
        <f t="shared" ca="1" si="163"/>
        <v>-0,470013045725771+0,879332560377366i</v>
      </c>
      <c r="EJ121" s="240" t="str">
        <f t="shared" ca="1" si="164"/>
        <v>0,0244691926413335+0,996764402205311i</v>
      </c>
      <c r="EK121" s="240" t="str">
        <f t="shared" ca="1" si="165"/>
        <v>0,512593698126179+0,855210918740844i</v>
      </c>
      <c r="EL121" s="240" t="str">
        <f t="shared" ca="1" si="166"/>
        <v>0,867533024286441+0,491451387895742i</v>
      </c>
      <c r="EM121" s="240" t="str">
        <f t="shared" ca="1" si="167"/>
        <v>0,99706469945146-4,34844503735226E-14i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-0,06816381321456-0,823067231213512i</v>
      </c>
      <c r="G122" s="247" t="str">
        <f t="shared" si="173"/>
        <v>-0,469332926648196+0,28825722288843i</v>
      </c>
      <c r="H122" s="247" t="str">
        <f t="shared" si="38"/>
        <v>0,0122844339245465-0,241710595207803i</v>
      </c>
      <c r="I122" s="247" t="str">
        <f t="shared" si="174"/>
        <v>-0,146012072239711+0,25750980735075i</v>
      </c>
      <c r="J122" s="275" t="str">
        <f ca="1">IMPRODUCT(1/N_FFT2,AK100)</f>
        <v>0,00373625366978222+1,06537420144475E-06i</v>
      </c>
      <c r="K122" s="274" t="str">
        <f t="shared" ca="1" si="175"/>
        <v>-0,000545812485043497+0,000961966405224289i</v>
      </c>
      <c r="N122" s="265">
        <f t="shared" ca="1" si="176"/>
        <v>1.0029764056670456</v>
      </c>
      <c r="O122" s="240">
        <f t="shared" ca="1" si="39"/>
        <v>-0.99702359433295429</v>
      </c>
      <c r="P122" s="240" t="str">
        <f t="shared" ca="1" si="40"/>
        <v>-0,85517566170468+0,512572565871962i</v>
      </c>
      <c r="Q122" s="240" t="str">
        <f t="shared" ca="1" si="41"/>
        <v>-0,469993668907083+0,879296308899259i</v>
      </c>
      <c r="R122" s="240" t="str">
        <f t="shared" ca="1" si="42"/>
        <v>0,048921629023484+0,995822635749103i</v>
      </c>
      <c r="S122" s="240" t="str">
        <f t="shared" ca="1" si="43"/>
        <v>0,553916630629599+0,828994821436513i</v>
      </c>
      <c r="T122" s="240" t="str">
        <f t="shared" ca="1" si="44"/>
        <v>0,901298654268443+0,426282516027221i</v>
      </c>
      <c r="U122" s="241" t="str">
        <f t="shared" ca="1" si="45"/>
        <v>0,992222653211973-0,0977254015576117i</v>
      </c>
      <c r="V122" s="240" t="str">
        <f t="shared" ca="1" si="46"/>
        <v>0,800816860032132-0,593926261706687i</v>
      </c>
      <c r="W122" s="240" t="str">
        <f t="shared" ca="1" si="47"/>
        <v>0,381544411228309-0,921129692235055i</v>
      </c>
      <c r="X122" s="240" t="str">
        <f t="shared" ca="1" si="48"/>
        <v>-0,146293745039663-0,986232319394813i</v>
      </c>
      <c r="Y122" s="240" t="str">
        <f t="shared" ca="1" si="49"/>
        <v>-0,632505072397528-0,770709660668661i</v>
      </c>
      <c r="Z122" s="240" t="str">
        <f t="shared" ca="1" si="50"/>
        <v>-0,938741648091636-0,335887132523415i</v>
      </c>
      <c r="AA122" s="240" t="str">
        <f t="shared" ca="1" si="51"/>
        <v>-0,977866065536483+0,194509654076095i</v>
      </c>
      <c r="AB122" s="240" t="str">
        <f t="shared" ca="1" si="52"/>
        <v>-0,738745754226445+0,669560122968061i</v>
      </c>
      <c r="AC122" s="240" t="str">
        <f t="shared" ca="1" si="53"/>
        <v>-0,289420672296026+0,954092093093911i</v>
      </c>
      <c r="AD122" s="240" t="str">
        <f t="shared" ca="1" si="54"/>
        <v>0,242256972318814+0,967144046675326i</v>
      </c>
      <c r="AE122" s="240" t="str">
        <f t="shared" ca="1" si="55"/>
        <v>0,705002144555817+0,705002144555818i</v>
      </c>
      <c r="AF122" s="240" t="str">
        <f t="shared" ca="1" si="56"/>
        <v>0,967144046675325+0,242256972318818i</v>
      </c>
      <c r="AG122" s="240" t="str">
        <f t="shared" ca="1" si="57"/>
        <v>0,954092093093912-0,289420672296022i</v>
      </c>
      <c r="AH122" s="240" t="str">
        <f t="shared" ca="1" si="58"/>
        <v>0,669560122968032-0,73874575422647i</v>
      </c>
      <c r="AI122" s="240" t="str">
        <f t="shared" ca="1" si="59"/>
        <v>0,194509654076107-0,977866065536481i</v>
      </c>
      <c r="AJ122" s="240" t="str">
        <f t="shared" ca="1" si="60"/>
        <v>-0,33588713252345-0,938741648091624i</v>
      </c>
      <c r="AK122" s="240" t="str">
        <f t="shared" ca="1" si="61"/>
        <v>-0,77070966066866-0,63250507239753i</v>
      </c>
      <c r="AL122" s="240" t="str">
        <f t="shared" ca="1" si="62"/>
        <v>-0,986232319394805-0,146293745039716i</v>
      </c>
      <c r="AM122" s="240" t="str">
        <f t="shared" ca="1" si="63"/>
        <v>-0,921129692235051+0,381544411228317i</v>
      </c>
      <c r="AN122" s="240" t="str">
        <f t="shared" ca="1" si="64"/>
        <v>-0,593926261706721+0,800816860032106i</v>
      </c>
      <c r="AO122" s="240" t="str">
        <f t="shared" ca="1" si="65"/>
        <v>-0,0977254015576039+0,992222653211974i</v>
      </c>
      <c r="AP122" s="240" t="str">
        <f t="shared" ca="1" si="66"/>
        <v>0,426282516027191+0,901298654268457i</v>
      </c>
      <c r="AQ122" s="240" t="str">
        <f t="shared" ca="1" si="67"/>
        <v>0,828994821436522+0,553916630629585i</v>
      </c>
      <c r="AR122" s="240" t="str">
        <f t="shared" ca="1" si="68"/>
        <v>0,828994821436522+0,553916630629585i</v>
      </c>
      <c r="AS122" s="240" t="str">
        <f t="shared" ca="1" si="69"/>
        <v>0,879296308899246-0,469993668907108i</v>
      </c>
      <c r="AT122" s="240" t="str">
        <f t="shared" ca="1" si="70"/>
        <v>0,512572565871976-0,855175661704672i</v>
      </c>
      <c r="AU122" s="240" t="str">
        <f t="shared" ca="1" si="71"/>
        <v>-3,65206372437146E-14-0,997023594332954i</v>
      </c>
      <c r="AV122" s="240" t="str">
        <f t="shared" ca="1" si="72"/>
        <v>-0,512572565871953-0,855175661704685i</v>
      </c>
      <c r="AW122" s="240" t="str">
        <f t="shared" ca="1" si="73"/>
        <v>-0,879296308899282-0,46999366890704i</v>
      </c>
      <c r="AX122" s="240" t="str">
        <f t="shared" ca="1" si="74"/>
        <v>-0,995822635749103+0,048921629023482i</v>
      </c>
      <c r="AY122" s="240" t="str">
        <f t="shared" ca="1" si="75"/>
        <v>-0,828994821436536+0,553916630629563i</v>
      </c>
      <c r="AZ122" s="240" t="str">
        <f t="shared" ca="1" si="76"/>
        <v>-0,426282516027215+0,901298654268446i</v>
      </c>
      <c r="BA122" s="240" t="str">
        <f t="shared" ca="1" si="77"/>
        <v>0,097725401557578+0,992222653211977i</v>
      </c>
      <c r="BB122" s="240" t="str">
        <f t="shared" ca="1" si="78"/>
        <v>0,593926261706701+0,800816860032121i</v>
      </c>
      <c r="BC122" s="240" t="str">
        <f t="shared" ca="1" si="79"/>
        <v>0,921129692235042+0,38154441122834i</v>
      </c>
      <c r="BD122" s="240" t="str">
        <f t="shared" ca="1" si="80"/>
        <v>0,986232319394809-0,14629374503969i</v>
      </c>
      <c r="BE122" s="240" t="str">
        <f t="shared" ca="1" si="81"/>
        <v>0,770709660668676-0,632505072397509i</v>
      </c>
      <c r="BF122" s="240" t="str">
        <f t="shared" ca="1" si="82"/>
        <v>0,335887132523379-0,938741648091649i</v>
      </c>
      <c r="BG122" s="240" t="str">
        <f t="shared" ca="1" si="83"/>
        <v>-0,194509654076083-0,977866065536486i</v>
      </c>
      <c r="BH122" s="240" t="str">
        <f t="shared" ca="1" si="84"/>
        <v>-0,669560122968088-0,73874575422642i</v>
      </c>
      <c r="BI122" s="240" t="str">
        <f t="shared" ca="1" si="85"/>
        <v>-0,95409209309391-0,289420672296029i</v>
      </c>
      <c r="BJ122" s="240" t="str">
        <f t="shared" ca="1" si="86"/>
        <v>-0,967144046675336+0,242256972318772i</v>
      </c>
      <c r="BK122" s="240" t="str">
        <f t="shared" ca="1" si="87"/>
        <v>-0,705002144555813+0,705002144555822i</v>
      </c>
      <c r="BL122" s="240" t="str">
        <f t="shared" ca="1" si="88"/>
        <v>-0,242256972318858+0,967144046675314i</v>
      </c>
      <c r="BM122" s="240" t="str">
        <f t="shared" ca="1" si="89"/>
        <v>0,289420672296039+0,954092093093907i</v>
      </c>
      <c r="BN122" s="240" t="str">
        <f t="shared" ca="1" si="90"/>
        <v>0,738745754226427+0,66956012296808i</v>
      </c>
      <c r="BO122" s="240" t="str">
        <f t="shared" ca="1" si="91"/>
        <v>0,977866065536488+0,194509654076069i</v>
      </c>
      <c r="BP122" s="240" t="str">
        <f t="shared" ca="1" si="92"/>
        <v>0,938741648091644-0,335887132523393i</v>
      </c>
      <c r="BQ122" s="240" t="str">
        <f t="shared" ca="1" si="93"/>
        <v>0,632505072397501-0,770709660668683i</v>
      </c>
      <c r="BR122" s="240" t="str">
        <f t="shared" ca="1" si="94"/>
        <v>0,146293745039679-0,986232319394811i</v>
      </c>
      <c r="BS122" s="240" t="str">
        <f t="shared" ca="1" si="95"/>
        <v>-0,381544411228349-0,921129692235038i</v>
      </c>
      <c r="BT122" s="240" t="str">
        <f t="shared" ca="1" si="96"/>
        <v>-0,800816860032129-0,59392626170669i</v>
      </c>
      <c r="BU122" s="240" t="str">
        <f t="shared" ca="1" si="97"/>
        <v>-0,992222653211978-0,0977254015575676i</v>
      </c>
      <c r="BV122" s="240" t="str">
        <f t="shared" ca="1" si="98"/>
        <v>-0,901298654268441+0,426282516027224i</v>
      </c>
      <c r="BW122" s="240" t="str">
        <f t="shared" ca="1" si="99"/>
        <v>-0,553916630629634+0,82899482143649i</v>
      </c>
      <c r="BX122" s="240" t="str">
        <f t="shared" ca="1" si="100"/>
        <v>-0,0489216290234716+0,995822635749104i</v>
      </c>
      <c r="BY122" s="240" t="str">
        <f t="shared" ca="1" si="101"/>
        <v>0,469993668907052+0,879296308899276i</v>
      </c>
      <c r="BZ122" s="240" t="str">
        <f t="shared" ca="1" si="102"/>
        <v>0,855175661704692+0,512572565871941i</v>
      </c>
      <c r="CA122" s="240" t="str">
        <f t="shared" ca="1" si="103"/>
        <v>0,997023594332954+2,61386276394296E-14i</v>
      </c>
      <c r="CB122" s="240" t="str">
        <f t="shared" ca="1" si="104"/>
        <v>0,855175661704664-0,512572565871987i</v>
      </c>
      <c r="CC122" s="240" t="str">
        <f t="shared" ca="1" si="105"/>
        <v>0,469993668907099-0,879296308899251i</v>
      </c>
      <c r="CD122" s="240" t="str">
        <f t="shared" ca="1" si="106"/>
        <v>-0,0489216290235185-0,995822635749102i</v>
      </c>
      <c r="CE122" s="240" t="str">
        <f t="shared" ca="1" si="107"/>
        <v>-0,553916630629597-0,828994821436514i</v>
      </c>
      <c r="CF122" s="240" t="str">
        <f t="shared" ca="1" si="108"/>
        <v>-0,901298654268461-0,426282516027182i</v>
      </c>
      <c r="CG122" s="240" t="str">
        <f t="shared" ca="1" si="109"/>
        <v>-0,992222653211973+0,0977254015576178i</v>
      </c>
      <c r="CH122" s="240" t="str">
        <f t="shared" ca="1" si="110"/>
        <v>-0,800816860032161+0,593926261706649i</v>
      </c>
      <c r="CI122" s="240" t="str">
        <f t="shared" ca="1" si="111"/>
        <v>-0,381544411228306+0,921129692235056i</v>
      </c>
      <c r="CJ122" s="240" t="str">
        <f t="shared" ca="1" si="112"/>
        <v>0,146293745039631+0,986232319394818i</v>
      </c>
      <c r="CK122" s="240" t="str">
        <f t="shared" ca="1" si="113"/>
        <v>0,632505072397538+0,770709660668653i</v>
      </c>
      <c r="CL122" s="240" t="str">
        <f t="shared" ca="1" si="114"/>
        <v>0,938741648091628+0,335887132523439i</v>
      </c>
      <c r="CM122" s="240" t="str">
        <f t="shared" ca="1" si="115"/>
        <v>0,977866065536479-0,194509654076115i</v>
      </c>
      <c r="CN122" s="240" t="str">
        <f t="shared" ca="1" si="116"/>
        <v>0,738745754226462-0,669560122968041i</v>
      </c>
      <c r="CO122" s="240" t="str">
        <f t="shared" ca="1" si="117"/>
        <v>0,28942067229599-0,954092093093921i</v>
      </c>
      <c r="CP122" s="240" t="str">
        <f t="shared" ca="1" si="118"/>
        <v>-0,242256972318807-0,967144046675327i</v>
      </c>
      <c r="CQ122" s="240" t="str">
        <f t="shared" ca="1" si="119"/>
        <v>-0,705002144555848-0,705002144555787i</v>
      </c>
      <c r="CR122" s="240" t="str">
        <f t="shared" ca="1" si="120"/>
        <v>-0,967144046675323-0,242256972318826i</v>
      </c>
      <c r="CS122" s="240" t="str">
        <f t="shared" ca="1" si="121"/>
        <v>-0,954092093093925+0,289420672295979i</v>
      </c>
      <c r="CT122" s="240" t="str">
        <f t="shared" ca="1" si="122"/>
        <v>-0,669560122968051+0,738745754226454i</v>
      </c>
      <c r="CU122" s="240" t="str">
        <f t="shared" ca="1" si="123"/>
        <v>-0,194509654076134+0,977866065536475i</v>
      </c>
      <c r="CV122" s="240" t="str">
        <f t="shared" ca="1" si="124"/>
        <v>0,335887132523427+0,938741648091632i</v>
      </c>
      <c r="CW122" s="240" t="str">
        <f t="shared" ca="1" si="125"/>
        <v>0,770709660668645+0,632505072397546i</v>
      </c>
      <c r="CX122" s="240" t="str">
        <f t="shared" ca="1" si="126"/>
        <v>0,986232319394816+0,146293745039643i</v>
      </c>
      <c r="CY122" s="240" t="str">
        <f t="shared" ca="1" si="127"/>
        <v>0,921129692235061-0,381544411228294i</v>
      </c>
      <c r="CZ122" s="240" t="str">
        <f t="shared" ca="1" si="128"/>
        <v>0,593926261706664-0,800816860032149i</v>
      </c>
      <c r="DA122" s="240" t="str">
        <f t="shared" ca="1" si="129"/>
        <v>0,0977254015576299-0,992222653211971i</v>
      </c>
      <c r="DB122" s="240" t="str">
        <f t="shared" ca="1" si="130"/>
        <v>-0,426282516027261-0,901298654268424i</v>
      </c>
      <c r="DC122" s="240" t="str">
        <f t="shared" ca="1" si="131"/>
        <v>-0,828994821436507-0,553916630629606i</v>
      </c>
      <c r="DD122" s="240" t="str">
        <f t="shared" ca="1" si="132"/>
        <v>-0,995822635749101-0,0489216290235307i</v>
      </c>
      <c r="DE122" s="240" t="str">
        <f t="shared" ca="1" si="133"/>
        <v>-0,87929630889926+0,469993668907082i</v>
      </c>
      <c r="DF122" s="240" t="str">
        <f t="shared" ca="1" si="134"/>
        <v>-0,512572565871997+0,855175661704658i</v>
      </c>
      <c r="DG122" s="240" t="str">
        <f t="shared" ca="1" si="135"/>
        <v>1,39241489659585E-14+0,997023594332954i</v>
      </c>
      <c r="DH122" s="240" t="str">
        <f t="shared" ca="1" si="136"/>
        <v>0,512572565871931+0,855175661704699i</v>
      </c>
      <c r="DI122" s="240" t="str">
        <f t="shared" ca="1" si="137"/>
        <v>0,87929630889927+0,469993668907063i</v>
      </c>
      <c r="DJ122" s="240" t="str">
        <f t="shared" ca="1" si="138"/>
        <v>0,995822635749105-0,0489216290234523i</v>
      </c>
      <c r="DK122" s="240" t="str">
        <f t="shared" ca="1" si="139"/>
        <v>0,828994821436496-0,553916630629623i</v>
      </c>
      <c r="DL122" s="240" t="str">
        <f t="shared" ca="1" si="140"/>
        <v>0,426282516027236-0,901298654268436i</v>
      </c>
      <c r="DM122" s="240" t="str">
        <f t="shared" ca="1" si="141"/>
        <v>-0,0977254015576507-0,992222653211969i</v>
      </c>
      <c r="DN122" s="240" t="str">
        <f t="shared" ca="1" si="142"/>
        <v>-0,593926261706681-0,800816860032137i</v>
      </c>
      <c r="DO122" s="240" t="str">
        <f t="shared" ca="1" si="143"/>
        <v>-0,921129692235072-0,381544411228269i</v>
      </c>
      <c r="DP122" s="240" t="str">
        <f t="shared" ca="1" si="144"/>
        <v>-0,986232319394813+0,146293745039664i</v>
      </c>
      <c r="DQ122" s="240" t="str">
        <f t="shared" ca="1" si="145"/>
        <v>-0,770709660668691+0,632505072397492i</v>
      </c>
      <c r="DR122" s="240" t="str">
        <f t="shared" ca="1" si="146"/>
        <v>-0,335887132523407+0,938741648091639i</v>
      </c>
      <c r="DS122" s="240" t="str">
        <f t="shared" ca="1" si="147"/>
        <v>0,194509654076058+0,977866065536491i</v>
      </c>
      <c r="DT122" s="240" t="str">
        <f t="shared" ca="1" si="148"/>
        <v>0,669560122968071+0,738745754226436i</v>
      </c>
      <c r="DU122" s="240" t="str">
        <f t="shared" ca="1" si="149"/>
        <v>0,954092093093902+0,289420672296054i</v>
      </c>
      <c r="DV122" s="240" t="str">
        <f t="shared" ca="1" si="150"/>
        <v>0,967144046675317-0,242256972318846i</v>
      </c>
      <c r="DW122" s="240" t="str">
        <f t="shared" ca="1" si="151"/>
        <v>0,705002144555834-0,705002144555801i</v>
      </c>
      <c r="DX122" s="240" t="str">
        <f t="shared" ca="1" si="152"/>
        <v>0,242256972318787-0,967144046675332i</v>
      </c>
      <c r="DY122" s="240" t="str">
        <f t="shared" ca="1" si="153"/>
        <v>-0,289420672296017-0,954092093093913i</v>
      </c>
      <c r="DZ122" s="240" t="str">
        <f t="shared" ca="1" si="154"/>
        <v>-0,738745754226476-0,669560122968026i</v>
      </c>
      <c r="EA122" s="240" t="str">
        <f t="shared" ca="1" si="155"/>
        <v>-0,977866065536483-0,194509654076095i</v>
      </c>
      <c r="EB122" s="240" t="str">
        <f t="shared" ca="1" si="156"/>
        <v>-0,938741648091654+0,335887132523364i</v>
      </c>
      <c r="EC122" s="240" t="str">
        <f t="shared" ca="1" si="157"/>
        <v>-0,632505072397521+0,770709660668666i</v>
      </c>
      <c r="ED122" s="240" t="str">
        <f t="shared" ca="1" si="158"/>
        <v>-0,146293745039702+0,986232319394807i</v>
      </c>
      <c r="EE122" s="240" t="str">
        <f t="shared" ca="1" si="159"/>
        <v>0,381544411228332+0,921129692235045i</v>
      </c>
      <c r="EF122" s="240" t="str">
        <f t="shared" ca="1" si="160"/>
        <v>0,800816860032109+0,593926261706717i</v>
      </c>
      <c r="EG122" s="240" t="str">
        <f t="shared" ca="1" si="161"/>
        <v>0,992222653211975+0,0977254015575971i</v>
      </c>
      <c r="EH122" s="240" t="str">
        <f t="shared" ca="1" si="162"/>
        <v>0,901298654268452-0,426282516027201i</v>
      </c>
      <c r="EI122" s="240" t="str">
        <f t="shared" ca="1" si="163"/>
        <v>0,553916630629574-0,82899482143653i</v>
      </c>
      <c r="EJ122" s="240" t="str">
        <f t="shared" ca="1" si="164"/>
        <v>0,0489216290234907-0,995822635749103i</v>
      </c>
      <c r="EK122" s="240" t="str">
        <f t="shared" ca="1" si="165"/>
        <v>-0,469993668907123-0,879296308899238i</v>
      </c>
      <c r="EL122" s="240" t="str">
        <f t="shared" ca="1" si="166"/>
        <v>-0,855175661704675-0,51257256587197i</v>
      </c>
      <c r="EM122" s="240" t="str">
        <f t="shared" ca="1" si="167"/>
        <v>-0,997023594332954-5,22772552788592E-14i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-0,07105706753997-0,78618225841612i</v>
      </c>
      <c r="G123" s="247" t="str">
        <f t="shared" si="173"/>
        <v>-0,458913264024245+0,29361978328332i</v>
      </c>
      <c r="H123" s="247" t="str">
        <f t="shared" si="38"/>
        <v>0,0113993073323251-0,231236304937616i</v>
      </c>
      <c r="I123" s="247" t="str">
        <f t="shared" si="174"/>
        <v>-0,132206046678058+0,252929859849861i</v>
      </c>
      <c r="J123" s="275" t="str">
        <f ca="1">IMPRODUCT(1/N_FFT2,AL100)</f>
        <v>0,0288444844133+0,0000799798039766937i</v>
      </c>
      <c r="K123" s="274" t="str">
        <f t="shared" ca="1" si="175"/>
        <v>-0,0038336445333599+0,00728505758639962i</v>
      </c>
      <c r="N123" s="265">
        <f t="shared" ca="1" si="176"/>
        <v>1.0030205099376386</v>
      </c>
      <c r="O123" s="240">
        <f t="shared" ca="1" si="39"/>
        <v>-0.99697949006236142</v>
      </c>
      <c r="P123" s="240" t="str">
        <f t="shared" ca="1" si="40"/>
        <v>-0,842301676660021+0,533381654259615i</v>
      </c>
      <c r="Q123" s="240" t="str">
        <f t="shared" ca="1" si="41"/>
        <v>-0,42626365902169+0,901258784480045i</v>
      </c>
      <c r="R123" s="240" t="str">
        <f t="shared" ca="1" si="42"/>
        <v>0,122040932538306+0,989481740301552i</v>
      </c>
      <c r="S123" s="240" t="str">
        <f t="shared" ca="1" si="43"/>
        <v>0,632477092944456+0,770675567606458i</v>
      </c>
      <c r="T123" s="240" t="str">
        <f t="shared" ca="1" si="44"/>
        <v>0,946660121287488+0,31273426158476i</v>
      </c>
      <c r="U123" s="241" t="str">
        <f t="shared" ca="1" si="45"/>
        <v>0,967101264154449-0,242246255855221i</v>
      </c>
      <c r="V123" s="240" t="str">
        <f t="shared" ca="1" si="46"/>
        <v>0,687457780669285-0,722059487440105i</v>
      </c>
      <c r="W123" s="240" t="str">
        <f t="shared" ca="1" si="47"/>
        <v>0,194501049759739-0,977822808717083i</v>
      </c>
      <c r="X123" s="240" t="str">
        <f t="shared" ca="1" si="48"/>
        <v>-0,358807970000623-0,930174684814114i</v>
      </c>
      <c r="Y123" s="240" t="str">
        <f t="shared" ca="1" si="49"/>
        <v>-0,800781435149822-0,593899988823369i</v>
      </c>
      <c r="Z123" s="240" t="str">
        <f t="shared" ca="1" si="50"/>
        <v>-0,99427813094358-0,0733423611042618i</v>
      </c>
      <c r="AA123" s="240" t="str">
        <f t="shared" ca="1" si="51"/>
        <v>-0,879257412405177+0,469972878297843i</v>
      </c>
      <c r="AB123" s="240" t="str">
        <f t="shared" ca="1" si="52"/>
        <v>-0,491409388341908+0,867458884705459i</v>
      </c>
      <c r="AC123" s="240" t="str">
        <f t="shared" ca="1" si="53"/>
        <v>0,0489194649294912+0,995778584604037i</v>
      </c>
      <c r="AD123" s="240" t="str">
        <f t="shared" ca="1" si="54"/>
        <v>0,574068957053495+0,815115290098597i</v>
      </c>
      <c r="AE123" s="240" t="str">
        <f t="shared" ca="1" si="55"/>
        <v>0,921088945202153+0,381527533254667i</v>
      </c>
      <c r="AF123" s="240" t="str">
        <f t="shared" ca="1" si="56"/>
        <v>0,982301601478773-0,170445496676341i</v>
      </c>
      <c r="AG123" s="240" t="str">
        <f t="shared" ca="1" si="57"/>
        <v>0,738713075117511-0,669530504350202i</v>
      </c>
      <c r="AH123" s="240" t="str">
        <f t="shared" ca="1" si="58"/>
        <v>0,265907148940454-0,960864970611046i</v>
      </c>
      <c r="AI123" s="240" t="str">
        <f t="shared" ca="1" si="59"/>
        <v>-0,289407869502053-0,954049887938408i</v>
      </c>
      <c r="AJ123" s="240" t="str">
        <f t="shared" ca="1" si="60"/>
        <v>-0,75492168966072-0,651199927890666i</v>
      </c>
      <c r="AK123" s="240" t="str">
        <f t="shared" ca="1" si="61"/>
        <v>-0,986188692486346-0,146287273599166i</v>
      </c>
      <c r="AL123" s="240" t="str">
        <f t="shared" ca="1" si="62"/>
        <v>-0,911448376051328+0,404017278588926i</v>
      </c>
      <c r="AM123" s="240" t="str">
        <f t="shared" ca="1" si="63"/>
        <v>-0,553892127609696+0,828958150075751i</v>
      </c>
      <c r="AN123" s="240" t="str">
        <f t="shared" ca="1" si="64"/>
        <v>-0,0244671014982766+0,996679218479687i</v>
      </c>
      <c r="AO123" s="240" t="str">
        <f t="shared" ca="1" si="65"/>
        <v>0,512549891745406+0,855137832209977i</v>
      </c>
      <c r="AP123" s="240" t="str">
        <f t="shared" ca="1" si="66"/>
        <v>0,8905263083172+0,448253274165338i</v>
      </c>
      <c r="AQ123" s="240" t="str">
        <f t="shared" ca="1" si="67"/>
        <v>0,992178761315502-0,0977210785830895i</v>
      </c>
      <c r="AR123" s="240" t="str">
        <f t="shared" ca="1" si="68"/>
        <v>0,992178761315502-0,0977210785830895i</v>
      </c>
      <c r="AS123" s="240" t="str">
        <f t="shared" ca="1" si="69"/>
        <v>0,335872274242139-0,938700121977418i</v>
      </c>
      <c r="AT123" s="240" t="str">
        <f t="shared" ca="1" si="70"/>
        <v>-0,218439442683633-0,972755012058571i</v>
      </c>
      <c r="AU123" s="240" t="str">
        <f t="shared" ca="1" si="71"/>
        <v>-0,704970958126994-0,70497095812701i</v>
      </c>
      <c r="AV123" s="240" t="str">
        <f t="shared" ca="1" si="72"/>
        <v>-0,972755012058566-0,218439442683654i</v>
      </c>
      <c r="AW123" s="240" t="str">
        <f t="shared" ca="1" si="73"/>
        <v>-0,938700121977425+0,335872274242119i</v>
      </c>
      <c r="AX123" s="240" t="str">
        <f t="shared" ca="1" si="74"/>
        <v>-0,613373277447296+0,785965219407684i</v>
      </c>
      <c r="AY123" s="240" t="str">
        <f t="shared" ca="1" si="75"/>
        <v>-0,0977210785831102+0,9921787613155i</v>
      </c>
      <c r="AZ123" s="240" t="str">
        <f t="shared" ca="1" si="76"/>
        <v>0,448253274165316+0,890526308317211i</v>
      </c>
      <c r="BA123" s="240" t="str">
        <f t="shared" ca="1" si="77"/>
        <v>0,855137832209965+0,512549891745426i</v>
      </c>
      <c r="BB123" s="240" t="str">
        <f t="shared" ca="1" si="78"/>
        <v>0,996679218479688-0,024467101498254i</v>
      </c>
      <c r="BC123" s="240" t="str">
        <f t="shared" ca="1" si="79"/>
        <v>0,828958150075763-0,553892127609678i</v>
      </c>
      <c r="BD123" s="240" t="str">
        <f t="shared" ca="1" si="80"/>
        <v>0,404017278588854-0,91144837605136i</v>
      </c>
      <c r="BE123" s="240" t="str">
        <f t="shared" ca="1" si="81"/>
        <v>-0,146287273599145-0,986188692486349i</v>
      </c>
      <c r="BF123" s="240" t="str">
        <f t="shared" ca="1" si="82"/>
        <v>-0,651199927890648-0,754921689660736i</v>
      </c>
      <c r="BG123" s="240" t="str">
        <f t="shared" ca="1" si="83"/>
        <v>-0,954049887938402-0,289407869502075i</v>
      </c>
      <c r="BH123" s="240" t="str">
        <f t="shared" ca="1" si="84"/>
        <v>-0,960864970611052+0,265907148940432i</v>
      </c>
      <c r="BI123" s="240" t="str">
        <f t="shared" ca="1" si="85"/>
        <v>-0,669530504350218+0,738713075117497i</v>
      </c>
      <c r="BJ123" s="240" t="str">
        <f t="shared" ca="1" si="86"/>
        <v>-0,170445496676294+0,982301601478781i</v>
      </c>
      <c r="BK123" s="240" t="str">
        <f t="shared" ca="1" si="87"/>
        <v>0,381527533254693+0,921088945202142i</v>
      </c>
      <c r="BL123" s="240" t="str">
        <f t="shared" ca="1" si="88"/>
        <v>0,815115290098606+0,574068957053481i</v>
      </c>
      <c r="BM123" s="240" t="str">
        <f t="shared" ca="1" si="89"/>
        <v>0,995778584604036+0,0489194649294944i</v>
      </c>
      <c r="BN123" s="240" t="str">
        <f t="shared" ca="1" si="90"/>
        <v>0,867458884705465-0,491409388341897i</v>
      </c>
      <c r="BO123" s="240" t="str">
        <f t="shared" ca="1" si="91"/>
        <v>0,469972878297871-0,879257412405162i</v>
      </c>
      <c r="BP123" s="240" t="str">
        <f t="shared" ca="1" si="92"/>
        <v>-0,0733423611042119-0,994278130943584i</v>
      </c>
      <c r="BQ123" s="240" t="str">
        <f t="shared" ca="1" si="93"/>
        <v>-0,593899988823398-0,800781435149801i</v>
      </c>
      <c r="BR123" s="240" t="str">
        <f t="shared" ca="1" si="94"/>
        <v>-0,93017468481412-0,358807970000608i</v>
      </c>
      <c r="BS123" s="240" t="str">
        <f t="shared" ca="1" si="95"/>
        <v>-0,977822808717081+0,194501049759746i</v>
      </c>
      <c r="BT123" s="240" t="str">
        <f t="shared" ca="1" si="96"/>
        <v>-0,722059487440115+0,687457780669274i</v>
      </c>
      <c r="BU123" s="240" t="str">
        <f t="shared" ca="1" si="97"/>
        <v>-0,242246255855241+0,967101264154444i</v>
      </c>
      <c r="BV123" s="240" t="str">
        <f t="shared" ca="1" si="98"/>
        <v>0,31273426158472+0,946660121287502i</v>
      </c>
      <c r="BW123" s="240" t="str">
        <f t="shared" ca="1" si="99"/>
        <v>0,770675567606484+0,632477092944425i</v>
      </c>
      <c r="BX123" s="240" t="str">
        <f t="shared" ca="1" si="100"/>
        <v>0,989481740301555+0,12204093253828i</v>
      </c>
      <c r="BY123" s="240" t="str">
        <f t="shared" ca="1" si="101"/>
        <v>0,90125878448004-0,4262636590217i</v>
      </c>
      <c r="BZ123" s="240" t="str">
        <f t="shared" ca="1" si="102"/>
        <v>0,53338165425962-0,842301676660018i</v>
      </c>
      <c r="CA123" s="240" t="str">
        <f t="shared" ca="1" si="103"/>
        <v>2,4427552430982E-14-0,996979490062361i</v>
      </c>
      <c r="CB123" s="240" t="str">
        <f t="shared" ca="1" si="104"/>
        <v>-0,533381654259585-0,84230167666004i</v>
      </c>
      <c r="CC123" s="240" t="str">
        <f t="shared" ca="1" si="105"/>
        <v>-0,901258784480064-0,426263659021648i</v>
      </c>
      <c r="CD123" s="240" t="str">
        <f t="shared" ca="1" si="106"/>
        <v>-0,989481740301548+0,122040932538337i</v>
      </c>
      <c r="CE123" s="240" t="str">
        <f t="shared" ca="1" si="107"/>
        <v>-0,770675567606447+0,632477092944469i</v>
      </c>
      <c r="CF123" s="240" t="str">
        <f t="shared" ca="1" si="108"/>
        <v>-0,312734261584765+0,946660121287486i</v>
      </c>
      <c r="CG123" s="240" t="str">
        <f t="shared" ca="1" si="109"/>
        <v>0,242246255855201+0,967101264154454i</v>
      </c>
      <c r="CH123" s="240" t="str">
        <f t="shared" ca="1" si="110"/>
        <v>0,722059487440081+0,68745778066931i</v>
      </c>
      <c r="CI123" s="240" t="str">
        <f t="shared" ca="1" si="111"/>
        <v>0,977822808717073+0,194501049759787i</v>
      </c>
      <c r="CJ123" s="240" t="str">
        <f t="shared" ca="1" si="112"/>
        <v>0,930174684814101-0,358807970000658i</v>
      </c>
      <c r="CK123" s="240" t="str">
        <f t="shared" ca="1" si="113"/>
        <v>0,593899988823357-0,800781435149831i</v>
      </c>
      <c r="CL123" s="240" t="str">
        <f t="shared" ca="1" si="114"/>
        <v>0,0733423611042536-0,99427813094358i</v>
      </c>
      <c r="CM123" s="240" t="str">
        <f t="shared" ca="1" si="115"/>
        <v>-0,469972878297831-0,879257412405183i</v>
      </c>
      <c r="CN123" s="240" t="str">
        <f t="shared" ca="1" si="116"/>
        <v>-0,867458884705444-0,491409388341934i</v>
      </c>
      <c r="CO123" s="240" t="str">
        <f t="shared" ca="1" si="117"/>
        <v>-0,995778584604039+0,0489194649294492i</v>
      </c>
      <c r="CP123" s="240" t="str">
        <f t="shared" ca="1" si="118"/>
        <v>-0,815115290098573+0,574068957053528i</v>
      </c>
      <c r="CQ123" s="240" t="str">
        <f t="shared" ca="1" si="119"/>
        <v>-0,381527533254641+0,921088945202164i</v>
      </c>
      <c r="CR123" s="240" t="str">
        <f t="shared" ca="1" si="120"/>
        <v>0,170445496676347+0,982301601478772i</v>
      </c>
      <c r="CS123" s="240" t="str">
        <f t="shared" ca="1" si="121"/>
        <v>0,669530504350187+0,738713075117525i</v>
      </c>
      <c r="CT123" s="240" t="str">
        <f t="shared" ca="1" si="122"/>
        <v>0,96086497061104+0,265907148940476i</v>
      </c>
      <c r="CU123" s="240" t="str">
        <f t="shared" ca="1" si="123"/>
        <v>0,954049887938414-0,289407869502035i</v>
      </c>
      <c r="CV123" s="240" t="str">
        <f t="shared" ca="1" si="124"/>
        <v>0,651199927890608-0,754921689660771i</v>
      </c>
      <c r="CW123" s="240" t="str">
        <f t="shared" ca="1" si="125"/>
        <v>0,146287273599092-0,986188692486357i</v>
      </c>
      <c r="CX123" s="240" t="str">
        <f t="shared" ca="1" si="126"/>
        <v>-0,404017278588907-0,911448376051337i</v>
      </c>
      <c r="CY123" s="240" t="str">
        <f t="shared" ca="1" si="127"/>
        <v>-0,828958150075737-0,553892127609716i</v>
      </c>
      <c r="CZ123" s="240" t="str">
        <f t="shared" ca="1" si="128"/>
        <v>-0,996679218479687-0,0244671014982956i</v>
      </c>
      <c r="DA123" s="240" t="str">
        <f t="shared" ca="1" si="129"/>
        <v>-0,855137832209988+0,512549891745386i</v>
      </c>
      <c r="DB123" s="240" t="str">
        <f t="shared" ca="1" si="130"/>
        <v>-0,448253274165271+0,890526308317234i</v>
      </c>
      <c r="DC123" s="240" t="str">
        <f t="shared" ca="1" si="131"/>
        <v>0,0977210785831674+0,992178761315495i</v>
      </c>
      <c r="DD123" s="240" t="str">
        <f t="shared" ca="1" si="132"/>
        <v>0,613373277447339+0,785965219407651i</v>
      </c>
      <c r="DE123" s="240" t="str">
        <f t="shared" ca="1" si="133"/>
        <v>0,938700121977411+0,335872274242158i</v>
      </c>
      <c r="DF123" s="240" t="str">
        <f t="shared" ca="1" si="134"/>
        <v>0,972755012058576-0,218439442683609i</v>
      </c>
      <c r="DG123" s="240" t="str">
        <f t="shared" ca="1" si="135"/>
        <v>0,704970958127028-0,704970958126976i</v>
      </c>
      <c r="DH123" s="240" t="str">
        <f t="shared" ca="1" si="136"/>
        <v>0,218439442683674-0,972755012058562i</v>
      </c>
      <c r="DI123" s="240" t="str">
        <f t="shared" ca="1" si="137"/>
        <v>-0,335872274242189-0,9387001219774i</v>
      </c>
      <c r="DJ123" s="240" t="str">
        <f t="shared" ca="1" si="138"/>
        <v>-0,785965219407671-0,613373277447313i</v>
      </c>
      <c r="DK123" s="240" t="str">
        <f t="shared" ca="1" si="139"/>
        <v>-0,992178761315498-0,0977210785831345i</v>
      </c>
      <c r="DL123" s="240" t="str">
        <f t="shared" ca="1" si="140"/>
        <v>-0,890526308317219+0,448253274165301i</v>
      </c>
      <c r="DM123" s="240" t="str">
        <f t="shared" ca="1" si="141"/>
        <v>-0,512549891745443+0,855137832209954i</v>
      </c>
      <c r="DN123" s="240" t="str">
        <f t="shared" ca="1" si="142"/>
        <v>0,0244671014982295+0,996679218479688i</v>
      </c>
      <c r="DO123" s="240" t="str">
        <f t="shared" ca="1" si="143"/>
        <v>0,553892127609744+0,828958150075719i</v>
      </c>
      <c r="DP123" s="240" t="str">
        <f t="shared" ca="1" si="144"/>
        <v>0,91144837605135+0,404017278588876i</v>
      </c>
      <c r="DQ123" s="240" t="str">
        <f t="shared" ca="1" si="145"/>
        <v>0,986188692486353-0,146287273599124i</v>
      </c>
      <c r="DR123" s="240" t="str">
        <f t="shared" ca="1" si="146"/>
        <v>0,75492168966075-0,651199927890633i</v>
      </c>
      <c r="DS123" s="240" t="str">
        <f t="shared" ca="1" si="147"/>
        <v>0,289407869502098-0,954049887938395i</v>
      </c>
      <c r="DT123" s="240" t="str">
        <f t="shared" ca="1" si="148"/>
        <v>-0,265907148940412-0,960864970611057i</v>
      </c>
      <c r="DU123" s="240" t="str">
        <f t="shared" ca="1" si="149"/>
        <v>-0,738713075117548-0,669530504350162i</v>
      </c>
      <c r="DV123" s="240" t="str">
        <f t="shared" ca="1" si="150"/>
        <v>-0,982301601478777-0,170445496676314i</v>
      </c>
      <c r="DW123" s="240" t="str">
        <f t="shared" ca="1" si="151"/>
        <v>-0,921088945202152+0,381527533254671i</v>
      </c>
      <c r="DX123" s="240" t="str">
        <f t="shared" ca="1" si="152"/>
        <v>-0,574068957053501+0,815115290098592i</v>
      </c>
      <c r="DY123" s="240" t="str">
        <f t="shared" ca="1" si="153"/>
        <v>-0,0489194649295223+0,995778584604035i</v>
      </c>
      <c r="DZ123" s="240" t="str">
        <f t="shared" ca="1" si="154"/>
        <v>0,491409388341876+0,867458884705477i</v>
      </c>
      <c r="EA123" s="240" t="str">
        <f t="shared" ca="1" si="155"/>
        <v>0,879257412405199+0,469972878297802i</v>
      </c>
      <c r="EB123" s="240" t="str">
        <f t="shared" ca="1" si="156"/>
        <v>0,994278130943577-0,0733423611042935i</v>
      </c>
      <c r="EC123" s="240" t="str">
        <f t="shared" ca="1" si="157"/>
        <v>0,800781435149814-0,593899988823378i</v>
      </c>
      <c r="ED123" s="240" t="str">
        <f t="shared" ca="1" si="158"/>
        <v>0,358807970000628-0,930174684814113i</v>
      </c>
      <c r="EE123" s="240" t="str">
        <f t="shared" ca="1" si="159"/>
        <v>-0,194501049759729-0,977822808717085i</v>
      </c>
      <c r="EF123" s="240" t="str">
        <f t="shared" ca="1" si="160"/>
        <v>-0,687457780669256-0,722059487440132i</v>
      </c>
      <c r="EG123" s="240" t="str">
        <f t="shared" ca="1" si="161"/>
        <v>-0,967101264154438-0,242246255855265i</v>
      </c>
      <c r="EH123" s="240" t="str">
        <f t="shared" ca="1" si="162"/>
        <v>-0,946660121287476+0,312734261584796i</v>
      </c>
      <c r="EI123" s="240" t="str">
        <f t="shared" ca="1" si="163"/>
        <v>-0,632477092944438+0,770675567606473i</v>
      </c>
      <c r="EJ123" s="240" t="str">
        <f t="shared" ca="1" si="164"/>
        <v>-0,122040932538304+0,989481740301552i</v>
      </c>
      <c r="EK123" s="240" t="str">
        <f t="shared" ca="1" si="165"/>
        <v>0,426263659021678+0,90125878448005i</v>
      </c>
      <c r="EL123" s="240" t="str">
        <f t="shared" ca="1" si="166"/>
        <v>0,842301676660009+0,533381654259635i</v>
      </c>
      <c r="EM123" s="240" t="str">
        <f t="shared" ca="1" si="167"/>
        <v>0,996979490062361+4,88551048619639E-14i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-0,0735688360078025-0,752308165820788i</v>
      </c>
      <c r="G124" s="247" t="str">
        <f t="shared" si="173"/>
        <v>-0,44849231325865+0,298528747134917i</v>
      </c>
      <c r="H124" s="247" t="str">
        <f t="shared" si="38"/>
        <v>0,0106223071571998-0,221630532743205i</v>
      </c>
      <c r="I124" s="247" t="str">
        <f t="shared" si="174"/>
        <v>-0,119561962643172+0,247724781738735i</v>
      </c>
      <c r="J124" s="275" t="str">
        <f ca="1">IMPRODUCT(1/N_FFT2,AM100)</f>
        <v>0,00405620750526066-1,04527457004929E-06i</v>
      </c>
      <c r="K124" s="274" t="str">
        <f t="shared" ca="1" si="175"/>
        <v>-0,000484709189802206+0,00100494809400681i</v>
      </c>
      <c r="N124" s="265">
        <f t="shared" ca="1" si="176"/>
        <v>1.0030678070241237</v>
      </c>
      <c r="O124" s="240">
        <f t="shared" ca="1" si="39"/>
        <v>-0.99693219297587643</v>
      </c>
      <c r="P124" s="240" t="str">
        <f t="shared" ca="1" si="40"/>
        <v>-0,828918823985578+0,55386585075635i</v>
      </c>
      <c r="Q124" s="240" t="str">
        <f t="shared" ca="1" si="41"/>
        <v>-0,381509433443267+0,921045248392004i</v>
      </c>
      <c r="R124" s="240" t="str">
        <f t="shared" ca="1" si="42"/>
        <v>0,194491822555909+0,977776420430852i</v>
      </c>
      <c r="S124" s="240" t="str">
        <f t="shared" ca="1" si="43"/>
        <v>0,704937514036415+0,704937514036421i</v>
      </c>
      <c r="T124" s="240" t="str">
        <f t="shared" ca="1" si="44"/>
        <v>0,977776420430852+0,194491822555909i</v>
      </c>
      <c r="U124" s="241" t="str">
        <f t="shared" ca="1" si="45"/>
        <v>0,921045248392004-0,381509433443267i</v>
      </c>
      <c r="V124" s="240" t="str">
        <f t="shared" ca="1" si="46"/>
        <v>0,553865850756353-0,828918823985576i</v>
      </c>
      <c r="W124" s="240" t="str">
        <f t="shared" ca="1" si="47"/>
        <v>1,83208490380959E-16-0,996932192975876i</v>
      </c>
      <c r="X124" s="240" t="str">
        <f t="shared" ca="1" si="48"/>
        <v>-0,553865850756354-0,828918823985576i</v>
      </c>
      <c r="Y124" s="240" t="str">
        <f t="shared" ca="1" si="49"/>
        <v>-0,921045248392004-0,381509433443267i</v>
      </c>
      <c r="Z124" s="240" t="str">
        <f t="shared" ca="1" si="50"/>
        <v>-0,977776420430852+0,19449182255591i</v>
      </c>
      <c r="AA124" s="240" t="str">
        <f t="shared" ca="1" si="51"/>
        <v>-0,704937514036421+0,704937514036415i</v>
      </c>
      <c r="AB124" s="240" t="str">
        <f t="shared" ca="1" si="52"/>
        <v>-0,19449182255591+0,977776420430852i</v>
      </c>
      <c r="AC124" s="240" t="str">
        <f t="shared" ca="1" si="53"/>
        <v>0,381509433443267+0,921045248392004i</v>
      </c>
      <c r="AD124" s="240" t="str">
        <f t="shared" ca="1" si="54"/>
        <v>0,828918823985576+0,553865850756353i</v>
      </c>
      <c r="AE124" s="240" t="str">
        <f t="shared" ca="1" si="55"/>
        <v>0,996932192975876+3,66416980761917E-16i</v>
      </c>
      <c r="AF124" s="240" t="str">
        <f t="shared" ca="1" si="56"/>
        <v>0,828918823985559-0,553865850756379i</v>
      </c>
      <c r="AG124" s="240" t="str">
        <f t="shared" ca="1" si="57"/>
        <v>0,381509433443221-0,921045248392023i</v>
      </c>
      <c r="AH124" s="240" t="str">
        <f t="shared" ca="1" si="58"/>
        <v>-0,194491822555871-0,97777642043086i</v>
      </c>
      <c r="AI124" s="240" t="str">
        <f t="shared" ca="1" si="59"/>
        <v>-0,704937514036401-0,704937514036435i</v>
      </c>
      <c r="AJ124" s="240" t="str">
        <f t="shared" ca="1" si="60"/>
        <v>-0,97777642043085-0,194491822555919i</v>
      </c>
      <c r="AK124" s="240" t="str">
        <f t="shared" ca="1" si="61"/>
        <v>-0,921045248392003+0,381509433443268i</v>
      </c>
      <c r="AL124" s="240" t="str">
        <f t="shared" ca="1" si="62"/>
        <v>-0,553865850756337+0,828918823985588i</v>
      </c>
      <c r="AM124" s="240" t="str">
        <f t="shared" ca="1" si="63"/>
        <v>2,95557989588439E-14+0,996932192975876i</v>
      </c>
      <c r="AN124" s="240" t="str">
        <f t="shared" ca="1" si="64"/>
        <v>0,553865850756386+0,828918823985554i</v>
      </c>
      <c r="AO124" s="240" t="str">
        <f t="shared" ca="1" si="65"/>
        <v>0,921045248391989+0,381509433443303i</v>
      </c>
      <c r="AP124" s="240" t="str">
        <f t="shared" ca="1" si="66"/>
        <v>0,977776420430858-0,194491822555881i</v>
      </c>
      <c r="AQ124" s="240" t="str">
        <f t="shared" ca="1" si="67"/>
        <v>0,704937514036427-0,704937514036409i</v>
      </c>
      <c r="AR124" s="240" t="str">
        <f t="shared" ca="1" si="68"/>
        <v>0,704937514036427-0,704937514036409i</v>
      </c>
      <c r="AS124" s="240" t="str">
        <f t="shared" ca="1" si="69"/>
        <v>-0,381509433443278-0,921045248391999i</v>
      </c>
      <c r="AT124" s="240" t="str">
        <f t="shared" ca="1" si="70"/>
        <v>-0,828918823985593-0,55386585075633i</v>
      </c>
      <c r="AU124" s="240" t="str">
        <f t="shared" ca="1" si="71"/>
        <v>-0,996932192975876+4,17689417043399E-14i</v>
      </c>
      <c r="AV124" s="240" t="str">
        <f t="shared" ca="1" si="72"/>
        <v>-0,828918823985603+0,553865850756313i</v>
      </c>
      <c r="AW124" s="240" t="str">
        <f t="shared" ca="1" si="73"/>
        <v>-0,381509433443295+0,921045248391992i</v>
      </c>
      <c r="AX124" s="240" t="str">
        <f t="shared" ca="1" si="74"/>
        <v>0,194491822555891+0,977776420430856i</v>
      </c>
      <c r="AY124" s="240" t="str">
        <f t="shared" ca="1" si="75"/>
        <v>0,704937514036415+0,704937514036421i</v>
      </c>
      <c r="AZ124" s="240" t="str">
        <f t="shared" ca="1" si="76"/>
        <v>0,977776420430855+0,194491822555898i</v>
      </c>
      <c r="BA124" s="240" t="str">
        <f t="shared" ca="1" si="77"/>
        <v>0,921045248391996-0,381509433443286i</v>
      </c>
      <c r="BB124" s="240" t="str">
        <f t="shared" ca="1" si="78"/>
        <v>0,553865850756319-0,8289188239856i</v>
      </c>
      <c r="BC124" s="240" t="str">
        <f t="shared" ca="1" si="79"/>
        <v>4,87305400760015E-14-0,996932192975876i</v>
      </c>
      <c r="BD124" s="240" t="str">
        <f t="shared" ca="1" si="80"/>
        <v>-0,553865850756321-0,828918823985599i</v>
      </c>
      <c r="BE124" s="240" t="str">
        <f t="shared" ca="1" si="81"/>
        <v>-0,921045248391997-0,381509433443284i</v>
      </c>
      <c r="BF124" s="240" t="str">
        <f t="shared" ca="1" si="82"/>
        <v>-0,977776420430854+0,1944918225559i</v>
      </c>
      <c r="BG124" s="240" t="str">
        <f t="shared" ca="1" si="83"/>
        <v>-0,704937514036414+0,704937514036422i</v>
      </c>
      <c r="BH124" s="240" t="str">
        <f t="shared" ca="1" si="84"/>
        <v>-0,194491822555889+0,977776420430856i</v>
      </c>
      <c r="BI124" s="240" t="str">
        <f t="shared" ca="1" si="85"/>
        <v>0,381509433443297+0,921045248391991i</v>
      </c>
      <c r="BJ124" s="240" t="str">
        <f t="shared" ca="1" si="86"/>
        <v>0,828918823985604+0,553865850756312i</v>
      </c>
      <c r="BK124" s="240" t="str">
        <f t="shared" ca="1" si="87"/>
        <v>0,996932192975876+4,00592119693275E-14i</v>
      </c>
      <c r="BL124" s="240" t="str">
        <f t="shared" ca="1" si="88"/>
        <v>0,828918823985592-0,553865850756331i</v>
      </c>
      <c r="BM124" s="240" t="str">
        <f t="shared" ca="1" si="89"/>
        <v>0,381509433443276-0,921045248392i</v>
      </c>
      <c r="BN124" s="240" t="str">
        <f t="shared" ca="1" si="90"/>
        <v>-0,194491822555912-0,977776420430852i</v>
      </c>
      <c r="BO124" s="240" t="str">
        <f t="shared" ca="1" si="91"/>
        <v>-0,704937514036429-0,704937514036407i</v>
      </c>
      <c r="BP124" s="240" t="str">
        <f t="shared" ca="1" si="92"/>
        <v>-0,977776420430859-0,194491822555877i</v>
      </c>
      <c r="BQ124" s="240" t="str">
        <f t="shared" ca="1" si="93"/>
        <v>-0,921045248391988+0,381509433443305i</v>
      </c>
      <c r="BR124" s="240" t="str">
        <f t="shared" ca="1" si="94"/>
        <v>-0,553865850756384+0,828918823985556i</v>
      </c>
      <c r="BS124" s="240" t="str">
        <f t="shared" ca="1" si="95"/>
        <v>-2,78460692238315E-14+0,996932192975876i</v>
      </c>
      <c r="BT124" s="240" t="str">
        <f t="shared" ca="1" si="96"/>
        <v>0,553865850756338+0,828918823985587i</v>
      </c>
      <c r="BU124" s="240" t="str">
        <f t="shared" ca="1" si="97"/>
        <v>0,921045248392003+0,381509433443268i</v>
      </c>
      <c r="BV124" s="240" t="str">
        <f t="shared" ca="1" si="98"/>
        <v>0,977776420430849-0,194491822555924i</v>
      </c>
      <c r="BW124" s="240" t="str">
        <f t="shared" ca="1" si="99"/>
        <v>0,704937514036399-0,704937514036437i</v>
      </c>
      <c r="BX124" s="240" t="str">
        <f t="shared" ca="1" si="100"/>
        <v>0,19449182255587-0,97777642043086i</v>
      </c>
      <c r="BY124" s="240" t="str">
        <f t="shared" ca="1" si="101"/>
        <v>-0,381509433443221-0,921045248392023i</v>
      </c>
      <c r="BZ124" s="240" t="str">
        <f t="shared" ca="1" si="102"/>
        <v>-0,828918823985559-0,553865850756379i</v>
      </c>
      <c r="CA124" s="240" t="str">
        <f t="shared" ca="1" si="103"/>
        <v>-0,996932192975876-1,56329264783355E-14i</v>
      </c>
      <c r="CB124" s="240" t="str">
        <f t="shared" ca="1" si="104"/>
        <v>-0,82891882398558+0,553865850756347i</v>
      </c>
      <c r="CC124" s="240" t="str">
        <f t="shared" ca="1" si="105"/>
        <v>-0,381509433443257+0,921045248392008i</v>
      </c>
      <c r="CD124" s="240" t="str">
        <f t="shared" ca="1" si="106"/>
        <v>0,194491822555929+0,977776420430848i</v>
      </c>
      <c r="CE124" s="240" t="str">
        <f t="shared" ca="1" si="107"/>
        <v>0,704937514036441+0,704937514036395i</v>
      </c>
      <c r="CF124" s="240" t="str">
        <f t="shared" ca="1" si="108"/>
        <v>0,977776420430843+0,194491822555954i</v>
      </c>
      <c r="CG124" s="240" t="str">
        <f t="shared" ca="1" si="109"/>
        <v>0,921045248392018-0,381509433443233i</v>
      </c>
      <c r="CH124" s="240" t="str">
        <f t="shared" ca="1" si="110"/>
        <v>0,55386585075637-0,828918823985566i</v>
      </c>
      <c r="CI124" s="240" t="str">
        <f t="shared" ca="1" si="111"/>
        <v>1,05034130104836E-14-0,996932192975876i</v>
      </c>
      <c r="CJ124" s="240" t="str">
        <f t="shared" ca="1" si="112"/>
        <v>-0,553865850756352-0,828918823985577i</v>
      </c>
      <c r="CK124" s="240" t="str">
        <f t="shared" ca="1" si="113"/>
        <v>-0,921045248392013-0,381509433443245i</v>
      </c>
      <c r="CL124" s="240" t="str">
        <f t="shared" ca="1" si="114"/>
        <v>-0,977776420430846+0,194491822555941i</v>
      </c>
      <c r="CM124" s="240" t="str">
        <f t="shared" ca="1" si="115"/>
        <v>-0,704937514036456+0,70493751403638i</v>
      </c>
      <c r="CN124" s="240" t="str">
        <f t="shared" ca="1" si="116"/>
        <v>-0,194491822555949+0,977776420430844i</v>
      </c>
      <c r="CO124" s="240" t="str">
        <f t="shared" ca="1" si="117"/>
        <v>0,381509433443244+0,921045248392013i</v>
      </c>
      <c r="CP124" s="240" t="str">
        <f t="shared" ca="1" si="118"/>
        <v>0,828918823985572+0,553865850756359i</v>
      </c>
      <c r="CQ124" s="240" t="str">
        <f t="shared" ca="1" si="119"/>
        <v>0,996932192975876-1,70972973501239E-15i</v>
      </c>
      <c r="CR124" s="240" t="str">
        <f t="shared" ca="1" si="120"/>
        <v>0,82891882398557-0,553865850756362i</v>
      </c>
      <c r="CS124" s="240" t="str">
        <f t="shared" ca="1" si="121"/>
        <v>0,381509433443241-0,921045248392015i</v>
      </c>
      <c r="CT124" s="240" t="str">
        <f t="shared" ca="1" si="122"/>
        <v>-0,194491822555953-0,977776420430844i</v>
      </c>
      <c r="CU124" s="240" t="str">
        <f t="shared" ca="1" si="123"/>
        <v>-0,704937514036389-0,704937514036447i</v>
      </c>
      <c r="CV124" s="240" t="str">
        <f t="shared" ca="1" si="124"/>
        <v>-0,977776420430847-0,194491822555937i</v>
      </c>
      <c r="CW124" s="240" t="str">
        <f t="shared" ca="1" si="125"/>
        <v>-0,921045248392012+0,381509433443249i</v>
      </c>
      <c r="CX124" s="240" t="str">
        <f t="shared" ca="1" si="126"/>
        <v>-0,553865850756355+0,828918823985575i</v>
      </c>
      <c r="CY124" s="240" t="str">
        <f t="shared" ca="1" si="127"/>
        <v>1,39228724805083E-14+0,996932192975876i</v>
      </c>
      <c r="CZ124" s="240" t="str">
        <f t="shared" ca="1" si="128"/>
        <v>0,553865850756373+0,828918823985564i</v>
      </c>
      <c r="DA124" s="240" t="str">
        <f t="shared" ca="1" si="129"/>
        <v>0,921045248392019+0,381509433443229i</v>
      </c>
      <c r="DB124" s="240" t="str">
        <f t="shared" ca="1" si="130"/>
        <v>0,977776420430862-0,194491822555861i</v>
      </c>
      <c r="DC124" s="240" t="str">
        <f t="shared" ca="1" si="131"/>
        <v>0,704937514036444-0,704937514036392i</v>
      </c>
      <c r="DD124" s="240" t="str">
        <f t="shared" ca="1" si="132"/>
        <v>0,194491822555925-0,977776420430849i</v>
      </c>
      <c r="DE124" s="240" t="str">
        <f t="shared" ca="1" si="133"/>
        <v>-0,38150943344326-0,921045248392007i</v>
      </c>
      <c r="DF124" s="240" t="str">
        <f t="shared" ca="1" si="134"/>
        <v>-0,828918823985582-0,553865850756345i</v>
      </c>
      <c r="DG124" s="240" t="str">
        <f t="shared" ca="1" si="135"/>
        <v>-0,996932192975876+1,90523859483604E-14i</v>
      </c>
      <c r="DH124" s="240" t="str">
        <f t="shared" ca="1" si="136"/>
        <v>-0,828918823985557+0,553865850756382i</v>
      </c>
      <c r="DI124" s="240" t="str">
        <f t="shared" ca="1" si="137"/>
        <v>-0,38150943344331+0,921045248391986i</v>
      </c>
      <c r="DJ124" s="240" t="str">
        <f t="shared" ca="1" si="138"/>
        <v>0,194491822555872+0,97777642043086i</v>
      </c>
      <c r="DK124" s="240" t="str">
        <f t="shared" ca="1" si="139"/>
        <v>0,704937514036401+0,704937514036435i</v>
      </c>
      <c r="DL124" s="240" t="str">
        <f t="shared" ca="1" si="140"/>
        <v>0,97777642043085+0,19449182255592i</v>
      </c>
      <c r="DM124" s="240" t="str">
        <f t="shared" ca="1" si="141"/>
        <v>0,921045248392002-0,381509433443271i</v>
      </c>
      <c r="DN124" s="240" t="str">
        <f t="shared" ca="1" si="142"/>
        <v>0,553865850756335-0,828918823985589i</v>
      </c>
      <c r="DO124" s="240" t="str">
        <f t="shared" ca="1" si="143"/>
        <v>-3,12655286938563E-14-0,996932192975876i</v>
      </c>
      <c r="DP124" s="240" t="str">
        <f t="shared" ca="1" si="144"/>
        <v>-0,553865850756386-0,828918823985554i</v>
      </c>
      <c r="DQ124" s="240" t="str">
        <f t="shared" ca="1" si="145"/>
        <v>-0,921045248391988-0,381509433443305i</v>
      </c>
      <c r="DR124" s="240" t="str">
        <f t="shared" ca="1" si="146"/>
        <v>-0,977776420430857+0,194491822555884i</v>
      </c>
      <c r="DS124" s="240" t="str">
        <f t="shared" ca="1" si="147"/>
        <v>-0,704937514036426+0,70493751403641i</v>
      </c>
      <c r="DT124" s="240" t="str">
        <f t="shared" ca="1" si="148"/>
        <v>-0,194491822555908+0,977776420430852i</v>
      </c>
      <c r="DU124" s="240" t="str">
        <f t="shared" ca="1" si="149"/>
        <v>0,381509433443283+0,921045248391997i</v>
      </c>
      <c r="DV124" s="240" t="str">
        <f t="shared" ca="1" si="150"/>
        <v>0,828918823985592+0,553865850756331i</v>
      </c>
      <c r="DW124" s="240" t="str">
        <f t="shared" ca="1" si="151"/>
        <v>0,996932192975876-4,34786714393523E-14i</v>
      </c>
      <c r="DX124" s="240" t="str">
        <f t="shared" ca="1" si="152"/>
        <v>0,828918823985606-0,553865850756309i</v>
      </c>
      <c r="DY124" s="240" t="str">
        <f t="shared" ca="1" si="153"/>
        <v>0,381509433443294-0,921045248391993i</v>
      </c>
      <c r="DZ124" s="240" t="str">
        <f t="shared" ca="1" si="154"/>
        <v>-0,194491822555896-0,977776420430855i</v>
      </c>
      <c r="EA124" s="240" t="str">
        <f t="shared" ca="1" si="155"/>
        <v>-0,704937514036413-0,704937514036423i</v>
      </c>
      <c r="EB124" s="240" t="str">
        <f t="shared" ca="1" si="156"/>
        <v>-0,977776420430855-0,194491822555896i</v>
      </c>
      <c r="EC124" s="240" t="str">
        <f t="shared" ca="1" si="157"/>
        <v>-0,921045248391993+0,381509433443294i</v>
      </c>
      <c r="ED124" s="240" t="str">
        <f t="shared" ca="1" si="158"/>
        <v>-0,553865850756321+0,828918823985599i</v>
      </c>
      <c r="EE124" s="240" t="str">
        <f t="shared" ca="1" si="159"/>
        <v>-4,34789957021672E-14+0,996932192975876i</v>
      </c>
      <c r="EF124" s="240" t="str">
        <f t="shared" ca="1" si="160"/>
        <v>0,553865850756319+0,8289188239856i</v>
      </c>
      <c r="EG124" s="240" t="str">
        <f t="shared" ca="1" si="161"/>
        <v>0,921045248391997+0,381509433443283i</v>
      </c>
      <c r="EH124" s="240" t="str">
        <f t="shared" ca="1" si="162"/>
        <v>0,977776420430852-0,194491822555908i</v>
      </c>
      <c r="EI124" s="240" t="str">
        <f t="shared" ca="1" si="163"/>
        <v>0,704937514036415-0,704937514036421i</v>
      </c>
      <c r="EJ124" s="240" t="str">
        <f t="shared" ca="1" si="164"/>
        <v>0,194491822555884-0,977776420430857i</v>
      </c>
      <c r="EK124" s="240" t="str">
        <f t="shared" ca="1" si="165"/>
        <v>-0,381509433443292-0,921045248391993i</v>
      </c>
      <c r="EL124" s="240" t="str">
        <f t="shared" ca="1" si="166"/>
        <v>-0,82891882398555-0,553865850756392i</v>
      </c>
      <c r="EM124" s="240" t="str">
        <f t="shared" ca="1" si="167"/>
        <v>-0,996932192975876-3,12658529566712E-14i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-0,0757577389127021-0,721086367059067i</v>
      </c>
      <c r="G125" s="247" t="str">
        <f t="shared" si="173"/>
        <v>-0,438098464051247+0,30299321226235i</v>
      </c>
      <c r="H125" s="247" t="str">
        <f t="shared" si="38"/>
        <v>0,00993652802424261-0,212789698746563i</v>
      </c>
      <c r="I125" s="247" t="str">
        <f t="shared" si="174"/>
        <v>-0,108039045253893+0,242059306158377i</v>
      </c>
      <c r="J125" s="275" t="str">
        <f ca="1">IMPRODUCT(1/N_FFT2,AN100)</f>
        <v>-0,018814011098182-0,0000799801104817777i</v>
      </c>
      <c r="K125" s="274" t="str">
        <f t="shared" ca="1" si="175"/>
        <v>0,00205200772649342-0,00454546549770619i</v>
      </c>
      <c r="N125" s="265">
        <f t="shared" ca="1" si="176"/>
        <v>1.0031185120734087</v>
      </c>
      <c r="O125" s="240">
        <f t="shared" ca="1" si="39"/>
        <v>-0.99688148792659137</v>
      </c>
      <c r="P125" s="240" t="str">
        <f t="shared" ca="1" si="40"/>
        <v>-0,815035165040735+0,574012526620941i</v>
      </c>
      <c r="Q125" s="240" t="str">
        <f t="shared" ca="1" si="41"/>
        <v>-0,335839258317011+0,938607848648101i</v>
      </c>
      <c r="R125" s="240" t="str">
        <f t="shared" ca="1" si="42"/>
        <v>0,265881010520581+0,960770518498195i</v>
      </c>
      <c r="S125" s="240" t="str">
        <f t="shared" ca="1" si="43"/>
        <v>0,770599810931057+0,632414921047688i</v>
      </c>
      <c r="T125" s="240" t="str">
        <f t="shared" ca="1" si="44"/>
        <v>0,994180394348842+0,0733351516199094i</v>
      </c>
      <c r="U125" s="241" t="str">
        <f t="shared" ca="1" si="45"/>
        <v>0,855053772974277-0,512499508578484i</v>
      </c>
      <c r="V125" s="240" t="str">
        <f t="shared" ca="1" si="46"/>
        <v>0,403977564074626-0,911358781542739i</v>
      </c>
      <c r="W125" s="240" t="str">
        <f t="shared" ca="1" si="47"/>
        <v>-0,194481930491515-0,977726689664872i</v>
      </c>
      <c r="X125" s="240" t="str">
        <f t="shared" ca="1" si="48"/>
        <v>-0,721988509679153-0,687390204223199i</v>
      </c>
      <c r="Y125" s="240" t="str">
        <f t="shared" ca="1" si="49"/>
        <v>-0,986091751075723-0,146272893699241i</v>
      </c>
      <c r="Z125" s="240" t="str">
        <f t="shared" ca="1" si="50"/>
        <v>-0,890438770427976+0,448209211294736i</v>
      </c>
      <c r="AA125" s="240" t="str">
        <f t="shared" ca="1" si="51"/>
        <v>-0,469926680410839+0,87917098223769i</v>
      </c>
      <c r="AB125" s="240" t="str">
        <f t="shared" ca="1" si="52"/>
        <v>0,122028936030689+0,989384475187454i</v>
      </c>
      <c r="AC125" s="240" t="str">
        <f t="shared" ca="1" si="53"/>
        <v>0,669464690138322+0,738640460324735i</v>
      </c>
      <c r="AD125" s="240" t="str">
        <f t="shared" ca="1" si="54"/>
        <v>0,972659391165953+0,218417970294139i</v>
      </c>
      <c r="AE125" s="240" t="str">
        <f t="shared" ca="1" si="55"/>
        <v>0,920998403034776-0,381490029460963i</v>
      </c>
      <c r="AF125" s="240" t="str">
        <f t="shared" ca="1" si="56"/>
        <v>0,533329223350201-0,842218879206234i</v>
      </c>
      <c r="AG125" s="240" t="str">
        <f t="shared" ca="1" si="57"/>
        <v>-0,0489146561925974-0,995680700516131i</v>
      </c>
      <c r="AH125" s="240" t="str">
        <f t="shared" ca="1" si="58"/>
        <v>-0,61331298343748-0,785887959774008i</v>
      </c>
      <c r="AI125" s="240" t="str">
        <f t="shared" ca="1" si="59"/>
        <v>-0,953956105741687-0,289379420983747i</v>
      </c>
      <c r="AJ125" s="240" t="str">
        <f t="shared" ca="1" si="60"/>
        <v>-0,946567065497811+0,312703520104262i</v>
      </c>
      <c r="AK125" s="240" t="str">
        <f t="shared" ca="1" si="61"/>
        <v>-0,593841609019287+0,800702719096244i</v>
      </c>
      <c r="AL125" s="240" t="str">
        <f t="shared" ca="1" si="62"/>
        <v>-0,0244646964054669+0,996581245860328i</v>
      </c>
      <c r="AM125" s="240" t="str">
        <f t="shared" ca="1" si="63"/>
        <v>0,55383768054034+0,828876664277883i</v>
      </c>
      <c r="AN125" s="240" t="str">
        <f t="shared" ca="1" si="64"/>
        <v>0,930083249527164+0,358772699518406i</v>
      </c>
      <c r="AO125" s="240" t="str">
        <f t="shared" ca="1" si="65"/>
        <v>0,967006199019866-0,242222443278666i</v>
      </c>
      <c r="AP125" s="240" t="str">
        <f t="shared" ca="1" si="66"/>
        <v>0,651135915557021-0,754847481576547i</v>
      </c>
      <c r="AQ125" s="240" t="str">
        <f t="shared" ca="1" si="67"/>
        <v>0,0977114726940228-0,9920812310868i</v>
      </c>
      <c r="AR125" s="240" t="str">
        <f t="shared" ca="1" si="68"/>
        <v>0,0977114726940228-0,9920812310868i</v>
      </c>
      <c r="AS125" s="240" t="str">
        <f t="shared" ca="1" si="69"/>
        <v>-0,901170191598608-0,426221757709367i</v>
      </c>
      <c r="AT125" s="240" t="str">
        <f t="shared" ca="1" si="70"/>
        <v>-0,982205042165484+0,170428742046158i</v>
      </c>
      <c r="AU125" s="240" t="str">
        <f t="shared" ca="1" si="71"/>
        <v>-0,704901660152233+0,704901660152224i</v>
      </c>
      <c r="AV125" s="240" t="str">
        <f t="shared" ca="1" si="72"/>
        <v>-0,170428742046074+0,982205042165497i</v>
      </c>
      <c r="AW125" s="240" t="str">
        <f t="shared" ca="1" si="73"/>
        <v>0,426221757709354+0,901170191598614i</v>
      </c>
      <c r="AX125" s="240" t="str">
        <f t="shared" ca="1" si="74"/>
        <v>0,867373614322035+0,491361083266334i</v>
      </c>
      <c r="AY125" s="240" t="str">
        <f t="shared" ca="1" si="75"/>
        <v>0,992081231086801-0,097711472694009i</v>
      </c>
      <c r="AZ125" s="240" t="str">
        <f t="shared" ca="1" si="76"/>
        <v>0,754847481576556-0,65113591555701i</v>
      </c>
      <c r="BA125" s="240" t="str">
        <f t="shared" ca="1" si="77"/>
        <v>0,242222443278682-0,967006199019862i</v>
      </c>
      <c r="BB125" s="240" t="str">
        <f t="shared" ca="1" si="78"/>
        <v>-0,358772699518391-0,93008324952717i</v>
      </c>
      <c r="BC125" s="240" t="str">
        <f t="shared" ca="1" si="79"/>
        <v>-0,82887666427793-0,553837680540271i</v>
      </c>
      <c r="BD125" s="240" t="str">
        <f t="shared" ca="1" si="80"/>
        <v>-0,996581245860329+0,0244646964054512i</v>
      </c>
      <c r="BE125" s="240" t="str">
        <f t="shared" ca="1" si="81"/>
        <v>-0,800702719096254+0,593841609019274i</v>
      </c>
      <c r="BF125" s="240" t="str">
        <f t="shared" ca="1" si="82"/>
        <v>-0,312703520104277+0,946567065497806i</v>
      </c>
      <c r="BG125" s="240" t="str">
        <f t="shared" ca="1" si="83"/>
        <v>0,289379420983732+0,953956105741692i</v>
      </c>
      <c r="BH125" s="240" t="str">
        <f t="shared" ca="1" si="84"/>
        <v>0,785887959773998+0,613312983437492i</v>
      </c>
      <c r="BI125" s="240" t="str">
        <f t="shared" ca="1" si="85"/>
        <v>0,99568070051613+0,0489146561926131i</v>
      </c>
      <c r="BJ125" s="240" t="str">
        <f t="shared" ca="1" si="86"/>
        <v>0,84221887920619-0,533329223350271i</v>
      </c>
      <c r="BK125" s="240" t="str">
        <f t="shared" ca="1" si="87"/>
        <v>0,381490029460977-0,92099840303477i</v>
      </c>
      <c r="BL125" s="240" t="str">
        <f t="shared" ca="1" si="88"/>
        <v>-0,218417970294172-0,972659391165946i</v>
      </c>
      <c r="BM125" s="240" t="str">
        <f t="shared" ca="1" si="89"/>
        <v>-0,738640460324717-0,669464690138341i</v>
      </c>
      <c r="BN125" s="240" t="str">
        <f t="shared" ca="1" si="90"/>
        <v>-0,989384475187455-0,122028936030675i</v>
      </c>
      <c r="BO125" s="240" t="str">
        <f t="shared" ca="1" si="91"/>
        <v>-0,879170982237707+0,469926680410807i</v>
      </c>
      <c r="BP125" s="240" t="str">
        <f t="shared" ca="1" si="92"/>
        <v>-0,44820921129473+0,890438770427979i</v>
      </c>
      <c r="BQ125" s="240" t="str">
        <f t="shared" ca="1" si="93"/>
        <v>0,146272893699188+0,986091751075731i</v>
      </c>
      <c r="BR125" s="240" t="str">
        <f t="shared" ca="1" si="94"/>
        <v>0,687390204223196+0,721988509679155i</v>
      </c>
      <c r="BS125" s="240" t="str">
        <f t="shared" ca="1" si="95"/>
        <v>0,977726689664879+0,194481930491479i</v>
      </c>
      <c r="BT125" s="240" t="str">
        <f t="shared" ca="1" si="96"/>
        <v>0,911358781542749-0,403977564074605i</v>
      </c>
      <c r="BU125" s="240" t="str">
        <f t="shared" ca="1" si="97"/>
        <v>0,512499508578461-0,855053772974291i</v>
      </c>
      <c r="BV125" s="240" t="str">
        <f t="shared" ca="1" si="98"/>
        <v>-0,073335151619876-0,994180394348845i</v>
      </c>
      <c r="BW125" s="240" t="str">
        <f t="shared" ca="1" si="99"/>
        <v>-0,632414921047701-0,770599810931046i</v>
      </c>
      <c r="BX125" s="240" t="str">
        <f t="shared" ca="1" si="100"/>
        <v>-0,960770518498183-0,265881010520623i</v>
      </c>
      <c r="BY125" s="240" t="str">
        <f t="shared" ca="1" si="101"/>
        <v>-0,938607848648102+0,335839258317007i</v>
      </c>
      <c r="BZ125" s="240" t="str">
        <f t="shared" ca="1" si="102"/>
        <v>-0,574012526620907+0,815035165040759i</v>
      </c>
      <c r="CA125" s="240" t="str">
        <f t="shared" ca="1" si="103"/>
        <v>-1,39223805123746E-14+0,996881487926591i</v>
      </c>
      <c r="CB125" s="240" t="str">
        <f t="shared" ca="1" si="104"/>
        <v>0,574012526620965+0,815035165040718i</v>
      </c>
      <c r="CC125" s="240" t="str">
        <f t="shared" ca="1" si="105"/>
        <v>0,938607848648093+0,335839258317033i</v>
      </c>
      <c r="CD125" s="240" t="str">
        <f t="shared" ca="1" si="106"/>
        <v>0,960770518498191-0,265881010520596i</v>
      </c>
      <c r="CE125" s="240" t="str">
        <f t="shared" ca="1" si="107"/>
        <v>0,632414921047723-0,770599810931028i</v>
      </c>
      <c r="CF125" s="240" t="str">
        <f t="shared" ca="1" si="108"/>
        <v>0,0733351516199038-0,994180394348842i</v>
      </c>
      <c r="CG125" s="240" t="str">
        <f t="shared" ca="1" si="109"/>
        <v>-0,512499508578522-0,855053772974254i</v>
      </c>
      <c r="CH125" s="240" t="str">
        <f t="shared" ca="1" si="110"/>
        <v>-0,911358781542738-0,40397756407463i</v>
      </c>
      <c r="CI125" s="240" t="str">
        <f t="shared" ca="1" si="111"/>
        <v>-0,977726689664865+0,194481930491548i</v>
      </c>
      <c r="CJ125" s="240" t="str">
        <f t="shared" ca="1" si="112"/>
        <v>-0,687390204223217+0,721988509679136i</v>
      </c>
      <c r="CK125" s="240" t="str">
        <f t="shared" ca="1" si="113"/>
        <v>-0,146272893699216+0,986091751075727i</v>
      </c>
      <c r="CL125" s="240" t="str">
        <f t="shared" ca="1" si="114"/>
        <v>0,448209211294705+0,890438770427992i</v>
      </c>
      <c r="CM125" s="240" t="str">
        <f t="shared" ca="1" si="115"/>
        <v>0,879170982237692+0,469926680410835i</v>
      </c>
      <c r="CN125" s="240" t="str">
        <f t="shared" ca="1" si="116"/>
        <v>0,989384475187447-0,122028936030743i</v>
      </c>
      <c r="CO125" s="240" t="str">
        <f t="shared" ca="1" si="117"/>
        <v>0,738640460324738-0,669464690138318i</v>
      </c>
      <c r="CP125" s="240" t="str">
        <f t="shared" ca="1" si="118"/>
        <v>0,218417970294106-0,972659391165961i</v>
      </c>
      <c r="CQ125" s="240" t="str">
        <f t="shared" ca="1" si="119"/>
        <v>-0,381490029460948-0,920998403034782i</v>
      </c>
      <c r="CR125" s="240" t="str">
        <f t="shared" ca="1" si="120"/>
        <v>-0,842218879206226-0,533329223350214i</v>
      </c>
      <c r="CS125" s="240" t="str">
        <f t="shared" ca="1" si="121"/>
        <v>-0,995680700516132+0,0489146561925817i</v>
      </c>
      <c r="CT125" s="240" t="str">
        <f t="shared" ca="1" si="122"/>
        <v>-0,785887959774018+0,613312983437467i</v>
      </c>
      <c r="CU125" s="240" t="str">
        <f t="shared" ca="1" si="123"/>
        <v>-0,289379420983762+0,953956105741683i</v>
      </c>
      <c r="CV125" s="240" t="str">
        <f t="shared" ca="1" si="124"/>
        <v>0,312703520104247+0,946567065497816i</v>
      </c>
      <c r="CW125" s="240" t="str">
        <f t="shared" ca="1" si="125"/>
        <v>0,800702719096294+0,593841609019219i</v>
      </c>
      <c r="CX125" s="240" t="str">
        <f t="shared" ca="1" si="126"/>
        <v>0,996581245860328+0,0244646964054826i</v>
      </c>
      <c r="CY125" s="240" t="str">
        <f t="shared" ca="1" si="127"/>
        <v>0,828876664277892-0,553837680540327i</v>
      </c>
      <c r="CZ125" s="240" t="str">
        <f t="shared" ca="1" si="128"/>
        <v>0,358772699518421-0,93008324952716i</v>
      </c>
      <c r="DA125" s="240" t="str">
        <f t="shared" ca="1" si="129"/>
        <v>-0,242222443278651-0,967006199019869i</v>
      </c>
      <c r="DB125" s="240" t="str">
        <f t="shared" ca="1" si="130"/>
        <v>-0,754847481576535-0,651135915557034i</v>
      </c>
      <c r="DC125" s="240" t="str">
        <f t="shared" ca="1" si="131"/>
        <v>-0,992081231086798-0,0977114726940402i</v>
      </c>
      <c r="DD125" s="240" t="str">
        <f t="shared" ca="1" si="132"/>
        <v>-0,86737361432205+0,491361083266307i</v>
      </c>
      <c r="DE125" s="240" t="str">
        <f t="shared" ca="1" si="133"/>
        <v>-0,426221757709382+0,9011701915986i</v>
      </c>
      <c r="DF125" s="240" t="str">
        <f t="shared" ca="1" si="134"/>
        <v>0,170428742046141+0,982205042165487i</v>
      </c>
      <c r="DG125" s="240" t="str">
        <f t="shared" ca="1" si="135"/>
        <v>0,704901660152211+0,704901660152246i</v>
      </c>
      <c r="DH125" s="240" t="str">
        <f t="shared" ca="1" si="136"/>
        <v>0,982205042165495+0,170428742046091i</v>
      </c>
      <c r="DI125" s="240" t="str">
        <f t="shared" ca="1" si="137"/>
        <v>0,901170191598621-0,426221757709338i</v>
      </c>
      <c r="DJ125" s="240" t="str">
        <f t="shared" ca="1" si="138"/>
        <v>0,491361083266349-0,867373614322026i</v>
      </c>
      <c r="DK125" s="240" t="str">
        <f t="shared" ca="1" si="139"/>
        <v>-0,0977114726939916-0,992081231086803i</v>
      </c>
      <c r="DL125" s="240" t="str">
        <f t="shared" ca="1" si="140"/>
        <v>-0,651135915556997-0,754847481576567i</v>
      </c>
      <c r="DM125" s="240" t="str">
        <f t="shared" ca="1" si="141"/>
        <v>-0,967006199019882-0,242222443278602i</v>
      </c>
      <c r="DN125" s="240" t="str">
        <f t="shared" ca="1" si="142"/>
        <v>-0,930083249527176+0,358772699518375i</v>
      </c>
      <c r="DO125" s="240" t="str">
        <f t="shared" ca="1" si="143"/>
        <v>-0,553837680540285+0,82887666427792i</v>
      </c>
      <c r="DP125" s="240" t="str">
        <f t="shared" ca="1" si="144"/>
        <v>0,0244646964054337+0,996581245860329i</v>
      </c>
      <c r="DQ125" s="240" t="str">
        <f t="shared" ca="1" si="145"/>
        <v>0,593841609019266+0,80070271909626i</v>
      </c>
      <c r="DR125" s="240" t="str">
        <f t="shared" ca="1" si="146"/>
        <v>0,946567065497801+0,312703520104294i</v>
      </c>
      <c r="DS125" s="240" t="str">
        <f t="shared" ca="1" si="147"/>
        <v>0,953956105741695-0,289379420983722i</v>
      </c>
      <c r="DT125" s="240" t="str">
        <f t="shared" ca="1" si="148"/>
        <v>0,613312983437428-0,785887959774049i</v>
      </c>
      <c r="DU125" s="240" t="str">
        <f t="shared" ca="1" si="149"/>
        <v>0,0489146561926234-0,99568070051613i</v>
      </c>
      <c r="DV125" s="240" t="str">
        <f t="shared" ca="1" si="150"/>
        <v>-0,533329223350257-0,8422188792062i</v>
      </c>
      <c r="DW125" s="240" t="str">
        <f t="shared" ca="1" si="151"/>
        <v>-0,920998403034766-0,381490029460987i</v>
      </c>
      <c r="DX125" s="240" t="str">
        <f t="shared" ca="1" si="152"/>
        <v>-0,97265939116595+0,218417970294155i</v>
      </c>
      <c r="DY125" s="240" t="str">
        <f t="shared" ca="1" si="153"/>
        <v>-0,669464690138349+0,73864046032471i</v>
      </c>
      <c r="DZ125" s="240" t="str">
        <f t="shared" ca="1" si="154"/>
        <v>-0,122028936030693+0,989384475187453i</v>
      </c>
      <c r="EA125" s="240" t="str">
        <f t="shared" ca="1" si="155"/>
        <v>0,469926680410798+0,879170982237712i</v>
      </c>
      <c r="EB125" s="240" t="str">
        <f t="shared" ca="1" si="156"/>
        <v>0,89043877042797+0,448209211294749i</v>
      </c>
      <c r="EC125" s="240" t="str">
        <f t="shared" ca="1" si="157"/>
        <v>0,986091751075718-0,146272893699273i</v>
      </c>
      <c r="ED125" s="240" t="str">
        <f t="shared" ca="1" si="158"/>
        <v>0,72198850967917-0,687390204223181i</v>
      </c>
      <c r="EE125" s="240" t="str">
        <f t="shared" ca="1" si="159"/>
        <v>0,194481930491492-0,977726689664876i</v>
      </c>
      <c r="EF125" s="240" t="str">
        <f t="shared" ca="1" si="160"/>
        <v>-0,403977564074586-0,911358781542757i</v>
      </c>
      <c r="EG125" s="240" t="str">
        <f t="shared" ca="1" si="161"/>
        <v>-0,855053772974284-0,512499508578473i</v>
      </c>
      <c r="EH125" s="240" t="str">
        <f t="shared" ca="1" si="162"/>
        <v>-0,994180394348846+0,0733351516198551i</v>
      </c>
      <c r="EI125" s="240" t="str">
        <f t="shared" ca="1" si="163"/>
        <v>-0,770599810931055+0,63241492104769i</v>
      </c>
      <c r="EJ125" s="240" t="str">
        <f t="shared" ca="1" si="164"/>
        <v>-0,265881010520548+0,960770518498204i</v>
      </c>
      <c r="EK125" s="240" t="str">
        <f t="shared" ca="1" si="165"/>
        <v>0,335839258316994+0,938607848648107i</v>
      </c>
      <c r="EL125" s="240" t="str">
        <f t="shared" ca="1" si="166"/>
        <v>0,815035165040747+0,574012526620924i</v>
      </c>
      <c r="EM125" s="240" t="str">
        <f t="shared" ca="1" si="167"/>
        <v>0,996881487926591+2,78447610247493E-14i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-0,0776713930284823-0,692213057171073i</v>
      </c>
      <c r="G126" s="247" t="str">
        <f t="shared" si="173"/>
        <v>-0,427757575066069+0,307024773612976i</v>
      </c>
      <c r="H126" s="247" t="str">
        <f t="shared" si="38"/>
        <v>0,00932824267929015-0,20462604247469i</v>
      </c>
      <c r="I126" s="247" t="str">
        <f t="shared" si="174"/>
        <v>-0,0975808550869444+0,236075150842483i</v>
      </c>
      <c r="J126" s="275" t="str">
        <f ca="1">IMPRODUCT(1/N_FFT2,AO100)</f>
        <v>0,00373625296923966+1,02517477402466E-06i</v>
      </c>
      <c r="K126" s="274" t="str">
        <f t="shared" ca="1" si="175"/>
        <v>-0,000364828777848959+0,000881936445867865i</v>
      </c>
      <c r="N126" s="265">
        <f t="shared" ca="1" si="176"/>
        <v>1.0031728644528453</v>
      </c>
      <c r="O126" s="240">
        <f t="shared" ca="1" si="39"/>
        <v>-0.99682713554715474</v>
      </c>
      <c r="P126" s="240" t="str">
        <f t="shared" ca="1" si="40"/>
        <v>-0,800659062855753+0,593809231344625i</v>
      </c>
      <c r="Q126" s="240" t="str">
        <f t="shared" ca="1" si="41"/>
        <v>-0,2893636433208+0,95390409375747i</v>
      </c>
      <c r="R126" s="240" t="str">
        <f t="shared" ca="1" si="42"/>
        <v>0,335820947551868+0,938556673487814i</v>
      </c>
      <c r="S126" s="240" t="str">
        <f t="shared" ca="1" si="43"/>
        <v>0,828831471926051+0,553807483976193i</v>
      </c>
      <c r="T126" s="240" t="str">
        <f t="shared" ca="1" si="44"/>
        <v>0,995626413606516-0,048911989247757i</v>
      </c>
      <c r="U126" s="241" t="str">
        <f t="shared" ca="1" si="45"/>
        <v>0,770557795973585-0,632380440263199i</v>
      </c>
      <c r="V126" s="240" t="str">
        <f t="shared" ca="1" si="46"/>
        <v>0,242209236727701-0,966953475513135i</v>
      </c>
      <c r="W126" s="240" t="str">
        <f t="shared" ca="1" si="47"/>
        <v>-0,381469229705842-0,920948187983872i</v>
      </c>
      <c r="X126" s="240" t="str">
        <f t="shared" ca="1" si="48"/>
        <v>-0,855007153383414-0,512471565871062i</v>
      </c>
      <c r="Y126" s="240" t="str">
        <f t="shared" ca="1" si="49"/>
        <v>-0,992027140428924+0,0977061452292415i</v>
      </c>
      <c r="Z126" s="240" t="str">
        <f t="shared" ca="1" si="50"/>
        <v>-0,738600187868028+0,669428189311191i</v>
      </c>
      <c r="AA126" s="240" t="str">
        <f t="shared" ca="1" si="51"/>
        <v>-0,194471326868311+0,977673381651165i</v>
      </c>
      <c r="AB126" s="240" t="str">
        <f t="shared" ca="1" si="52"/>
        <v>0,426198519072706+0,901121057629539i</v>
      </c>
      <c r="AC126" s="240" t="str">
        <f t="shared" ca="1" si="53"/>
        <v>0,879123047718494+0,469901058876538i</v>
      </c>
      <c r="AD126" s="240" t="str">
        <f t="shared" ca="1" si="54"/>
        <v>0,986037986978724-0,146264918548812i</v>
      </c>
      <c r="AE126" s="240" t="str">
        <f t="shared" ca="1" si="55"/>
        <v>0,704863227216174-0,704863227216135i</v>
      </c>
      <c r="AF126" s="240" t="str">
        <f t="shared" ca="1" si="56"/>
        <v>0,14626491854877-0,98603798697873i</v>
      </c>
      <c r="AG126" s="240" t="str">
        <f t="shared" ca="1" si="57"/>
        <v>-0,469901058876552-0,879123047718487i</v>
      </c>
      <c r="AH126" s="240" t="str">
        <f t="shared" ca="1" si="58"/>
        <v>-0,901121057629536-0,426198519072711i</v>
      </c>
      <c r="AI126" s="240" t="str">
        <f t="shared" ca="1" si="59"/>
        <v>-0,977673381651172+0,194471326868275i</v>
      </c>
      <c r="AJ126" s="240" t="str">
        <f t="shared" ca="1" si="60"/>
        <v>-0,669428189311167+0,738600187868049i</v>
      </c>
      <c r="AK126" s="240" t="str">
        <f t="shared" ca="1" si="61"/>
        <v>-0,0977061452292272+0,992027140428925i</v>
      </c>
      <c r="AL126" s="240" t="str">
        <f t="shared" ca="1" si="62"/>
        <v>0,512471565871048+0,855007153383422i</v>
      </c>
      <c r="AM126" s="240" t="str">
        <f t="shared" ca="1" si="63"/>
        <v>0,920948187983855+0,381469229705884i</v>
      </c>
      <c r="AN126" s="240" t="str">
        <f t="shared" ca="1" si="64"/>
        <v>0,966953475513127-0,242209236727732i</v>
      </c>
      <c r="AO126" s="240" t="str">
        <f t="shared" ca="1" si="65"/>
        <v>0,632380440263197-0,770557795973587i</v>
      </c>
      <c r="AP126" s="240" t="str">
        <f t="shared" ca="1" si="66"/>
        <v>0,0489119892477825-0,995626413606514i</v>
      </c>
      <c r="AQ126" s="240" t="str">
        <f t="shared" ca="1" si="67"/>
        <v>-0,553807483976153-0,828831471926077i</v>
      </c>
      <c r="AR126" s="240" t="str">
        <f t="shared" ca="1" si="68"/>
        <v>-0,553807483976153-0,828831471926077i</v>
      </c>
      <c r="AS126" s="240" t="str">
        <f t="shared" ca="1" si="69"/>
        <v>-0,953904093757471+0,289363643320795i</v>
      </c>
      <c r="AT126" s="240" t="str">
        <f t="shared" ca="1" si="70"/>
        <v>-0,593809231344649+0,800659062855735i</v>
      </c>
      <c r="AU126" s="240" t="str">
        <f t="shared" ca="1" si="71"/>
        <v>4,34741977020215E-14+0,996827135547155i</v>
      </c>
      <c r="AV126" s="240" t="str">
        <f t="shared" ca="1" si="72"/>
        <v>0,593809231344639+0,800659062855742i</v>
      </c>
      <c r="AW126" s="240" t="str">
        <f t="shared" ca="1" si="73"/>
        <v>0,953904093757468+0,289363643320806i</v>
      </c>
      <c r="AX126" s="240" t="str">
        <f t="shared" ca="1" si="74"/>
        <v>0,938556673487826-0,335820947551834i</v>
      </c>
      <c r="AY126" s="240" t="str">
        <f t="shared" ca="1" si="75"/>
        <v>0,553807483976163-0,828831471926071i</v>
      </c>
      <c r="AZ126" s="240" t="str">
        <f t="shared" ca="1" si="76"/>
        <v>-0,0489119892477703-0,995626413606515i</v>
      </c>
      <c r="BA126" s="240" t="str">
        <f t="shared" ca="1" si="77"/>
        <v>-0,632380440263187-0,770557795973595i</v>
      </c>
      <c r="BB126" s="240" t="str">
        <f t="shared" ca="1" si="78"/>
        <v>-0,966953475513123-0,242209236727746i</v>
      </c>
      <c r="BC126" s="240" t="str">
        <f t="shared" ca="1" si="79"/>
        <v>-0,920948187983859+0,381469229705873i</v>
      </c>
      <c r="BD126" s="240" t="str">
        <f t="shared" ca="1" si="80"/>
        <v>-0,512471565871057+0,855007153383416i</v>
      </c>
      <c r="BE126" s="240" t="str">
        <f t="shared" ca="1" si="81"/>
        <v>0,0977061452292151+0,992027140428926i</v>
      </c>
      <c r="BF126" s="240" t="str">
        <f t="shared" ca="1" si="82"/>
        <v>0,669428189311231+0,738600187867992i</v>
      </c>
      <c r="BG126" s="240" t="str">
        <f t="shared" ca="1" si="83"/>
        <v>0,97767338165117+0,194471326868285i</v>
      </c>
      <c r="BH126" s="240" t="str">
        <f t="shared" ca="1" si="84"/>
        <v>0,901121057629541-0,4261985190727i</v>
      </c>
      <c r="BI126" s="240" t="str">
        <f t="shared" ca="1" si="85"/>
        <v>0,469901058876561-0,879123047718482i</v>
      </c>
      <c r="BJ126" s="240" t="str">
        <f t="shared" ca="1" si="86"/>
        <v>-0,146264918548853-0,986037986978718i</v>
      </c>
      <c r="BK126" s="240" t="str">
        <f t="shared" ca="1" si="87"/>
        <v>-0,704863227216166-0,704863227216143i</v>
      </c>
      <c r="BL126" s="240" t="str">
        <f t="shared" ca="1" si="88"/>
        <v>-0,986037986978723-0,146264918548822i</v>
      </c>
      <c r="BM126" s="240" t="str">
        <f t="shared" ca="1" si="89"/>
        <v>-0,879123047718514+0,469901058876502i</v>
      </c>
      <c r="BN126" s="240" t="str">
        <f t="shared" ca="1" si="90"/>
        <v>-0,426198519072675+0,901121057629553i</v>
      </c>
      <c r="BO126" s="240" t="str">
        <f t="shared" ca="1" si="91"/>
        <v>0,194471326868316+0,977673381651164i</v>
      </c>
      <c r="BP126" s="240" t="str">
        <f t="shared" ca="1" si="92"/>
        <v>0,738600187868013+0,669428189311208i</v>
      </c>
      <c r="BQ126" s="240" t="str">
        <f t="shared" ca="1" si="93"/>
        <v>0,99202714042892+0,0977061452292827i</v>
      </c>
      <c r="BR126" s="240" t="str">
        <f t="shared" ca="1" si="94"/>
        <v>0,855007153383398-0,512471565871087i</v>
      </c>
      <c r="BS126" s="240" t="str">
        <f t="shared" ca="1" si="95"/>
        <v>0,381469229705841-0,920948187983873i</v>
      </c>
      <c r="BT126" s="240" t="str">
        <f t="shared" ca="1" si="96"/>
        <v>-0,242209236727677-0,966953475513141i</v>
      </c>
      <c r="BU126" s="240" t="str">
        <f t="shared" ca="1" si="97"/>
        <v>-0,770557795973552-0,632380440263239i</v>
      </c>
      <c r="BV126" s="240" t="str">
        <f t="shared" ca="1" si="98"/>
        <v>-0,995626413606517-0,048911989247739i</v>
      </c>
      <c r="BW126" s="240" t="str">
        <f t="shared" ca="1" si="99"/>
        <v>-0,828831471926051+0,553807483976192i</v>
      </c>
      <c r="BX126" s="240" t="str">
        <f t="shared" ca="1" si="100"/>
        <v>-0,335820947551894+0,938556673487804i</v>
      </c>
      <c r="BY126" s="240" t="str">
        <f t="shared" ca="1" si="101"/>
        <v>0,289363643320833+0,95390409375746i</v>
      </c>
      <c r="BZ126" s="240" t="str">
        <f t="shared" ca="1" si="102"/>
        <v>0,80065906285576+0,593809231344614i</v>
      </c>
      <c r="CA126" s="240" t="str">
        <f t="shared" ca="1" si="103"/>
        <v>0,996827135547155+1,22119637919782E-14i</v>
      </c>
      <c r="CB126" s="240" t="str">
        <f t="shared" ca="1" si="104"/>
        <v>0,800659062855774-0,593809231344595i</v>
      </c>
      <c r="CC126" s="240" t="str">
        <f t="shared" ca="1" si="105"/>
        <v>0,289363643320761-0,95390409375748i</v>
      </c>
      <c r="CD126" s="240" t="str">
        <f t="shared" ca="1" si="106"/>
        <v>-0,335820947551872-0,938556673487812i</v>
      </c>
      <c r="CE126" s="240" t="str">
        <f t="shared" ca="1" si="107"/>
        <v>-0,828831471926038-0,553807483976213i</v>
      </c>
      <c r="CF126" s="240" t="str">
        <f t="shared" ca="1" si="108"/>
        <v>-0,995626413606518+0,0489119892477147i</v>
      </c>
      <c r="CG126" s="240" t="str">
        <f t="shared" ca="1" si="109"/>
        <v>-0,770557795973567+0,63238044026322i</v>
      </c>
      <c r="CH126" s="240" t="str">
        <f t="shared" ca="1" si="110"/>
        <v>-0,2422092367277+0,966953475513135i</v>
      </c>
      <c r="CI126" s="240" t="str">
        <f t="shared" ca="1" si="111"/>
        <v>0,381469229705825+0,920948187983879i</v>
      </c>
      <c r="CJ126" s="240" t="str">
        <f t="shared" ca="1" si="112"/>
        <v>0,855007153383386+0,512471565871108i</v>
      </c>
      <c r="CK126" s="240" t="str">
        <f t="shared" ca="1" si="113"/>
        <v>0,992027140428922-0,0977061452292584i</v>
      </c>
      <c r="CL126" s="240" t="str">
        <f t="shared" ca="1" si="114"/>
        <v>0,738600187868029-0,66942818931119i</v>
      </c>
      <c r="CM126" s="240" t="str">
        <f t="shared" ca="1" si="115"/>
        <v>0,19447132686834-0,977673381651159i</v>
      </c>
      <c r="CN126" s="240" t="str">
        <f t="shared" ca="1" si="116"/>
        <v>-0,426198519072743-0,901121057629521i</v>
      </c>
      <c r="CO126" s="240" t="str">
        <f t="shared" ca="1" si="117"/>
        <v>-0,879123047718501-0,469901058876526i</v>
      </c>
      <c r="CP126" s="240" t="str">
        <f t="shared" ca="1" si="118"/>
        <v>-0,986037986978726+0,146264918548799i</v>
      </c>
      <c r="CQ126" s="240" t="str">
        <f t="shared" ca="1" si="119"/>
        <v>-0,704863227216183+0,704863227216126i</v>
      </c>
      <c r="CR126" s="240" t="str">
        <f t="shared" ca="1" si="120"/>
        <v>-0,14626491854878+0,986037986978729i</v>
      </c>
      <c r="CS126" s="240" t="str">
        <f t="shared" ca="1" si="121"/>
        <v>0,469901058876543+0,879123047718492i</v>
      </c>
      <c r="CT126" s="240" t="str">
        <f t="shared" ca="1" si="122"/>
        <v>0,901121057629529+0,426198519072725i</v>
      </c>
      <c r="CU126" s="240" t="str">
        <f t="shared" ca="1" si="123"/>
        <v>0,977673381651175-0,194471326868261i</v>
      </c>
      <c r="CV126" s="240" t="str">
        <f t="shared" ca="1" si="124"/>
        <v>0,669428189311176-0,738600187868041i</v>
      </c>
      <c r="CW126" s="240" t="str">
        <f t="shared" ca="1" si="125"/>
        <v>0,0977061452292394-0,992027140428924i</v>
      </c>
      <c r="CX126" s="240" t="str">
        <f t="shared" ca="1" si="126"/>
        <v>-0,512471565871039-0,855007153383427i</v>
      </c>
      <c r="CY126" s="240" t="str">
        <f t="shared" ca="1" si="127"/>
        <v>-0,920948187983851-0,381469229705893i</v>
      </c>
      <c r="CZ126" s="240" t="str">
        <f t="shared" ca="1" si="128"/>
        <v>-0,96695347551313+0,242209236727719i</v>
      </c>
      <c r="DA126" s="240" t="str">
        <f t="shared" ca="1" si="129"/>
        <v>-0,632380440263205+0,770557795973579i</v>
      </c>
      <c r="DB126" s="240" t="str">
        <f t="shared" ca="1" si="130"/>
        <v>-0,0489119892477946+0,995626413606514i</v>
      </c>
      <c r="DC126" s="240" t="str">
        <f t="shared" ca="1" si="131"/>
        <v>0,553807483976229+0,828831471926027i</v>
      </c>
      <c r="DD126" s="240" t="str">
        <f t="shared" ca="1" si="132"/>
        <v>0,938556673487819+0,335820947551854i</v>
      </c>
      <c r="DE126" s="240" t="str">
        <f t="shared" ca="1" si="133"/>
        <v>0,953904093757476-0,28936364332078i</v>
      </c>
      <c r="DF126" s="240" t="str">
        <f t="shared" ca="1" si="134"/>
        <v>0,593809231344659-0,800659062855727i</v>
      </c>
      <c r="DG126" s="240" t="str">
        <f t="shared" ca="1" si="135"/>
        <v>-3,12622339100431E-14-0,996827135547155i</v>
      </c>
      <c r="DH126" s="240" t="str">
        <f t="shared" ca="1" si="136"/>
        <v>-0,593809231344629-0,800659062855748i</v>
      </c>
      <c r="DI126" s="240" t="str">
        <f t="shared" ca="1" si="137"/>
        <v>-0,953904093757465-0,289363643320815i</v>
      </c>
      <c r="DJ126" s="240" t="str">
        <f t="shared" ca="1" si="138"/>
        <v>-0,938556673487795+0,335820947551919i</v>
      </c>
      <c r="DK126" s="240" t="str">
        <f t="shared" ca="1" si="139"/>
        <v>-0,553807483976176+0,828831471926062i</v>
      </c>
      <c r="DL126" s="240" t="str">
        <f t="shared" ca="1" si="140"/>
        <v>0,0489119892477581+0,995626413606516i</v>
      </c>
      <c r="DM126" s="240" t="str">
        <f t="shared" ca="1" si="141"/>
        <v>0,632380440263171+0,770557795973607i</v>
      </c>
      <c r="DN126" s="240" t="str">
        <f t="shared" ca="1" si="142"/>
        <v>0,966953475513121+0,242209236727755i</v>
      </c>
      <c r="DO126" s="240" t="str">
        <f t="shared" ca="1" si="143"/>
        <v>0,920948187983865-0,381469229705859i</v>
      </c>
      <c r="DP126" s="240" t="str">
        <f t="shared" ca="1" si="144"/>
        <v>0,512471565871064-0,855007153383412i</v>
      </c>
      <c r="DQ126" s="240" t="str">
        <f t="shared" ca="1" si="145"/>
        <v>-0,097706145229203-0,992027140428927i</v>
      </c>
      <c r="DR126" s="240" t="str">
        <f t="shared" ca="1" si="146"/>
        <v>-0,669428189311227-0,738600187867995i</v>
      </c>
      <c r="DS126" s="240" t="str">
        <f t="shared" ca="1" si="147"/>
        <v>-0,977673381651168-0,194471326868297i</v>
      </c>
      <c r="DT126" s="240" t="str">
        <f t="shared" ca="1" si="148"/>
        <v>-0,901121057629548+0,426198519072686i</v>
      </c>
      <c r="DU126" s="240" t="str">
        <f t="shared" ca="1" si="149"/>
        <v>-0,469901058876569+0,879123047718478i</v>
      </c>
      <c r="DV126" s="240" t="str">
        <f t="shared" ca="1" si="150"/>
        <v>0,146264918548841+0,98603798697872i</v>
      </c>
      <c r="DW126" s="240" t="str">
        <f t="shared" ca="1" si="151"/>
        <v>0,704863227216162+0,704863227216147i</v>
      </c>
      <c r="DX126" s="240" t="str">
        <f t="shared" ca="1" si="152"/>
        <v>0,986037986978721+0,146264918548834i</v>
      </c>
      <c r="DY126" s="240" t="str">
        <f t="shared" ca="1" si="153"/>
        <v>0,879123047718522-0,469901058876488i</v>
      </c>
      <c r="DZ126" s="240" t="str">
        <f t="shared" ca="1" si="154"/>
        <v>0,42619851907268-0,901121057629551i</v>
      </c>
      <c r="EA126" s="240" t="str">
        <f t="shared" ca="1" si="155"/>
        <v>-0,194471326868304-0,977673381651167i</v>
      </c>
      <c r="EB126" s="240" t="str">
        <f t="shared" ca="1" si="156"/>
        <v>-0,738600187868009-0,669428189311212i</v>
      </c>
      <c r="EC126" s="240" t="str">
        <f t="shared" ca="1" si="157"/>
        <v>-0,992027140428928-0,0977061452291961i</v>
      </c>
      <c r="ED126" s="240" t="str">
        <f t="shared" ca="1" si="158"/>
        <v>-0,855007153383408+0,51247156587107i</v>
      </c>
      <c r="EE126" s="240" t="str">
        <f t="shared" ca="1" si="159"/>
        <v>-0,381469229705852+0,920948187983868i</v>
      </c>
      <c r="EF126" s="240" t="str">
        <f t="shared" ca="1" si="160"/>
        <v>0,242209236727665+0,966953475513144i</v>
      </c>
      <c r="EG126" s="240" t="str">
        <f t="shared" ca="1" si="161"/>
        <v>0,770557795973612+0,632380440263166i</v>
      </c>
      <c r="EH126" s="240" t="str">
        <f t="shared" ca="1" si="162"/>
        <v>0,995626413606516+0,0489119892477513i</v>
      </c>
      <c r="EI126" s="240" t="str">
        <f t="shared" ca="1" si="163"/>
        <v>0,828831471926062-0,553807483976176i</v>
      </c>
      <c r="EJ126" s="240" t="str">
        <f t="shared" ca="1" si="164"/>
        <v>0,335820947551906-0,9385566734878i</v>
      </c>
      <c r="EK126" s="240" t="str">
        <f t="shared" ca="1" si="165"/>
        <v>-0,289363643320821-0,953904093757463i</v>
      </c>
      <c r="EL126" s="240" t="str">
        <f t="shared" ca="1" si="166"/>
        <v>-0,800659062855757-0,593809231344618i</v>
      </c>
      <c r="EM126" s="240" t="str">
        <f t="shared" ca="1" si="167"/>
        <v>-0,996827135547155-2,44239275839565E-14i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-0,0793488032567562-0,665429151465844i</v>
      </c>
      <c r="G127" s="247" t="str">
        <f t="shared" si="173"/>
        <v>-0,417493017922298+0,310636995573476i</v>
      </c>
      <c r="H127" s="247" t="str">
        <f t="shared" si="38"/>
        <v>0,0087862113502425-0,19706471761015i</v>
      </c>
      <c r="I127" s="247" t="str">
        <f t="shared" si="174"/>
        <v>-0,0881207726964635+0,229891732491303i</v>
      </c>
      <c r="J127" s="275" t="str">
        <f ca="1">IMPRODUCT(1/N_FFT2,AP100)</f>
        <v>0,0246960950556532+0,000079980411069493i</v>
      </c>
      <c r="K127" s="274" t="str">
        <f t="shared" ca="1" si="175"/>
        <v>-0,0021946258141556+0,00567038014248999i</v>
      </c>
      <c r="N127" s="265">
        <f t="shared" ca="1" si="176"/>
        <v>1.0032311309374851</v>
      </c>
      <c r="O127" s="240">
        <f t="shared" ca="1" si="39"/>
        <v>-0.99676886906251494</v>
      </c>
      <c r="P127" s="240" t="str">
        <f t="shared" ca="1" si="40"/>
        <v>-0,785799177094846+0,613243696754584i</v>
      </c>
      <c r="Q127" s="240" t="str">
        <f t="shared" ca="1" si="41"/>
        <v>-0,242195079126787+0,966896955202019i</v>
      </c>
      <c r="R127" s="240" t="str">
        <f t="shared" ca="1" si="42"/>
        <v>0,40393192625816+0,911255824278527i</v>
      </c>
      <c r="S127" s="240" t="str">
        <f t="shared" ca="1" si="43"/>
        <v>0,879071661266694+0,469873592245808i</v>
      </c>
      <c r="T127" s="240" t="str">
        <f t="shared" ca="1" si="44"/>
        <v>0,982094081316607-0,170409488512392i</v>
      </c>
      <c r="U127" s="241" t="str">
        <f t="shared" ca="1" si="45"/>
        <v>0,669389059931669-0,738557015250659i</v>
      </c>
      <c r="V127" s="240" t="str">
        <f t="shared" ca="1" si="46"/>
        <v>0,073326866862317-0,994068080630457i</v>
      </c>
      <c r="W127" s="240" t="str">
        <f t="shared" ca="1" si="47"/>
        <v>-0,553775112851751-0,828783025114654i</v>
      </c>
      <c r="X127" s="240" t="str">
        <f t="shared" ca="1" si="48"/>
        <v>-0,946460130712708-0,312668193622967i</v>
      </c>
      <c r="Y127" s="240" t="str">
        <f t="shared" ca="1" si="49"/>
        <v>-0,938501813025003+0,3358013181644i</v>
      </c>
      <c r="Z127" s="240" t="str">
        <f t="shared" ca="1" si="50"/>
        <v>-0,533268972525997+0,842123732757385i</v>
      </c>
      <c r="AA127" s="240" t="str">
        <f t="shared" ca="1" si="51"/>
        <v>0,0977004341150337+0,991969154513334i</v>
      </c>
      <c r="AB127" s="240" t="str">
        <f t="shared" ca="1" si="52"/>
        <v>0,687312548950315+0,72190694579536i</v>
      </c>
      <c r="AC127" s="240" t="str">
        <f t="shared" ca="1" si="53"/>
        <v>0,9859803511408+0,146256369079875i</v>
      </c>
      <c r="AD127" s="240" t="str">
        <f t="shared" ca="1" si="54"/>
        <v>0,867275626113439-0,491305573631836i</v>
      </c>
      <c r="AE127" s="240" t="str">
        <f t="shared" ca="1" si="55"/>
        <v>0,381446932087468-0,920894356771298i</v>
      </c>
      <c r="AF127" s="240" t="str">
        <f t="shared" ca="1" si="56"/>
        <v>-0,265850973632753-0,960661979132454i</v>
      </c>
      <c r="AG127" s="240" t="str">
        <f t="shared" ca="1" si="57"/>
        <v>-0,800612262776429-0,593774522040287i</v>
      </c>
      <c r="AH127" s="240" t="str">
        <f t="shared" ca="1" si="58"/>
        <v>-0,996468660914948+0,0244619326001441i</v>
      </c>
      <c r="AI127" s="240" t="str">
        <f t="shared" ca="1" si="59"/>
        <v>-0,770512755371902+0,632343476396621i</v>
      </c>
      <c r="AJ127" s="240" t="str">
        <f t="shared" ca="1" si="60"/>
        <v>-0,218393295361395+0,972549508700382i</v>
      </c>
      <c r="AK127" s="240" t="str">
        <f t="shared" ca="1" si="61"/>
        <v>0,426173606940389+0,901068385351292i</v>
      </c>
      <c r="AL127" s="240" t="str">
        <f t="shared" ca="1" si="62"/>
        <v>0,890338176521795+0,448158576577544i</v>
      </c>
      <c r="AM127" s="240" t="str">
        <f t="shared" ca="1" si="63"/>
        <v>0,977616234740695-0,194459959641031i</v>
      </c>
      <c r="AN127" s="240" t="str">
        <f t="shared" ca="1" si="64"/>
        <v>0,651062355973402-0,754762205576385i</v>
      </c>
      <c r="AO127" s="240" t="str">
        <f t="shared" ca="1" si="65"/>
        <v>0,04890913024689-0,995568217306407i</v>
      </c>
      <c r="AP127" s="240" t="str">
        <f t="shared" ca="1" si="66"/>
        <v>-0,573947679756482-0,814943089567803i</v>
      </c>
      <c r="AQ127" s="240" t="str">
        <f t="shared" ca="1" si="67"/>
        <v>-0,953848336208092-0,289346729453124i</v>
      </c>
      <c r="AR127" s="240" t="str">
        <f t="shared" ca="1" si="68"/>
        <v>-0,953848336208092-0,289346729453124i</v>
      </c>
      <c r="AS127" s="240" t="str">
        <f t="shared" ca="1" si="69"/>
        <v>-0,512441610911421+0,854957176552529i</v>
      </c>
      <c r="AT127" s="240" t="str">
        <f t="shared" ca="1" si="70"/>
        <v>0,122015150279494+0,989272703269648i</v>
      </c>
      <c r="AU127" s="240" t="str">
        <f t="shared" ca="1" si="71"/>
        <v>0,704822026589747+0,704822026589754i</v>
      </c>
      <c r="AV127" s="240" t="str">
        <f t="shared" ca="1" si="72"/>
        <v>0,989272703269647+0,122015150279504i</v>
      </c>
      <c r="AW127" s="240" t="str">
        <f t="shared" ca="1" si="73"/>
        <v>0,854957176552533-0,512441610911415i</v>
      </c>
      <c r="AX127" s="240" t="str">
        <f t="shared" ca="1" si="74"/>
        <v>0,358732168548189-0,929978176937975i</v>
      </c>
      <c r="AY127" s="240" t="str">
        <f t="shared" ca="1" si="75"/>
        <v>-0,289346729453114-0,953848336208095i</v>
      </c>
      <c r="AZ127" s="240" t="str">
        <f t="shared" ca="1" si="76"/>
        <v>-0,814943089567797-0,573947679756491i</v>
      </c>
      <c r="BA127" s="240" t="str">
        <f t="shared" ca="1" si="77"/>
        <v>-0,995568217306408+0,048909130246883i</v>
      </c>
      <c r="BB127" s="240" t="str">
        <f t="shared" ca="1" si="78"/>
        <v>-0,754762205576389+0,651062355973397i</v>
      </c>
      <c r="BC127" s="240" t="str">
        <f t="shared" ca="1" si="79"/>
        <v>-0,194459959641039+0,977616234740693i</v>
      </c>
      <c r="BD127" s="240" t="str">
        <f t="shared" ca="1" si="80"/>
        <v>0,448158576577535+0,8903381765218i</v>
      </c>
      <c r="BE127" s="240" t="str">
        <f t="shared" ca="1" si="81"/>
        <v>0,901068385351289+0,426173606940396i</v>
      </c>
      <c r="BF127" s="240" t="str">
        <f t="shared" ca="1" si="82"/>
        <v>0,972549508700384-0,218393295361386i</v>
      </c>
      <c r="BG127" s="240" t="str">
        <f t="shared" ca="1" si="83"/>
        <v>0,632343476396627-0,770512755371897i</v>
      </c>
      <c r="BH127" s="240" t="str">
        <f t="shared" ca="1" si="84"/>
        <v>0,0244619326001545-0,996468660914948i</v>
      </c>
      <c r="BI127" s="240" t="str">
        <f t="shared" ca="1" si="85"/>
        <v>-0,593774522040278-0,800612262776436i</v>
      </c>
      <c r="BJ127" s="240" t="str">
        <f t="shared" ca="1" si="86"/>
        <v>-0,960661979132452-0,265850973632759i</v>
      </c>
      <c r="BK127" s="240" t="str">
        <f t="shared" ca="1" si="87"/>
        <v>-0,920894356771264+0,381446932087552i</v>
      </c>
      <c r="BL127" s="240" t="str">
        <f t="shared" ca="1" si="88"/>
        <v>-0,491305573631887+0,86727562611341i</v>
      </c>
      <c r="BM127" s="240" t="str">
        <f t="shared" ca="1" si="89"/>
        <v>0,146256369079928+0,985980351140792i</v>
      </c>
      <c r="BN127" s="240" t="str">
        <f t="shared" ca="1" si="90"/>
        <v>0,721906945795325+0,687312548950353i</v>
      </c>
      <c r="BO127" s="240" t="str">
        <f t="shared" ca="1" si="91"/>
        <v>0,99196915451333+0,0977004341150812i</v>
      </c>
      <c r="BP127" s="240" t="str">
        <f t="shared" ca="1" si="92"/>
        <v>0,842123732757408-0,533268972525961i</v>
      </c>
      <c r="BQ127" s="240" t="str">
        <f t="shared" ca="1" si="93"/>
        <v>0,335801318164436-0,938501813024989i</v>
      </c>
      <c r="BR127" s="240" t="str">
        <f t="shared" ca="1" si="94"/>
        <v>-0,312668193622933-0,946460130712719i</v>
      </c>
      <c r="BS127" s="240" t="str">
        <f t="shared" ca="1" si="95"/>
        <v>-0,828783025114637-0,553775112851775i</v>
      </c>
      <c r="BT127" s="240" t="str">
        <f t="shared" ca="1" si="96"/>
        <v>-0,994068080630459+0,0733268668622888i</v>
      </c>
      <c r="BU127" s="240" t="str">
        <f t="shared" ca="1" si="97"/>
        <v>-0,738557015250676+0,66938905993165i</v>
      </c>
      <c r="BV127" s="240" t="str">
        <f t="shared" ca="1" si="98"/>
        <v>-0,170409488512422+0,982094081316602i</v>
      </c>
      <c r="BW127" s="240" t="str">
        <f t="shared" ca="1" si="99"/>
        <v>0,469873592245793+0,879071661266702i</v>
      </c>
      <c r="BX127" s="240" t="str">
        <f t="shared" ca="1" si="100"/>
        <v>0,911255824278518+0,40393192625818i</v>
      </c>
      <c r="BY127" s="240" t="str">
        <f t="shared" ca="1" si="101"/>
        <v>0,966896955202024-0,242195079126768i</v>
      </c>
      <c r="BZ127" s="240" t="str">
        <f t="shared" ca="1" si="102"/>
        <v>0,613243696754591-0,785799177094841i</v>
      </c>
      <c r="CA127" s="240" t="str">
        <f t="shared" ca="1" si="103"/>
        <v>1,05016922730768E-14-0,996768869062515i</v>
      </c>
      <c r="CB127" s="240" t="str">
        <f t="shared" ca="1" si="104"/>
        <v>-0,61324369675458-0,785799177094849i</v>
      </c>
      <c r="CC127" s="240" t="str">
        <f t="shared" ca="1" si="105"/>
        <v>-0,966896955202019-0,242195079126789i</v>
      </c>
      <c r="CD127" s="240" t="str">
        <f t="shared" ca="1" si="106"/>
        <v>-0,911255824278527+0,40393192625816i</v>
      </c>
      <c r="CE127" s="240" t="str">
        <f t="shared" ca="1" si="107"/>
        <v>-0,469873592245805+0,879071661266695i</v>
      </c>
      <c r="CF127" s="240" t="str">
        <f t="shared" ca="1" si="108"/>
        <v>0,170409488512401+0,982094081316606i</v>
      </c>
      <c r="CG127" s="240" t="str">
        <f t="shared" ca="1" si="109"/>
        <v>0,738557015250667+0,66938905993166i</v>
      </c>
      <c r="CH127" s="240" t="str">
        <f t="shared" ca="1" si="110"/>
        <v>0,994068080630458+0,0733268668623028i</v>
      </c>
      <c r="CI127" s="240" t="str">
        <f t="shared" ca="1" si="111"/>
        <v>0,828783025114648-0,553775112851759i</v>
      </c>
      <c r="CJ127" s="240" t="str">
        <f t="shared" ca="1" si="112"/>
        <v>0,312668193622946-0,946460130712715i</v>
      </c>
      <c r="CK127" s="240" t="str">
        <f t="shared" ca="1" si="113"/>
        <v>-0,335801318164416-0,938501813024997i</v>
      </c>
      <c r="CL127" s="240" t="str">
        <f t="shared" ca="1" si="114"/>
        <v>-0,842123732757397-0,533268972525979i</v>
      </c>
      <c r="CM127" s="240" t="str">
        <f t="shared" ca="1" si="115"/>
        <v>-0,991969154513331+0,0977004341150673i</v>
      </c>
      <c r="CN127" s="240" t="str">
        <f t="shared" ca="1" si="116"/>
        <v>-0,721906945795339+0,687312548950337i</v>
      </c>
      <c r="CO127" s="240" t="str">
        <f t="shared" ca="1" si="117"/>
        <v>-0,146256369079844+0,985980351140805i</v>
      </c>
      <c r="CP127" s="240" t="str">
        <f t="shared" ca="1" si="118"/>
        <v>0,491305573631868+0,86727562611342i</v>
      </c>
      <c r="CQ127" s="240" t="str">
        <f t="shared" ca="1" si="119"/>
        <v>0,920894356771294+0,381446932087476i</v>
      </c>
      <c r="CR127" s="240" t="str">
        <f t="shared" ca="1" si="120"/>
        <v>0,960661979132429-0,265850973632842i</v>
      </c>
      <c r="CS127" s="240" t="str">
        <f t="shared" ca="1" si="121"/>
        <v>0,593774522040295-0,800612262776423i</v>
      </c>
      <c r="CT127" s="240" t="str">
        <f t="shared" ca="1" si="122"/>
        <v>-0,0244619326002363-0,996468660914946i</v>
      </c>
      <c r="CU127" s="240" t="str">
        <f t="shared" ca="1" si="123"/>
        <v>-0,632343476396611-0,77051275537191i</v>
      </c>
      <c r="CV127" s="240" t="str">
        <f t="shared" ca="1" si="124"/>
        <v>-0,97254950870038-0,218393295361403i</v>
      </c>
      <c r="CW127" s="240" t="str">
        <f t="shared" ca="1" si="125"/>
        <v>-0,901068385351295+0,426173606940383i</v>
      </c>
      <c r="CX127" s="240" t="str">
        <f t="shared" ca="1" si="126"/>
        <v>-0,448158576577554+0,89033817652179i</v>
      </c>
      <c r="CY127" s="240" t="str">
        <f t="shared" ca="1" si="127"/>
        <v>0,194459959641022+0,977616234740697i</v>
      </c>
      <c r="CZ127" s="240" t="str">
        <f t="shared" ca="1" si="128"/>
        <v>0,75476220557638+0,651062355973407i</v>
      </c>
      <c r="DA127" s="240" t="str">
        <f t="shared" ca="1" si="129"/>
        <v>0,995568217306407+0,0489091302469004i</v>
      </c>
      <c r="DB127" s="240" t="str">
        <f t="shared" ca="1" si="130"/>
        <v>0,814943089567807-0,573947679756476i</v>
      </c>
      <c r="DC127" s="240" t="str">
        <f t="shared" ca="1" si="131"/>
        <v>0,289346729453134-0,953848336208089i</v>
      </c>
      <c r="DD127" s="240" t="str">
        <f t="shared" ca="1" si="132"/>
        <v>-0,358732168548172-0,929978176937981i</v>
      </c>
      <c r="DE127" s="240" t="str">
        <f t="shared" ca="1" si="133"/>
        <v>-0,854957176552526-0,512441610911427i</v>
      </c>
      <c r="DF127" s="240" t="str">
        <f t="shared" ca="1" si="134"/>
        <v>-0,989272703269649+0,122015150279483i</v>
      </c>
      <c r="DG127" s="240" t="str">
        <f t="shared" ca="1" si="135"/>
        <v>-0,704822026589759+0,704822026589742i</v>
      </c>
      <c r="DH127" s="240" t="str">
        <f t="shared" ca="1" si="136"/>
        <v>-0,122015150279508+0,989272703269646i</v>
      </c>
      <c r="DI127" s="240" t="str">
        <f t="shared" ca="1" si="137"/>
        <v>0,512441610911406+0,854957176552538i</v>
      </c>
      <c r="DJ127" s="240" t="str">
        <f t="shared" ca="1" si="138"/>
        <v>0,92997817693797+0,358732168548201i</v>
      </c>
      <c r="DK127" s="240" t="str">
        <f t="shared" ca="1" si="139"/>
        <v>0,953848336208096-0,289346729453111i</v>
      </c>
      <c r="DL127" s="240" t="str">
        <f t="shared" ca="1" si="140"/>
        <v>0,573947679756497-0,814943089567793i</v>
      </c>
      <c r="DM127" s="240" t="str">
        <f t="shared" ca="1" si="141"/>
        <v>-0,048909130246869-0,995568217306408i</v>
      </c>
      <c r="DN127" s="240" t="str">
        <f t="shared" ca="1" si="142"/>
        <v>-0,651062355973394-0,754762205576392i</v>
      </c>
      <c r="DO127" s="240" t="str">
        <f t="shared" ca="1" si="143"/>
        <v>-0,977616234740692-0,194459959641046i</v>
      </c>
      <c r="DP127" s="240" t="str">
        <f t="shared" ca="1" si="144"/>
        <v>-0,890338176521804+0,448158576577525i</v>
      </c>
      <c r="DQ127" s="240" t="str">
        <f t="shared" ca="1" si="145"/>
        <v>-0,426173606940399+0,901068385351287i</v>
      </c>
      <c r="DR127" s="240" t="str">
        <f t="shared" ca="1" si="146"/>
        <v>0,21839329536138+0,972549508700386i</v>
      </c>
      <c r="DS127" s="240" t="str">
        <f t="shared" ca="1" si="147"/>
        <v>0,77051275537189+0,632343476396635i</v>
      </c>
      <c r="DT127" s="240" t="str">
        <f t="shared" ca="1" si="148"/>
        <v>0,996468660914948+0,0244619326001686i</v>
      </c>
      <c r="DU127" s="240" t="str">
        <f t="shared" ca="1" si="149"/>
        <v>0,800612262776438-0,593774522040275i</v>
      </c>
      <c r="DV127" s="240" t="str">
        <f t="shared" ca="1" si="150"/>
        <v>0,26585097363277-0,960661979132449i</v>
      </c>
      <c r="DW127" s="240" t="str">
        <f t="shared" ca="1" si="151"/>
        <v>-0,381446932087539-0,920894356771269i</v>
      </c>
      <c r="DX127" s="240" t="str">
        <f t="shared" ca="1" si="152"/>
        <v>-0,867275626113457-0,491305573631803i</v>
      </c>
      <c r="DY127" s="240" t="str">
        <f t="shared" ca="1" si="153"/>
        <v>-0,985980351140794+0,146256369079917i</v>
      </c>
      <c r="DZ127" s="240" t="str">
        <f t="shared" ca="1" si="154"/>
        <v>-0,687312548950288+0,721906945795386i</v>
      </c>
      <c r="EA127" s="240" t="str">
        <f t="shared" ca="1" si="155"/>
        <v>-0,0977004341150847+0,991969154513329i</v>
      </c>
      <c r="EB127" s="240" t="str">
        <f t="shared" ca="1" si="156"/>
        <v>0,533268972525958+0,84212373275741i</v>
      </c>
      <c r="EC127" s="240" t="str">
        <f t="shared" ca="1" si="157"/>
        <v>0,938501813024986+0,335801318164446i</v>
      </c>
      <c r="ED127" s="240" t="str">
        <f t="shared" ca="1" si="158"/>
        <v>0,946460130712725-0,312668193622916i</v>
      </c>
      <c r="EE127" s="240" t="str">
        <f t="shared" ca="1" si="159"/>
        <v>0,553775112851778-0,828783025114635i</v>
      </c>
      <c r="EF127" s="240" t="str">
        <f t="shared" ca="1" si="160"/>
        <v>-0,0733268668622784-0,99406808063046i</v>
      </c>
      <c r="EG127" s="240" t="str">
        <f t="shared" ca="1" si="161"/>
        <v>-0,669389059931637-0,738557015250688i</v>
      </c>
      <c r="EH127" s="240" t="str">
        <f t="shared" ca="1" si="162"/>
        <v>-0,982094081316601-0,170409488512425i</v>
      </c>
      <c r="EI127" s="240" t="str">
        <f t="shared" ca="1" si="163"/>
        <v>-0,879071661266707+0,469873592245783i</v>
      </c>
      <c r="EJ127" s="240" t="str">
        <f t="shared" ca="1" si="164"/>
        <v>-0,403931926258189+0,911255824278514i</v>
      </c>
      <c r="EK127" s="240" t="str">
        <f t="shared" ca="1" si="165"/>
        <v>0,242195079126765+0,966896955202024i</v>
      </c>
      <c r="EL127" s="240" t="str">
        <f t="shared" ca="1" si="166"/>
        <v>0,785799177094834+0,613243696754599i</v>
      </c>
      <c r="EM127" s="240" t="str">
        <f t="shared" ca="1" si="167"/>
        <v>0,996768869062515+2,10033845461535E-14i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-0,0808221693730098-0,640512360508973i</v>
      </c>
      <c r="G128" s="247" t="str">
        <f t="shared" si="173"/>
        <v>-0,407325746941592+0,313844960560457i</v>
      </c>
      <c r="H128" s="247" t="str">
        <f t="shared" si="38"/>
        <v>0,00830116000508045-0,190041503571642i</v>
      </c>
      <c r="I128" s="247" t="str">
        <f t="shared" si="174"/>
        <v>-0,0795865011673857+0,223607729219103i</v>
      </c>
      <c r="J128" s="275" t="str">
        <f ca="1">IMPRODUCT(1/N_FFT2,AQ100)</f>
        <v>0,00405620819233316-1,00507490538885E-06i</v>
      </c>
      <c r="K128" s="274" t="str">
        <f t="shared" ca="1" si="175"/>
        <v>-0,000322594675516993+0,000907079493522672i</v>
      </c>
      <c r="N128" s="265">
        <f t="shared" ca="1" si="176"/>
        <v>1.0032936094343938</v>
      </c>
      <c r="O128" s="240">
        <f t="shared" ca="1" si="39"/>
        <v>-0.99670639056560617</v>
      </c>
      <c r="P128" s="240" t="str">
        <f t="shared" ca="1" si="40"/>
        <v>-0,770464458840656+0,632303840457808i</v>
      </c>
      <c r="Q128" s="240" t="str">
        <f t="shared" ca="1" si="41"/>
        <v>-0,194447770690982+0,977554956750579i</v>
      </c>
      <c r="R128" s="240" t="str">
        <f t="shared" ca="1" si="42"/>
        <v>0,469844140086243+0,879016560151706i</v>
      </c>
      <c r="S128" s="240" t="str">
        <f t="shared" ca="1" si="43"/>
        <v>0,920836634166764+0,381423022601865i</v>
      </c>
      <c r="T128" s="240" t="str">
        <f t="shared" ca="1" si="44"/>
        <v>0,953788548014288-0,289328592902801i</v>
      </c>
      <c r="U128" s="241" t="str">
        <f t="shared" ca="1" si="45"/>
        <v>0,553740401658663-0,828731076143052i</v>
      </c>
      <c r="V128" s="240" t="str">
        <f t="shared" ca="1" si="46"/>
        <v>-0,0976943101514384-0,991906976867465i</v>
      </c>
      <c r="W128" s="240" t="str">
        <f t="shared" ca="1" si="47"/>
        <v>-0,704777847620909-0,704777847620906i</v>
      </c>
      <c r="X128" s="240" t="str">
        <f t="shared" ca="1" si="48"/>
        <v>-0,991906976867465-0,0976943101514344i</v>
      </c>
      <c r="Y128" s="240" t="str">
        <f t="shared" ca="1" si="49"/>
        <v>-0,828731076143055+0,553740401658658i</v>
      </c>
      <c r="Z128" s="240" t="str">
        <f t="shared" ca="1" si="50"/>
        <v>-0,289328592902798+0,953788548014289i</v>
      </c>
      <c r="AA128" s="240" t="str">
        <f t="shared" ca="1" si="51"/>
        <v>0,381423022601868+0,920836634166763i</v>
      </c>
      <c r="AB128" s="240" t="str">
        <f t="shared" ca="1" si="52"/>
        <v>0,879016560151707+0,46984414008624i</v>
      </c>
      <c r="AC128" s="240" t="str">
        <f t="shared" ca="1" si="53"/>
        <v>0,97755495675058-0,194447770690976i</v>
      </c>
      <c r="AD128" s="240" t="str">
        <f t="shared" ca="1" si="54"/>
        <v>0,632303840457815-0,77046445884065i</v>
      </c>
      <c r="AE128" s="240" t="str">
        <f t="shared" ca="1" si="55"/>
        <v>-2,43596973395325E-14-0,996706390565606i</v>
      </c>
      <c r="AF128" s="240" t="str">
        <f t="shared" ca="1" si="56"/>
        <v>-0,632303840457775-0,770464458840684i</v>
      </c>
      <c r="AG128" s="240" t="str">
        <f t="shared" ca="1" si="57"/>
        <v>-0,977554956750577-0,194447770690988i</v>
      </c>
      <c r="AH128" s="240" t="str">
        <f t="shared" ca="1" si="58"/>
        <v>-0,879016560151694+0,469844140086265i</v>
      </c>
      <c r="AI128" s="240" t="str">
        <f t="shared" ca="1" si="59"/>
        <v>-0,381423022601908+0,920836634166747i</v>
      </c>
      <c r="AJ128" s="240" t="str">
        <f t="shared" ca="1" si="60"/>
        <v>0,289328592902786+0,953788548014292i</v>
      </c>
      <c r="AK128" s="240" t="str">
        <f t="shared" ca="1" si="61"/>
        <v>0,828731076143065+0,553740401658644i</v>
      </c>
      <c r="AL128" s="240" t="str">
        <f t="shared" ca="1" si="62"/>
        <v>0,991906976867469-0,0976943101513921i</v>
      </c>
      <c r="AM128" s="240" t="str">
        <f t="shared" ca="1" si="63"/>
        <v>0,704777847620917-0,704777847620898i</v>
      </c>
      <c r="AN128" s="240" t="str">
        <f t="shared" ca="1" si="64"/>
        <v>0,0976943101514198-0,991906976867467i</v>
      </c>
      <c r="AO128" s="240" t="str">
        <f t="shared" ca="1" si="65"/>
        <v>-0,553740401658704-0,828731076143025i</v>
      </c>
      <c r="AP128" s="240" t="str">
        <f t="shared" ca="1" si="66"/>
        <v>-0,953788548014284-0,289328592902814i</v>
      </c>
      <c r="AQ128" s="240" t="str">
        <f t="shared" ca="1" si="67"/>
        <v>-0,920836634166758+0,38142302260188i</v>
      </c>
      <c r="AR128" s="240" t="str">
        <f t="shared" ca="1" si="68"/>
        <v>-0,920836634166758+0,38142302260188i</v>
      </c>
      <c r="AS128" s="240" t="str">
        <f t="shared" ca="1" si="69"/>
        <v>0,19444777069096+0,977554956750583i</v>
      </c>
      <c r="AT128" s="240" t="str">
        <f t="shared" ca="1" si="70"/>
        <v>0,770464458840666+0,632303840457796i</v>
      </c>
      <c r="AU128" s="240" t="str">
        <f t="shared" ca="1" si="71"/>
        <v>0,996706390565606-4,8719394679065E-14i</v>
      </c>
      <c r="AV128" s="240" t="str">
        <f t="shared" ca="1" si="72"/>
        <v>0,770464458840669-0,632303840457792i</v>
      </c>
      <c r="AW128" s="240" t="str">
        <f t="shared" ca="1" si="73"/>
        <v>0,194447770690965-0,977554956750582i</v>
      </c>
      <c r="AX128" s="240" t="str">
        <f t="shared" ca="1" si="74"/>
        <v>-0,469844140086285-0,879016560151684i</v>
      </c>
      <c r="AY128" s="240" t="str">
        <f t="shared" ca="1" si="75"/>
        <v>-0,920836634166756-0,381423022601885i</v>
      </c>
      <c r="AZ128" s="240" t="str">
        <f t="shared" ca="1" si="76"/>
        <v>-0,953788548014285+0,289328592902809i</v>
      </c>
      <c r="BA128" s="240" t="str">
        <f t="shared" ca="1" si="77"/>
        <v>-0,553740401658622+0,828731076143079i</v>
      </c>
      <c r="BB128" s="240" t="str">
        <f t="shared" ca="1" si="78"/>
        <v>0,0976943101514145+0,991906976867467i</v>
      </c>
      <c r="BC128" s="240" t="str">
        <f t="shared" ca="1" si="79"/>
        <v>0,704777847620914+0,704777847620901i</v>
      </c>
      <c r="BD128" s="240" t="str">
        <f t="shared" ca="1" si="80"/>
        <v>0,991906976867469+0,0976943101513973i</v>
      </c>
      <c r="BE128" s="240" t="str">
        <f t="shared" ca="1" si="81"/>
        <v>0,828731076143068-0,55374040165864i</v>
      </c>
      <c r="BF128" s="240" t="str">
        <f t="shared" ca="1" si="82"/>
        <v>0,289328592902789-0,953788548014291i</v>
      </c>
      <c r="BG128" s="240" t="str">
        <f t="shared" ca="1" si="83"/>
        <v>-0,381423022601901-0,920836634166749i</v>
      </c>
      <c r="BH128" s="240" t="str">
        <f t="shared" ca="1" si="84"/>
        <v>-0,879016560151692-0,469844140086269i</v>
      </c>
      <c r="BI128" s="240" t="str">
        <f t="shared" ca="1" si="85"/>
        <v>-0,977554956750578+0,194447770690982i</v>
      </c>
      <c r="BJ128" s="240" t="str">
        <f t="shared" ca="1" si="86"/>
        <v>-0,632303840457782+0,770464458840678i</v>
      </c>
      <c r="BK128" s="240" t="str">
        <f t="shared" ca="1" si="87"/>
        <v>-2,78397621654462E-14+0,996706390565606i</v>
      </c>
      <c r="BL128" s="240" t="str">
        <f t="shared" ca="1" si="88"/>
        <v>0,63230384045781+0,770464458840655i</v>
      </c>
      <c r="BM128" s="240" t="str">
        <f t="shared" ca="1" si="89"/>
        <v>0,977554956750587+0,19444777069094i</v>
      </c>
      <c r="BN128" s="240" t="str">
        <f t="shared" ca="1" si="90"/>
        <v>0,87901656015172-0,469844140086217i</v>
      </c>
      <c r="BO128" s="240" t="str">
        <f t="shared" ca="1" si="91"/>
        <v>0,381423022601861-0,920836634166766i</v>
      </c>
      <c r="BP128" s="240" t="str">
        <f t="shared" ca="1" si="92"/>
        <v>-0,289328592902831-0,953788548014279i</v>
      </c>
      <c r="BQ128" s="240" t="str">
        <f t="shared" ca="1" si="93"/>
        <v>-0,828731076143035-0,553740401658689i</v>
      </c>
      <c r="BR128" s="240" t="str">
        <f t="shared" ca="1" si="94"/>
        <v>-0,991906976867465+0,0976943101514405i</v>
      </c>
      <c r="BS128" s="240" t="str">
        <f t="shared" ca="1" si="95"/>
        <v>-0,704777847620885+0,70477784762093i</v>
      </c>
      <c r="BT128" s="240" t="str">
        <f t="shared" ca="1" si="96"/>
        <v>-0,09769431015147+0,991906976867462i</v>
      </c>
      <c r="BU128" s="240" t="str">
        <f t="shared" ca="1" si="97"/>
        <v>0,553740401658659+0,828731076143055i</v>
      </c>
      <c r="BV128" s="240" t="str">
        <f t="shared" ca="1" si="98"/>
        <v>0,953788548014297+0,289328592902771i</v>
      </c>
      <c r="BW128" s="240" t="str">
        <f t="shared" ca="1" si="99"/>
        <v>0,920836634166777-0,381423022601834i</v>
      </c>
      <c r="BX128" s="240" t="str">
        <f t="shared" ca="1" si="100"/>
        <v>0,469844140086249-0,879016560151702i</v>
      </c>
      <c r="BY128" s="240" t="str">
        <f t="shared" ca="1" si="101"/>
        <v>-0,194447770691008-0,977554956750573i</v>
      </c>
      <c r="BZ128" s="240" t="str">
        <f t="shared" ca="1" si="102"/>
        <v>-0,770464458840633-0,632303840457837i</v>
      </c>
      <c r="CA128" s="240" t="str">
        <f t="shared" ca="1" si="103"/>
        <v>-0,996706390565606-8,79158346717921E-15i</v>
      </c>
      <c r="CB128" s="240" t="str">
        <f t="shared" ca="1" si="104"/>
        <v>-0,770464458840639+0,63230384045783i</v>
      </c>
      <c r="CC128" s="240" t="str">
        <f t="shared" ca="1" si="105"/>
        <v>-0,194447770691018+0,977554956750571i</v>
      </c>
      <c r="CD128" s="240" t="str">
        <f t="shared" ca="1" si="106"/>
        <v>0,46984414008624+0,879016560151707i</v>
      </c>
      <c r="CE128" s="240" t="str">
        <f t="shared" ca="1" si="107"/>
        <v>0,920836634166773+0,381423022601843i</v>
      </c>
      <c r="CF128" s="240" t="str">
        <f t="shared" ca="1" si="108"/>
        <v>0,9537885480143-0,289328592902761i</v>
      </c>
      <c r="CG128" s="240" t="str">
        <f t="shared" ca="1" si="109"/>
        <v>0,553740401658668-0,828731076143049i</v>
      </c>
      <c r="CH128" s="240" t="str">
        <f t="shared" ca="1" si="110"/>
        <v>-0,0976943101514596-0,991906976867463i</v>
      </c>
      <c r="CI128" s="240" t="str">
        <f t="shared" ca="1" si="111"/>
        <v>-0,704777847620878-0,704777847620937i</v>
      </c>
      <c r="CJ128" s="240" t="str">
        <f t="shared" ca="1" si="112"/>
        <v>-0,991906976867464-0,097694310151451i</v>
      </c>
      <c r="CK128" s="240" t="str">
        <f t="shared" ca="1" si="113"/>
        <v>-0,828731076143041+0,55374040165868i</v>
      </c>
      <c r="CL128" s="240" t="str">
        <f t="shared" ca="1" si="114"/>
        <v>-0,289328592902841+0,953788548014276i</v>
      </c>
      <c r="CM128" s="240" t="str">
        <f t="shared" ca="1" si="115"/>
        <v>0,381423022601851+0,92083663416677i</v>
      </c>
      <c r="CN128" s="240" t="str">
        <f t="shared" ca="1" si="116"/>
        <v>0,879016560151715+0,469844140086226i</v>
      </c>
      <c r="CO128" s="240" t="str">
        <f t="shared" ca="1" si="117"/>
        <v>0,977554956750589-0,194447770690929i</v>
      </c>
      <c r="CP128" s="240" t="str">
        <f t="shared" ca="1" si="118"/>
        <v>0,632303840457818-0,770464458840649i</v>
      </c>
      <c r="CQ128" s="240" t="str">
        <f t="shared" ca="1" si="119"/>
        <v>-1,73386200861084E-14-0,996706390565606i</v>
      </c>
      <c r="CR128" s="240" t="str">
        <f t="shared" ca="1" si="120"/>
        <v>-0,632303840457768-0,770464458840689i</v>
      </c>
      <c r="CS128" s="240" t="str">
        <f t="shared" ca="1" si="121"/>
        <v>-0,977554956750576-0,194447770690993i</v>
      </c>
      <c r="CT128" s="240" t="str">
        <f t="shared" ca="1" si="122"/>
        <v>-0,879016560151698+0,469844140086257i</v>
      </c>
      <c r="CU128" s="240" t="str">
        <f t="shared" ca="1" si="123"/>
        <v>-0,381423022601819+0,920836634166783i</v>
      </c>
      <c r="CV128" s="240" t="str">
        <f t="shared" ca="1" si="124"/>
        <v>0,289328592902779+0,953788548014294i</v>
      </c>
      <c r="CW128" s="240" t="str">
        <f t="shared" ca="1" si="125"/>
        <v>0,828731076143064+0,553740401658646i</v>
      </c>
      <c r="CX128" s="240" t="str">
        <f t="shared" ca="1" si="126"/>
        <v>0,99190697686747-0,0976943101513869i</v>
      </c>
      <c r="CY128" s="240" t="str">
        <f t="shared" ca="1" si="127"/>
        <v>0,704777847620924-0,704777847620891i</v>
      </c>
      <c r="CZ128" s="240" t="str">
        <f t="shared" ca="1" si="128"/>
        <v>0,097694310151425-0,991906976867466i</v>
      </c>
      <c r="DA128" s="240" t="str">
        <f t="shared" ca="1" si="129"/>
        <v>-0,553740401658696-0,82873107614303i</v>
      </c>
      <c r="DB128" s="240" t="str">
        <f t="shared" ca="1" si="130"/>
        <v>-0,953788548014283-0,289328592902816i</v>
      </c>
      <c r="DC128" s="240" t="str">
        <f t="shared" ca="1" si="131"/>
        <v>-0,92083663416676+0,381423022601875i</v>
      </c>
      <c r="DD128" s="240" t="str">
        <f t="shared" ca="1" si="132"/>
        <v>-0,469844140086297+0,879016560151677i</v>
      </c>
      <c r="DE128" s="240" t="str">
        <f t="shared" ca="1" si="133"/>
        <v>0,194447770690948+0,977554956750585i</v>
      </c>
      <c r="DF128" s="240" t="str">
        <f t="shared" ca="1" si="134"/>
        <v>0,770464458840665+0,632303840457798i</v>
      </c>
      <c r="DG128" s="240" t="str">
        <f t="shared" ca="1" si="135"/>
        <v>0,996706390565606-4,3468823639396E-14i</v>
      </c>
      <c r="DH128" s="240" t="str">
        <f t="shared" ca="1" si="136"/>
        <v>0,770464458840673-0,632303840457788i</v>
      </c>
      <c r="DI128" s="240" t="str">
        <f t="shared" ca="1" si="137"/>
        <v>0,194447770690974-0,97755495675058i</v>
      </c>
      <c r="DJ128" s="240" t="str">
        <f t="shared" ca="1" si="138"/>
        <v>-0,469844140086286-0,879016560151683i</v>
      </c>
      <c r="DK128" s="240" t="str">
        <f t="shared" ca="1" si="139"/>
        <v>-0,920836634166755-0,381423022601887i</v>
      </c>
      <c r="DL128" s="240" t="str">
        <f t="shared" ca="1" si="140"/>
        <v>-0,953788548014287+0,289328592902804i</v>
      </c>
      <c r="DM128" s="240" t="str">
        <f t="shared" ca="1" si="141"/>
        <v>-0,55374040165863+0,828731076143075i</v>
      </c>
      <c r="DN128" s="240" t="str">
        <f t="shared" ca="1" si="142"/>
        <v>0,0976943101514059+0,991906976867468i</v>
      </c>
      <c r="DO128" s="240" t="str">
        <f t="shared" ca="1" si="143"/>
        <v>0,704777847620915+0,7047778476209i</v>
      </c>
      <c r="DP128" s="240" t="str">
        <f t="shared" ca="1" si="144"/>
        <v>0,991906976867469+0,097694310151399i</v>
      </c>
      <c r="DQ128" s="240" t="str">
        <f t="shared" ca="1" si="145"/>
        <v>0,828731076143071-0,553740401658636i</v>
      </c>
      <c r="DR128" s="240" t="str">
        <f t="shared" ca="1" si="146"/>
        <v>0,289328592902797-0,953788548014289i</v>
      </c>
      <c r="DS128" s="240" t="str">
        <f t="shared" ca="1" si="147"/>
        <v>-0,381423022601893-0,920836634166752i</v>
      </c>
      <c r="DT128" s="240" t="str">
        <f t="shared" ca="1" si="148"/>
        <v>-0,879016560151693-0,469844140086268i</v>
      </c>
      <c r="DU128" s="240" t="str">
        <f t="shared" ca="1" si="149"/>
        <v>-0,977554956750579+0,194447770690981i</v>
      </c>
      <c r="DV128" s="240" t="str">
        <f t="shared" ca="1" si="150"/>
        <v>-0,632303840457783+0,770464458840677i</v>
      </c>
      <c r="DW128" s="240" t="str">
        <f t="shared" ca="1" si="151"/>
        <v>-3,66313456326255E-14+0,996706390565606i</v>
      </c>
      <c r="DX128" s="240" t="str">
        <f t="shared" ca="1" si="152"/>
        <v>0,632303840457803+0,77046445884066i</v>
      </c>
      <c r="DY128" s="240" t="str">
        <f t="shared" ca="1" si="153"/>
        <v>0,977554956750587+0,194447770690941i</v>
      </c>
      <c r="DZ128" s="240" t="str">
        <f t="shared" ca="1" si="154"/>
        <v>0,879016560151721-0,469844140086216i</v>
      </c>
      <c r="EA128" s="240" t="str">
        <f t="shared" ca="1" si="155"/>
        <v>0,381423022601869-0,920836634166762i</v>
      </c>
      <c r="EB128" s="240" t="str">
        <f t="shared" ca="1" si="156"/>
        <v>-0,289328592902822-0,953788548014281i</v>
      </c>
      <c r="EC128" s="240" t="str">
        <f t="shared" ca="1" si="157"/>
        <v>-0,82873107614303-0,553740401658697i</v>
      </c>
      <c r="ED128" s="240" t="str">
        <f t="shared" ca="1" si="158"/>
        <v>-0,991906976867465+0,0976943101514389i</v>
      </c>
      <c r="EE128" s="240" t="str">
        <f t="shared" ca="1" si="159"/>
        <v>-0,704777847620887+0,704777847620928i</v>
      </c>
      <c r="EF128" s="240" t="str">
        <f t="shared" ca="1" si="160"/>
        <v>-0,0976943101514787+0,991906976867461i</v>
      </c>
      <c r="EG128" s="240" t="str">
        <f t="shared" ca="1" si="161"/>
        <v>0,553740401658651+0,82873107614306i</v>
      </c>
      <c r="EH128" s="240" t="str">
        <f t="shared" ca="1" si="162"/>
        <v>0,953788548014294+0,289328592902779i</v>
      </c>
      <c r="EI128" s="240" t="str">
        <f t="shared" ca="1" si="163"/>
        <v>0,920836634166778-0,381423022601832i</v>
      </c>
      <c r="EJ128" s="240" t="str">
        <f t="shared" ca="1" si="164"/>
        <v>0,469844140086251-0,879016560151702i</v>
      </c>
      <c r="EK128" s="240" t="str">
        <f t="shared" ca="1" si="165"/>
        <v>-0,194447770690999-0,977554956750575i</v>
      </c>
      <c r="EL128" s="240" t="str">
        <f t="shared" ca="1" si="166"/>
        <v>-0,770464458840627-0,632303840457844i</v>
      </c>
      <c r="EM128" s="240" t="str">
        <f t="shared" ca="1" si="167"/>
        <v>-0,996706390565606-1,75831669343584E-14i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-0,0821182657544996-0,617270890787179i</v>
      </c>
      <c r="G129" s="247" t="str">
        <f t="shared" si="173"/>
        <v>-0,397274389685106+0,316664882328911i</v>
      </c>
      <c r="H129" s="247" t="str">
        <f t="shared" si="38"/>
        <v>0,00786538191573481-0,183500986526215i</v>
      </c>
      <c r="I129" s="247" t="str">
        <f t="shared" si="174"/>
        <v>-0,0719035979883472+0,217303138177117i</v>
      </c>
      <c r="J129" s="275" t="str">
        <f ca="1">IMPRODUCT(1/N_FFT2,AR100)</f>
        <v>0,00405620819233316-1,00507490538885E-06i</v>
      </c>
      <c r="K129" s="274" t="str">
        <f t="shared" ca="1" si="175"/>
        <v>-0,00029143755728752+0,000881499037795672i</v>
      </c>
      <c r="N129" s="265">
        <f t="shared" ca="1" si="176"/>
        <v>1.0033606333508249</v>
      </c>
      <c r="O129" s="240">
        <f t="shared" ca="1" si="39"/>
        <v>-0.99663936664917496</v>
      </c>
      <c r="P129" s="240" t="str">
        <f t="shared" ca="1" si="40"/>
        <v>-0,754664145203375+0,650977768513893i</v>
      </c>
      <c r="Q129" s="240" t="str">
        <f t="shared" ca="1" si="41"/>
        <v>-0,14623736712932+0,985852250395542i</v>
      </c>
      <c r="R129" s="240" t="str">
        <f t="shared" ca="1" si="42"/>
        <v>0,53319968904309+0,842014322181766i</v>
      </c>
      <c r="S129" s="240" t="str">
        <f t="shared" ca="1" si="43"/>
        <v>0,953724410125198+0,289309136886847i</v>
      </c>
      <c r="T129" s="240" t="str">
        <f t="shared" ca="1" si="44"/>
        <v>0,911137431908863-0,403879446530015i</v>
      </c>
      <c r="U129" s="241" t="str">
        <f t="shared" ca="1" si="45"/>
        <v>0,42611823752399-0,900951316556182i</v>
      </c>
      <c r="V129" s="240" t="str">
        <f t="shared" ca="1" si="46"/>
        <v>-0,265816433687035-0,960537167806002i</v>
      </c>
      <c r="W129" s="240" t="str">
        <f t="shared" ca="1" si="47"/>
        <v>-0,828675347793243-0,553703165165791i</v>
      </c>
      <c r="X129" s="240" t="str">
        <f t="shared" ca="1" si="48"/>
        <v>-0,989144174774726+0,121999297801646i</v>
      </c>
      <c r="Y129" s="240" t="str">
        <f t="shared" ca="1" si="49"/>
        <v>-0,669302091426318+0,738461060291757i</v>
      </c>
      <c r="Z129" s="240" t="str">
        <f t="shared" ca="1" si="50"/>
        <v>-0,0244587544518709+0,996339197505313i</v>
      </c>
      <c r="AA129" s="240" t="str">
        <f t="shared" ca="1" si="51"/>
        <v>0,632261320935345+0,770412648652631i</v>
      </c>
      <c r="AB129" s="240" t="str">
        <f t="shared" ca="1" si="52"/>
        <v>0,981966485484107+0,17038734853521i</v>
      </c>
      <c r="AC129" s="240" t="str">
        <f t="shared" ca="1" si="53"/>
        <v>0,854846098627551-0,512375033365331i</v>
      </c>
      <c r="AD129" s="240" t="str">
        <f t="shared" ca="1" si="54"/>
        <v>0,312627571080527-0,946337164521799i</v>
      </c>
      <c r="AE129" s="240" t="str">
        <f t="shared" ca="1" si="55"/>
        <v>-0,381397373659476-0,920774712142185i</v>
      </c>
      <c r="AF129" s="240" t="str">
        <f t="shared" ca="1" si="56"/>
        <v>-0,890222501819133-0,448100350825295i</v>
      </c>
      <c r="AG129" s="240" t="str">
        <f t="shared" ca="1" si="57"/>
        <v>-0,96677133381371+0,242163612607116i</v>
      </c>
      <c r="AH129" s="240" t="str">
        <f t="shared" ca="1" si="58"/>
        <v>-0,573873111206099+0,814837210361371i</v>
      </c>
      <c r="AI129" s="240" t="str">
        <f t="shared" ca="1" si="59"/>
        <v>0,0976877406587664+0,991840275689516i</v>
      </c>
      <c r="AJ129" s="240" t="str">
        <f t="shared" ca="1" si="60"/>
        <v>0,72181315405027+0,687223251785669i</v>
      </c>
      <c r="AK129" s="240" t="str">
        <f t="shared" ca="1" si="61"/>
        <v>0,995438870884395+0,0489027758646511i</v>
      </c>
      <c r="AL129" s="240" t="str">
        <f t="shared" ca="1" si="62"/>
        <v>0,785697084329897-0,613164022778869i</v>
      </c>
      <c r="AM129" s="240" t="str">
        <f t="shared" ca="1" si="63"/>
        <v>0,194434694973539-0,977489220679909i</v>
      </c>
      <c r="AN129" s="240" t="str">
        <f t="shared" ca="1" si="64"/>
        <v>-0,491241742126383-0,867162947748291i</v>
      </c>
      <c r="AO129" s="240" t="str">
        <f t="shared" ca="1" si="65"/>
        <v>-0,938379880796304-0,335757690115334i</v>
      </c>
      <c r="AP129" s="240" t="str">
        <f t="shared" ca="1" si="66"/>
        <v>-0,929857352118899+0,358685561272401i</v>
      </c>
      <c r="AQ129" s="240" t="str">
        <f t="shared" ca="1" si="67"/>
        <v>-0,469812545230794+0,87895745033456i</v>
      </c>
      <c r="AR129" s="240" t="str">
        <f t="shared" ca="1" si="68"/>
        <v>-0,469812545230794+0,87895745033456i</v>
      </c>
      <c r="AS129" s="240" t="str">
        <f t="shared" ca="1" si="69"/>
        <v>0,800508245462702+0,593697377542713i</v>
      </c>
      <c r="AT129" s="240" t="str">
        <f t="shared" ca="1" si="70"/>
        <v>0,993938929109514-0,0733173400738306i</v>
      </c>
      <c r="AU129" s="240" t="str">
        <f t="shared" ca="1" si="71"/>
        <v>0,704730454555098-0,704730454555098i</v>
      </c>
      <c r="AV129" s="240" t="str">
        <f t="shared" ca="1" si="72"/>
        <v>0,0733173400738341-0,993938929109513i</v>
      </c>
      <c r="AW129" s="240" t="str">
        <f t="shared" ca="1" si="73"/>
        <v>-0,593697377542713-0,800508245462702i</v>
      </c>
      <c r="AX129" s="240" t="str">
        <f t="shared" ca="1" si="74"/>
        <v>-0,972423152919847-0,218364921222005i</v>
      </c>
      <c r="AY129" s="240" t="str">
        <f t="shared" ca="1" si="75"/>
        <v>-0,878957450334609+0,469812545230704i</v>
      </c>
      <c r="AZ129" s="240" t="str">
        <f t="shared" ca="1" si="76"/>
        <v>-0,358685561272401+0,929857352118899i</v>
      </c>
      <c r="BA129" s="240" t="str">
        <f t="shared" ca="1" si="77"/>
        <v>0,335757690115331+0,938379880796305i</v>
      </c>
      <c r="BB129" s="240" t="str">
        <f t="shared" ca="1" si="78"/>
        <v>0,867162947748291+0,491241742126383i</v>
      </c>
      <c r="BC129" s="240" t="str">
        <f t="shared" ca="1" si="79"/>
        <v>0,97748922067991-0,194434694973536i</v>
      </c>
      <c r="BD129" s="240" t="str">
        <f t="shared" ca="1" si="80"/>
        <v>0,613164022778869-0,785697084329897i</v>
      </c>
      <c r="BE129" s="240" t="str">
        <f t="shared" ca="1" si="81"/>
        <v>-0,0489027758646493-0,995438870884395i</v>
      </c>
      <c r="BF129" s="240" t="str">
        <f t="shared" ca="1" si="82"/>
        <v>-0,687223251785667-0,721813154050272i</v>
      </c>
      <c r="BG129" s="240" t="str">
        <f t="shared" ca="1" si="83"/>
        <v>-0,991840275689506-0,0976877406588668i</v>
      </c>
      <c r="BH129" s="240" t="str">
        <f t="shared" ca="1" si="84"/>
        <v>-0,814837210361371+0,573873111206099i</v>
      </c>
      <c r="BI129" s="240" t="str">
        <f t="shared" ca="1" si="85"/>
        <v>-0,242163612607116+0,96677133381371i</v>
      </c>
      <c r="BJ129" s="240" t="str">
        <f t="shared" ca="1" si="86"/>
        <v>0,448100350825292+0,890222501819134i</v>
      </c>
      <c r="BK129" s="240" t="str">
        <f t="shared" ca="1" si="87"/>
        <v>0,920774712142183+0,381397373659479i</v>
      </c>
      <c r="BL129" s="240" t="str">
        <f t="shared" ca="1" si="88"/>
        <v>0,946337164521801-0,312627571080522i</v>
      </c>
      <c r="BM129" s="240" t="str">
        <f t="shared" ca="1" si="89"/>
        <v>0,512375033365314-0,854846098627561i</v>
      </c>
      <c r="BN129" s="240" t="str">
        <f t="shared" ca="1" si="90"/>
        <v>-0,1703873485352-0,981966485484109i</v>
      </c>
      <c r="BO129" s="240" t="str">
        <f t="shared" ca="1" si="91"/>
        <v>-0,77041264865266-0,632261320935309i</v>
      </c>
      <c r="BP129" s="240" t="str">
        <f t="shared" ca="1" si="92"/>
        <v>-0,996339197505313+0,0244587544518762i</v>
      </c>
      <c r="BQ129" s="240" t="str">
        <f t="shared" ca="1" si="93"/>
        <v>-0,738461060291776+0,669302091426297i</v>
      </c>
      <c r="BR129" s="240" t="str">
        <f t="shared" ca="1" si="94"/>
        <v>-0,121999297801608+0,989144174774731i</v>
      </c>
      <c r="BS129" s="240" t="str">
        <f t="shared" ca="1" si="95"/>
        <v>0,55370316516579+0,828675347793244i</v>
      </c>
      <c r="BT129" s="240" t="str">
        <f t="shared" ca="1" si="96"/>
        <v>0,96053716780599+0,265816433687077i</v>
      </c>
      <c r="BU129" s="240" t="str">
        <f t="shared" ca="1" si="97"/>
        <v>0,900951316556176-0,426118237524003i</v>
      </c>
      <c r="BV129" s="240" t="str">
        <f t="shared" ca="1" si="98"/>
        <v>0,403879446530024-0,911137431908859i</v>
      </c>
      <c r="BW129" s="240" t="str">
        <f t="shared" ca="1" si="99"/>
        <v>-0,289309136886799-0,953724410125213i</v>
      </c>
      <c r="BX129" s="240" t="str">
        <f t="shared" ca="1" si="100"/>
        <v>-0,84201432218177-0,533199689043084i</v>
      </c>
      <c r="BY129" s="240" t="str">
        <f t="shared" ca="1" si="101"/>
        <v>-0,985852250395545+0,146237367129296i</v>
      </c>
      <c r="BZ129" s="240" t="str">
        <f t="shared" ca="1" si="102"/>
        <v>-0,650977768513863+0,7546641452034i</v>
      </c>
      <c r="CA129" s="240" t="str">
        <f t="shared" ca="1" si="103"/>
        <v>-1,08055856650561E-19+0,996639366649175i</v>
      </c>
      <c r="CB129" s="240" t="str">
        <f t="shared" ca="1" si="104"/>
        <v>0,650977768513863+0,7546641452034i</v>
      </c>
      <c r="CC129" s="240" t="str">
        <f t="shared" ca="1" si="105"/>
        <v>0,985852250395544+0,146237367129303i</v>
      </c>
      <c r="CD129" s="240" t="str">
        <f t="shared" ca="1" si="106"/>
        <v>0,842014322181774-0,533199689043078i</v>
      </c>
      <c r="CE129" s="240" t="str">
        <f t="shared" ca="1" si="107"/>
        <v>0,289309136886799-0,953724410125213i</v>
      </c>
      <c r="CF129" s="240" t="str">
        <f t="shared" ca="1" si="108"/>
        <v>-0,403879446530024-0,911137431908859i</v>
      </c>
      <c r="CG129" s="240" t="str">
        <f t="shared" ca="1" si="109"/>
        <v>-0,900951316556173-0,42611823752401i</v>
      </c>
      <c r="CH129" s="240" t="str">
        <f t="shared" ca="1" si="110"/>
        <v>-0,960537167805992+0,26581643368707i</v>
      </c>
      <c r="CI129" s="240" t="str">
        <f t="shared" ca="1" si="111"/>
        <v>-0,553703165165796+0,82867534779324i</v>
      </c>
      <c r="CJ129" s="240" t="str">
        <f t="shared" ca="1" si="112"/>
        <v>0,121999297801608+0,989144174774731i</v>
      </c>
      <c r="CK129" s="240" t="str">
        <f t="shared" ca="1" si="113"/>
        <v>0,738461060291776+0,669302091426297i</v>
      </c>
      <c r="CL129" s="240" t="str">
        <f t="shared" ca="1" si="114"/>
        <v>0,996339197505313+0,0244587544518832i</v>
      </c>
      <c r="CM129" s="240" t="str">
        <f t="shared" ca="1" si="115"/>
        <v>0,770412648652664-0,632261320935304i</v>
      </c>
      <c r="CN129" s="240" t="str">
        <f t="shared" ca="1" si="116"/>
        <v>0,1703873485352-0,981966485484109i</v>
      </c>
      <c r="CO129" s="240" t="str">
        <f t="shared" ca="1" si="117"/>
        <v>-0,512375033365314-0,854846098627561i</v>
      </c>
      <c r="CP129" s="240" t="str">
        <f t="shared" ca="1" si="118"/>
        <v>-0,946337164521799-0,312627571080529i</v>
      </c>
      <c r="CQ129" s="240" t="str">
        <f t="shared" ca="1" si="119"/>
        <v>-0,920774712142186+0,381397373659473i</v>
      </c>
      <c r="CR129" s="240" t="str">
        <f t="shared" ca="1" si="120"/>
        <v>-0,448100350825299+0,890222501819131i</v>
      </c>
      <c r="CS129" s="240" t="str">
        <f t="shared" ca="1" si="121"/>
        <v>0,242163612607116+0,96677133381371i</v>
      </c>
      <c r="CT129" s="240" t="str">
        <f t="shared" ca="1" si="122"/>
        <v>0,814837210361371+0,573873111206099i</v>
      </c>
      <c r="CU129" s="240" t="str">
        <f t="shared" ca="1" si="123"/>
        <v>0,991840275689506-0,0976877406588633i</v>
      </c>
      <c r="CV129" s="240" t="str">
        <f t="shared" ca="1" si="124"/>
        <v>0,687223251785672-0,721813154050269i</v>
      </c>
      <c r="CW129" s="240" t="str">
        <f t="shared" ca="1" si="125"/>
        <v>0,0489027758646564-0,995438870884395i</v>
      </c>
      <c r="CX129" s="240" t="str">
        <f t="shared" ca="1" si="126"/>
        <v>-0,613164022778869-0,785697084329897i</v>
      </c>
      <c r="CY129" s="240" t="str">
        <f t="shared" ca="1" si="127"/>
        <v>-0,977489220679909-0,194434694973539i</v>
      </c>
      <c r="CZ129" s="240" t="str">
        <f t="shared" ca="1" si="128"/>
        <v>-0,867162947748292+0,49124174212638i</v>
      </c>
      <c r="DA129" s="240" t="str">
        <f t="shared" ca="1" si="129"/>
        <v>-0,335757690115331+0,938379880796305i</v>
      </c>
      <c r="DB129" s="240" t="str">
        <f t="shared" ca="1" si="130"/>
        <v>0,358685561272401+0,929857352118899i</v>
      </c>
      <c r="DC129" s="240" t="str">
        <f t="shared" ca="1" si="131"/>
        <v>0,87895745033456+0,469812545230794i</v>
      </c>
      <c r="DD129" s="240" t="str">
        <f t="shared" ca="1" si="132"/>
        <v>0,972423152919847-0,218364921222002i</v>
      </c>
      <c r="DE129" s="240" t="str">
        <f t="shared" ca="1" si="133"/>
        <v>0,593697377542716-0,8005082454627i</v>
      </c>
      <c r="DF129" s="240" t="str">
        <f t="shared" ca="1" si="134"/>
        <v>-0,0733173400738271-0,993938929109514i</v>
      </c>
      <c r="DG129" s="240" t="str">
        <f t="shared" ca="1" si="135"/>
        <v>-0,704730454555092-0,704730454555103i</v>
      </c>
      <c r="DH129" s="240" t="str">
        <f t="shared" ca="1" si="136"/>
        <v>-0,993938929109513-0,0733173400738412i</v>
      </c>
      <c r="DI129" s="240" t="str">
        <f t="shared" ca="1" si="137"/>
        <v>-0,8005082454627+0,593697377542716i</v>
      </c>
      <c r="DJ129" s="240" t="str">
        <f t="shared" ca="1" si="138"/>
        <v>-0,218364921222002+0,972423152919847i</v>
      </c>
      <c r="DK129" s="240" t="str">
        <f t="shared" ca="1" si="139"/>
        <v>0,469812545230708+0,878957450334607i</v>
      </c>
      <c r="DL129" s="240" t="str">
        <f t="shared" ca="1" si="140"/>
        <v>0,929857352118899+0,358685561272401i</v>
      </c>
      <c r="DM129" s="240" t="str">
        <f t="shared" ca="1" si="141"/>
        <v>0,938379880796305-0,335757690115331i</v>
      </c>
      <c r="DN129" s="240" t="str">
        <f t="shared" ca="1" si="142"/>
        <v>0,491241742126386-0,867162947748289i</v>
      </c>
      <c r="DO129" s="240" t="str">
        <f t="shared" ca="1" si="143"/>
        <v>-0,194434694973532-0,977489220679911i</v>
      </c>
      <c r="DP129" s="240" t="str">
        <f t="shared" ca="1" si="144"/>
        <v>-0,785697084329893-0,613164022778875i</v>
      </c>
      <c r="DQ129" s="240" t="str">
        <f t="shared" ca="1" si="145"/>
        <v>-0,995438870884396+0,0489027758646422i</v>
      </c>
      <c r="DR129" s="240" t="str">
        <f t="shared" ca="1" si="146"/>
        <v>-0,721813154050277+0,687223251785662i</v>
      </c>
      <c r="DS129" s="240" t="str">
        <f t="shared" ca="1" si="147"/>
        <v>-0,0976877406588633+0,991840275689506i</v>
      </c>
      <c r="DT129" s="240" t="str">
        <f t="shared" ca="1" si="148"/>
        <v>0,573873111206099+0,814837210361371i</v>
      </c>
      <c r="DU129" s="240" t="str">
        <f t="shared" ca="1" si="149"/>
        <v>0,96677133381371+0,242163612607116i</v>
      </c>
      <c r="DV129" s="240" t="str">
        <f t="shared" ca="1" si="150"/>
        <v>0,890222501819134-0,448100350825292i</v>
      </c>
      <c r="DW129" s="240" t="str">
        <f t="shared" ca="1" si="151"/>
        <v>0,381397373659479-0,920774712142183i</v>
      </c>
      <c r="DX129" s="240" t="str">
        <f t="shared" ca="1" si="152"/>
        <v>-0,312627571080522-0,946337164521801i</v>
      </c>
      <c r="DY129" s="240" t="str">
        <f t="shared" ca="1" si="153"/>
        <v>-0,854846098627557-0,51237503336532i</v>
      </c>
      <c r="DZ129" s="240" t="str">
        <f t="shared" ca="1" si="154"/>
        <v>-0,98196648548411+0,170387348535193i</v>
      </c>
      <c r="EA129" s="240" t="str">
        <f t="shared" ca="1" si="155"/>
        <v>-0,632261320935315+0,770412648652655i</v>
      </c>
      <c r="EB129" s="240" t="str">
        <f t="shared" ca="1" si="156"/>
        <v>0,0244587544518832+0,996339197505313i</v>
      </c>
      <c r="EC129" s="240" t="str">
        <f t="shared" ca="1" si="157"/>
        <v>0,669302091426297+0,738461060291776i</v>
      </c>
      <c r="ED129" s="240" t="str">
        <f t="shared" ca="1" si="158"/>
        <v>0,989144174774731+0,121999297801608i</v>
      </c>
      <c r="EE129" s="240" t="str">
        <f t="shared" ca="1" si="159"/>
        <v>0,828675347793244-0,55370316516579i</v>
      </c>
      <c r="EF129" s="240" t="str">
        <f t="shared" ca="1" si="160"/>
        <v>0,265816433687077-0,96053716780599i</v>
      </c>
      <c r="EG129" s="240" t="str">
        <f t="shared" ca="1" si="161"/>
        <v>-0,426118237524003-0,900951316556176i</v>
      </c>
      <c r="EH129" s="240" t="str">
        <f t="shared" ca="1" si="162"/>
        <v>-0,911137431908856-0,40387944653003i</v>
      </c>
      <c r="EI129" s="240" t="str">
        <f t="shared" ca="1" si="163"/>
        <v>-0,953724410125186+0,289309136886887i</v>
      </c>
      <c r="EJ129" s="240" t="str">
        <f t="shared" ca="1" si="164"/>
        <v>-0,53319968904309+0,842014322181767i</v>
      </c>
      <c r="EK129" s="240" t="str">
        <f t="shared" ca="1" si="165"/>
        <v>0,146237367129303+0,985852250395544i</v>
      </c>
      <c r="EL129" s="240" t="str">
        <f t="shared" ca="1" si="166"/>
        <v>0,7546641452034+0,650977768513863i</v>
      </c>
      <c r="EM129" s="240" t="str">
        <f t="shared" ca="1" si="167"/>
        <v>0,996639366649175+2,16111713301123E-19i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-0,0832595056130465-0,595538395253252i</v>
      </c>
      <c r="G130" s="247" t="str">
        <f t="shared" si="173"/>
        <v>-0,38735535367439+0,319113775039027i</v>
      </c>
      <c r="H130" s="247" t="str">
        <f t="shared" si="38"/>
        <v>0,00747243032430585-0,17739510131764i</v>
      </c>
      <c r="I130" s="247" t="str">
        <f t="shared" si="174"/>
        <v>-0,06499812291058+0,21104155414981i</v>
      </c>
      <c r="J130" s="275" t="str">
        <f ca="1">IMPRODUCT(1/N_FFT2,AS100)</f>
        <v>0,00373625229561479+9,84974964209508E-07i</v>
      </c>
      <c r="K130" s="274" t="str">
        <f t="shared" ca="1" si="175"/>
        <v>-0,000243057256582552+0,000788440469638553i</v>
      </c>
      <c r="N130" s="265">
        <f t="shared" ca="1" si="176"/>
        <v>1.003432576738482</v>
      </c>
      <c r="O130" s="240">
        <f t="shared" ca="1" si="39"/>
        <v>-0.99656742326151815</v>
      </c>
      <c r="P130" s="240" t="str">
        <f t="shared" ca="1" si="40"/>
        <v>-0,738407753757714+0,669253777200092i</v>
      </c>
      <c r="Q130" s="240" t="str">
        <f t="shared" ca="1" si="41"/>
        <v>-0,0976806889736884+0,99176867872893i</v>
      </c>
      <c r="R130" s="240" t="str">
        <f t="shared" ca="1" si="42"/>
        <v>0,593654520916699+0,800450459991913i</v>
      </c>
      <c r="S130" s="240" t="str">
        <f t="shared" ca="1" si="43"/>
        <v>0,977418659664272+0,194420659514874i</v>
      </c>
      <c r="T130" s="240" t="str">
        <f t="shared" ca="1" si="44"/>
        <v>0,854784390725654-0,512338047072316i</v>
      </c>
      <c r="U130" s="241" t="str">
        <f t="shared" ca="1" si="45"/>
        <v>0,289288252823778-0,953655564595661i</v>
      </c>
      <c r="V130" s="240" t="str">
        <f t="shared" ca="1" si="46"/>
        <v>-0,42608747776215-0,900886280504033i</v>
      </c>
      <c r="W130" s="240" t="str">
        <f t="shared" ca="1" si="47"/>
        <v>-0,920708245118828-0,381369842116953i</v>
      </c>
      <c r="X130" s="240" t="str">
        <f t="shared" ca="1" si="48"/>
        <v>-0,938312142926618+0,335733453118035i</v>
      </c>
      <c r="Y130" s="240" t="str">
        <f t="shared" ca="1" si="49"/>
        <v>-0,469778631352571+0,878894001931181i</v>
      </c>
      <c r="Z130" s="240" t="str">
        <f t="shared" ca="1" si="50"/>
        <v>0,24214613178981+0,96670154647923i</v>
      </c>
      <c r="AA130" s="240" t="str">
        <f t="shared" ca="1" si="51"/>
        <v>0,828615529052599+0,553663195561149i</v>
      </c>
      <c r="AB130" s="240" t="str">
        <f t="shared" ca="1" si="52"/>
        <v>0,985781085686423-0,146226810841919i</v>
      </c>
      <c r="AC130" s="240" t="str">
        <f t="shared" ca="1" si="53"/>
        <v>0,632215680533383-0,770357035661915i</v>
      </c>
      <c r="AD130" s="240" t="str">
        <f t="shared" ca="1" si="54"/>
        <v>-0,0488992457698939-0,995367014155702i</v>
      </c>
      <c r="AE130" s="240" t="str">
        <f t="shared" ca="1" si="55"/>
        <v>-0,704679582897806-0,704679582897841i</v>
      </c>
      <c r="AF130" s="240" t="str">
        <f t="shared" ca="1" si="56"/>
        <v>-0,9953670141557-0,0488992457699425i</v>
      </c>
      <c r="AG130" s="240" t="str">
        <f t="shared" ca="1" si="57"/>
        <v>-0,770357035661946+0,632215680533346i</v>
      </c>
      <c r="AH130" s="240" t="str">
        <f t="shared" ca="1" si="58"/>
        <v>-0,146226810841967+0,985781085686416i</v>
      </c>
      <c r="AI130" s="240" t="str">
        <f t="shared" ca="1" si="59"/>
        <v>0,553663195561182+0,828615529052577i</v>
      </c>
      <c r="AJ130" s="240" t="str">
        <f t="shared" ca="1" si="60"/>
        <v>0,966701546479237+0,242146131789781i</v>
      </c>
      <c r="AK130" s="240" t="str">
        <f t="shared" ca="1" si="61"/>
        <v>0,878894001931166-0,469778631352599i</v>
      </c>
      <c r="AL130" s="240" t="str">
        <f t="shared" ca="1" si="62"/>
        <v>0,335733453118015-0,938312142926625i</v>
      </c>
      <c r="AM130" s="240" t="str">
        <f t="shared" ca="1" si="63"/>
        <v>-0,381369842116964-0,920708245118823i</v>
      </c>
      <c r="AN130" s="240" t="str">
        <f t="shared" ca="1" si="64"/>
        <v>-0,900886280504034-0,426087477762149i</v>
      </c>
      <c r="AO130" s="240" t="str">
        <f t="shared" ca="1" si="65"/>
        <v>-0,95365556459566+0,28928825282378i</v>
      </c>
      <c r="AP130" s="240" t="str">
        <f t="shared" ca="1" si="66"/>
        <v>-0,512338047072323+0,85478439072565i</v>
      </c>
      <c r="AQ130" s="240" t="str">
        <f t="shared" ca="1" si="67"/>
        <v>0,194420659514856+0,977418659664276i</v>
      </c>
      <c r="AR130" s="240" t="str">
        <f t="shared" ca="1" si="68"/>
        <v>0,194420659514856+0,977418659664276i</v>
      </c>
      <c r="AS130" s="240" t="str">
        <f t="shared" ca="1" si="69"/>
        <v>0,991768678728933-0,09768068897366i</v>
      </c>
      <c r="AT130" s="240" t="str">
        <f t="shared" ca="1" si="70"/>
        <v>0,669253777200122-0,738407753757687i</v>
      </c>
      <c r="AU130" s="240" t="str">
        <f t="shared" ca="1" si="71"/>
        <v>4,8712709951436E-14-0,996567423261518i</v>
      </c>
      <c r="AV130" s="240" t="str">
        <f t="shared" ca="1" si="72"/>
        <v>-0,669253777200123-0,738407753757685i</v>
      </c>
      <c r="AW130" s="240" t="str">
        <f t="shared" ca="1" si="73"/>
        <v>-0,991768678728933-0,0976806889736583i</v>
      </c>
      <c r="AX130" s="240" t="str">
        <f t="shared" ca="1" si="74"/>
        <v>-0,800450459991895+0,593654520916724i</v>
      </c>
      <c r="AY130" s="240" t="str">
        <f t="shared" ca="1" si="75"/>
        <v>-0,194420659514854+0,977418659664276i</v>
      </c>
      <c r="AZ130" s="240" t="str">
        <f t="shared" ca="1" si="76"/>
        <v>0,512338047072324+0,854784390725649i</v>
      </c>
      <c r="BA130" s="240" t="str">
        <f t="shared" ca="1" si="77"/>
        <v>0,953655564595661+0,289288252823778i</v>
      </c>
      <c r="BB130" s="240" t="str">
        <f t="shared" ca="1" si="78"/>
        <v>0,900886280504033-0,42608747776215i</v>
      </c>
      <c r="BC130" s="240" t="str">
        <f t="shared" ca="1" si="79"/>
        <v>0,381369842116962-0,920708245118824i</v>
      </c>
      <c r="BD130" s="240" t="str">
        <f t="shared" ca="1" si="80"/>
        <v>-0,335733453118016-0,938312142926625i</v>
      </c>
      <c r="BE130" s="240" t="str">
        <f t="shared" ca="1" si="81"/>
        <v>-0,878894001931167-0,469778631352597i</v>
      </c>
      <c r="BF130" s="240" t="str">
        <f t="shared" ca="1" si="82"/>
        <v>-0,966701546479237+0,242146131789781i</v>
      </c>
      <c r="BG130" s="240" t="str">
        <f t="shared" ca="1" si="83"/>
        <v>-0,55366319556118+0,828615529052579i</v>
      </c>
      <c r="BH130" s="240" t="str">
        <f t="shared" ca="1" si="84"/>
        <v>0,146226810841971+0,985781085686415i</v>
      </c>
      <c r="BI130" s="240" t="str">
        <f t="shared" ca="1" si="85"/>
        <v>0,770357035661949+0,632215680533343i</v>
      </c>
      <c r="BJ130" s="240" t="str">
        <f t="shared" ca="1" si="86"/>
        <v>0,9953670141557-0,048899245769946i</v>
      </c>
      <c r="BK130" s="240" t="str">
        <f t="shared" ca="1" si="87"/>
        <v>0,704679582897804-0,704679582897843i</v>
      </c>
      <c r="BL130" s="240" t="str">
        <f t="shared" ca="1" si="88"/>
        <v>0,0488992457698904-0,995367014155702i</v>
      </c>
      <c r="BM130" s="240" t="str">
        <f t="shared" ca="1" si="89"/>
        <v>-0,632215680533386-0,770357035661913i</v>
      </c>
      <c r="BN130" s="240" t="str">
        <f t="shared" ca="1" si="90"/>
        <v>-0,985781085686424-0,146226810841915i</v>
      </c>
      <c r="BO130" s="240" t="str">
        <f t="shared" ca="1" si="91"/>
        <v>-0,828615529052603+0,553663195561143i</v>
      </c>
      <c r="BP130" s="240" t="str">
        <f t="shared" ca="1" si="92"/>
        <v>-0,242146131789827+0,966701546479225i</v>
      </c>
      <c r="BQ130" s="240" t="str">
        <f t="shared" ca="1" si="93"/>
        <v>0,469778631352556+0,878894001931189i</v>
      </c>
      <c r="BR130" s="240" t="str">
        <f t="shared" ca="1" si="94"/>
        <v>0,938312142926609+0,335733453118061i</v>
      </c>
      <c r="BS130" s="240" t="str">
        <f t="shared" ca="1" si="95"/>
        <v>0,920708245118842-0,381369842116919i</v>
      </c>
      <c r="BT130" s="240" t="str">
        <f t="shared" ca="1" si="96"/>
        <v>0,426087477762193-0,900886280504013i</v>
      </c>
      <c r="BU130" s="240" t="str">
        <f t="shared" ca="1" si="97"/>
        <v>-0,289288252823827-0,953655564595646i</v>
      </c>
      <c r="BV130" s="240" t="str">
        <f t="shared" ca="1" si="98"/>
        <v>-0,854784390725676-0,51233804707228i</v>
      </c>
      <c r="BW130" s="240" t="str">
        <f t="shared" ca="1" si="99"/>
        <v>-0,977418659664266+0,194420659514905i</v>
      </c>
      <c r="BX130" s="240" t="str">
        <f t="shared" ca="1" si="100"/>
        <v>-0,593654520916683+0,800450459991926i</v>
      </c>
      <c r="BY130" s="240" t="str">
        <f t="shared" ca="1" si="101"/>
        <v>0,0976806889737102+0,991768678728928i</v>
      </c>
      <c r="BZ130" s="240" t="str">
        <f t="shared" ca="1" si="102"/>
        <v>0,738407753757721+0,669253777200084i</v>
      </c>
      <c r="CA130" s="240" t="str">
        <f t="shared" ca="1" si="103"/>
        <v>0,996567423261518-1,70910415823649E-15i</v>
      </c>
      <c r="CB130" s="240" t="str">
        <f t="shared" ca="1" si="104"/>
        <v>0,738407753757718-0,669253777200087i</v>
      </c>
      <c r="CC130" s="240" t="str">
        <f t="shared" ca="1" si="105"/>
        <v>0,0976806889737067-0,991768678728928i</v>
      </c>
      <c r="CD130" s="240" t="str">
        <f t="shared" ca="1" si="106"/>
        <v>-0,593654520916686-0,800450459991924i</v>
      </c>
      <c r="CE130" s="240" t="str">
        <f t="shared" ca="1" si="107"/>
        <v>-0,977418659664267-0,194420659514901i</v>
      </c>
      <c r="CF130" s="240" t="str">
        <f t="shared" ca="1" si="108"/>
        <v>-0,854784390725674+0,512338047072282i</v>
      </c>
      <c r="CG130" s="240" t="str">
        <f t="shared" ca="1" si="109"/>
        <v>-0,289288252823824+0,953655564595647i</v>
      </c>
      <c r="CH130" s="240" t="str">
        <f t="shared" ca="1" si="110"/>
        <v>0,426087477762196+0,900886280504012i</v>
      </c>
      <c r="CI130" s="240" t="str">
        <f t="shared" ca="1" si="111"/>
        <v>0,920708245118843+0,381369842116915i</v>
      </c>
      <c r="CJ130" s="240" t="str">
        <f t="shared" ca="1" si="112"/>
        <v>0,938312142926607-0,335733453118064i</v>
      </c>
      <c r="CK130" s="240" t="str">
        <f t="shared" ca="1" si="113"/>
        <v>0,469778631352553-0,878894001931191i</v>
      </c>
      <c r="CL130" s="240" t="str">
        <f t="shared" ca="1" si="114"/>
        <v>-0,24214613178983-0,966701546479224i</v>
      </c>
      <c r="CM130" s="240" t="str">
        <f t="shared" ca="1" si="115"/>
        <v>-0,828615529052605-0,553663195561141i</v>
      </c>
      <c r="CN130" s="240" t="str">
        <f t="shared" ca="1" si="116"/>
        <v>-0,985781085686423+0,146226810841919i</v>
      </c>
      <c r="CO130" s="240" t="str">
        <f t="shared" ca="1" si="117"/>
        <v>-0,632215680533383+0,770357035661915i</v>
      </c>
      <c r="CP130" s="240" t="str">
        <f t="shared" ca="1" si="118"/>
        <v>0,0488992457698938+0,995367014155702i</v>
      </c>
      <c r="CQ130" s="240" t="str">
        <f t="shared" ca="1" si="119"/>
        <v>0,704679582897806+0,704679582897841i</v>
      </c>
      <c r="CR130" s="240" t="str">
        <f t="shared" ca="1" si="120"/>
        <v>0,9953670141557+0,0488992457699425i</v>
      </c>
      <c r="CS130" s="240" t="str">
        <f t="shared" ca="1" si="121"/>
        <v>0,770357035661946-0,632215680533345i</v>
      </c>
      <c r="CT130" s="240" t="str">
        <f t="shared" ca="1" si="122"/>
        <v>0,146226810841967-0,985781085686416i</v>
      </c>
      <c r="CU130" s="240" t="str">
        <f t="shared" ca="1" si="123"/>
        <v>-0,553663195561182-0,828615529052577i</v>
      </c>
      <c r="CV130" s="240" t="str">
        <f t="shared" ca="1" si="124"/>
        <v>-0,966701546479237-0,242146131789781i</v>
      </c>
      <c r="CW130" s="240" t="str">
        <f t="shared" ca="1" si="125"/>
        <v>-0,878894001931167+0,469778631352597i</v>
      </c>
      <c r="CX130" s="240" t="str">
        <f t="shared" ca="1" si="126"/>
        <v>-0,33573345311801+0,938312142926627i</v>
      </c>
      <c r="CY130" s="240" t="str">
        <f t="shared" ca="1" si="127"/>
        <v>0,381369842116969+0,920708245118821i</v>
      </c>
      <c r="CZ130" s="240" t="str">
        <f t="shared" ca="1" si="128"/>
        <v>0,900886280504036+0,426087477762144i</v>
      </c>
      <c r="DA130" s="240" t="str">
        <f t="shared" ca="1" si="129"/>
        <v>0,953655564595659-0,289288252823785i</v>
      </c>
      <c r="DB130" s="240" t="str">
        <f t="shared" ca="1" si="130"/>
        <v>0,512338047072318-0,854784390725653i</v>
      </c>
      <c r="DC130" s="240" t="str">
        <f t="shared" ca="1" si="131"/>
        <v>-0,194420659514861-0,977418659664275i</v>
      </c>
      <c r="DD130" s="240" t="str">
        <f t="shared" ca="1" si="132"/>
        <v>-0,800450459991899-0,593654520916718i</v>
      </c>
      <c r="DE130" s="240" t="str">
        <f t="shared" ca="1" si="133"/>
        <v>-0,991768678728933+0,0976806889736651i</v>
      </c>
      <c r="DF130" s="240" t="str">
        <f t="shared" ca="1" si="134"/>
        <v>-0,669253777200118+0,73840775375769i</v>
      </c>
      <c r="DG130" s="240" t="str">
        <f t="shared" ca="1" si="135"/>
        <v>-4,34630870767314E-14+0,996567423261518i</v>
      </c>
      <c r="DH130" s="240" t="str">
        <f t="shared" ca="1" si="136"/>
        <v>0,669253777200053+0,738407753757748i</v>
      </c>
      <c r="DI130" s="240" t="str">
        <f t="shared" ca="1" si="137"/>
        <v>0,991768678728934+0,097680688973653i</v>
      </c>
      <c r="DJ130" s="240" t="str">
        <f t="shared" ca="1" si="138"/>
        <v>0,800450459991892-0,593654520916728i</v>
      </c>
      <c r="DK130" s="240" t="str">
        <f t="shared" ca="1" si="139"/>
        <v>0,194420659514849-0,977418659664277i</v>
      </c>
      <c r="DL130" s="240" t="str">
        <f t="shared" ca="1" si="140"/>
        <v>-0,512338047072329-0,854784390725647i</v>
      </c>
      <c r="DM130" s="240" t="str">
        <f t="shared" ca="1" si="141"/>
        <v>-0,953655564595662-0,289288252823773i</v>
      </c>
      <c r="DN130" s="240" t="str">
        <f t="shared" ca="1" si="142"/>
        <v>-0,900886280504031+0,426087477762155i</v>
      </c>
      <c r="DO130" s="240" t="str">
        <f t="shared" ca="1" si="143"/>
        <v>-0,381369842116957+0,920708245118826i</v>
      </c>
      <c r="DP130" s="240" t="str">
        <f t="shared" ca="1" si="144"/>
        <v>0,335733453118021+0,938312142926623i</v>
      </c>
      <c r="DQ130" s="240" t="str">
        <f t="shared" ca="1" si="145"/>
        <v>0,878894001931169+0,469778631352593i</v>
      </c>
      <c r="DR130" s="240" t="str">
        <f t="shared" ca="1" si="146"/>
        <v>0,966701546479235-0,242146131789786i</v>
      </c>
      <c r="DS130" s="240" t="str">
        <f t="shared" ca="1" si="147"/>
        <v>0,553663195561178-0,82861552905258i</v>
      </c>
      <c r="DT130" s="240" t="str">
        <f t="shared" ca="1" si="148"/>
        <v>-0,146226810841874-0,98578108568643i</v>
      </c>
      <c r="DU130" s="240" t="str">
        <f t="shared" ca="1" si="149"/>
        <v>-0,77035703566195-0,632215680533341i</v>
      </c>
      <c r="DV130" s="240" t="str">
        <f t="shared" ca="1" si="150"/>
        <v>-0,9953670141557+0,0488992457699477i</v>
      </c>
      <c r="DW130" s="240" t="str">
        <f t="shared" ca="1" si="151"/>
        <v>-0,704679582897803+0,704679582897844i</v>
      </c>
      <c r="DX130" s="240" t="str">
        <f t="shared" ca="1" si="152"/>
        <v>-0,0488992457698886+0,995367014155703i</v>
      </c>
      <c r="DY130" s="240" t="str">
        <f t="shared" ca="1" si="153"/>
        <v>0,632215680533387+0,770357035661912i</v>
      </c>
      <c r="DZ130" s="240" t="str">
        <f t="shared" ca="1" si="154"/>
        <v>0,985781085686424+0,146226810841914i</v>
      </c>
      <c r="EA130" s="240" t="str">
        <f t="shared" ca="1" si="155"/>
        <v>0,828615529052602-0,553663195561145i</v>
      </c>
      <c r="EB130" s="240" t="str">
        <f t="shared" ca="1" si="156"/>
        <v>0,242146131789825-0,966701546479226i</v>
      </c>
      <c r="EC130" s="240" t="str">
        <f t="shared" ca="1" si="157"/>
        <v>-0,469778631352557-0,878894001931188i</v>
      </c>
      <c r="ED130" s="240" t="str">
        <f t="shared" ca="1" si="158"/>
        <v>-0,938312142926609-0,335733453118059i</v>
      </c>
      <c r="EE130" s="240" t="str">
        <f t="shared" ca="1" si="159"/>
        <v>-0,920708245118842+0,38136984211692i</v>
      </c>
      <c r="EF130" s="240" t="str">
        <f t="shared" ca="1" si="160"/>
        <v>-0,426087477762191+0,900886280504014i</v>
      </c>
      <c r="EG130" s="240" t="str">
        <f t="shared" ca="1" si="161"/>
        <v>0,289288252823735+0,953655564595674i</v>
      </c>
      <c r="EH130" s="240" t="str">
        <f t="shared" ca="1" si="162"/>
        <v>0,854784390725677+0,512338047072278i</v>
      </c>
      <c r="EI130" s="240" t="str">
        <f t="shared" ca="1" si="163"/>
        <v>0,977418659664266-0,194420659514906i</v>
      </c>
      <c r="EJ130" s="240" t="str">
        <f t="shared" ca="1" si="164"/>
        <v>0,593654520916682-0,800450459991927i</v>
      </c>
      <c r="EK130" s="240" t="str">
        <f t="shared" ca="1" si="165"/>
        <v>-0,0976806889737119-0,991768678728928i</v>
      </c>
      <c r="EL130" s="240" t="str">
        <f t="shared" ca="1" si="166"/>
        <v>-0,738407753757722-0,669253777200083i</v>
      </c>
      <c r="EM130" s="240" t="str">
        <f t="shared" ca="1" si="167"/>
        <v>-0,996567423261518+3,41820831647299E-15i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-0,0842647695370663-0,575169893963787i</v>
      </c>
      <c r="G131" s="247" t="str">
        <f t="shared" si="173"/>
        <v>-0,377582945113351+0,321209170888064i</v>
      </c>
      <c r="H131" s="247" t="str">
        <f t="shared" si="38"/>
        <v>0,00711687916726573-0,17168195351908i</v>
      </c>
      <c r="I131" s="247" t="str">
        <f t="shared" si="174"/>
        <v>-0,058798526720777+0,204872471800063i</v>
      </c>
      <c r="J131" s="275" t="str">
        <f ca="1">IMPRODUCT(1/N_FFT2,AT100)</f>
        <v>0,0216042308494955+0,0000799809945524477i</v>
      </c>
      <c r="K131" s="274" t="str">
        <f t="shared" ca="1" si="175"/>
        <v>-0,00128668284893688+0,00442140941082997i</v>
      </c>
      <c r="N131" s="265">
        <f t="shared" ca="1" si="176"/>
        <v>1.0035098603778847</v>
      </c>
      <c r="O131" s="240">
        <f t="shared" ca="1" si="39"/>
        <v>-0.9964901396221153</v>
      </c>
      <c r="P131" s="240" t="str">
        <f t="shared" ca="1" si="40"/>
        <v>-0,721705076811217+0,687120353700149i</v>
      </c>
      <c r="Q131" s="240" t="str">
        <f t="shared" ca="1" si="41"/>
        <v>-0,0488954536414574+0,995289823607827i</v>
      </c>
      <c r="R131" s="240" t="str">
        <f t="shared" ca="1" si="42"/>
        <v>0,65088029747238+0,75455114917835i</v>
      </c>
      <c r="S131" s="240" t="str">
        <f t="shared" ca="1" si="43"/>
        <v>0,991691767231374+0,0976731138523663i</v>
      </c>
      <c r="T131" s="240" t="str">
        <f t="shared" ca="1" si="44"/>
        <v>0,785579441736232-0,613072213597625i</v>
      </c>
      <c r="U131" s="241" t="str">
        <f t="shared" ca="1" si="45"/>
        <v>0,146215470976841-0,985704638525721i</v>
      </c>
      <c r="V131" s="240" t="str">
        <f t="shared" ca="1" si="46"/>
        <v>-0,57378718506153-0,81471520461034i</v>
      </c>
      <c r="W131" s="240" t="str">
        <f t="shared" ca="1" si="47"/>
        <v>-0,97734286100833-0,194405582224779i</v>
      </c>
      <c r="X131" s="240" t="str">
        <f t="shared" ca="1" si="48"/>
        <v>-0,841888247195923+0,533119852938791i</v>
      </c>
      <c r="Y131" s="240" t="str">
        <f t="shared" ca="1" si="49"/>
        <v>-0,24212735339721+0,966626578933647i</v>
      </c>
      <c r="Z131" s="240" t="str">
        <f t="shared" ca="1" si="50"/>
        <v>0,491168188394547+0,867033107253306i</v>
      </c>
      <c r="AA131" s="240" t="str">
        <f t="shared" ca="1" si="51"/>
        <v>0,953581608763824+0,289265818567456i</v>
      </c>
      <c r="AB131" s="240" t="str">
        <f t="shared" ca="1" si="52"/>
        <v>0,890089208612183-0,448033256663209i</v>
      </c>
      <c r="AC131" s="240" t="str">
        <f t="shared" ca="1" si="53"/>
        <v>0,33570741704408-0,938239376974605i</v>
      </c>
      <c r="AD131" s="240" t="str">
        <f t="shared" ca="1" si="54"/>
        <v>-0,403818973573509-0,9110010071049i</v>
      </c>
      <c r="AE131" s="240" t="str">
        <f t="shared" ca="1" si="55"/>
        <v>-0,920636844346168-0,381340266948604i</v>
      </c>
      <c r="AF131" s="240" t="str">
        <f t="shared" ca="1" si="56"/>
        <v>-0,929718124377267+0,358631855206031i</v>
      </c>
      <c r="AG131" s="240" t="str">
        <f t="shared" ca="1" si="57"/>
        <v>-0,426054434748492+0,900816416921475i</v>
      </c>
      <c r="AH131" s="240" t="str">
        <f t="shared" ca="1" si="58"/>
        <v>0,312580761287016+0,946195469254283i</v>
      </c>
      <c r="AI131" s="240" t="str">
        <f t="shared" ca="1" si="59"/>
        <v>0,878825843846223+0,469742200097114i</v>
      </c>
      <c r="AJ131" s="240" t="str">
        <f t="shared" ca="1" si="60"/>
        <v>0,960393346368961-0,265776632935123i</v>
      </c>
      <c r="AK131" s="240" t="str">
        <f t="shared" ca="1" si="61"/>
        <v>0,51229831534123-0,854718102337046i</v>
      </c>
      <c r="AL131" s="240" t="str">
        <f t="shared" ca="1" si="62"/>
        <v>-0,218332225395304-0,972277551791687i</v>
      </c>
      <c r="AM131" s="240" t="str">
        <f t="shared" ca="1" si="63"/>
        <v>-0,828551270054924-0,553620259071573i</v>
      </c>
      <c r="AN131" s="240" t="str">
        <f t="shared" ca="1" si="64"/>
        <v>-0,981819455430696+0,170361836400862i</v>
      </c>
      <c r="AO131" s="240" t="str">
        <f t="shared" ca="1" si="65"/>
        <v>-0,593608483106487+0,800388385190665i</v>
      </c>
      <c r="AP131" s="240" t="str">
        <f t="shared" ca="1" si="66"/>
        <v>0,121981030820497+0,988996070004362i</v>
      </c>
      <c r="AQ131" s="240" t="str">
        <f t="shared" ca="1" si="67"/>
        <v>0,770297294600798+0,632166652311551i</v>
      </c>
      <c r="AR131" s="240" t="str">
        <f t="shared" ca="1" si="68"/>
        <v>0,770297294600798+0,632166652311551i</v>
      </c>
      <c r="AS131" s="240" t="str">
        <f t="shared" ca="1" si="69"/>
        <v>0,669201876680018-0,7383504903581i</v>
      </c>
      <c r="AT131" s="240" t="str">
        <f t="shared" ca="1" si="70"/>
        <v>-0,0244550922372773-0,996190015422645i</v>
      </c>
      <c r="AU131" s="240" t="str">
        <f t="shared" ca="1" si="71"/>
        <v>-0,704624935112329-0,704624935112326i</v>
      </c>
      <c r="AV131" s="240" t="str">
        <f t="shared" ca="1" si="72"/>
        <v>-0,996190015422645-0,0244550922372703i</v>
      </c>
      <c r="AW131" s="240" t="str">
        <f t="shared" ca="1" si="73"/>
        <v>-0,738350490358095+0,669201876680023i</v>
      </c>
      <c r="AX131" s="240" t="str">
        <f t="shared" ca="1" si="74"/>
        <v>-0,0733063622527042+0,993790106419549i</v>
      </c>
      <c r="AY131" s="240" t="str">
        <f t="shared" ca="1" si="75"/>
        <v>0,632166652311557+0,770297294600794i</v>
      </c>
      <c r="AZ131" s="240" t="str">
        <f t="shared" ca="1" si="76"/>
        <v>0,988996070004362+0,121981030820493i</v>
      </c>
      <c r="BA131" s="240" t="str">
        <f t="shared" ca="1" si="77"/>
        <v>0,800388385190663-0,593608483106489i</v>
      </c>
      <c r="BB131" s="240" t="str">
        <f t="shared" ca="1" si="78"/>
        <v>0,170361836400855-0,981819455430697i</v>
      </c>
      <c r="BC131" s="240" t="str">
        <f t="shared" ca="1" si="79"/>
        <v>-0,553620259071575-0,828551270054922i</v>
      </c>
      <c r="BD131" s="240" t="str">
        <f t="shared" ca="1" si="80"/>
        <v>-0,972277551791689-0,218332225395297i</v>
      </c>
      <c r="BE131" s="240" t="str">
        <f t="shared" ca="1" si="81"/>
        <v>-0,854718102337042+0,512298315341236i</v>
      </c>
      <c r="BF131" s="240" t="str">
        <f t="shared" ca="1" si="82"/>
        <v>-0,26577663293512+0,960393346368962i</v>
      </c>
      <c r="BG131" s="240" t="str">
        <f t="shared" ca="1" si="83"/>
        <v>0,469742200097118+0,878825843846221i</v>
      </c>
      <c r="BH131" s="240" t="str">
        <f t="shared" ca="1" si="84"/>
        <v>0,946195469254286+0,312580761287009i</v>
      </c>
      <c r="BI131" s="240" t="str">
        <f t="shared" ca="1" si="85"/>
        <v>0,900816416921472-0,4260544347485i</v>
      </c>
      <c r="BJ131" s="240" t="str">
        <f t="shared" ca="1" si="86"/>
        <v>0,35863185520603-0,929718124377267i</v>
      </c>
      <c r="BK131" s="240" t="str">
        <f t="shared" ca="1" si="87"/>
        <v>-0,381340266948515-0,920636844346205i</v>
      </c>
      <c r="BL131" s="240" t="str">
        <f t="shared" ca="1" si="88"/>
        <v>-0,911001007104902-0,403818973573504i</v>
      </c>
      <c r="BM131" s="240" t="str">
        <f t="shared" ca="1" si="89"/>
        <v>-0,938239376974603+0,335707417044086i</v>
      </c>
      <c r="BN131" s="240" t="str">
        <f t="shared" ca="1" si="90"/>
        <v>-0,448033256663184+0,890089208612195i</v>
      </c>
      <c r="BO131" s="240" t="str">
        <f t="shared" ca="1" si="91"/>
        <v>0,289265818567496+0,953581608763812i</v>
      </c>
      <c r="BP131" s="240" t="str">
        <f t="shared" ca="1" si="92"/>
        <v>0,867033107253288+0,491168188394579i</v>
      </c>
      <c r="BQ131" s="240" t="str">
        <f t="shared" ca="1" si="93"/>
        <v>0,966626578933651-0,242127353397195i</v>
      </c>
      <c r="BR131" s="240" t="str">
        <f t="shared" ca="1" si="94"/>
        <v>0,533119852938786-0,841888247195926i</v>
      </c>
      <c r="BS131" s="240" t="str">
        <f t="shared" ca="1" si="95"/>
        <v>-0,194405582224806-0,977342861008324i</v>
      </c>
      <c r="BT131" s="240" t="str">
        <f t="shared" ca="1" si="96"/>
        <v>-0,814715204610313-0,573787185061569i</v>
      </c>
      <c r="BU131" s="240" t="str">
        <f t="shared" ca="1" si="97"/>
        <v>-0,985704638525725+0,146215470976814i</v>
      </c>
      <c r="BV131" s="240" t="str">
        <f t="shared" ca="1" si="98"/>
        <v>-0,613072213597629+0,785579441736229i</v>
      </c>
      <c r="BW131" s="240" t="str">
        <f t="shared" ca="1" si="99"/>
        <v>0,0976731138523817+0,991691767231372i</v>
      </c>
      <c r="BX131" s="240" t="str">
        <f t="shared" ca="1" si="100"/>
        <v>0,754551149178374+0,650880297472352i</v>
      </c>
      <c r="BY131" s="240" t="str">
        <f t="shared" ca="1" si="101"/>
        <v>0,995289823607828-0,0488954536414257i</v>
      </c>
      <c r="BZ131" s="240" t="str">
        <f t="shared" ca="1" si="102"/>
        <v>0,687120353700163-0,721705076811203i</v>
      </c>
      <c r="CA131" s="240" t="str">
        <f t="shared" ca="1" si="103"/>
        <v>-3,41805127465891E-15-0,996490139622115i</v>
      </c>
      <c r="CB131" s="240" t="str">
        <f t="shared" ca="1" si="104"/>
        <v>-0,687120353700168-0,721705076811199i</v>
      </c>
      <c r="CC131" s="240" t="str">
        <f t="shared" ca="1" si="105"/>
        <v>-0,995289823607829-0,0488954536414118i</v>
      </c>
      <c r="CD131" s="240" t="str">
        <f t="shared" ca="1" si="106"/>
        <v>-0,754551149178365+0,650880297472363i</v>
      </c>
      <c r="CE131" s="240" t="str">
        <f t="shared" ca="1" si="107"/>
        <v>-0,0976731138523748+0,991691767231373i</v>
      </c>
      <c r="CF131" s="240" t="str">
        <f t="shared" ca="1" si="108"/>
        <v>0,613072213597635+0,785579441736226i</v>
      </c>
      <c r="CG131" s="240" t="str">
        <f t="shared" ca="1" si="109"/>
        <v>0,985704638525726+0,146215470976807i</v>
      </c>
      <c r="CH131" s="240" t="str">
        <f t="shared" ca="1" si="110"/>
        <v>0,814715204610366-0,573787185061493i</v>
      </c>
      <c r="CI131" s="240" t="str">
        <f t="shared" ca="1" si="111"/>
        <v>0,194405582224792-0,977342861008327i</v>
      </c>
      <c r="CJ131" s="240" t="str">
        <f t="shared" ca="1" si="112"/>
        <v>-0,533119852938798-0,841888247195919i</v>
      </c>
      <c r="CK131" s="240" t="str">
        <f t="shared" ca="1" si="113"/>
        <v>-0,966626578933652-0,242127353397189i</v>
      </c>
      <c r="CL131" s="240" t="str">
        <f t="shared" ca="1" si="114"/>
        <v>-0,867033107253332+0,491168188394499i</v>
      </c>
      <c r="CM131" s="240" t="str">
        <f t="shared" ca="1" si="115"/>
        <v>-0,289265818567489+0,953581608763814i</v>
      </c>
      <c r="CN131" s="240" t="str">
        <f t="shared" ca="1" si="116"/>
        <v>0,448033256663196+0,890089208612189i</v>
      </c>
      <c r="CO131" s="240" t="str">
        <f t="shared" ca="1" si="117"/>
        <v>0,938239376974608+0,335707417044073i</v>
      </c>
      <c r="CP131" s="240" t="str">
        <f t="shared" ca="1" si="118"/>
        <v>0,911001007104899-0,40381897357351i</v>
      </c>
      <c r="CQ131" s="240" t="str">
        <f t="shared" ca="1" si="119"/>
        <v>0,381340266948601-0,920636844346169i</v>
      </c>
      <c r="CR131" s="240" t="str">
        <f t="shared" ca="1" si="120"/>
        <v>-0,358631855206036-0,929718124377265i</v>
      </c>
      <c r="CS131" s="240" t="str">
        <f t="shared" ca="1" si="121"/>
        <v>-0,900816416921478-0,426054434748487i</v>
      </c>
      <c r="CT131" s="240" t="str">
        <f t="shared" ca="1" si="122"/>
        <v>-0,946195469254281+0,312580761287022i</v>
      </c>
      <c r="CU131" s="240" t="str">
        <f t="shared" ca="1" si="123"/>
        <v>-0,469742200097106+0,878825843846227i</v>
      </c>
      <c r="CV131" s="240" t="str">
        <f t="shared" ca="1" si="124"/>
        <v>0,265776632935126+0,96039334636896i</v>
      </c>
      <c r="CW131" s="240" t="str">
        <f t="shared" ca="1" si="125"/>
        <v>0,854718102337047+0,512298315341227i</v>
      </c>
      <c r="CX131" s="240" t="str">
        <f t="shared" ca="1" si="126"/>
        <v>0,972277551791686-0,218332225395308i</v>
      </c>
      <c r="CY131" s="240" t="str">
        <f t="shared" ca="1" si="127"/>
        <v>0,553620259071567-0,828551270054928i</v>
      </c>
      <c r="CZ131" s="240" t="str">
        <f t="shared" ca="1" si="128"/>
        <v>-0,170361836400771-0,981819455430712i</v>
      </c>
      <c r="DA131" s="240" t="str">
        <f t="shared" ca="1" si="129"/>
        <v>-0,80038838519067-0,593608483106478i</v>
      </c>
      <c r="DB131" s="240" t="str">
        <f t="shared" ca="1" si="130"/>
        <v>-0,988996070004361+0,121981030820507i</v>
      </c>
      <c r="DC131" s="240" t="str">
        <f t="shared" ca="1" si="131"/>
        <v>-0,632166652311543+0,770297294600805i</v>
      </c>
      <c r="DD131" s="240" t="str">
        <f t="shared" ca="1" si="132"/>
        <v>0,0733063622527075+0,993790106419549i</v>
      </c>
      <c r="DE131" s="240" t="str">
        <f t="shared" ca="1" si="133"/>
        <v>0,738350490358099+0,669201876680018i</v>
      </c>
      <c r="DF131" s="240" t="str">
        <f t="shared" ca="1" si="134"/>
        <v>0,996190015422645-0,0244550922372772i</v>
      </c>
      <c r="DG131" s="240" t="str">
        <f t="shared" ca="1" si="135"/>
        <v>0,704624935112324-0,704624935112331i</v>
      </c>
      <c r="DH131" s="240" t="str">
        <f t="shared" ca="1" si="136"/>
        <v>0,0244550922372669-0,996190015422645i</v>
      </c>
      <c r="DI131" s="240" t="str">
        <f t="shared" ca="1" si="137"/>
        <v>-0,669201876679952-0,738350490358158i</v>
      </c>
      <c r="DJ131" s="240" t="str">
        <f t="shared" ca="1" si="138"/>
        <v>-0,993790106419549-0,0733063622526974i</v>
      </c>
      <c r="DK131" s="240" t="str">
        <f t="shared" ca="1" si="139"/>
        <v>-0,770297294600789+0,632166652311562i</v>
      </c>
      <c r="DL131" s="240" t="str">
        <f t="shared" ca="1" si="140"/>
        <v>-0,121981030820483+0,988996070004364i</v>
      </c>
      <c r="DM131" s="240" t="str">
        <f t="shared" ca="1" si="141"/>
        <v>0,593608483106497+0,800388385190656i</v>
      </c>
      <c r="DN131" s="240" t="str">
        <f t="shared" ca="1" si="142"/>
        <v>0,981819455430696+0,170361836400859i</v>
      </c>
      <c r="DO131" s="240" t="str">
        <f t="shared" ca="1" si="143"/>
        <v>0,828551270054922-0,553620259071575i</v>
      </c>
      <c r="DP131" s="240" t="str">
        <f t="shared" ca="1" si="144"/>
        <v>0,218332225395297-0,972277551791689i</v>
      </c>
      <c r="DQ131" s="240" t="str">
        <f t="shared" ca="1" si="145"/>
        <v>-0,512298315341236-0,854718102337042i</v>
      </c>
      <c r="DR131" s="240" t="str">
        <f t="shared" ca="1" si="146"/>
        <v>-0,960393346368937-0,265776632935211i</v>
      </c>
      <c r="DS131" s="240" t="str">
        <f t="shared" ca="1" si="147"/>
        <v>-0,878825843846219+0,469742200097121i</v>
      </c>
      <c r="DT131" s="240" t="str">
        <f t="shared" ca="1" si="148"/>
        <v>-0,312580761287006+0,946195469254287i</v>
      </c>
      <c r="DU131" s="240" t="str">
        <f t="shared" ca="1" si="149"/>
        <v>0,426054434748503+0,90081641692147i</v>
      </c>
      <c r="DV131" s="240" t="str">
        <f t="shared" ca="1" si="150"/>
        <v>0,929718124377271+0,35863185520602i</v>
      </c>
      <c r="DW131" s="240" t="str">
        <f t="shared" ca="1" si="151"/>
        <v>0,920636844346201-0,381340266948525i</v>
      </c>
      <c r="DX131" s="240" t="str">
        <f t="shared" ca="1" si="152"/>
        <v>0,403818973573494-0,911001007104906i</v>
      </c>
      <c r="DY131" s="240" t="str">
        <f t="shared" ca="1" si="153"/>
        <v>-0,335707417044083-0,938239376974604i</v>
      </c>
      <c r="DZ131" s="240" t="str">
        <f t="shared" ca="1" si="154"/>
        <v>-0,890089208612194-0,448033256663187i</v>
      </c>
      <c r="EA131" s="240" t="str">
        <f t="shared" ca="1" si="155"/>
        <v>-0,953581608763811+0,289265818567499i</v>
      </c>
      <c r="EB131" s="240" t="str">
        <f t="shared" ca="1" si="156"/>
        <v>-0,491168188394576+0,867033107253289i</v>
      </c>
      <c r="EC131" s="240" t="str">
        <f t="shared" ca="1" si="157"/>
        <v>0,242127353397199+0,96662657893365i</v>
      </c>
      <c r="ED131" s="240" t="str">
        <f t="shared" ca="1" si="158"/>
        <v>0,841888247195928+0,533119852938783i</v>
      </c>
      <c r="EE131" s="240" t="str">
        <f t="shared" ca="1" si="159"/>
        <v>0,977342861008324-0,194405582224809i</v>
      </c>
      <c r="EF131" s="240" t="str">
        <f t="shared" ca="1" si="160"/>
        <v>0,57378718506156-0,814715204610319i</v>
      </c>
      <c r="EG131" s="240" t="str">
        <f t="shared" ca="1" si="161"/>
        <v>-0,146215470976825-0,985704638525724i</v>
      </c>
      <c r="EH131" s="240" t="str">
        <f t="shared" ca="1" si="162"/>
        <v>-0,785579441736235-0,613072213597621i</v>
      </c>
      <c r="EI131" s="240" t="str">
        <f t="shared" ca="1" si="163"/>
        <v>-0,991691767231371+0,097673113852392i</v>
      </c>
      <c r="EJ131" s="240" t="str">
        <f t="shared" ca="1" si="164"/>
        <v>-0,650880297472355+0,754551149178372i</v>
      </c>
      <c r="EK131" s="240" t="str">
        <f t="shared" ca="1" si="165"/>
        <v>0,048895453641422+0,995289823607828i</v>
      </c>
      <c r="EL131" s="240" t="str">
        <f t="shared" ca="1" si="166"/>
        <v>0,721705076811206+0,687120353700161i</v>
      </c>
      <c r="EM131" s="240" t="str">
        <f t="shared" ca="1" si="167"/>
        <v>0,996490139622115-6,83610254931783E-15i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-0,0851500561414545-0,556038454316452i</v>
      </c>
      <c r="G132" s="247" t="str">
        <f t="shared" si="173"/>
        <v>-0,367969495886434+0,32296888033978i</v>
      </c>
      <c r="H132" s="247" t="str">
        <f t="shared" si="38"/>
        <v>0,00679413516768553-0,166324860827737i</v>
      </c>
      <c r="I132" s="247" t="str">
        <f t="shared" si="174"/>
        <v>-0,0532369177045788+0,198833480761764i</v>
      </c>
      <c r="J132" s="275" t="str">
        <f ca="1">IMPRODUCT(1/N_FFT2,AU100)</f>
        <v>0,00405620885246199-9,64874889035351E-07i</v>
      </c>
      <c r="K132" s="274" t="str">
        <f t="shared" ca="1" si="175"/>
        <v>-0,000215748207438416+0,000806561491796761i</v>
      </c>
      <c r="N132" s="265">
        <f t="shared" ca="1" si="176"/>
        <v>1.0035929590082213</v>
      </c>
      <c r="O132" s="240">
        <f t="shared" ca="1" si="39"/>
        <v>-0.99640704099177868</v>
      </c>
      <c r="P132" s="240" t="str">
        <f t="shared" ca="1" si="40"/>
        <v>-0,704566175507309+0,704566175507308i</v>
      </c>
      <c r="Q132" s="240" t="str">
        <f t="shared" ca="1" si="41"/>
        <v>3,47891159684807E-15+0,996407040991779i</v>
      </c>
      <c r="R132" s="240" t="str">
        <f t="shared" ca="1" si="42"/>
        <v>0,704566175507305+0,704566175507312i</v>
      </c>
      <c r="S132" s="240" t="str">
        <f t="shared" ca="1" si="43"/>
        <v>0,996407040991779+3,21952996333466E-15i</v>
      </c>
      <c r="T132" s="240" t="str">
        <f t="shared" ca="1" si="44"/>
        <v>0,70456617550731-0,704566175507307i</v>
      </c>
      <c r="U132" s="241" t="str">
        <f t="shared" ca="1" si="45"/>
        <v>1,83111982009672E-16-0,996407040991779i</v>
      </c>
      <c r="V132" s="240" t="str">
        <f t="shared" ca="1" si="46"/>
        <v>-0,70456617550731-0,704566175507307i</v>
      </c>
      <c r="W132" s="240" t="str">
        <f t="shared" ca="1" si="47"/>
        <v>-0,996407040991779+3,2957996148384E-15i</v>
      </c>
      <c r="X132" s="240" t="str">
        <f t="shared" ca="1" si="48"/>
        <v>-0,704566175507312+0,704566175507305i</v>
      </c>
      <c r="Y132" s="240" t="str">
        <f t="shared" ca="1" si="49"/>
        <v>-2,96014832982125E-15+0,996407040991779i</v>
      </c>
      <c r="Z132" s="240" t="str">
        <f t="shared" ca="1" si="50"/>
        <v>0,704566175507308+0,704566175507309i</v>
      </c>
      <c r="AA132" s="240" t="str">
        <f t="shared" ca="1" si="51"/>
        <v>0,996407040991779+3,66223964019344E-16i</v>
      </c>
      <c r="AB132" s="240" t="str">
        <f t="shared" ca="1" si="52"/>
        <v>0,704566175507328-0,70456617550729i</v>
      </c>
      <c r="AC132" s="240" t="str">
        <f t="shared" ca="1" si="53"/>
        <v>-2,43523811779365E-14-0,996407040991779i</v>
      </c>
      <c r="AD132" s="240" t="str">
        <f t="shared" ca="1" si="54"/>
        <v>-0,704566175507292-0,704566175507326i</v>
      </c>
      <c r="AE132" s="240" t="str">
        <f t="shared" ca="1" si="55"/>
        <v>-0,996407040991779+2,78312927747846E-14i</v>
      </c>
      <c r="AF132" s="240" t="str">
        <f t="shared" ca="1" si="56"/>
        <v>-0,704566175507323+0,704566175507295i</v>
      </c>
      <c r="AG132" s="240" t="str">
        <f t="shared" ca="1" si="57"/>
        <v>2,95402299095403E-14+0,996407040991779i</v>
      </c>
      <c r="AH132" s="240" t="str">
        <f t="shared" ca="1" si="58"/>
        <v>0,704566175507296+0,704566175507321i</v>
      </c>
      <c r="AI132" s="240" t="str">
        <f t="shared" ca="1" si="59"/>
        <v>0,996407040991779-3,30191415063883E-14i</v>
      </c>
      <c r="AJ132" s="240" t="str">
        <f t="shared" ca="1" si="60"/>
        <v>0,704566175507318-0,704566175507299i</v>
      </c>
      <c r="AK132" s="240" t="str">
        <f t="shared" ca="1" si="61"/>
        <v>-3,64980531032364E-14-0,996407040991779i</v>
      </c>
      <c r="AL132" s="240" t="str">
        <f t="shared" ca="1" si="62"/>
        <v>-0,7045661755073-0,704566175507317i</v>
      </c>
      <c r="AM132" s="240" t="str">
        <f t="shared" ca="1" si="63"/>
        <v>-0,996407040991779+4,17469391621768E-14i</v>
      </c>
      <c r="AN132" s="240" t="str">
        <f t="shared" ca="1" si="64"/>
        <v>-0,704566175507313+0,704566175507304i</v>
      </c>
      <c r="AO132" s="240" t="str">
        <f t="shared" ca="1" si="65"/>
        <v>4,34558762969326E-14+0,996407040991779i</v>
      </c>
      <c r="AP132" s="240" t="str">
        <f t="shared" ca="1" si="66"/>
        <v>0,704566175507305+0,704566175507312i</v>
      </c>
      <c r="AQ132" s="240" t="str">
        <f t="shared" ca="1" si="67"/>
        <v>0,996407040991779-4,87047623558729E-14i</v>
      </c>
      <c r="AR132" s="240" t="str">
        <f t="shared" ca="1" si="68"/>
        <v>0,996407040991779-4,87047623558729E-14i</v>
      </c>
      <c r="AS132" s="240" t="str">
        <f t="shared" ca="1" si="69"/>
        <v>4,87048703865408E-14-0,996407040991779i</v>
      </c>
      <c r="AT132" s="240" t="str">
        <f t="shared" ca="1" si="70"/>
        <v>-0,70456617550731-0,704566175507307i</v>
      </c>
      <c r="AU132" s="240" t="str">
        <f t="shared" ca="1" si="71"/>
        <v>-0,996407040991779-4,6995933251785E-14i</v>
      </c>
      <c r="AV132" s="240" t="str">
        <f t="shared" ca="1" si="72"/>
        <v>-0,704566175507304+0,704566175507313i</v>
      </c>
      <c r="AW132" s="240" t="str">
        <f t="shared" ca="1" si="73"/>
        <v>-4,17470471928447E-14+0,996407040991779i</v>
      </c>
      <c r="AX132" s="240" t="str">
        <f t="shared" ca="1" si="74"/>
        <v>0,704566175507315+0,704566175507302i</v>
      </c>
      <c r="AY132" s="240" t="str">
        <f t="shared" ca="1" si="75"/>
        <v>0,996407040991779+4,00381100580889E-14i</v>
      </c>
      <c r="AZ132" s="240" t="str">
        <f t="shared" ca="1" si="76"/>
        <v>0,704566175507299-0,704566175507318i</v>
      </c>
      <c r="BA132" s="240" t="str">
        <f t="shared" ca="1" si="77"/>
        <v>3,47892239991485E-14-0,996407040991779i</v>
      </c>
      <c r="BB132" s="240" t="str">
        <f t="shared" ca="1" si="78"/>
        <v>-0,70456617550732-0,704566175507297i</v>
      </c>
      <c r="BC132" s="240" t="str">
        <f t="shared" ca="1" si="79"/>
        <v>-0,996407040991779-3,30802868643927E-14i</v>
      </c>
      <c r="BD132" s="240" t="str">
        <f t="shared" ca="1" si="80"/>
        <v>-0,704566175507296+0,704566175507321i</v>
      </c>
      <c r="BE132" s="240" t="str">
        <f t="shared" ca="1" si="81"/>
        <v>-2,78314008054524E-14+0,996407040991779i</v>
      </c>
      <c r="BF132" s="240" t="str">
        <f t="shared" ca="1" si="82"/>
        <v>0,704566175507327+0,704566175507291i</v>
      </c>
      <c r="BG132" s="240" t="str">
        <f t="shared" ca="1" si="83"/>
        <v>0,996407040991779+2,61224636706966E-14i</v>
      </c>
      <c r="BH132" s="240" t="str">
        <f t="shared" ca="1" si="84"/>
        <v>0,70456617550729-0,704566175507328i</v>
      </c>
      <c r="BI132" s="240" t="str">
        <f t="shared" ca="1" si="85"/>
        <v>2,44135265359409E-14-0,996407040991779i</v>
      </c>
      <c r="BJ132" s="240" t="str">
        <f t="shared" ca="1" si="86"/>
        <v>-0,704566175507329-0,704566175507289i</v>
      </c>
      <c r="BK132" s="240" t="str">
        <f t="shared" ca="1" si="87"/>
        <v>-0,996407040991779-1,56246915528158E-14i</v>
      </c>
      <c r="BL132" s="240" t="str">
        <f t="shared" ca="1" si="88"/>
        <v>-0,704566175507287+0,704566175507331i</v>
      </c>
      <c r="BM132" s="240" t="str">
        <f t="shared" ca="1" si="89"/>
        <v>-1,39157544180601E-14+0,996407040991779i</v>
      </c>
      <c r="BN132" s="240" t="str">
        <f t="shared" ca="1" si="90"/>
        <v>0,704566175507332+0,704566175507286i</v>
      </c>
      <c r="BO132" s="240" t="str">
        <f t="shared" ca="1" si="91"/>
        <v>0,996407040991779+1,22068172833044E-14i</v>
      </c>
      <c r="BP132" s="240" t="str">
        <f t="shared" ca="1" si="92"/>
        <v>0,70456617550728-0,704566175507338i</v>
      </c>
      <c r="BQ132" s="240" t="str">
        <f t="shared" ca="1" si="93"/>
        <v>1,04978801485486E-14-0,996407040991779i</v>
      </c>
      <c r="BR132" s="240" t="str">
        <f t="shared" ca="1" si="94"/>
        <v>-0,704566175507339-0,704566175507279i</v>
      </c>
      <c r="BS132" s="240" t="str">
        <f t="shared" ca="1" si="95"/>
        <v>-0,996407040991779-8,78894301379285E-15i</v>
      </c>
      <c r="BT132" s="240" t="str">
        <f t="shared" ca="1" si="96"/>
        <v>-0,704566175507347+0,704566175507271i</v>
      </c>
      <c r="BU132" s="240" t="str">
        <f t="shared" ca="1" si="97"/>
        <v>-1,08030667852314E-19+0,996407040991779i</v>
      </c>
      <c r="BV132" s="240" t="str">
        <f t="shared" ca="1" si="98"/>
        <v>0,704566175507272+0,704566175507346i</v>
      </c>
      <c r="BW132" s="240" t="str">
        <f t="shared" ca="1" si="99"/>
        <v>0,996407040991779-1,7088291040879E-15i</v>
      </c>
      <c r="BX132" s="240" t="str">
        <f t="shared" ca="1" si="100"/>
        <v>0,704566175507339-0,704566175507279i</v>
      </c>
      <c r="BY132" s="240" t="str">
        <f t="shared" ca="1" si="101"/>
        <v>-3,41776623884366E-15-0,996407040991779i</v>
      </c>
      <c r="BZ132" s="240" t="str">
        <f t="shared" ca="1" si="102"/>
        <v>-0,70456617550728-0,704566175507338i</v>
      </c>
      <c r="CA132" s="240" t="str">
        <f t="shared" ca="1" si="103"/>
        <v>-0,996407040991779+5,12670337359941E-15i</v>
      </c>
      <c r="CB132" s="240" t="str">
        <f t="shared" ca="1" si="104"/>
        <v>-0,704566175507337+0,704566175507281i</v>
      </c>
      <c r="CC132" s="240" t="str">
        <f t="shared" ca="1" si="105"/>
        <v>1,39155383567244E-14+0,996407040991779i</v>
      </c>
      <c r="CD132" s="240" t="str">
        <f t="shared" ca="1" si="106"/>
        <v>0,704566175507282+0,704566175507336i</v>
      </c>
      <c r="CE132" s="240" t="str">
        <f t="shared" ca="1" si="107"/>
        <v>0,996407040991779-1,56244754914802E-14i</v>
      </c>
      <c r="CF132" s="240" t="str">
        <f t="shared" ca="1" si="108"/>
        <v>0,704566175507335-0,704566175507283i</v>
      </c>
      <c r="CG132" s="240" t="str">
        <f t="shared" ca="1" si="109"/>
        <v>-1,73334126262359E-14-0,996407040991779i</v>
      </c>
      <c r="CH132" s="240" t="str">
        <f t="shared" ca="1" si="110"/>
        <v>-0,70456617550729-0,704566175507328i</v>
      </c>
      <c r="CI132" s="240" t="str">
        <f t="shared" ca="1" si="111"/>
        <v>-0,996407040991779+1,90423497609917E-14i</v>
      </c>
      <c r="CJ132" s="240" t="str">
        <f t="shared" ca="1" si="112"/>
        <v>-0,704566175507327+0,704566175507291i</v>
      </c>
      <c r="CK132" s="240" t="str">
        <f t="shared" ca="1" si="113"/>
        <v>2,78311847441167E-14+0,996407040991779i</v>
      </c>
      <c r="CL132" s="240" t="str">
        <f t="shared" ca="1" si="114"/>
        <v>0,704566175507292+0,704566175507326i</v>
      </c>
      <c r="CM132" s="240" t="str">
        <f t="shared" ca="1" si="115"/>
        <v>0,996407040991779-2,95401218788724E-14i</v>
      </c>
      <c r="CN132" s="240" t="str">
        <f t="shared" ca="1" si="116"/>
        <v>0,704566175507325-0,704566175507293i</v>
      </c>
      <c r="CO132" s="240" t="str">
        <f t="shared" ca="1" si="117"/>
        <v>-3,12490590136281E-14-0,996407040991779i</v>
      </c>
      <c r="CP132" s="240" t="str">
        <f t="shared" ca="1" si="118"/>
        <v>-0,704566175507299-0,704566175507318i</v>
      </c>
      <c r="CQ132" s="240" t="str">
        <f t="shared" ca="1" si="119"/>
        <v>-0,996407040991779+3,2957996148384E-14i</v>
      </c>
      <c r="CR132" s="240" t="str">
        <f t="shared" ca="1" si="120"/>
        <v>-0,704566175507317+0,7045661755073i</v>
      </c>
      <c r="CS132" s="240" t="str">
        <f t="shared" ca="1" si="121"/>
        <v>3,46669332831397E-14+0,996407040991779i</v>
      </c>
      <c r="CT132" s="240" t="str">
        <f t="shared" ca="1" si="122"/>
        <v>0,704566175507301+0,704566175507316i</v>
      </c>
      <c r="CU132" s="240" t="str">
        <f t="shared" ca="1" si="123"/>
        <v>0,996407040991779-4,34557682662647E-14i</v>
      </c>
      <c r="CV132" s="240" t="str">
        <f t="shared" ca="1" si="124"/>
        <v>0,70456617550731-0,704566175507307i</v>
      </c>
      <c r="CW132" s="240" t="str">
        <f t="shared" ca="1" si="125"/>
        <v>-5,22446032493897E-14-0,996407040991779i</v>
      </c>
      <c r="CX132" s="240" t="str">
        <f t="shared" ca="1" si="126"/>
        <v>-0,704566175507303-0,704566175507314i</v>
      </c>
      <c r="CY132" s="240" t="str">
        <f t="shared" ca="1" si="127"/>
        <v>-0,996407040991779-5,22449273413933E-14i</v>
      </c>
      <c r="CZ132" s="240" t="str">
        <f t="shared" ca="1" si="128"/>
        <v>-0,704566175507307+0,70456617550731i</v>
      </c>
      <c r="DA132" s="240" t="str">
        <f t="shared" ca="1" si="129"/>
        <v>-4,34560923582683E-14+0,996407040991779i</v>
      </c>
      <c r="DB132" s="240" t="str">
        <f t="shared" ca="1" si="130"/>
        <v>0,704566175507316+0,704566175507301i</v>
      </c>
      <c r="DC132" s="240" t="str">
        <f t="shared" ca="1" si="131"/>
        <v>0,996407040991779+4,88270530718817E-14i</v>
      </c>
      <c r="DD132" s="240" t="str">
        <f t="shared" ca="1" si="132"/>
        <v>0,704566175507305-0,704566175507312i</v>
      </c>
      <c r="DE132" s="240" t="str">
        <f t="shared" ca="1" si="133"/>
        <v>4,00382180887567E-14-0,996407040991779i</v>
      </c>
      <c r="DF132" s="240" t="str">
        <f t="shared" ca="1" si="134"/>
        <v>-0,704566175507318-0,704566175507299i</v>
      </c>
      <c r="DG132" s="240" t="str">
        <f t="shared" ca="1" si="135"/>
        <v>-0,996407040991779-3,12493831056317E-14i</v>
      </c>
      <c r="DH132" s="240" t="str">
        <f t="shared" ca="1" si="136"/>
        <v>-0,704566175507302+0,704566175507315i</v>
      </c>
      <c r="DI132" s="240" t="str">
        <f t="shared" ca="1" si="137"/>
        <v>-3,66203438192453E-14+0,996407040991779i</v>
      </c>
      <c r="DJ132" s="240" t="str">
        <f t="shared" ca="1" si="138"/>
        <v>0,704566175507321+0,704566175507296i</v>
      </c>
      <c r="DK132" s="240" t="str">
        <f t="shared" ca="1" si="139"/>
        <v>0,996407040991779+2,78315088361203E-14i</v>
      </c>
      <c r="DL132" s="240" t="str">
        <f t="shared" ca="1" si="140"/>
        <v>0,704566175507291-0,704566175507327i</v>
      </c>
      <c r="DM132" s="240" t="str">
        <f t="shared" ca="1" si="141"/>
        <v>3,32024695497337E-14-0,996407040991779i</v>
      </c>
      <c r="DN132" s="240" t="str">
        <f t="shared" ca="1" si="142"/>
        <v>-0,704566175507323-0,704566175507295i</v>
      </c>
      <c r="DO132" s="240" t="str">
        <f t="shared" ca="1" si="143"/>
        <v>-0,996407040991779-2,44136345666087E-14i</v>
      </c>
      <c r="DP132" s="240" t="str">
        <f t="shared" ca="1" si="144"/>
        <v>-0,704566175507289+0,704566175507329i</v>
      </c>
      <c r="DQ132" s="240" t="str">
        <f t="shared" ca="1" si="145"/>
        <v>-1,56247995834837E-14+0,996407040991779i</v>
      </c>
      <c r="DR132" s="240" t="str">
        <f t="shared" ca="1" si="146"/>
        <v>0,704566175507326+0,704566175507292i</v>
      </c>
      <c r="DS132" s="240" t="str">
        <f t="shared" ca="1" si="147"/>
        <v>0,996407040991779+2,09957602970972E-14i</v>
      </c>
      <c r="DT132" s="240" t="str">
        <f t="shared" ca="1" si="148"/>
        <v>0,704566175507286-0,704566175507332i</v>
      </c>
      <c r="DU132" s="240" t="str">
        <f t="shared" ca="1" si="149"/>
        <v>1,22069253139723E-14-0,996407040991779i</v>
      </c>
      <c r="DV132" s="240" t="str">
        <f t="shared" ca="1" si="150"/>
        <v>-0,704566175507338-0,70456617550728i</v>
      </c>
      <c r="DW132" s="240" t="str">
        <f t="shared" ca="1" si="151"/>
        <v>-0,996407040991779-1,75778860275857E-14i</v>
      </c>
      <c r="DX132" s="240" t="str">
        <f t="shared" ca="1" si="152"/>
        <v>-0,704566175507284+0,704566175507334i</v>
      </c>
      <c r="DY132" s="240" t="str">
        <f t="shared" ca="1" si="153"/>
        <v>-8,78905104446071E-15+0,996407040991779i</v>
      </c>
      <c r="DZ132" s="240" t="str">
        <f t="shared" ca="1" si="154"/>
        <v>0,704566175507341+0,704566175507277i</v>
      </c>
      <c r="EA132" s="240" t="str">
        <f t="shared" ca="1" si="155"/>
        <v>0,996407040991779+2,16061335704628E-19i</v>
      </c>
      <c r="EB132" s="240" t="str">
        <f t="shared" ca="1" si="156"/>
        <v>0,704566175507341-0,704566175507277i</v>
      </c>
      <c r="EC132" s="240" t="str">
        <f t="shared" ca="1" si="157"/>
        <v>5,3711767749492E-15-0,996407040991779i</v>
      </c>
      <c r="ED132" s="240" t="str">
        <f t="shared" ca="1" si="158"/>
        <v>-0,704566175507274-0,704566175507344i</v>
      </c>
      <c r="EE132" s="240" t="str">
        <f t="shared" ca="1" si="159"/>
        <v>-0,996407040991779+3,4176582081758E-15i</v>
      </c>
      <c r="EF132" s="240" t="str">
        <f t="shared" ca="1" si="160"/>
        <v>-0,704566175507338+0,70456617550728i</v>
      </c>
      <c r="EG132" s="240" t="str">
        <f t="shared" ca="1" si="161"/>
        <v>1,22064931913008E-14+0,996407040991779i</v>
      </c>
      <c r="EH132" s="240" t="str">
        <f t="shared" ca="1" si="162"/>
        <v>0,704566175507276+0,704566175507342i</v>
      </c>
      <c r="EI132" s="240" t="str">
        <f t="shared" ca="1" si="163"/>
        <v>0,996407040991779-6,83553247768731E-15i</v>
      </c>
      <c r="EJ132" s="240" t="str">
        <f t="shared" ca="1" si="164"/>
        <v>0,704566175507336-0,704566175507282i</v>
      </c>
      <c r="EK132" s="240" t="str">
        <f t="shared" ca="1" si="165"/>
        <v>-1,56243674608123E-14-0,996407040991779i</v>
      </c>
      <c r="EL132" s="240" t="str">
        <f t="shared" ca="1" si="166"/>
        <v>-0,704566175507289-0,704566175507329i</v>
      </c>
      <c r="EM132" s="240" t="str">
        <f t="shared" ca="1" si="167"/>
        <v>-0,996407040991779-3,86220872761479E-13i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-0,0859289971577645-0,538032470977565i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-0,358525495578661+0,324410789860513i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0,00650028907155795-0,161291567625874i</v>
      </c>
      <c r="I133" s="247" t="str">
        <f t="shared" si="174"/>
        <v>-0,0482498376266994+0,192952275666337i</v>
      </c>
      <c r="J133" s="275" t="str">
        <f ca="1">IMPRODUCT(1/N_FFT2,AV100)</f>
        <v>-0,012541753815626-0,0000799812774499887i</v>
      </c>
      <c r="K133" s="274" t="str">
        <f t="shared" ca="1" si="175"/>
        <v>0,000620570154652668-0,00241610085592186i</v>
      </c>
      <c r="N133" s="265">
        <f t="shared" ca="1" si="176"/>
        <v>1.0036824099606474</v>
      </c>
      <c r="O133" s="240">
        <f t="shared" ca="1" si="39"/>
        <v>-0.99631759003935261</v>
      </c>
      <c r="P133" s="240" t="str">
        <f t="shared" ca="1" si="40"/>
        <v>-0,687001373766857+0,721580108279237i</v>
      </c>
      <c r="Q133" s="240" t="str">
        <f t="shared" ca="1" si="41"/>
        <v>0,0488869870347318+0,995117481868593i</v>
      </c>
      <c r="R133" s="240" t="str">
        <f t="shared" ca="1" si="42"/>
        <v>0,754420493107821+0,650767592770857i</v>
      </c>
      <c r="S133" s="240" t="str">
        <f t="shared" ca="1" si="43"/>
        <v>0,991520048522015-0,0976562010356925i</v>
      </c>
      <c r="T133" s="240" t="str">
        <f t="shared" ca="1" si="44"/>
        <v>0,61296605564337-0,785443412889071i</v>
      </c>
      <c r="U133" s="241" t="str">
        <f t="shared" ca="1" si="45"/>
        <v>-0,146190152694695-0,985533956531648i</v>
      </c>
      <c r="V133" s="240" t="str">
        <f t="shared" ca="1" si="46"/>
        <v>-0,814574130691961-0,573687829598346i</v>
      </c>
      <c r="W133" s="240" t="str">
        <f t="shared" ca="1" si="47"/>
        <v>-0,977173626917417+0,194371919471112i</v>
      </c>
      <c r="X133" s="240" t="str">
        <f t="shared" ca="1" si="48"/>
        <v>-0,5330275393227+0,841742468065744i</v>
      </c>
      <c r="Y133" s="240" t="str">
        <f t="shared" ca="1" si="49"/>
        <v>0,242085427268542+0,966459200445643i</v>
      </c>
      <c r="Z133" s="240" t="str">
        <f t="shared" ca="1" si="50"/>
        <v>0,866882974106021+0,491083139017136i</v>
      </c>
      <c r="AA133" s="240" t="str">
        <f t="shared" ca="1" si="51"/>
        <v>0,953416489108164-0,289215730067514i</v>
      </c>
      <c r="AB133" s="240" t="str">
        <f t="shared" ca="1" si="52"/>
        <v>0,447955676415903-0,889935083131682i</v>
      </c>
      <c r="AC133" s="240" t="str">
        <f t="shared" ca="1" si="53"/>
        <v>-0,335649286840484-0,93807691393899i</v>
      </c>
      <c r="AD133" s="240" t="str">
        <f t="shared" ca="1" si="54"/>
        <v>-0,910843260593015-0,403749049353812i</v>
      </c>
      <c r="AE133" s="240" t="str">
        <f t="shared" ca="1" si="55"/>
        <v>-0,920477429318327+0,381274235081977i</v>
      </c>
      <c r="AF133" s="240" t="str">
        <f t="shared" ca="1" si="56"/>
        <v>-0,358569755467679+0,929557136859092i</v>
      </c>
      <c r="AG133" s="240" t="str">
        <f t="shared" ca="1" si="57"/>
        <v>0,425980660295478+0,900660433946142i</v>
      </c>
      <c r="AH133" s="240" t="str">
        <f t="shared" ca="1" si="58"/>
        <v>0,946031628562921+0,312526635633528i</v>
      </c>
      <c r="AI133" s="240" t="str">
        <f t="shared" ca="1" si="59"/>
        <v>0,878673668699998-0,469660860786919i</v>
      </c>
      <c r="AJ133" s="240" t="str">
        <f t="shared" ca="1" si="60"/>
        <v>0,26573061176013-0,960227047210924i</v>
      </c>
      <c r="AK133" s="240" t="str">
        <f t="shared" ca="1" si="61"/>
        <v>-0,5122096071272-0,85457010162328i</v>
      </c>
      <c r="AL133" s="240" t="str">
        <f t="shared" ca="1" si="62"/>
        <v>-0,972109194796243-0,218294419567753i</v>
      </c>
      <c r="AM133" s="240" t="str">
        <f t="shared" ca="1" si="63"/>
        <v>-0,828407800320251+0,553524395659654i</v>
      </c>
      <c r="AN133" s="240" t="str">
        <f t="shared" ca="1" si="64"/>
        <v>-0,170332336998204+0,981649446184611i</v>
      </c>
      <c r="AO133" s="240" t="str">
        <f t="shared" ca="1" si="65"/>
        <v>0,593505695440034+0,800249792066243i</v>
      </c>
      <c r="AP133" s="240" t="str">
        <f t="shared" ca="1" si="66"/>
        <v>0,988824818074765+0,121959908909576i</v>
      </c>
      <c r="AQ133" s="240" t="str">
        <f t="shared" ca="1" si="67"/>
        <v>0,770163911969602-0,632057188015057i</v>
      </c>
      <c r="AR133" s="240" t="str">
        <f t="shared" ca="1" si="68"/>
        <v>0,770163911969602-0,632057188015057i</v>
      </c>
      <c r="AS133" s="240" t="str">
        <f t="shared" ca="1" si="69"/>
        <v>-0,669085999462559-0,73822263955057i</v>
      </c>
      <c r="AT133" s="240" t="str">
        <f t="shared" ca="1" si="70"/>
        <v>-0,996017517808591-0,0244508576585282i</v>
      </c>
      <c r="AU133" s="240" t="str">
        <f t="shared" ca="1" si="71"/>
        <v>-0,70450292413226+0,704502924132269i</v>
      </c>
      <c r="AV133" s="240" t="str">
        <f t="shared" ca="1" si="72"/>
        <v>0,0244508576585386+0,996017517808591i</v>
      </c>
      <c r="AW133" s="240" t="str">
        <f t="shared" ca="1" si="73"/>
        <v>0,738222639550577+0,669085999462551i</v>
      </c>
      <c r="AX133" s="240" t="str">
        <f t="shared" ca="1" si="74"/>
        <v>0,993618024367362-0,0732936687178675i</v>
      </c>
      <c r="AY133" s="240" t="str">
        <f t="shared" ca="1" si="75"/>
        <v>0,632057188015049-0,770163911969609i</v>
      </c>
      <c r="AZ133" s="240" t="str">
        <f t="shared" ca="1" si="76"/>
        <v>-0,121959908909587-0,988824818074763i</v>
      </c>
      <c r="BA133" s="240" t="str">
        <f t="shared" ca="1" si="77"/>
        <v>-0,800249792066251-0,593505695440023i</v>
      </c>
      <c r="BB133" s="240" t="str">
        <f t="shared" ca="1" si="78"/>
        <v>-0,98164944618461+0,170332336998214i</v>
      </c>
      <c r="BC133" s="240" t="str">
        <f t="shared" ca="1" si="79"/>
        <v>-0,553524395659725+0,828407800320205i</v>
      </c>
      <c r="BD133" s="240" t="str">
        <f t="shared" ca="1" si="80"/>
        <v>0,218294419567763+0,972109194796241i</v>
      </c>
      <c r="BE133" s="240" t="str">
        <f t="shared" ca="1" si="81"/>
        <v>0,854570101623287+0,512209607127188i</v>
      </c>
      <c r="BF133" s="240" t="str">
        <f t="shared" ca="1" si="82"/>
        <v>0,96022704721092-0,265730611760143i</v>
      </c>
      <c r="BG133" s="240" t="str">
        <f t="shared" ca="1" si="83"/>
        <v>0,46966086078691-0,878673668700003i</v>
      </c>
      <c r="BH133" s="240" t="str">
        <f t="shared" ca="1" si="84"/>
        <v>-0,312526635633542-0,946031628562916i</v>
      </c>
      <c r="BI133" s="240" t="str">
        <f t="shared" ca="1" si="85"/>
        <v>-0,900660433946104-0,425980660295559i</v>
      </c>
      <c r="BJ133" s="240" t="str">
        <f t="shared" ca="1" si="86"/>
        <v>-0,929557136859087+0,358569755467692i</v>
      </c>
      <c r="BK133" s="240" t="str">
        <f t="shared" ca="1" si="87"/>
        <v>-0,381274235081966+0,920477429318332i</v>
      </c>
      <c r="BL133" s="240" t="str">
        <f t="shared" ca="1" si="88"/>
        <v>0,40374904935382+0,910843260593012i</v>
      </c>
      <c r="BM133" s="240" t="str">
        <f t="shared" ca="1" si="89"/>
        <v>0,938076913938994+0,335649286840473i</v>
      </c>
      <c r="BN133" s="240" t="str">
        <f t="shared" ca="1" si="90"/>
        <v>0,889935083131722-0,447955676415823i</v>
      </c>
      <c r="BO133" s="240" t="str">
        <f t="shared" ca="1" si="91"/>
        <v>0,289215730067482-0,953416489108173i</v>
      </c>
      <c r="BP133" s="240" t="str">
        <f t="shared" ca="1" si="92"/>
        <v>-0,491083139017145-0,866882974106016i</v>
      </c>
      <c r="BQ133" s="240" t="str">
        <f t="shared" ca="1" si="93"/>
        <v>-0,96645920044564-0,242085427268554i</v>
      </c>
      <c r="BR133" s="240" t="str">
        <f t="shared" ca="1" si="94"/>
        <v>-0,841742468065754+0,533027539322685i</v>
      </c>
      <c r="BS133" s="240" t="str">
        <f t="shared" ca="1" si="95"/>
        <v>-0,194371919471151+0,977173626917409i</v>
      </c>
      <c r="BT133" s="240" t="str">
        <f t="shared" ca="1" si="96"/>
        <v>0,573687829598381+0,814574130691936i</v>
      </c>
      <c r="BU133" s="240" t="str">
        <f t="shared" ca="1" si="97"/>
        <v>0,985533956531651+0,146190152694675i</v>
      </c>
      <c r="BV133" s="240" t="str">
        <f t="shared" ca="1" si="98"/>
        <v>0,785443412889069-0,612966055643374i</v>
      </c>
      <c r="BW133" s="240" t="str">
        <f t="shared" ca="1" si="99"/>
        <v>0,0976562010357107-0,991520048522013i</v>
      </c>
      <c r="BX133" s="240" t="str">
        <f t="shared" ca="1" si="100"/>
        <v>-0,650767592770833-0,754420493107842i</v>
      </c>
      <c r="BY133" s="240" t="str">
        <f t="shared" ca="1" si="101"/>
        <v>-0,995117481868591-0,0488869870347784i</v>
      </c>
      <c r="BZ133" s="240" t="str">
        <f t="shared" ca="1" si="102"/>
        <v>-0,721580108279217+0,687001373766877i</v>
      </c>
      <c r="CA133" s="240" t="str">
        <f t="shared" ca="1" si="103"/>
        <v>1,39142891100728E-14+0,996317590039353i</v>
      </c>
      <c r="CB133" s="240" t="str">
        <f t="shared" ca="1" si="104"/>
        <v>0,721580108279232+0,687001373766862i</v>
      </c>
      <c r="CC133" s="240" t="str">
        <f t="shared" ca="1" si="105"/>
        <v>0,995117481868595-0,0488869870347001i</v>
      </c>
      <c r="CD133" s="240" t="str">
        <f t="shared" ca="1" si="106"/>
        <v>0,650767592770892-0,75442049310779i</v>
      </c>
      <c r="CE133" s="240" t="str">
        <f t="shared" ca="1" si="107"/>
        <v>-0,0976562010357314-0,991520048522011i</v>
      </c>
      <c r="CF133" s="240" t="str">
        <f t="shared" ca="1" si="108"/>
        <v>-0,785443412889086-0,612966055643352i</v>
      </c>
      <c r="CG133" s="240" t="str">
        <f t="shared" ca="1" si="109"/>
        <v>-0,985533956531648+0,146190152694696i</v>
      </c>
      <c r="CH133" s="240" t="str">
        <f t="shared" ca="1" si="110"/>
        <v>-0,573687829598359+0,814574130691952i</v>
      </c>
      <c r="CI133" s="240" t="str">
        <f t="shared" ca="1" si="111"/>
        <v>0,194371919471074+0,977173626917425i</v>
      </c>
      <c r="CJ133" s="240" t="str">
        <f t="shared" ca="1" si="112"/>
        <v>0,841742468065712+0,533027539322751i</v>
      </c>
      <c r="CK133" s="240" t="str">
        <f t="shared" ca="1" si="113"/>
        <v>0,966459200445634-0,242085427268574i</v>
      </c>
      <c r="CL133" s="240" t="str">
        <f t="shared" ca="1" si="114"/>
        <v>0,491083139017127-0,866882974106026i</v>
      </c>
      <c r="CM133" s="240" t="str">
        <f t="shared" ca="1" si="115"/>
        <v>-0,289215730067509-0,953416489108165i</v>
      </c>
      <c r="CN133" s="240" t="str">
        <f t="shared" ca="1" si="116"/>
        <v>-0,889935083131687-0,447955676415894i</v>
      </c>
      <c r="CO133" s="240" t="str">
        <f t="shared" ca="1" si="117"/>
        <v>-0,93807691393902+0,335649286840399i</v>
      </c>
      <c r="CP133" s="240" t="str">
        <f t="shared" ca="1" si="118"/>
        <v>-0,403749049353801+0,91084326059302i</v>
      </c>
      <c r="CQ133" s="240" t="str">
        <f t="shared" ca="1" si="119"/>
        <v>0,381274235081992+0,920477429318321i</v>
      </c>
      <c r="CR133" s="240" t="str">
        <f t="shared" ca="1" si="120"/>
        <v>0,929557136859095+0,358569755467673i</v>
      </c>
      <c r="CS133" s="240" t="str">
        <f t="shared" ca="1" si="121"/>
        <v>0,900660433946137-0,425980660295488i</v>
      </c>
      <c r="CT133" s="240" t="str">
        <f t="shared" ca="1" si="122"/>
        <v>0,312526635633609-0,946031628562894i</v>
      </c>
      <c r="CU133" s="240" t="str">
        <f t="shared" ca="1" si="123"/>
        <v>-0,469660860786934-0,87867366869999i</v>
      </c>
      <c r="CV133" s="240" t="str">
        <f t="shared" ca="1" si="124"/>
        <v>-0,960227047210926-0,265730611760123i</v>
      </c>
      <c r="CW133" s="240" t="str">
        <f t="shared" ca="1" si="125"/>
        <v>-0,854570101623273+0,512209607127212i</v>
      </c>
      <c r="CX133" s="240" t="str">
        <f t="shared" ca="1" si="126"/>
        <v>-0,218294419567736+0,972109194796247i</v>
      </c>
      <c r="CY133" s="240" t="str">
        <f t="shared" ca="1" si="127"/>
        <v>0,553524395659659+0,828407800320248i</v>
      </c>
      <c r="CZ133" s="240" t="str">
        <f t="shared" ca="1" si="128"/>
        <v>0,981649446184613+0,170332336998193i</v>
      </c>
      <c r="DA133" s="240" t="str">
        <f t="shared" ca="1" si="129"/>
        <v>0,800249792066235-0,593505695440045i</v>
      </c>
      <c r="DB133" s="240" t="str">
        <f t="shared" ca="1" si="130"/>
        <v>0,121959908909569-0,988824818074765i</v>
      </c>
      <c r="DC133" s="240" t="str">
        <f t="shared" ca="1" si="131"/>
        <v>-0,632057188015065-0,770163911969596i</v>
      </c>
      <c r="DD133" s="240" t="str">
        <f t="shared" ca="1" si="132"/>
        <v>-0,993618024367356-0,0732936687179421i</v>
      </c>
      <c r="DE133" s="240" t="str">
        <f t="shared" ca="1" si="133"/>
        <v>-0,738222639550625+0,669085999462498i</v>
      </c>
      <c r="DF133" s="240" t="str">
        <f t="shared" ca="1" si="134"/>
        <v>-0,0244508576585214+0,996017517808591i</v>
      </c>
      <c r="DG133" s="240" t="str">
        <f t="shared" ca="1" si="135"/>
        <v>0,704502924132277+0,704502924132252i</v>
      </c>
      <c r="DH133" s="240" t="str">
        <f t="shared" ca="1" si="136"/>
        <v>0,99601751780859-0,0244508576585561i</v>
      </c>
      <c r="DI133" s="240" t="str">
        <f t="shared" ca="1" si="137"/>
        <v>0,669085999462546-0,738222639550582i</v>
      </c>
      <c r="DJ133" s="240" t="str">
        <f t="shared" ca="1" si="138"/>
        <v>-0,0732936687178777-0,993618024367361i</v>
      </c>
      <c r="DK133" s="240" t="str">
        <f t="shared" ca="1" si="139"/>
        <v>-0,770163911969618-0,632057188015038i</v>
      </c>
      <c r="DL133" s="240" t="str">
        <f t="shared" ca="1" si="140"/>
        <v>-0,988824818074761+0,121959908909604i</v>
      </c>
      <c r="DM133" s="240" t="str">
        <f t="shared" ca="1" si="141"/>
        <v>-0,593505695440017+0,800249792066255i</v>
      </c>
      <c r="DN133" s="240" t="str">
        <f t="shared" ca="1" si="142"/>
        <v>0,170332336998228+0,981649446184607i</v>
      </c>
      <c r="DO133" s="240" t="str">
        <f t="shared" ca="1" si="143"/>
        <v>0,828407800320213+0,553524395659713i</v>
      </c>
      <c r="DP133" s="240" t="str">
        <f t="shared" ca="1" si="144"/>
        <v>0,97210919479624-0,218294419567769i</v>
      </c>
      <c r="DQ133" s="240" t="str">
        <f t="shared" ca="1" si="145"/>
        <v>0,512209607127183-0,854570101623291i</v>
      </c>
      <c r="DR133" s="240" t="str">
        <f t="shared" ca="1" si="146"/>
        <v>-0,265730611760157-0,960227047210917i</v>
      </c>
      <c r="DS133" s="240" t="str">
        <f t="shared" ca="1" si="147"/>
        <v>-0,878673668700006-0,469660860786904i</v>
      </c>
      <c r="DT133" s="240" t="str">
        <f t="shared" ca="1" si="148"/>
        <v>-0,946031628562914+0,312526635633548i</v>
      </c>
      <c r="DU133" s="240" t="str">
        <f t="shared" ca="1" si="149"/>
        <v>-0,425980660295546+0,90066043394611i</v>
      </c>
      <c r="DV133" s="240" t="str">
        <f t="shared" ca="1" si="150"/>
        <v>0,358569755467705+0,929557136859082i</v>
      </c>
      <c r="DW133" s="240" t="str">
        <f t="shared" ca="1" si="151"/>
        <v>0,920477429318335+0,381274235081959i</v>
      </c>
      <c r="DX133" s="240" t="str">
        <f t="shared" ca="1" si="152"/>
        <v>0,910843260593006-0,403749049353833i</v>
      </c>
      <c r="DY133" s="240" t="str">
        <f t="shared" ca="1" si="153"/>
        <v>0,335649286840459-0,938076913938998i</v>
      </c>
      <c r="DZ133" s="240" t="str">
        <f t="shared" ca="1" si="154"/>
        <v>-0,447955676415829-0,889935083131719i</v>
      </c>
      <c r="EA133" s="240" t="str">
        <f t="shared" ca="1" si="155"/>
        <v>-0,953416489108175-0,289215730067476i</v>
      </c>
      <c r="EB133" s="240" t="str">
        <f t="shared" ca="1" si="156"/>
        <v>-0,866882974106009+0,491083139017157i</v>
      </c>
      <c r="EC133" s="240" t="str">
        <f t="shared" ca="1" si="157"/>
        <v>-0,242085427268533+0,966459200445645i</v>
      </c>
      <c r="ED133" s="240" t="str">
        <f t="shared" ca="1" si="158"/>
        <v>0,533027539322691+0,84174246806575i</v>
      </c>
      <c r="EE133" s="240" t="str">
        <f t="shared" ca="1" si="159"/>
        <v>0,977173626917412+0,194371919471138i</v>
      </c>
      <c r="EF133" s="240" t="str">
        <f t="shared" ca="1" si="160"/>
        <v>0,814574130691984-0,573687829598312i</v>
      </c>
      <c r="EG133" s="240" t="str">
        <f t="shared" ca="1" si="161"/>
        <v>0,146190152694668-0,985533956531652i</v>
      </c>
      <c r="EH133" s="240" t="str">
        <f t="shared" ca="1" si="162"/>
        <v>-0,612966055643379-0,785443412889064i</v>
      </c>
      <c r="EI133" s="240" t="str">
        <f t="shared" ca="1" si="163"/>
        <v>-0,991520048522044-0,097656201035401i</v>
      </c>
      <c r="EJ133" s="240" t="str">
        <f t="shared" ca="1" si="164"/>
        <v>-0,754420493108031+0,650767592770612i</v>
      </c>
      <c r="EK133" s="240" t="str">
        <f t="shared" ca="1" si="165"/>
        <v>-0,0488869870346726+0,995117481868596i</v>
      </c>
      <c r="EL133" s="240" t="str">
        <f t="shared" ca="1" si="166"/>
        <v>0,687001373767175+0,721580108278934i</v>
      </c>
      <c r="EM133" s="240" t="str">
        <f t="shared" ca="1" si="167"/>
        <v>0,996317590039353+1,70390765091346E-13i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-0,0866132682951154-0,521053422909368i</v>
      </c>
      <c r="G134" s="247" t="str">
        <f t="shared" si="178"/>
        <v>-0,349259725727831+0,325552692721932i</v>
      </c>
      <c r="H134" s="247" t="str">
        <f t="shared" si="179"/>
        <v>0,00623199698124033-0,156553597308791i</v>
      </c>
      <c r="I134" s="247" t="str">
        <f t="shared" si="174"/>
        <v>-0,0437786648283099+0,187248442434351i</v>
      </c>
      <c r="J134" s="275" t="str">
        <f ca="1">IMPRODUCT(1/N_FFT2,AW100)</f>
        <v>0,00373625164898192+9,4477475790552E-07i</v>
      </c>
      <c r="K134" s="274" t="str">
        <f t="shared" ca="1" si="175"/>
        <v>-0,000163745016256869+0,000699565940837175i</v>
      </c>
      <c r="N134" s="265">
        <f t="shared" ca="1" si="176"/>
        <v>1.003778823522266</v>
      </c>
      <c r="O134" s="240">
        <f t="shared" ca="1" si="39"/>
        <v>-0.99622117647773412</v>
      </c>
      <c r="P134" s="240" t="str">
        <f t="shared" ca="1" si="40"/>
        <v>-0,669021252071854+0,738151201813618i</v>
      </c>
      <c r="Q134" s="240" t="str">
        <f t="shared" ca="1" si="41"/>
        <v>0,0976467508541003+0,991424099218048i</v>
      </c>
      <c r="R134" s="240" t="str">
        <f t="shared" ca="1" si="42"/>
        <v>0,800172351967427+0,593448261948418i</v>
      </c>
      <c r="S134" s="240" t="str">
        <f t="shared" ca="1" si="43"/>
        <v>0,97707906591535-0,194353110118332i</v>
      </c>
      <c r="T134" s="240" t="str">
        <f t="shared" ca="1" si="44"/>
        <v>0,512160040650607-0,854487404953081i</v>
      </c>
      <c r="U134" s="241" t="str">
        <f t="shared" ca="1" si="45"/>
        <v>-0,289187742687896-0,95332422708214i</v>
      </c>
      <c r="V134" s="240" t="str">
        <f t="shared" ca="1" si="46"/>
        <v>-0,900573277118712-0,425939438186164i</v>
      </c>
      <c r="W134" s="240" t="str">
        <f t="shared" ca="1" si="47"/>
        <v>-0,920388354802093+0,381237339209286i</v>
      </c>
      <c r="X134" s="240" t="str">
        <f t="shared" ca="1" si="48"/>
        <v>-0,335616806089808+0,937986136322258i</v>
      </c>
      <c r="Y134" s="240" t="str">
        <f t="shared" ca="1" si="49"/>
        <v>0,469615411748562+0,878588639529848i</v>
      </c>
      <c r="Z134" s="240" t="str">
        <f t="shared" ca="1" si="50"/>
        <v>0,96636567627764+0,242062000683999i</v>
      </c>
      <c r="AA134" s="240" t="str">
        <f t="shared" ca="1" si="51"/>
        <v>0,828327635373508-0,553470831154826i</v>
      </c>
      <c r="AB134" s="240" t="str">
        <f t="shared" ca="1" si="52"/>
        <v>0,146176005887013-0,985438586501259i</v>
      </c>
      <c r="AC134" s="240" t="str">
        <f t="shared" ca="1" si="53"/>
        <v>-0,631996023899047-0,77008938327864i</v>
      </c>
      <c r="AD134" s="240" t="str">
        <f t="shared" ca="1" si="54"/>
        <v>-0,995021184441331-0,0488822562455188i</v>
      </c>
      <c r="AE134" s="240" t="str">
        <f t="shared" ca="1" si="55"/>
        <v>-0,70443474944906+0,704434749449032i</v>
      </c>
      <c r="AF134" s="240" t="str">
        <f t="shared" ca="1" si="56"/>
        <v>0,0488822562454771+0,995021184441333i</v>
      </c>
      <c r="AG134" s="240" t="str">
        <f t="shared" ca="1" si="57"/>
        <v>0,770089383278613+0,631996023899079i</v>
      </c>
      <c r="AH134" s="240" t="str">
        <f t="shared" ca="1" si="58"/>
        <v>0,985438586501251-0,14617600588707i</v>
      </c>
      <c r="AI134" s="240" t="str">
        <f t="shared" ca="1" si="59"/>
        <v>0,553470831154777-0,828327635373541i</v>
      </c>
      <c r="AJ134" s="240" t="str">
        <f t="shared" ca="1" si="60"/>
        <v>-0,242062000684034-0,966365676277631i</v>
      </c>
      <c r="AK134" s="240" t="str">
        <f t="shared" ca="1" si="61"/>
        <v>-0,878588639529871-0,469615411748519i</v>
      </c>
      <c r="AL134" s="240" t="str">
        <f t="shared" ca="1" si="62"/>
        <v>-0,937986136322272+0,335616806089769i</v>
      </c>
      <c r="AM134" s="240" t="str">
        <f t="shared" ca="1" si="63"/>
        <v>-0,381237339209317+0,92038835480208i</v>
      </c>
      <c r="AN134" s="240" t="str">
        <f t="shared" ca="1" si="64"/>
        <v>0,425939438186145+0,900573277118721i</v>
      </c>
      <c r="AO134" s="240" t="str">
        <f t="shared" ca="1" si="65"/>
        <v>0,953324227082136+0,289187742687909i</v>
      </c>
      <c r="AP134" s="240" t="str">
        <f t="shared" ca="1" si="66"/>
        <v>0,854487404953082-0,512160040650605i</v>
      </c>
      <c r="AQ134" s="240" t="str">
        <f t="shared" ca="1" si="67"/>
        <v>0,194353110118315-0,977079065915353i</v>
      </c>
      <c r="AR134" s="240" t="str">
        <f t="shared" ca="1" si="68"/>
        <v>0,194353110118315-0,977079065915353i</v>
      </c>
      <c r="AS134" s="240" t="str">
        <f t="shared" ca="1" si="69"/>
        <v>-0,991424099218051-0,0976467508540634i</v>
      </c>
      <c r="AT134" s="240" t="str">
        <f t="shared" ca="1" si="70"/>
        <v>-0,738151201813586+0,66902125207189i</v>
      </c>
      <c r="AU134" s="240" t="str">
        <f t="shared" ca="1" si="71"/>
        <v>-4,17392599188491E-14+0,996221176477734i</v>
      </c>
      <c r="AV134" s="240" t="str">
        <f t="shared" ca="1" si="72"/>
        <v>0,738151201813596+0,669021252071878i</v>
      </c>
      <c r="AW134" s="240" t="str">
        <f t="shared" ca="1" si="73"/>
        <v>0,99142409921805-0,097646750854079i</v>
      </c>
      <c r="AX134" s="240" t="str">
        <f t="shared" ca="1" si="74"/>
        <v>0,593448261948428-0,800172351967419i</v>
      </c>
      <c r="AY134" s="240" t="str">
        <f t="shared" ca="1" si="75"/>
        <v>-0,194353110118331-0,97707906591535i</v>
      </c>
      <c r="AZ134" s="240" t="str">
        <f t="shared" ca="1" si="76"/>
        <v>-0,85448740495309-0,512160040650592i</v>
      </c>
      <c r="BA134" s="240" t="str">
        <f t="shared" ca="1" si="77"/>
        <v>-0,953324227082131+0,289187742687924i</v>
      </c>
      <c r="BB134" s="240" t="str">
        <f t="shared" ca="1" si="78"/>
        <v>-0,425939438186134+0,900573277118726i</v>
      </c>
      <c r="BC134" s="240" t="str">
        <f t="shared" ca="1" si="79"/>
        <v>0,381237339209332+0,920388354802074i</v>
      </c>
      <c r="BD134" s="240" t="str">
        <f t="shared" ca="1" si="80"/>
        <v>0,937986136322244+0,335616806089848i</v>
      </c>
      <c r="BE134" s="240" t="str">
        <f t="shared" ca="1" si="81"/>
        <v>0,878588639529864-0,469615411748533i</v>
      </c>
      <c r="BF134" s="240" t="str">
        <f t="shared" ca="1" si="82"/>
        <v>0,242062000684022-0,966365676277634i</v>
      </c>
      <c r="BG134" s="240" t="str">
        <f t="shared" ca="1" si="83"/>
        <v>-0,553470831154793-0,82832763537353i</v>
      </c>
      <c r="BH134" s="240" t="str">
        <f t="shared" ca="1" si="84"/>
        <v>-0,985438586501254-0,146176005887052i</v>
      </c>
      <c r="BI134" s="240" t="str">
        <f t="shared" ca="1" si="85"/>
        <v>-0,770089383278604+0,631996023899091i</v>
      </c>
      <c r="BJ134" s="240" t="str">
        <f t="shared" ca="1" si="86"/>
        <v>-0,0488822562454633+0,995021184441334i</v>
      </c>
      <c r="BK134" s="240" t="str">
        <f t="shared" ca="1" si="87"/>
        <v>0,704434749449069+0,704434749449023i</v>
      </c>
      <c r="BL134" s="240" t="str">
        <f t="shared" ca="1" si="88"/>
        <v>0,995021184441335-0,0488822562454373i</v>
      </c>
      <c r="BM134" s="240" t="str">
        <f t="shared" ca="1" si="89"/>
        <v>0,631996023899112-0,770089383278587i</v>
      </c>
      <c r="BN134" s="240" t="str">
        <f t="shared" ca="1" si="90"/>
        <v>-0,146176005887026-0,985438586501257i</v>
      </c>
      <c r="BO134" s="240" t="str">
        <f t="shared" ca="1" si="91"/>
        <v>-0,828327635373516-0,553470831154815i</v>
      </c>
      <c r="BP134" s="240" t="str">
        <f t="shared" ca="1" si="92"/>
        <v>-0,966365676277642+0,24206200068399i</v>
      </c>
      <c r="BQ134" s="240" t="str">
        <f t="shared" ca="1" si="93"/>
        <v>-0,469615411748556+0,878588639529851i</v>
      </c>
      <c r="BR134" s="240" t="str">
        <f t="shared" ca="1" si="94"/>
        <v>0,335616806089823+0,937986136322253i</v>
      </c>
      <c r="BS134" s="240" t="str">
        <f t="shared" ca="1" si="95"/>
        <v>0,920388354802102+0,381237339209264i</v>
      </c>
      <c r="BT134" s="240" t="str">
        <f t="shared" ca="1" si="96"/>
        <v>0,900573277118698-0,425939438186194i</v>
      </c>
      <c r="BU134" s="240" t="str">
        <f t="shared" ca="1" si="97"/>
        <v>0,289187742687852-0,953324227082154i</v>
      </c>
      <c r="BV134" s="240" t="str">
        <f t="shared" ca="1" si="98"/>
        <v>-0,512160040650569-0,854487404953102i</v>
      </c>
      <c r="BW134" s="240" t="str">
        <f t="shared" ca="1" si="99"/>
        <v>-0,977079065915345-0,194353110118356i</v>
      </c>
      <c r="BX134" s="240" t="str">
        <f t="shared" ca="1" si="100"/>
        <v>-0,800172351967437+0,593448261948404i</v>
      </c>
      <c r="BY134" s="240" t="str">
        <f t="shared" ca="1" si="101"/>
        <v>-0,0976467508541085+0,991424099218047i</v>
      </c>
      <c r="BZ134" s="240" t="str">
        <f t="shared" ca="1" si="102"/>
        <v>0,669021252071859+0,738151201813614i</v>
      </c>
      <c r="CA134" s="240" t="str">
        <f t="shared" ca="1" si="103"/>
        <v>0,996221176477734-1,56215609842307E-14i</v>
      </c>
      <c r="CB134" s="240" t="str">
        <f t="shared" ca="1" si="104"/>
        <v>0,669021252071836-0,738151201813635i</v>
      </c>
      <c r="CC134" s="240" t="str">
        <f t="shared" ca="1" si="105"/>
        <v>-0,0976467508541326-0,991424099218044i</v>
      </c>
      <c r="CD134" s="240" t="str">
        <f t="shared" ca="1" si="106"/>
        <v>-0,800172351967392-0,593448261948464i</v>
      </c>
      <c r="CE134" s="240" t="str">
        <f t="shared" ca="1" si="107"/>
        <v>-0,977079065915358+0,19435311011829i</v>
      </c>
      <c r="CF134" s="240" t="str">
        <f t="shared" ca="1" si="108"/>
        <v>-0,512160040650627+0,854487404953068i</v>
      </c>
      <c r="CG134" s="240" t="str">
        <f t="shared" ca="1" si="109"/>
        <v>0,289187742687882+0,953324227082144i</v>
      </c>
      <c r="CH134" s="240" t="str">
        <f t="shared" ca="1" si="110"/>
        <v>0,900573277118708+0,425939438186172i</v>
      </c>
      <c r="CI134" s="240" t="str">
        <f t="shared" ca="1" si="111"/>
        <v>0,92038835480209-0,381237339209293i</v>
      </c>
      <c r="CJ134" s="240" t="str">
        <f t="shared" ca="1" si="112"/>
        <v>0,335616806089793-0,937986136322263i</v>
      </c>
      <c r="CK134" s="240" t="str">
        <f t="shared" ca="1" si="113"/>
        <v>-0,469615411748583-0,878588639529837i</v>
      </c>
      <c r="CL134" s="240" t="str">
        <f t="shared" ca="1" si="114"/>
        <v>-0,966365676277648-0,242062000683966i</v>
      </c>
      <c r="CM134" s="240" t="str">
        <f t="shared" ca="1" si="115"/>
        <v>-0,828327635373557+0,553470831154752i</v>
      </c>
      <c r="CN134" s="240" t="str">
        <f t="shared" ca="1" si="116"/>
        <v>-0,146176005887094+0,985438586501247i</v>
      </c>
      <c r="CO134" s="240" t="str">
        <f t="shared" ca="1" si="117"/>
        <v>0,631996023899053+0,770089383278634i</v>
      </c>
      <c r="CP134" s="240" t="str">
        <f t="shared" ca="1" si="118"/>
        <v>0,995021184441332+0,048882256245505i</v>
      </c>
      <c r="CQ134" s="240" t="str">
        <f t="shared" ca="1" si="119"/>
        <v>0,704434749449048-0,704434749449045i</v>
      </c>
      <c r="CR134" s="240" t="str">
        <f t="shared" ca="1" si="120"/>
        <v>-0,0488822562454875-0,995021184441332i</v>
      </c>
      <c r="CS134" s="240" t="str">
        <f t="shared" ca="1" si="121"/>
        <v>-0,770089383278623-0,631996023899067i</v>
      </c>
      <c r="CT134" s="240" t="str">
        <f t="shared" ca="1" si="122"/>
        <v>-0,985438586501248+0,14617600588709i</v>
      </c>
      <c r="CU134" s="240" t="str">
        <f t="shared" ca="1" si="123"/>
        <v>-0,553470831154767+0,828327635373548i</v>
      </c>
      <c r="CV134" s="240" t="str">
        <f t="shared" ca="1" si="124"/>
        <v>0,242062000683956+0,96636567627765i</v>
      </c>
      <c r="CW134" s="240" t="str">
        <f t="shared" ca="1" si="125"/>
        <v>0,878588639529828+0,469615411748598i</v>
      </c>
      <c r="CX134" s="240" t="str">
        <f t="shared" ca="1" si="126"/>
        <v>0,937986136322267-0,335616806089784i</v>
      </c>
      <c r="CY134" s="240" t="str">
        <f t="shared" ca="1" si="127"/>
        <v>0,381237339209296-0,920388354802089i</v>
      </c>
      <c r="CZ134" s="240" t="str">
        <f t="shared" ca="1" si="128"/>
        <v>-0,425939438186156-0,900573277118716i</v>
      </c>
      <c r="DA134" s="240" t="str">
        <f t="shared" ca="1" si="129"/>
        <v>-0,953324227082141-0,289187742687891i</v>
      </c>
      <c r="DB134" s="240" t="str">
        <f t="shared" ca="1" si="130"/>
        <v>-0,854487404953077+0,512160040650612i</v>
      </c>
      <c r="DC134" s="240" t="str">
        <f t="shared" ca="1" si="131"/>
        <v>-0,1943531101183+0,977079065915356i</v>
      </c>
      <c r="DD134" s="240" t="str">
        <f t="shared" ca="1" si="132"/>
        <v>0,593448261948376+0,800172351967458i</v>
      </c>
      <c r="DE134" s="240" t="str">
        <f t="shared" ca="1" si="133"/>
        <v>0,991424099218052+0,0976467508540514i</v>
      </c>
      <c r="DF134" s="240" t="str">
        <f t="shared" ca="1" si="134"/>
        <v>0,738151201813642-0,669021252071828i</v>
      </c>
      <c r="DG134" s="240" t="str">
        <f t="shared" ca="1" si="135"/>
        <v>3,31962761361847E-14-0,996221176477734i</v>
      </c>
      <c r="DH134" s="240" t="str">
        <f t="shared" ca="1" si="136"/>
        <v>-0,738151201813607-0,669021252071867i</v>
      </c>
      <c r="DI134" s="240" t="str">
        <f t="shared" ca="1" si="137"/>
        <v>-0,991424099218048+0,097646750854098i</v>
      </c>
      <c r="DJ134" s="240" t="str">
        <f t="shared" ca="1" si="138"/>
        <v>-0,593448261948418+0,800172351967426i</v>
      </c>
      <c r="DK134" s="240" t="str">
        <f t="shared" ca="1" si="139"/>
        <v>0,194353110118346+0,977079065915347i</v>
      </c>
      <c r="DL134" s="240" t="str">
        <f t="shared" ca="1" si="140"/>
        <v>0,854487404953093+0,512160040650584i</v>
      </c>
      <c r="DM134" s="240" t="str">
        <f t="shared" ca="1" si="141"/>
        <v>0,953324227082128-0,289187742687936i</v>
      </c>
      <c r="DN134" s="240" t="str">
        <f t="shared" ca="1" si="142"/>
        <v>0,425939438186203-0,900573277118693i</v>
      </c>
      <c r="DO134" s="240" t="str">
        <f t="shared" ca="1" si="143"/>
        <v>-0,381237339209248-0,920388354802109i</v>
      </c>
      <c r="DP134" s="240" t="str">
        <f t="shared" ca="1" si="144"/>
        <v>-0,937986136322249-0,335616806089833i</v>
      </c>
      <c r="DQ134" s="240" t="str">
        <f t="shared" ca="1" si="145"/>
        <v>-0,87858863952986+0,46961541174854i</v>
      </c>
      <c r="DR134" s="240" t="str">
        <f t="shared" ca="1" si="146"/>
        <v>-0,242062000684007+0,966365676277638i</v>
      </c>
      <c r="DS134" s="240" t="str">
        <f t="shared" ca="1" si="147"/>
        <v>0,553470831154806+0,828327635373521i</v>
      </c>
      <c r="DT134" s="240" t="str">
        <f t="shared" ca="1" si="148"/>
        <v>0,985438586501255+0,146176005887044i</v>
      </c>
      <c r="DU134" s="240" t="str">
        <f t="shared" ca="1" si="149"/>
        <v>0,770089383278594-0,631996023899103i</v>
      </c>
      <c r="DV134" s="240" t="str">
        <f t="shared" ca="1" si="150"/>
        <v>0,0488822562454406-0,995021184441335i</v>
      </c>
      <c r="DW134" s="240" t="str">
        <f t="shared" ca="1" si="151"/>
        <v>-0,704434749449011-0,704434749449081i</v>
      </c>
      <c r="DX134" s="240" t="str">
        <f t="shared" ca="1" si="152"/>
        <v>-0,995021184441334+0,0488822562454528i</v>
      </c>
      <c r="DY134" s="240" t="str">
        <f t="shared" ca="1" si="153"/>
        <v>-0,631996023899105+0,770089383278593i</v>
      </c>
      <c r="DZ134" s="240" t="str">
        <f t="shared" ca="1" si="154"/>
        <v>0,146176005887042+0,985438586501255i</v>
      </c>
      <c r="EA134" s="240" t="str">
        <f t="shared" ca="1" si="155"/>
        <v>0,828327635373528+0,553470831154796i</v>
      </c>
      <c r="EB134" s="240" t="str">
        <f t="shared" ca="1" si="156"/>
        <v>0,966365676277638-0,242062000684005i</v>
      </c>
      <c r="EC134" s="240" t="str">
        <f t="shared" ca="1" si="157"/>
        <v>0,469615411748542-0,878588639529859i</v>
      </c>
      <c r="ED134" s="240" t="str">
        <f t="shared" ca="1" si="158"/>
        <v>-0,335616806089831-0,93798613632225i</v>
      </c>
      <c r="EE134" s="240" t="str">
        <f t="shared" ca="1" si="159"/>
        <v>-0,920388354802222-0,381237339208976i</v>
      </c>
      <c r="EF134" s="240" t="str">
        <f t="shared" ca="1" si="160"/>
        <v>-0,900573277118906+0,425939438185754i</v>
      </c>
      <c r="EG134" s="240" t="str">
        <f t="shared" ca="1" si="161"/>
        <v>-0,289187742688128+0,953324227082069i</v>
      </c>
      <c r="EH134" s="240" t="str">
        <f t="shared" ca="1" si="162"/>
        <v>0,512160040650582+0,854487404953094i</v>
      </c>
      <c r="EI134" s="240" t="str">
        <f t="shared" ca="1" si="163"/>
        <v>0,977079065915388+0,19435311011814i</v>
      </c>
      <c r="EJ134" s="240" t="str">
        <f t="shared" ca="1" si="164"/>
        <v>0,800172351967192-0,593448261948734i</v>
      </c>
      <c r="EK134" s="240" t="str">
        <f t="shared" ca="1" si="165"/>
        <v>0,0976467508544804-0,99142409921801i</v>
      </c>
      <c r="EL134" s="240" t="str">
        <f t="shared" ca="1" si="166"/>
        <v>-0,669021252071718-0,738151201813742i</v>
      </c>
      <c r="EM134" s="240" t="str">
        <f t="shared" ca="1" si="167"/>
        <v>-0,996221176477734+3,12431219684613E-14i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-0,0872129192872428-0,505014012712535i</v>
      </c>
      <c r="G135" s="247" t="str">
        <f t="shared" si="178"/>
        <v>-0,340179393964823+0,326412148936359i</v>
      </c>
      <c r="H135" s="247" t="str">
        <f t="shared" si="179"/>
        <v>0,0059863850245965-0,152085715009643i</v>
      </c>
      <c r="I135" s="247" t="str">
        <f t="shared" si="174"/>
        <v>-0,0397697438493619+0,181735009465129i</v>
      </c>
      <c r="J135" s="275" t="str">
        <f ca="1">IMPRODUCT(1/N_FFT2,AX100)</f>
        <v>0,0192059806663258+0,0000799815544703891i</v>
      </c>
      <c r="K135" s="274" t="str">
        <f t="shared" ca="1" si="175"/>
        <v>-0,000778352380034286+0,00348721823224784i</v>
      </c>
      <c r="N135" s="265">
        <f t="shared" ca="1" si="176"/>
        <v>1.0038828954479535</v>
      </c>
      <c r="O135" s="240">
        <f t="shared" ca="1" si="39"/>
        <v>-0.99611710455204661</v>
      </c>
      <c r="P135" s="240" t="str">
        <f t="shared" ca="1" si="40"/>
        <v>-0,650636641095145+0,754268683723234i</v>
      </c>
      <c r="Q135" s="240" t="str">
        <f t="shared" ca="1" si="41"/>
        <v>0,146160735364025+0,985335640997016i</v>
      </c>
      <c r="R135" s="240" t="str">
        <f t="shared" ca="1" si="42"/>
        <v>0,841573087187014+0,53292028006417i</v>
      </c>
      <c r="S135" s="240" t="str">
        <f t="shared" ca="1" si="43"/>
        <v>0,95322463645863-0,289157532202544i</v>
      </c>
      <c r="T135" s="240" t="str">
        <f t="shared" ca="1" si="44"/>
        <v>0,403667804351522-0,910659974804632i</v>
      </c>
      <c r="U135" s="241" t="str">
        <f t="shared" ca="1" si="45"/>
        <v>-0,425894941704248-0,900479197212177i</v>
      </c>
      <c r="V135" s="240" t="str">
        <f t="shared" ca="1" si="46"/>
        <v>-0,960033824096715-0,265677139722992i</v>
      </c>
      <c r="W135" s="240" t="str">
        <f t="shared" ca="1" si="47"/>
        <v>-0,828241102729825+0,55341301189079i</v>
      </c>
      <c r="X135" s="240" t="str">
        <f t="shared" ca="1" si="48"/>
        <v>-0,121935367345706+0,98862584033163i</v>
      </c>
      <c r="Y135" s="240" t="str">
        <f t="shared" ca="1" si="49"/>
        <v>0,66895136163821+0,738074089603163i</v>
      </c>
      <c r="Z135" s="240" t="str">
        <f t="shared" ca="1" si="50"/>
        <v>0,995817092703764-0,0244459374983939i</v>
      </c>
      <c r="AA135" s="240" t="str">
        <f t="shared" ca="1" si="51"/>
        <v>0,631930001368361-0,770008934592148i</v>
      </c>
      <c r="AB135" s="240" t="str">
        <f t="shared" ca="1" si="52"/>
        <v>-0,170298061620692-0,981451912316334i</v>
      </c>
      <c r="AC135" s="240" t="str">
        <f t="shared" ca="1" si="53"/>
        <v>-0,854398139484909-0,512106536988037i</v>
      </c>
      <c r="AD135" s="240" t="str">
        <f t="shared" ca="1" si="54"/>
        <v>-0,945841261942904+0,312463746997003i</v>
      </c>
      <c r="AE135" s="240" t="str">
        <f t="shared" ca="1" si="55"/>
        <v>-0,381197512607594+0,920292204880024i</v>
      </c>
      <c r="AF135" s="240" t="str">
        <f t="shared" ca="1" si="56"/>
        <v>0,447865535869338+0,889756004622404i</v>
      </c>
      <c r="AG135" s="240" t="str">
        <f t="shared" ca="1" si="57"/>
        <v>0,966264723257151+0,24203671326874i</v>
      </c>
      <c r="AH135" s="240" t="str">
        <f t="shared" ca="1" si="58"/>
        <v>0,814410216802294-0,573572388412477i</v>
      </c>
      <c r="AI135" s="240" t="str">
        <f t="shared" ca="1" si="59"/>
        <v>0,0976365500215345-0,991320528427131i</v>
      </c>
      <c r="AJ135" s="240" t="str">
        <f t="shared" ca="1" si="60"/>
        <v>-0,686863130894699-0,721434907249908i</v>
      </c>
      <c r="AK135" s="240" t="str">
        <f t="shared" ca="1" si="61"/>
        <v>-0,994917237874836+0,0488771496781313i</v>
      </c>
      <c r="AL135" s="240" t="str">
        <f t="shared" ca="1" si="62"/>
        <v>-0,612842710638091+0,78528536087139i</v>
      </c>
      <c r="AM135" s="240" t="str">
        <f t="shared" ca="1" si="63"/>
        <v>0,194332806692815+0,976976993702537i</v>
      </c>
      <c r="AN135" s="240" t="str">
        <f t="shared" ca="1" si="64"/>
        <v>0,866708534291624+0,490984320082851i</v>
      </c>
      <c r="AO135" s="240" t="str">
        <f t="shared" ca="1" si="65"/>
        <v>0,937888148018286-0,335581745313988i</v>
      </c>
      <c r="AP135" s="240" t="str">
        <f t="shared" ca="1" si="66"/>
        <v>0,358497601735881-0,929370085343172i</v>
      </c>
      <c r="AQ135" s="240" t="str">
        <f t="shared" ca="1" si="67"/>
        <v>-0,469566352582436-0,878496856285543i</v>
      </c>
      <c r="AR135" s="240" t="str">
        <f t="shared" ca="1" si="68"/>
        <v>-0,469566352582436-0,878496856285543i</v>
      </c>
      <c r="AS135" s="240" t="str">
        <f t="shared" ca="1" si="69"/>
        <v>-0,800088760612881+0,593386266374692i</v>
      </c>
      <c r="AT135" s="240" t="str">
        <f t="shared" ca="1" si="70"/>
        <v>-0,0732789200905673+0,993418082104163i</v>
      </c>
      <c r="AU135" s="240" t="str">
        <f t="shared" ca="1" si="71"/>
        <v>0,704361159484668+0,704361159484655i</v>
      </c>
      <c r="AV135" s="240" t="str">
        <f t="shared" ca="1" si="72"/>
        <v>0,993418082104169-0,0732789200904858i</v>
      </c>
      <c r="AW135" s="240" t="str">
        <f t="shared" ca="1" si="73"/>
        <v>0,593386266374678-0,800088760612891i</v>
      </c>
      <c r="AX135" s="240" t="str">
        <f t="shared" ca="1" si="74"/>
        <v>-0,218250492948854-0,971913580679237i</v>
      </c>
      <c r="AY135" s="240" t="str">
        <f t="shared" ca="1" si="75"/>
        <v>-0,878496856285551-0,46956635258242i</v>
      </c>
      <c r="AZ135" s="240" t="str">
        <f t="shared" ca="1" si="76"/>
        <v>-0,929370085343165+0,358497601735897i</v>
      </c>
      <c r="BA135" s="240" t="str">
        <f t="shared" ca="1" si="77"/>
        <v>-0,335581745314062+0,937888148018259i</v>
      </c>
      <c r="BB135" s="240" t="str">
        <f t="shared" ca="1" si="78"/>
        <v>0,490984320082869+0,866708534291613i</v>
      </c>
      <c r="BC135" s="240" t="str">
        <f t="shared" ca="1" si="79"/>
        <v>0,976976993702541+0,194332806692795i</v>
      </c>
      <c r="BD135" s="240" t="str">
        <f t="shared" ca="1" si="80"/>
        <v>0,785285360871377-0,612842710638108i</v>
      </c>
      <c r="BE135" s="240" t="str">
        <f t="shared" ca="1" si="81"/>
        <v>0,0488771496781105-0,994917237874837i</v>
      </c>
      <c r="BF135" s="240" t="str">
        <f t="shared" ca="1" si="82"/>
        <v>-0,721434907249854-0,686863130894756i</v>
      </c>
      <c r="BG135" s="240" t="str">
        <f t="shared" ca="1" si="83"/>
        <v>-0,991320528427129+0,0976365500215552i</v>
      </c>
      <c r="BH135" s="240" t="str">
        <f t="shared" ca="1" si="84"/>
        <v>-0,57357238841246+0,814410216802306i</v>
      </c>
      <c r="BI135" s="240" t="str">
        <f t="shared" ca="1" si="85"/>
        <v>0,242036713268759+0,966264723257146i</v>
      </c>
      <c r="BJ135" s="240" t="str">
        <f t="shared" ca="1" si="86"/>
        <v>0,889756004622413+0,447865535869321i</v>
      </c>
      <c r="BK135" s="240" t="str">
        <f t="shared" ca="1" si="87"/>
        <v>0,920292204880054-0,38119751260752i</v>
      </c>
      <c r="BL135" s="240" t="str">
        <f t="shared" ca="1" si="88"/>
        <v>0,312463746996985-0,94584126194291i</v>
      </c>
      <c r="BM135" s="240" t="str">
        <f t="shared" ca="1" si="89"/>
        <v>-0,512106536988053-0,854398139484899i</v>
      </c>
      <c r="BN135" s="240" t="str">
        <f t="shared" ca="1" si="90"/>
        <v>-0,981451912316337-0,170298061620673i</v>
      </c>
      <c r="BO135" s="240" t="str">
        <f t="shared" ca="1" si="91"/>
        <v>-0,770008934592136+0,631930001368376i</v>
      </c>
      <c r="BP135" s="240" t="str">
        <f t="shared" ca="1" si="92"/>
        <v>-0,0244459374984244+0,995817092703763i</v>
      </c>
      <c r="BQ135" s="240" t="str">
        <f t="shared" ca="1" si="93"/>
        <v>0,738074089603169+0,668951361638203i</v>
      </c>
      <c r="BR135" s="240" t="str">
        <f t="shared" ca="1" si="94"/>
        <v>0,988625840331624-0,121935367345754i</v>
      </c>
      <c r="BS135" s="240" t="str">
        <f t="shared" ca="1" si="95"/>
        <v>0,5534130118908-0,828241102729819i</v>
      </c>
      <c r="BT135" s="240" t="str">
        <f t="shared" ca="1" si="96"/>
        <v>-0,265677139723018-0,960033824096707i</v>
      </c>
      <c r="BU135" s="240" t="str">
        <f t="shared" ca="1" si="97"/>
        <v>-0,900479197212164-0,425894941704277i</v>
      </c>
      <c r="BV135" s="240" t="str">
        <f t="shared" ca="1" si="98"/>
        <v>-0,910659974804629+0,403667804351529i</v>
      </c>
      <c r="BW135" s="240" t="str">
        <f t="shared" ca="1" si="99"/>
        <v>-0,289157532202584+0,953224636458618i</v>
      </c>
      <c r="BX135" s="240" t="str">
        <f t="shared" ca="1" si="100"/>
        <v>0,532920280064168+0,841573087187015i</v>
      </c>
      <c r="BY135" s="240" t="str">
        <f t="shared" ca="1" si="101"/>
        <v>0,985335640997021+0,146160735363987i</v>
      </c>
      <c r="BZ135" s="240" t="str">
        <f t="shared" ca="1" si="102"/>
        <v>0,75426868372325-0,650636641095127i</v>
      </c>
      <c r="CA135" s="240" t="str">
        <f t="shared" ca="1" si="103"/>
        <v>-1,73283689164482E-14-0,996117104552047i</v>
      </c>
      <c r="CB135" s="240" t="str">
        <f t="shared" ca="1" si="104"/>
        <v>-0,754268683723207-0,650636641095176i</v>
      </c>
      <c r="CC135" s="240" t="str">
        <f t="shared" ca="1" si="105"/>
        <v>-0,985335640997016+0,146160735364022i</v>
      </c>
      <c r="CD135" s="240" t="str">
        <f t="shared" ca="1" si="106"/>
        <v>-0,532920280064139+0,841573087187033i</v>
      </c>
      <c r="CE135" s="240" t="str">
        <f t="shared" ca="1" si="107"/>
        <v>0,289157532202522+0,953224636458636i</v>
      </c>
      <c r="CF135" s="240" t="str">
        <f t="shared" ca="1" si="108"/>
        <v>0,910659974804643+0,403667804351497i</v>
      </c>
      <c r="CG135" s="240" t="str">
        <f t="shared" ca="1" si="109"/>
        <v>0,900479197212191-0,425894941704218i</v>
      </c>
      <c r="CH135" s="240" t="str">
        <f t="shared" ca="1" si="110"/>
        <v>0,265677139722986-0,960033824096717i</v>
      </c>
      <c r="CI135" s="240" t="str">
        <f t="shared" ca="1" si="111"/>
        <v>-0,553413011890828-0,8282411027298i</v>
      </c>
      <c r="CJ135" s="240" t="str">
        <f t="shared" ca="1" si="112"/>
        <v>-0,988625840331628-0,121935367345719i</v>
      </c>
      <c r="CK135" s="240" t="str">
        <f t="shared" ca="1" si="113"/>
        <v>-0,738074089603145+0,668951361638229i</v>
      </c>
      <c r="CL135" s="240" t="str">
        <f t="shared" ca="1" si="114"/>
        <v>0,0244459374983599+0,995817092703765i</v>
      </c>
      <c r="CM135" s="240" t="str">
        <f t="shared" ca="1" si="115"/>
        <v>0,770008934592163+0,631930001368344i</v>
      </c>
      <c r="CN135" s="240" t="str">
        <f t="shared" ca="1" si="116"/>
        <v>0,981451912316331-0,170298061620707i</v>
      </c>
      <c r="CO135" s="240" t="str">
        <f t="shared" ca="1" si="117"/>
        <v>0,512106536988017-0,854398139484921i</v>
      </c>
      <c r="CP135" s="240" t="str">
        <f t="shared" ca="1" si="118"/>
        <v>-0,312463746997018-0,9458412619429i</v>
      </c>
      <c r="CQ135" s="240" t="str">
        <f t="shared" ca="1" si="119"/>
        <v>-0,920292204880033-0,381197512607573i</v>
      </c>
      <c r="CR135" s="240" t="str">
        <f t="shared" ca="1" si="120"/>
        <v>-0,889756004622397+0,447865535869352i</v>
      </c>
      <c r="CS135" s="240" t="str">
        <f t="shared" ca="1" si="121"/>
        <v>-0,242036713268815+0,966264723257132i</v>
      </c>
      <c r="CT135" s="240" t="str">
        <f t="shared" ca="1" si="122"/>
        <v>0,573572388412488+0,814410216802286i</v>
      </c>
      <c r="CU135" s="240" t="str">
        <f t="shared" ca="1" si="123"/>
        <v>0,991320528427133+0,0976365500215137i</v>
      </c>
      <c r="CV135" s="240" t="str">
        <f t="shared" ca="1" si="124"/>
        <v>0,721434907249899-0,686863130894709i</v>
      </c>
      <c r="CW135" s="240" t="str">
        <f t="shared" ca="1" si="125"/>
        <v>-0,0488771496781521-0,994917237874835i</v>
      </c>
      <c r="CX135" s="240" t="str">
        <f t="shared" ca="1" si="126"/>
        <v>-0,785285360871337-0,612842710638159i</v>
      </c>
      <c r="CY135" s="240" t="str">
        <f t="shared" ca="1" si="127"/>
        <v>-0,976976993702533+0,194332806692836i</v>
      </c>
      <c r="CZ135" s="240" t="str">
        <f t="shared" ca="1" si="128"/>
        <v>-0,490984320082839+0,86670853429163i</v>
      </c>
      <c r="DA135" s="240" t="str">
        <f t="shared" ca="1" si="129"/>
        <v>0,335581745314008+0,937888148018279i</v>
      </c>
      <c r="DB135" s="240" t="str">
        <f t="shared" ca="1" si="130"/>
        <v>0,929370085343177+0,358497601735868i</v>
      </c>
      <c r="DC135" s="240" t="str">
        <f t="shared" ca="1" si="131"/>
        <v>0,878496856285579-0,469566352582366i</v>
      </c>
      <c r="DD135" s="240" t="str">
        <f t="shared" ca="1" si="132"/>
        <v>0,218250492948823-0,971913580679244i</v>
      </c>
      <c r="DE135" s="240" t="str">
        <f t="shared" ca="1" si="133"/>
        <v>-0,593386266374709-0,800088760612868i</v>
      </c>
      <c r="DF135" s="240" t="str">
        <f t="shared" ca="1" si="134"/>
        <v>-0,993418082104164-0,0732789200905535i</v>
      </c>
      <c r="DG135" s="240" t="str">
        <f t="shared" ca="1" si="135"/>
        <v>-0,704361159484641+0,704361159484682i</v>
      </c>
      <c r="DH135" s="240" t="str">
        <f t="shared" ca="1" si="136"/>
        <v>0,0732789200904995+0,993418082104168i</v>
      </c>
      <c r="DI135" s="240" t="str">
        <f t="shared" ca="1" si="137"/>
        <v>0,800088760612904+0,593386266374661i</v>
      </c>
      <c r="DJ135" s="240" t="str">
        <f t="shared" ca="1" si="138"/>
        <v>0,971913580679234-0,218250492948867i</v>
      </c>
      <c r="DK135" s="240" t="str">
        <f t="shared" ca="1" si="139"/>
        <v>0,469566352582402-0,878496856285561i</v>
      </c>
      <c r="DL135" s="240" t="str">
        <f t="shared" ca="1" si="140"/>
        <v>-0,35849760173591-0,92937008534316i</v>
      </c>
      <c r="DM135" s="240" t="str">
        <f t="shared" ca="1" si="141"/>
        <v>-0,937888148018265-0,335581745314046i</v>
      </c>
      <c r="DN135" s="240" t="str">
        <f t="shared" ca="1" si="142"/>
        <v>-0,866708534291608+0,490984320082877i</v>
      </c>
      <c r="DO135" s="240" t="str">
        <f t="shared" ca="1" si="143"/>
        <v>-0,194332806692875+0,976976993702525i</v>
      </c>
      <c r="DP135" s="240" t="str">
        <f t="shared" ca="1" si="144"/>
        <v>0,612842710638116+0,785285360871371i</v>
      </c>
      <c r="DQ135" s="240" t="str">
        <f t="shared" ca="1" si="145"/>
        <v>0,994917237874838+0,0488771496780932i</v>
      </c>
      <c r="DR135" s="240" t="str">
        <f t="shared" ca="1" si="146"/>
        <v>0,686863130894749-0,721434907249861i</v>
      </c>
      <c r="DS135" s="240" t="str">
        <f t="shared" ca="1" si="147"/>
        <v>-0,0976365500215726-0,991320528427127i</v>
      </c>
      <c r="DT135" s="240" t="str">
        <f t="shared" ca="1" si="148"/>
        <v>-0,814410216802255-0,573572388412533i</v>
      </c>
      <c r="DU135" s="240" t="str">
        <f t="shared" ca="1" si="149"/>
        <v>-0,966264723257142+0,242036713268776i</v>
      </c>
      <c r="DV135" s="240" t="str">
        <f t="shared" ca="1" si="150"/>
        <v>-0,447865535869312+0,889756004622418i</v>
      </c>
      <c r="DW135" s="240" t="str">
        <f t="shared" ca="1" si="151"/>
        <v>0,381197512607536+0,920292204880049i</v>
      </c>
      <c r="DX135" s="240" t="str">
        <f t="shared" ca="1" si="152"/>
        <v>0,945841261942914+0,312463746996975i</v>
      </c>
      <c r="DY135" s="240" t="str">
        <f t="shared" ca="1" si="153"/>
        <v>0,854398139484941-0,512106536987983i</v>
      </c>
      <c r="DZ135" s="240" t="str">
        <f t="shared" ca="1" si="154"/>
        <v>0,170298061620649-0,981451912316341i</v>
      </c>
      <c r="EA135" s="240" t="str">
        <f t="shared" ca="1" si="155"/>
        <v>-0,631930001368389-0,770008934592126i</v>
      </c>
      <c r="EB135" s="240" t="str">
        <f t="shared" ca="1" si="156"/>
        <v>-0,995817092703759-0,0244459374986122i</v>
      </c>
      <c r="EC135" s="240" t="str">
        <f t="shared" ca="1" si="157"/>
        <v>-0,668951361638338+0,738074089603048i</v>
      </c>
      <c r="ED135" s="240" t="str">
        <f t="shared" ca="1" si="158"/>
        <v>0,121935367345568+0,988625840331647i</v>
      </c>
      <c r="EE135" s="240" t="str">
        <f t="shared" ca="1" si="159"/>
        <v>0,828241102729774+0,553413011890867i</v>
      </c>
      <c r="EF135" s="240" t="str">
        <f t="shared" ca="1" si="160"/>
        <v>0,960033824096727-0,265677139722947i</v>
      </c>
      <c r="EG135" s="240" t="str">
        <f t="shared" ca="1" si="161"/>
        <v>0,425894941704261-0,900479197212171i</v>
      </c>
      <c r="EH135" s="240" t="str">
        <f t="shared" ca="1" si="162"/>
        <v>-0,403667804351552-0,910659974804619i</v>
      </c>
      <c r="EI135" s="240" t="str">
        <f t="shared" ca="1" si="163"/>
        <v>-0,953224636458652-0,289157532202472i</v>
      </c>
      <c r="EJ135" s="240" t="str">
        <f t="shared" ca="1" si="164"/>
        <v>-0,841573087186948+0,532920280064272i</v>
      </c>
      <c r="EK135" s="240" t="str">
        <f t="shared" ca="1" si="165"/>
        <v>-0,146160735363873+0,985335640997038i</v>
      </c>
      <c r="EL135" s="240" t="str">
        <f t="shared" ca="1" si="166"/>
        <v>0,650636641095295+0,754268683723104i</v>
      </c>
      <c r="EM135" s="240" t="str">
        <f t="shared" ca="1" si="167"/>
        <v>0,996117104552047-2,32836194162531E-13i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-0,0877366407865515-0,489836614411036i</v>
      </c>
      <c r="G136" s="247" t="str">
        <f t="shared" si="178"/>
        <v>-0,331290266114414+0,327006370801658i</v>
      </c>
      <c r="H136" s="247" t="str">
        <f t="shared" si="179"/>
        <v>0,00576097226010549-0,147865479389496i</v>
      </c>
      <c r="I136" s="247" t="str">
        <f t="shared" si="174"/>
        <v>-0,0361743222193296+0,176419770066851i</v>
      </c>
      <c r="J136" s="275" t="str">
        <f ca="1">IMPRODUCT(1/N_FFT2,AY100)</f>
        <v>0,00405620948565344-9,24674518395367E-07i</v>
      </c>
      <c r="K136" s="274" t="str">
        <f t="shared" ca="1" si="175"/>
        <v>-0,000146567498057207+0,000715628994275936i</v>
      </c>
      <c r="N136" s="265">
        <f t="shared" ca="1" si="176"/>
        <v>1.0039954221563838</v>
      </c>
      <c r="O136" s="240">
        <f t="shared" ca="1" si="39"/>
        <v>-0.99600457784361607</v>
      </c>
      <c r="P136" s="240" t="str">
        <f t="shared" ca="1" si="40"/>
        <v>-0,631858615180237+0,769921950270255i</v>
      </c>
      <c r="Q136" s="240" t="str">
        <f t="shared" ca="1" si="41"/>
        <v>0,19431085382105+0,976866629163252i</v>
      </c>
      <c r="R136" s="240" t="str">
        <f t="shared" ca="1" si="42"/>
        <v>0,878397616588593+0,469513307859234i</v>
      </c>
      <c r="S136" s="240" t="str">
        <f t="shared" ca="1" si="43"/>
        <v>0,920188243757261-0,381154450500539i</v>
      </c>
      <c r="T136" s="240" t="str">
        <f t="shared" ca="1" si="44"/>
        <v>0,289124867423298-0,953116955112488i</v>
      </c>
      <c r="U136" s="241" t="str">
        <f t="shared" ca="1" si="45"/>
        <v>-0,553350495401172-0,82814754019119i</v>
      </c>
      <c r="V136" s="240" t="str">
        <f t="shared" ca="1" si="46"/>
        <v>-0,991208543565556-0,097625520475378i</v>
      </c>
      <c r="W136" s="240" t="str">
        <f t="shared" ca="1" si="47"/>
        <v>-0,704281591086069+0,704281591086062i</v>
      </c>
      <c r="X136" s="240" t="str">
        <f t="shared" ca="1" si="48"/>
        <v>0,0976255204753783+0,991208543565556i</v>
      </c>
      <c r="Y136" s="240" t="str">
        <f t="shared" ca="1" si="49"/>
        <v>0,82814754019119+0,553350495401171i</v>
      </c>
      <c r="Z136" s="240" t="str">
        <f t="shared" ca="1" si="50"/>
        <v>0,953116955112488-0,289124867423298i</v>
      </c>
      <c r="AA136" s="240" t="str">
        <f t="shared" ca="1" si="51"/>
        <v>0,381154450500494-0,92018824375728i</v>
      </c>
      <c r="AB136" s="240" t="str">
        <f t="shared" ca="1" si="52"/>
        <v>-0,469513307859253-0,878397616588582i</v>
      </c>
      <c r="AC136" s="240" t="str">
        <f t="shared" ca="1" si="53"/>
        <v>-0,97686662916325-0,19431085382106i</v>
      </c>
      <c r="AD136" s="240" t="str">
        <f t="shared" ca="1" si="54"/>
        <v>-0,76992195027028+0,631858615180206i</v>
      </c>
      <c r="AE136" s="240" t="str">
        <f t="shared" ca="1" si="55"/>
        <v>2,95282981854178E-14+0,996004577843616i</v>
      </c>
      <c r="AF136" s="240" t="str">
        <f t="shared" ca="1" si="56"/>
        <v>0,769921950270256+0,631858615180235i</v>
      </c>
      <c r="AG136" s="240" t="str">
        <f t="shared" ca="1" si="57"/>
        <v>0,976866629163258-0,194310853821022i</v>
      </c>
      <c r="AH136" s="240" t="str">
        <f t="shared" ca="1" si="58"/>
        <v>0,469513307859199-0,878397616588611i</v>
      </c>
      <c r="AI136" s="240" t="str">
        <f t="shared" ca="1" si="59"/>
        <v>-0,38115445050055-0,920188243757256i</v>
      </c>
      <c r="AJ136" s="240" t="str">
        <f t="shared" ca="1" si="60"/>
        <v>-0,953116955112482-0,289124867423318i</v>
      </c>
      <c r="AK136" s="240" t="str">
        <f t="shared" ca="1" si="61"/>
        <v>-0,828147540191216+0,55335049540113i</v>
      </c>
      <c r="AL136" s="240" t="str">
        <f t="shared" ca="1" si="62"/>
        <v>-0,0976255204753565+0,991208543565558i</v>
      </c>
      <c r="AM136" s="240" t="str">
        <f t="shared" ca="1" si="63"/>
        <v>0,704281591086062+0,704281591086069i</v>
      </c>
      <c r="AN136" s="240" t="str">
        <f t="shared" ca="1" si="64"/>
        <v>0,991208543565559-0,0976255204753496i</v>
      </c>
      <c r="AO136" s="240" t="str">
        <f t="shared" ca="1" si="65"/>
        <v>0,553350495401136-0,828147540191213i</v>
      </c>
      <c r="AP136" s="240" t="str">
        <f t="shared" ca="1" si="66"/>
        <v>-0,289124867423308-0,953116955112485i</v>
      </c>
      <c r="AQ136" s="240" t="str">
        <f t="shared" ca="1" si="67"/>
        <v>-0,920188243757254-0,381154450500556i</v>
      </c>
      <c r="AR136" s="240" t="str">
        <f t="shared" ca="1" si="68"/>
        <v>-0,920188243757254-0,381154450500556i</v>
      </c>
      <c r="AS136" s="240" t="str">
        <f t="shared" ca="1" si="69"/>
        <v>-0,19431085382103+0,976866629163256i</v>
      </c>
      <c r="AT136" s="240" t="str">
        <f t="shared" ca="1" si="70"/>
        <v>0,63185861518023+0,769921950270261i</v>
      </c>
      <c r="AU136" s="240" t="str">
        <f t="shared" ca="1" si="71"/>
        <v>0,996004577843616+4,00219380890466E-14i</v>
      </c>
      <c r="AV136" s="240" t="str">
        <f t="shared" ca="1" si="72"/>
        <v>0,631858615180212-0,769921950270275i</v>
      </c>
      <c r="AW136" s="240" t="str">
        <f t="shared" ca="1" si="73"/>
        <v>-0,194310853821053-0,976866629163252i</v>
      </c>
      <c r="AX136" s="240" t="str">
        <f t="shared" ca="1" si="74"/>
        <v>-0,878397616588578-0,46951330785926i</v>
      </c>
      <c r="AY136" s="240" t="str">
        <f t="shared" ca="1" si="75"/>
        <v>-0,920188243757245+0,381154450500577i</v>
      </c>
      <c r="AZ136" s="240" t="str">
        <f t="shared" ca="1" si="76"/>
        <v>-0,28912486742329+0,95311695511249i</v>
      </c>
      <c r="BA136" s="240" t="str">
        <f t="shared" ca="1" si="77"/>
        <v>0,553350495401155+0,8281475401912i</v>
      </c>
      <c r="BB136" s="240" t="str">
        <f t="shared" ca="1" si="78"/>
        <v>0,991208543565552+0,0976255204754257i</v>
      </c>
      <c r="BC136" s="240" t="str">
        <f t="shared" ca="1" si="79"/>
        <v>0,704281591086046-0,704281591086085i</v>
      </c>
      <c r="BD136" s="240" t="str">
        <f t="shared" ca="1" si="80"/>
        <v>-0,0976255204753825-0,991208543565556i</v>
      </c>
      <c r="BE136" s="240" t="str">
        <f t="shared" ca="1" si="81"/>
        <v>-0,828147540191173-0,553350495401197i</v>
      </c>
      <c r="BF136" s="240" t="str">
        <f t="shared" ca="1" si="82"/>
        <v>-0,953116955112476+0,289124867423336i</v>
      </c>
      <c r="BG136" s="240" t="str">
        <f t="shared" ca="1" si="83"/>
        <v>-0,381154450500529+0,920188243757265i</v>
      </c>
      <c r="BH136" s="240" t="str">
        <f t="shared" ca="1" si="84"/>
        <v>0,469513307859219+0,8783976165886i</v>
      </c>
      <c r="BI136" s="240" t="str">
        <f t="shared" ca="1" si="85"/>
        <v>0,976866629163243+0,194310853821095i</v>
      </c>
      <c r="BJ136" s="240" t="str">
        <f t="shared" ca="1" si="86"/>
        <v>0,769921950270244-0,63185861518025i</v>
      </c>
      <c r="BK136" s="240" t="str">
        <f t="shared" ca="1" si="87"/>
        <v>1,04936399036288E-14-0,996004577843616i</v>
      </c>
      <c r="BL136" s="240" t="str">
        <f t="shared" ca="1" si="88"/>
        <v>-0,769921950270231-0,631858615180266i</v>
      </c>
      <c r="BM136" s="240" t="str">
        <f t="shared" ca="1" si="89"/>
        <v>-0,976866629163246+0,194310853821082i</v>
      </c>
      <c r="BN136" s="240" t="str">
        <f t="shared" ca="1" si="90"/>
        <v>-0,469513307859231+0,878397616588593i</v>
      </c>
      <c r="BO136" s="240" t="str">
        <f t="shared" ca="1" si="91"/>
        <v>0,381154450500517+0,92018824375727i</v>
      </c>
      <c r="BP136" s="240" t="str">
        <f t="shared" ca="1" si="92"/>
        <v>0,953116955112499+0,289124867423261i</v>
      </c>
      <c r="BQ136" s="240" t="str">
        <f t="shared" ca="1" si="93"/>
        <v>0,828147540191184-0,55335049540118i</v>
      </c>
      <c r="BR136" s="240" t="str">
        <f t="shared" ca="1" si="94"/>
        <v>0,0976255204753963-0,991208543565554i</v>
      </c>
      <c r="BS136" s="240" t="str">
        <f t="shared" ca="1" si="95"/>
        <v>-0,704281591086036-0,704281591086095i</v>
      </c>
      <c r="BT136" s="240" t="str">
        <f t="shared" ca="1" si="96"/>
        <v>-0,991208543565553+0,0976255204754119i</v>
      </c>
      <c r="BU136" s="240" t="str">
        <f t="shared" ca="1" si="97"/>
        <v>-0,553350495401173+0,828147540191189i</v>
      </c>
      <c r="BV136" s="240" t="str">
        <f t="shared" ca="1" si="98"/>
        <v>0,28912486742327+0,953116955112496i</v>
      </c>
      <c r="BW136" s="240" t="str">
        <f t="shared" ca="1" si="99"/>
        <v>0,920188243757276+0,381154450500502i</v>
      </c>
      <c r="BX136" s="240" t="str">
        <f t="shared" ca="1" si="100"/>
        <v>0,878397616588587-0,469513307859245i</v>
      </c>
      <c r="BY136" s="240" t="str">
        <f t="shared" ca="1" si="101"/>
        <v>0,194310853821066-0,976866629163249i</v>
      </c>
      <c r="BZ136" s="240" t="str">
        <f t="shared" ca="1" si="102"/>
        <v>-0,631858615180196-0,769921950270288i</v>
      </c>
      <c r="CA136" s="240" t="str">
        <f t="shared" ca="1" si="103"/>
        <v>-0,996004577843616+1,9034658281789E-14i</v>
      </c>
      <c r="CB136" s="240" t="str">
        <f t="shared" ca="1" si="104"/>
        <v>-0,631858615180243+0,769921950270249i</v>
      </c>
      <c r="CC136" s="240" t="str">
        <f t="shared" ca="1" si="105"/>
        <v>0,194310853821013+0,97686662916326i</v>
      </c>
      <c r="CD136" s="240" t="str">
        <f t="shared" ca="1" si="106"/>
        <v>0,878397616588607+0,469513307859205i</v>
      </c>
      <c r="CE136" s="240" t="str">
        <f t="shared" ca="1" si="107"/>
        <v>0,920188243757259-0,381154450500543i</v>
      </c>
      <c r="CF136" s="240" t="str">
        <f t="shared" ca="1" si="108"/>
        <v>0,289124867423328-0,953116955112479i</v>
      </c>
      <c r="CG136" s="240" t="str">
        <f t="shared" ca="1" si="109"/>
        <v>-0,553350495401122-0,828147540191222i</v>
      </c>
      <c r="CH136" s="240" t="str">
        <f t="shared" ca="1" si="110"/>
        <v>-0,991208543565557-0,0976255204753669i</v>
      </c>
      <c r="CI136" s="240" t="str">
        <f t="shared" ca="1" si="111"/>
        <v>-0,704281591086074+0,704281591086057i</v>
      </c>
      <c r="CJ136" s="240" t="str">
        <f t="shared" ca="1" si="112"/>
        <v>0,0976255204753426+0,99120854356556i</v>
      </c>
      <c r="CK136" s="240" t="str">
        <f t="shared" ca="1" si="113"/>
        <v>0,828147540191205+0,553350495401148i</v>
      </c>
      <c r="CL136" s="240" t="str">
        <f t="shared" ca="1" si="114"/>
        <v>0,953116955112486-0,289124867423305i</v>
      </c>
      <c r="CM136" s="240" t="str">
        <f t="shared" ca="1" si="115"/>
        <v>0,381154450500566-0,92018824375725i</v>
      </c>
      <c r="CN136" s="240" t="str">
        <f t="shared" ca="1" si="116"/>
        <v>-0,469513307859277-0,87839761658857i</v>
      </c>
      <c r="CO136" s="240" t="str">
        <f t="shared" ca="1" si="117"/>
        <v>-0,976866629163255-0,194310853821037i</v>
      </c>
      <c r="CP136" s="240" t="str">
        <f t="shared" ca="1" si="118"/>
        <v>-0,769921950270269+0,631858615180219i</v>
      </c>
      <c r="CQ136" s="240" t="str">
        <f t="shared" ca="1" si="119"/>
        <v>-4,34385398169696E-14+0,996004577843616i</v>
      </c>
      <c r="CR136" s="240" t="str">
        <f t="shared" ca="1" si="120"/>
        <v>0,769921950270268+0,63185861518022i</v>
      </c>
      <c r="CS136" s="240" t="str">
        <f t="shared" ca="1" si="121"/>
        <v>0,976866629163252-0,194310853821049i</v>
      </c>
      <c r="CT136" s="240" t="str">
        <f t="shared" ca="1" si="122"/>
        <v>0,469513307859266-0,878397616588576i</v>
      </c>
      <c r="CU136" s="240" t="str">
        <f t="shared" ca="1" si="123"/>
        <v>-0,381154450500564-0,92018824375725i</v>
      </c>
      <c r="CV136" s="240" t="str">
        <f t="shared" ca="1" si="124"/>
        <v>-0,953116955112489-0,289124867423293i</v>
      </c>
      <c r="CW136" s="240" t="str">
        <f t="shared" ca="1" si="125"/>
        <v>-0,828147540191206+0,553350495401146i</v>
      </c>
      <c r="CX136" s="240" t="str">
        <f t="shared" ca="1" si="126"/>
        <v>-0,0976255204754292+0,991208543565551i</v>
      </c>
      <c r="CY136" s="240" t="str">
        <f t="shared" ca="1" si="127"/>
        <v>0,704281591086078+0,704281591086053i</v>
      </c>
      <c r="CZ136" s="240" t="str">
        <f t="shared" ca="1" si="128"/>
        <v>0,991208543565558-0,0976255204753651i</v>
      </c>
      <c r="DA136" s="240" t="str">
        <f t="shared" ca="1" si="129"/>
        <v>0,5533504954012-0,828147540191171i</v>
      </c>
      <c r="DB136" s="240" t="str">
        <f t="shared" ca="1" si="130"/>
        <v>-0,289124867423326-0,953116955112479i</v>
      </c>
      <c r="DC136" s="240" t="str">
        <f t="shared" ca="1" si="131"/>
        <v>-0,920188243757264-0,381154450500532i</v>
      </c>
      <c r="DD136" s="240" t="str">
        <f t="shared" ca="1" si="132"/>
        <v>-0,878397616588605+0,469513307859209i</v>
      </c>
      <c r="DE136" s="240" t="str">
        <f t="shared" ca="1" si="133"/>
        <v>-0,194310853821015+0,976866629163259i</v>
      </c>
      <c r="DF136" s="240" t="str">
        <f t="shared" ca="1" si="134"/>
        <v>0,631858615180247+0,769921950270246i</v>
      </c>
      <c r="DG136" s="240" t="str">
        <f t="shared" ca="1" si="135"/>
        <v>0,996004577843616+2,09872798072576E-14i</v>
      </c>
      <c r="DH136" s="240" t="str">
        <f t="shared" ca="1" si="136"/>
        <v>0,631858615180269-0,769921950270228i</v>
      </c>
      <c r="DI136" s="240" t="str">
        <f t="shared" ca="1" si="137"/>
        <v>-0,194310853821071-0,976866629163248i</v>
      </c>
      <c r="DJ136" s="240" t="str">
        <f t="shared" ca="1" si="138"/>
        <v>-0,878397616588586-0,469513307859247i</v>
      </c>
      <c r="DK136" s="240" t="str">
        <f t="shared" ca="1" si="139"/>
        <v>-0,920188243757275+0,381154450500507i</v>
      </c>
      <c r="DL136" s="240" t="str">
        <f t="shared" ca="1" si="140"/>
        <v>-0,289124867423271+0,953116955112496i</v>
      </c>
      <c r="DM136" s="240" t="str">
        <f t="shared" ca="1" si="141"/>
        <v>0,553350495401177+0,828147540191186i</v>
      </c>
      <c r="DN136" s="240" t="str">
        <f t="shared" ca="1" si="142"/>
        <v>0,991208543565553+0,0976255204754068i</v>
      </c>
      <c r="DO136" s="240" t="str">
        <f t="shared" ca="1" si="143"/>
        <v>0,704281591086098-0,704281591086033i</v>
      </c>
      <c r="DP136" s="240" t="str">
        <f t="shared" ca="1" si="144"/>
        <v>-0,0976255204754015-0,991208543565554i</v>
      </c>
      <c r="DQ136" s="240" t="str">
        <f t="shared" ca="1" si="145"/>
        <v>-0,828147540191183-0,553350495401181i</v>
      </c>
      <c r="DR136" s="240" t="str">
        <f t="shared" ca="1" si="146"/>
        <v>-0,953116955112497+0,289124867423266i</v>
      </c>
      <c r="DS136" s="240" t="str">
        <f t="shared" ca="1" si="147"/>
        <v>-0,381154450500512+0,920188243757272i</v>
      </c>
      <c r="DT136" s="240" t="str">
        <f t="shared" ca="1" si="148"/>
        <v>0,469513307859242+0,878397616588589i</v>
      </c>
      <c r="DU136" s="240" t="str">
        <f t="shared" ca="1" si="149"/>
        <v>0,976866629163247+0,194310853821077i</v>
      </c>
      <c r="DV136" s="240" t="str">
        <f t="shared" ca="1" si="150"/>
        <v>0,769921950270232-0,631858615180265i</v>
      </c>
      <c r="DW136" s="240" t="str">
        <f t="shared" ca="1" si="151"/>
        <v>-1,5618056553866E-14-0,996004577843616i</v>
      </c>
      <c r="DX136" s="240" t="str">
        <f t="shared" ca="1" si="152"/>
        <v>-0,769921950270243-0,631858615180251i</v>
      </c>
      <c r="DY136" s="240" t="str">
        <f t="shared" ca="1" si="153"/>
        <v>-0,976866629163202+0,194310853821302i</v>
      </c>
      <c r="DZ136" s="240" t="str">
        <f t="shared" ca="1" si="154"/>
        <v>-0,469513307859127+0,878397616588649i</v>
      </c>
      <c r="EA136" s="240" t="str">
        <f t="shared" ca="1" si="155"/>
        <v>0,381154450500528+0,920188243757266i</v>
      </c>
      <c r="EB136" s="240" t="str">
        <f t="shared" ca="1" si="156"/>
        <v>0,953116955112449+0,289124867423426i</v>
      </c>
      <c r="EC136" s="240" t="str">
        <f t="shared" ca="1" si="157"/>
        <v>0,828147540191339-0,553350495400949i</v>
      </c>
      <c r="ED136" s="240" t="str">
        <f t="shared" ca="1" si="158"/>
        <v>0,0976255204757647-0,991208543565518i</v>
      </c>
      <c r="EE136" s="240" t="str">
        <f t="shared" ca="1" si="159"/>
        <v>-0,7042815910864-0,704281591085731i</v>
      </c>
      <c r="EF136" s="240" t="str">
        <f t="shared" ca="1" si="160"/>
        <v>-0,991208543565521+0,0976255204757337i</v>
      </c>
      <c r="EG136" s="240" t="str">
        <f t="shared" ca="1" si="161"/>
        <v>-0,553350495400986+0,828147540191313i</v>
      </c>
      <c r="EH136" s="240" t="str">
        <f t="shared" ca="1" si="162"/>
        <v>0,289124867423382+0,953116955112462i</v>
      </c>
      <c r="EI136" s="240" t="str">
        <f t="shared" ca="1" si="163"/>
        <v>0,920188243757248+0,381154450500569i</v>
      </c>
      <c r="EJ136" s="240" t="str">
        <f t="shared" ca="1" si="164"/>
        <v>0,878397616588671-0,469513307859087i</v>
      </c>
      <c r="EK136" s="240" t="str">
        <f t="shared" ca="1" si="165"/>
        <v>0,194310853821345-0,976866629163193i</v>
      </c>
      <c r="EL136" s="240" t="str">
        <f t="shared" ca="1" si="166"/>
        <v>-0,631858615179911-0,769921950270523i</v>
      </c>
      <c r="EM136" s="240" t="str">
        <f t="shared" ca="1" si="167"/>
        <v>-0,996004577843616+4,48537530754518E-13i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-0,0881919815406649-0,475451971670539i</v>
      </c>
      <c r="G137" s="247" t="str">
        <f t="shared" si="178"/>
        <v>-0,322596794710406+0,327352130882511i</v>
      </c>
      <c r="H137" s="247" t="str">
        <f t="shared" si="179"/>
        <v>0,00555360793833044-0,143872866741898i</v>
      </c>
      <c r="I137" s="247" t="str">
        <f t="shared" si="174"/>
        <v>-0,0329483576653283+0,171306392959727i</v>
      </c>
      <c r="J137" s="275" t="str">
        <f ca="1">IMPRODUCT(1/N_FFT2,AZ100)</f>
        <v>-0,0104039893376394-0,0000799818255849547i</v>
      </c>
      <c r="K137" s="274" t="str">
        <f t="shared" ca="1" si="175"/>
        <v>0,000356495759886098-0,00177963461602637i</v>
      </c>
      <c r="N137" s="265">
        <f t="shared" ca="1" si="176"/>
        <v>1.004117319305506</v>
      </c>
      <c r="O137" s="240">
        <f t="shared" ca="1" si="39"/>
        <v>-0.99588268069449415</v>
      </c>
      <c r="P137" s="240" t="str">
        <f t="shared" ca="1" si="40"/>
        <v>-0,612698485675371+0,785100553660713i</v>
      </c>
      <c r="Q137" s="240" t="str">
        <f t="shared" ca="1" si="41"/>
        <v>0,241979752917694+0,966037324788822i</v>
      </c>
      <c r="R137" s="240" t="str">
        <f t="shared" ca="1" si="42"/>
        <v>0,910445662227091+0,403572806119448i</v>
      </c>
      <c r="S137" s="240" t="str">
        <f t="shared" ca="1" si="43"/>
        <v>0,878290112900716-0,469455845940913i</v>
      </c>
      <c r="T137" s="240" t="str">
        <f t="shared" ca="1" si="44"/>
        <v>0,1702579840752-0,981220939730651i</v>
      </c>
      <c r="U137" s="241" t="str">
        <f t="shared" ca="1" si="45"/>
        <v>-0,668793932197443-0,737900392982097i</v>
      </c>
      <c r="V137" s="240" t="str">
        <f t="shared" ca="1" si="46"/>
        <v>-0,99318429342821+0,0732616748017605i</v>
      </c>
      <c r="W137" s="240" t="str">
        <f t="shared" ca="1" si="47"/>
        <v>-0,553282772973623+0,828046186415872i</v>
      </c>
      <c r="X137" s="240" t="str">
        <f t="shared" ca="1" si="48"/>
        <v>0,312390212513365+0,945618669883958i</v>
      </c>
      <c r="Y137" s="240" t="str">
        <f t="shared" ca="1" si="49"/>
        <v>0,937667427626459+0,335502770295015i</v>
      </c>
      <c r="Z137" s="240" t="str">
        <f t="shared" ca="1" si="50"/>
        <v>0,841375033355182-0,532794863858332i</v>
      </c>
      <c r="AA137" s="240" t="str">
        <f t="shared" ca="1" si="51"/>
        <v>0,097613572465406-0,991087233384525i</v>
      </c>
      <c r="AB137" s="240" t="str">
        <f t="shared" ca="1" si="52"/>
        <v>-0,721265126454878-0,686701486140288i</v>
      </c>
      <c r="AC137" s="240" t="str">
        <f t="shared" ca="1" si="53"/>
        <v>-0,985103754423749+0,146126338240187i</v>
      </c>
      <c r="AD137" s="240" t="str">
        <f t="shared" ca="1" si="54"/>
        <v>-0,490868772987262+0,866504565142753i</v>
      </c>
      <c r="AE137" s="240" t="str">
        <f t="shared" ca="1" si="55"/>
        <v>0,381107802481122+0,920075625476114i</v>
      </c>
      <c r="AF137" s="240" t="str">
        <f t="shared" ca="1" si="56"/>
        <v>0,959807891993558+0,265614615889516i</v>
      </c>
      <c r="AG137" s="240" t="str">
        <f t="shared" ca="1" si="57"/>
        <v>0,799900469604948-0,593246620245775i</v>
      </c>
      <c r="AH137" s="240" t="str">
        <f t="shared" ca="1" si="58"/>
        <v>0,0244401844489249-0,995582739450295i</v>
      </c>
      <c r="AI137" s="240" t="str">
        <f t="shared" ca="1" si="59"/>
        <v>-0,769827722499755-0,631781284447469i</v>
      </c>
      <c r="AJ137" s="240" t="str">
        <f t="shared" ca="1" si="60"/>
        <v>-0,971684852822096+0,21819913039092i</v>
      </c>
      <c r="AK137" s="240" t="str">
        <f t="shared" ca="1" si="61"/>
        <v>-0,425794712589927+0,900267280554899i</v>
      </c>
      <c r="AL137" s="240" t="str">
        <f t="shared" ca="1" si="62"/>
        <v>0,447760136247052+0,889546611536053i</v>
      </c>
      <c r="AM137" s="240" t="str">
        <f t="shared" ca="1" si="63"/>
        <v>0,976747074233673+0,194287072866964i</v>
      </c>
      <c r="AN137" s="240" t="str">
        <f t="shared" ca="1" si="64"/>
        <v>0,754091175904457-0,650483521797658i</v>
      </c>
      <c r="AO137" s="240" t="str">
        <f t="shared" ca="1" si="65"/>
        <v>-0,048865647044643-0,994683096391087i</v>
      </c>
      <c r="AP137" s="240" t="str">
        <f t="shared" ca="1" si="66"/>
        <v>-0,814218555416512-0,573437405235045i</v>
      </c>
      <c r="AQ137" s="240" t="str">
        <f t="shared" ca="1" si="67"/>
        <v>-0,953000306813678+0,289089482548722i</v>
      </c>
      <c r="AR137" s="240" t="str">
        <f t="shared" ca="1" si="68"/>
        <v>-0,953000306813678+0,289089482548722i</v>
      </c>
      <c r="AS137" s="240" t="str">
        <f t="shared" ca="1" si="69"/>
        <v>0,511986019039551+0,854197067435427i</v>
      </c>
      <c r="AT137" s="240" t="str">
        <f t="shared" ca="1" si="70"/>
        <v>0,988393179450588+0,121906671363007i</v>
      </c>
      <c r="AU137" s="240" t="str">
        <f t="shared" ca="1" si="71"/>
        <v>0,704195396785305-0,704195396785324i</v>
      </c>
      <c r="AV137" s="240" t="str">
        <f t="shared" ca="1" si="72"/>
        <v>-0,121906671363032-0,988393179450585i</v>
      </c>
      <c r="AW137" s="240" t="str">
        <f t="shared" ca="1" si="73"/>
        <v>-0,85419706743544-0,511986019039531i</v>
      </c>
      <c r="AX137" s="240" t="str">
        <f t="shared" ca="1" si="74"/>
        <v>-0,929151369572194+0,358413233753119i</v>
      </c>
      <c r="AY137" s="240" t="str">
        <f t="shared" ca="1" si="75"/>
        <v>-0,289089482548699+0,953000306813685i</v>
      </c>
      <c r="AZ137" s="240" t="str">
        <f t="shared" ca="1" si="76"/>
        <v>0,573437405235065+0,814218555416498i</v>
      </c>
      <c r="BA137" s="240" t="str">
        <f t="shared" ca="1" si="77"/>
        <v>0,994683096391088+0,0488656470446152i</v>
      </c>
      <c r="BB137" s="240" t="str">
        <f t="shared" ca="1" si="78"/>
        <v>0,65048352179764-0,754091175904473i</v>
      </c>
      <c r="BC137" s="240" t="str">
        <f t="shared" ca="1" si="79"/>
        <v>-0,194287072866991-0,976747074233667i</v>
      </c>
      <c r="BD137" s="240" t="str">
        <f t="shared" ca="1" si="80"/>
        <v>-0,889546611536062-0,447760136247034i</v>
      </c>
      <c r="BE137" s="240" t="str">
        <f t="shared" ca="1" si="81"/>
        <v>-0,900267280554888+0,425794712589949i</v>
      </c>
      <c r="BF137" s="240" t="str">
        <f t="shared" ca="1" si="82"/>
        <v>-0,218199130390893+0,971684852822102i</v>
      </c>
      <c r="BG137" s="240" t="str">
        <f t="shared" ca="1" si="83"/>
        <v>0,631781284447488+0,769827722499739i</v>
      </c>
      <c r="BH137" s="240" t="str">
        <f t="shared" ca="1" si="84"/>
        <v>0,995582739450295-0,0244401844489527i</v>
      </c>
      <c r="BI137" s="240" t="str">
        <f t="shared" ca="1" si="85"/>
        <v>0,593246620245758-0,799900469604961i</v>
      </c>
      <c r="BJ137" s="240" t="str">
        <f t="shared" ca="1" si="86"/>
        <v>-0,26561461588954-0,959807891993551i</v>
      </c>
      <c r="BK137" s="240" t="str">
        <f t="shared" ca="1" si="87"/>
        <v>-0,920075625476124-0,381107802481096i</v>
      </c>
      <c r="BL137" s="240" t="str">
        <f t="shared" ca="1" si="88"/>
        <v>-0,866504565142742+0,490868772987282i</v>
      </c>
      <c r="BM137" s="240" t="str">
        <f t="shared" ca="1" si="89"/>
        <v>-0,146126338240161+0,985103754423753i</v>
      </c>
      <c r="BN137" s="240" t="str">
        <f t="shared" ca="1" si="90"/>
        <v>0,686701486140309+0,721265126454859i</v>
      </c>
      <c r="BO137" s="240" t="str">
        <f t="shared" ca="1" si="91"/>
        <v>0,991087233384523-0,0976135724654302i</v>
      </c>
      <c r="BP137" s="240" t="str">
        <f t="shared" ca="1" si="92"/>
        <v>0,532794863858317-0,841375033355191i</v>
      </c>
      <c r="BQ137" s="240" t="str">
        <f t="shared" ca="1" si="93"/>
        <v>-0,335502770295036-0,937667427626452i</v>
      </c>
      <c r="BR137" s="240" t="str">
        <f t="shared" ca="1" si="94"/>
        <v>-0,945618669883965-0,312390212513342i</v>
      </c>
      <c r="BS137" s="240" t="str">
        <f t="shared" ca="1" si="95"/>
        <v>-0,828046186415857+0,553282772973646i</v>
      </c>
      <c r="BT137" s="240" t="str">
        <f t="shared" ca="1" si="96"/>
        <v>-0,0732616748017371+0,993184293428212i</v>
      </c>
      <c r="BU137" s="240" t="str">
        <f t="shared" ca="1" si="97"/>
        <v>0,737900392982115+0,668793932197424i</v>
      </c>
      <c r="BV137" s="240" t="str">
        <f t="shared" ca="1" si="98"/>
        <v>0,981220939730646-0,170257984075228i</v>
      </c>
      <c r="BW137" s="240" t="str">
        <f t="shared" ca="1" si="99"/>
        <v>0,469455845940892-0,878290112900728i</v>
      </c>
      <c r="BX137" s="240" t="str">
        <f t="shared" ca="1" si="100"/>
        <v>-0,403572806119472-0,91044566222708i</v>
      </c>
      <c r="BY137" s="240" t="str">
        <f t="shared" ca="1" si="101"/>
        <v>-0,966037324788827-0,241979752917672i</v>
      </c>
      <c r="BZ137" s="240" t="str">
        <f t="shared" ca="1" si="102"/>
        <v>-0,785100553660698+0,612698485675391i</v>
      </c>
      <c r="CA137" s="240" t="str">
        <f t="shared" ca="1" si="103"/>
        <v>2,78165385526449E-14+0,995882680694494i</v>
      </c>
      <c r="CB137" s="240" t="str">
        <f t="shared" ca="1" si="104"/>
        <v>0,785100553660727+0,612698485675353i</v>
      </c>
      <c r="CC137" s="240" t="str">
        <f t="shared" ca="1" si="105"/>
        <v>0,966037324788815-0,241979752917719i</v>
      </c>
      <c r="CD137" s="240" t="str">
        <f t="shared" ca="1" si="106"/>
        <v>0,403572806119428-0,9104456622271i</v>
      </c>
      <c r="CE137" s="240" t="str">
        <f t="shared" ca="1" si="107"/>
        <v>-0,469455845940935-0,878290112900705i</v>
      </c>
      <c r="CF137" s="240" t="str">
        <f t="shared" ca="1" si="108"/>
        <v>-0,981220939730655-0,170257984075174i</v>
      </c>
      <c r="CG137" s="240" t="str">
        <f t="shared" ca="1" si="109"/>
        <v>-0,737900392982082+0,66879393219746i</v>
      </c>
      <c r="CH137" s="240" t="str">
        <f t="shared" ca="1" si="110"/>
        <v>0,0732616748017856+0,993184293428208i</v>
      </c>
      <c r="CI137" s="240" t="str">
        <f t="shared" ca="1" si="111"/>
        <v>0,828046186415884+0,553282772973606i</v>
      </c>
      <c r="CJ137" s="240" t="str">
        <f t="shared" ca="1" si="112"/>
        <v>0,945618669883948-0,312390212513395i</v>
      </c>
      <c r="CK137" s="240" t="str">
        <f t="shared" ca="1" si="113"/>
        <v>0,33550277029499-0,937667427626468i</v>
      </c>
      <c r="CL137" s="240" t="str">
        <f t="shared" ca="1" si="114"/>
        <v>-0,532794863858359-0,841375033355165i</v>
      </c>
      <c r="CM137" s="240" t="str">
        <f t="shared" ca="1" si="115"/>
        <v>-0,991087233384528-0,0976135724653749i</v>
      </c>
      <c r="CN137" s="240" t="str">
        <f t="shared" ca="1" si="116"/>
        <v>-0,686701486140268+0,721265126454896i</v>
      </c>
      <c r="CO137" s="240" t="str">
        <f t="shared" ca="1" si="117"/>
        <v>0,146126338240209+0,985103754423746i</v>
      </c>
      <c r="CP137" s="240" t="str">
        <f t="shared" ca="1" si="118"/>
        <v>0,866504565142763+0,490868772987246i</v>
      </c>
      <c r="CQ137" s="240" t="str">
        <f t="shared" ca="1" si="119"/>
        <v>0,920075625476103-0,381107802481148i</v>
      </c>
      <c r="CR137" s="240" t="str">
        <f t="shared" ca="1" si="120"/>
        <v>0,265614615889493-0,959807891993564i</v>
      </c>
      <c r="CS137" s="240" t="str">
        <f t="shared" ca="1" si="121"/>
        <v>-0,593246620245792-0,799900469604936i</v>
      </c>
      <c r="CT137" s="240" t="str">
        <f t="shared" ca="1" si="122"/>
        <v>-0,995582739450296-0,0244401844488971i</v>
      </c>
      <c r="CU137" s="240" t="str">
        <f t="shared" ca="1" si="123"/>
        <v>-0,63178128444745+0,76982772249977i</v>
      </c>
      <c r="CV137" s="240" t="str">
        <f t="shared" ca="1" si="124"/>
        <v>0,21819913039094+0,971684852822091i</v>
      </c>
      <c r="CW137" s="240" t="str">
        <f t="shared" ca="1" si="125"/>
        <v>0,900267280554912+0,425794712589899i</v>
      </c>
      <c r="CX137" s="240" t="str">
        <f t="shared" ca="1" si="126"/>
        <v>0,88954661153604-0,447760136247077i</v>
      </c>
      <c r="CY137" s="240" t="str">
        <f t="shared" ca="1" si="127"/>
        <v>0,194287072866944-0,976747074233677i</v>
      </c>
      <c r="CZ137" s="240" t="str">
        <f t="shared" ca="1" si="128"/>
        <v>-0,650483521797682-0,754091175904436i</v>
      </c>
      <c r="DA137" s="240" t="str">
        <f t="shared" ca="1" si="129"/>
        <v>-0,994683096391086+0,0488656470446708i</v>
      </c>
      <c r="DB137" s="240" t="str">
        <f t="shared" ca="1" si="130"/>
        <v>-0,573437405235025+0,814218555416526i</v>
      </c>
      <c r="DC137" s="240" t="str">
        <f t="shared" ca="1" si="131"/>
        <v>0,289089482548739+0,953000306813673i</v>
      </c>
      <c r="DD137" s="240" t="str">
        <f t="shared" ca="1" si="132"/>
        <v>0,929151369572177+0,358413233753163i</v>
      </c>
      <c r="DE137" s="240" t="str">
        <f t="shared" ca="1" si="133"/>
        <v>0,854197067435415-0,511986019039572i</v>
      </c>
      <c r="DF137" s="240" t="str">
        <f t="shared" ca="1" si="134"/>
        <v>0,121906671362987-0,988393179450591i</v>
      </c>
      <c r="DG137" s="240" t="str">
        <f t="shared" ca="1" si="135"/>
        <v>-0,704195396785343-0,704195396785285i</v>
      </c>
      <c r="DH137" s="240" t="str">
        <f t="shared" ca="1" si="136"/>
        <v>-0,988393179450582+0,121906671363056i</v>
      </c>
      <c r="DI137" s="240" t="str">
        <f t="shared" ca="1" si="137"/>
        <v>-0,511986019039513+0,85419706743545i</v>
      </c>
      <c r="DJ137" s="240" t="str">
        <f t="shared" ca="1" si="138"/>
        <v>0,358413233753148+0,929151369572183i</v>
      </c>
      <c r="DK137" s="240" t="str">
        <f t="shared" ca="1" si="139"/>
        <v>0,953000306813693+0,289089482548672i</v>
      </c>
      <c r="DL137" s="240" t="str">
        <f t="shared" ca="1" si="140"/>
        <v>0,814218555416486-0,573437405235082i</v>
      </c>
      <c r="DM137" s="240" t="str">
        <f t="shared" ca="1" si="141"/>
        <v>0,0488656470446863-0,994683096391085i</v>
      </c>
      <c r="DN137" s="240" t="str">
        <f t="shared" ca="1" si="142"/>
        <v>-0,754091175904426-0,650483521797694i</v>
      </c>
      <c r="DO137" s="240" t="str">
        <f t="shared" ca="1" si="143"/>
        <v>-0,976747074233663+0,194287072867011i</v>
      </c>
      <c r="DP137" s="240" t="str">
        <f t="shared" ca="1" si="144"/>
        <v>-0,447760136247015+0,889546611536072i</v>
      </c>
      <c r="DQ137" s="240" t="str">
        <f t="shared" ca="1" si="145"/>
        <v>0,425794712589974+0,900267280554876i</v>
      </c>
      <c r="DR137" s="240" t="str">
        <f t="shared" ca="1" si="146"/>
        <v>0,971684852822106+0,218199130390872i</v>
      </c>
      <c r="DS137" s="240" t="str">
        <f t="shared" ca="1" si="147"/>
        <v>0,769827722499726-0,631781284447504i</v>
      </c>
      <c r="DT137" s="240" t="str">
        <f t="shared" ca="1" si="148"/>
        <v>-0,0244401844488815-0,995582739450296i</v>
      </c>
      <c r="DU137" s="240" t="str">
        <f t="shared" ca="1" si="149"/>
        <v>-0,799900469604977-0,593246620245736i</v>
      </c>
      <c r="DV137" s="240" t="str">
        <f t="shared" ca="1" si="150"/>
        <v>-0,959807891993625+0,265614615889273i</v>
      </c>
      <c r="DW137" s="240" t="str">
        <f t="shared" ca="1" si="151"/>
        <v>-0,381107802480705+0,920075625476287i</v>
      </c>
      <c r="DX137" s="240" t="str">
        <f t="shared" ca="1" si="152"/>
        <v>0,490868772987393+0,866504565142679i</v>
      </c>
      <c r="DY137" s="240" t="str">
        <f t="shared" ca="1" si="153"/>
        <v>0,985103754423727+0,146126338240336i</v>
      </c>
      <c r="DZ137" s="240" t="str">
        <f t="shared" ca="1" si="154"/>
        <v>0,72126512645519-0,686701486139959i</v>
      </c>
      <c r="EA137" s="240" t="str">
        <f t="shared" ca="1" si="155"/>
        <v>-0,097613572465655-0,991087233384501i</v>
      </c>
      <c r="EB137" s="240" t="str">
        <f t="shared" ca="1" si="156"/>
        <v>-0,841375033355149-0,532794863858384i</v>
      </c>
      <c r="EC137" s="240" t="str">
        <f t="shared" ca="1" si="157"/>
        <v>-0,937667427626579+0,335502770294683i</v>
      </c>
      <c r="ED137" s="240" t="str">
        <f t="shared" ca="1" si="158"/>
        <v>-0,312390212513033+0,945618669884068i</v>
      </c>
      <c r="EE137" s="240" t="str">
        <f t="shared" ca="1" si="159"/>
        <v>0,553282772973664+0,828046186415845i</v>
      </c>
      <c r="EF137" s="240" t="str">
        <f t="shared" ca="1" si="160"/>
        <v>0,993184293428191+0,0732616748020128i</v>
      </c>
      <c r="EG137" s="240" t="str">
        <f t="shared" ca="1" si="161"/>
        <v>0,668793932197109-0,7379003929824i</v>
      </c>
      <c r="EH137" s="240" t="str">
        <f t="shared" ca="1" si="162"/>
        <v>-0,170257984075347-0,981220939730625i</v>
      </c>
      <c r="EI137" s="240" t="str">
        <f t="shared" ca="1" si="163"/>
        <v>-0,878290112900645-0,469455845941048i</v>
      </c>
      <c r="EJ137" s="240" t="str">
        <f t="shared" ca="1" si="164"/>
        <v>-0,910445662227275+0,403572806119031i</v>
      </c>
      <c r="EK137" s="240" t="str">
        <f t="shared" ca="1" si="165"/>
        <v>-0,241979752917453+0,966037324788882i</v>
      </c>
      <c r="EL137" s="240" t="str">
        <f t="shared" ca="1" si="166"/>
        <v>0,612698485675329+0,785100553660745i</v>
      </c>
      <c r="EM137" s="240" t="str">
        <f t="shared" ca="1" si="167"/>
        <v>0,995882680694494+3,54784901468035E-13i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-0,0885855261554874-0,461798100575787i</v>
      </c>
      <c r="G138" s="247" t="str">
        <f t="shared" si="178"/>
        <v>-0,314102242721057+0,327465689562434i</v>
      </c>
      <c r="H138" s="247" t="str">
        <f t="shared" si="179"/>
        <v>0,00536242014438598-0,140089954165193i</v>
      </c>
      <c r="I138" s="247" t="str">
        <f t="shared" si="174"/>
        <v>-0,0300522438922916+0,166395343037102i</v>
      </c>
      <c r="J138" s="275" t="str">
        <f ca="1">IMPRODUCT(1/N_FFT2,BA100)</f>
        <v>0,00373625102927431+9,04574199649121E-07i</v>
      </c>
      <c r="K138" s="274" t="str">
        <f t="shared" ca="1" si="175"/>
        <v>-0,00011243324410883+0,000621667587204358i</v>
      </c>
      <c r="N138" s="265">
        <f t="shared" ca="1" si="176"/>
        <v>1.0042496446568125</v>
      </c>
      <c r="O138" s="240">
        <f t="shared" ca="1" si="39"/>
        <v>-0.99575035534318734</v>
      </c>
      <c r="P138" s="240" t="str">
        <f t="shared" ca="1" si="40"/>
        <v>-0,59316779412603+0,799794184886177i</v>
      </c>
      <c r="Q138" s="240" t="str">
        <f t="shared" ca="1" si="41"/>
        <v>0,289051070526814+0,952873679347576i</v>
      </c>
      <c r="R138" s="240" t="str">
        <f t="shared" ca="1" si="42"/>
        <v>0,937542837477262+0,335458191226816i</v>
      </c>
      <c r="S138" s="240" t="str">
        <f t="shared" ca="1" si="43"/>
        <v>0,827936161907321-0,553209256947367i</v>
      </c>
      <c r="T138" s="240" t="str">
        <f t="shared" ca="1" si="44"/>
        <v>0,0488591541473894-0,994550930431461i</v>
      </c>
      <c r="U138" s="241" t="str">
        <f t="shared" ca="1" si="45"/>
        <v>-0,769725433619945-0,631697338133281i</v>
      </c>
      <c r="V138" s="240" t="str">
        <f t="shared" ca="1" si="46"/>
        <v>-0,965908965062464+0,241947600480028i</v>
      </c>
      <c r="W138" s="240" t="str">
        <f t="shared" ca="1" si="47"/>
        <v>-0,381057163761488+0,919953372792412i</v>
      </c>
      <c r="X138" s="240" t="str">
        <f t="shared" ca="1" si="48"/>
        <v>0,51191799021331+0,854083568195788i</v>
      </c>
      <c r="Y138" s="240" t="str">
        <f t="shared" ca="1" si="49"/>
        <v>0,990955545215953+0,0976006023128813i</v>
      </c>
      <c r="Z138" s="240" t="str">
        <f t="shared" ca="1" si="50"/>
        <v>0,668705067922794-0,737802346364157i</v>
      </c>
      <c r="AA138" s="240" t="str">
        <f t="shared" ca="1" si="51"/>
        <v>-0,194261257471539-0,976617291476892i</v>
      </c>
      <c r="AB138" s="240" t="str">
        <f t="shared" ca="1" si="52"/>
        <v>-0,900147659854102-0,425738136212i</v>
      </c>
      <c r="AC138" s="240" t="str">
        <f t="shared" ca="1" si="53"/>
        <v>-0,878173412359577+0,469393468202126i</v>
      </c>
      <c r="AD138" s="240" t="str">
        <f t="shared" ca="1" si="54"/>
        <v>-0,146106922078648+0,984972861294558i</v>
      </c>
      <c r="AE138" s="240" t="str">
        <f t="shared" ca="1" si="55"/>
        <v>0,70410182863207+0,704101828632095i</v>
      </c>
      <c r="AF138" s="240" t="str">
        <f t="shared" ca="1" si="56"/>
        <v>0,984972861294563-0,146106922078614i</v>
      </c>
      <c r="AG138" s="240" t="str">
        <f t="shared" ca="1" si="57"/>
        <v>0,46939346820207-0,878173412359608i</v>
      </c>
      <c r="AH138" s="240" t="str">
        <f t="shared" ca="1" si="58"/>
        <v>-0,425738136211969-0,900147659854117i</v>
      </c>
      <c r="AI138" s="240" t="str">
        <f t="shared" ca="1" si="59"/>
        <v>-0,976617291476885-0,194261257471573i</v>
      </c>
      <c r="AJ138" s="240" t="str">
        <f t="shared" ca="1" si="60"/>
        <v>-0,737802346364112+0,668705067922844i</v>
      </c>
      <c r="AK138" s="240" t="str">
        <f t="shared" ca="1" si="61"/>
        <v>0,097600602312845+0,990955545215957i</v>
      </c>
      <c r="AL138" s="240" t="str">
        <f t="shared" ca="1" si="62"/>
        <v>0,854083568195785+0,511917990213316i</v>
      </c>
      <c r="AM138" s="240" t="str">
        <f t="shared" ca="1" si="63"/>
        <v>0,919953372792403-0,38105716376151i</v>
      </c>
      <c r="AN138" s="240" t="str">
        <f t="shared" ca="1" si="64"/>
        <v>0,241947600480072-0,965908965062454i</v>
      </c>
      <c r="AO138" s="240" t="str">
        <f t="shared" ca="1" si="65"/>
        <v>-0,631697338133269-0,769725433619954i</v>
      </c>
      <c r="AP138" s="240" t="str">
        <f t="shared" ca="1" si="66"/>
        <v>-0,994550930431461+0,048859154147405i</v>
      </c>
      <c r="AQ138" s="240" t="str">
        <f t="shared" ca="1" si="67"/>
        <v>-0,553209256947328+0,827936161907346i</v>
      </c>
      <c r="AR138" s="240" t="str">
        <f t="shared" ca="1" si="68"/>
        <v>-0,553209256947328+0,827936161907346i</v>
      </c>
      <c r="AS138" s="240" t="str">
        <f t="shared" ca="1" si="69"/>
        <v>0,952873679347577+0,28905107052681i</v>
      </c>
      <c r="AT138" s="240" t="str">
        <f t="shared" ca="1" si="70"/>
        <v>0,799794184886157-0,593167794126058i</v>
      </c>
      <c r="AU138" s="240" t="str">
        <f t="shared" ca="1" si="71"/>
        <v>3,47662960357901E-14-0,995750355343187i</v>
      </c>
      <c r="AV138" s="240" t="str">
        <f t="shared" ca="1" si="72"/>
        <v>-0,799794184886174-0,593167794126034i</v>
      </c>
      <c r="AW138" s="240" t="str">
        <f t="shared" ca="1" si="73"/>
        <v>-0,952873679347568+0,289051070526838i</v>
      </c>
      <c r="AX138" s="240" t="str">
        <f t="shared" ca="1" si="74"/>
        <v>-0,335458191226857+0,937542837477247i</v>
      </c>
      <c r="AY138" s="240" t="str">
        <f t="shared" ca="1" si="75"/>
        <v>0,553209256947353+0,82793616190733i</v>
      </c>
      <c r="AZ138" s="240" t="str">
        <f t="shared" ca="1" si="76"/>
        <v>0,994550930431462+0,048859154147372i</v>
      </c>
      <c r="BA138" s="240" t="str">
        <f t="shared" ca="1" si="77"/>
        <v>0,631697338133246-0,769725433619973i</v>
      </c>
      <c r="BB138" s="240" t="str">
        <f t="shared" ca="1" si="78"/>
        <v>-0,241947600480001-0,965908965062471i</v>
      </c>
      <c r="BC138" s="240" t="str">
        <f t="shared" ca="1" si="79"/>
        <v>-0,919953372792414-0,381057163761482i</v>
      </c>
      <c r="BD138" s="240" t="str">
        <f t="shared" ca="1" si="80"/>
        <v>-0,854083568195772+0,511917990213337i</v>
      </c>
      <c r="BE138" s="240" t="str">
        <f t="shared" ca="1" si="81"/>
        <v>-0,0976006023129141+0,99095554521595i</v>
      </c>
      <c r="BF138" s="240" t="str">
        <f t="shared" ca="1" si="82"/>
        <v>0,737802346364132+0,668705067922822i</v>
      </c>
      <c r="BG138" s="240" t="str">
        <f t="shared" ca="1" si="83"/>
        <v>0,97661729147688-0,194261257471598i</v>
      </c>
      <c r="BH138" s="240" t="str">
        <f t="shared" ca="1" si="84"/>
        <v>0,425738136212032-0,900147659854087i</v>
      </c>
      <c r="BI138" s="240" t="str">
        <f t="shared" ca="1" si="85"/>
        <v>-0,469393468202093-0,878173412359595i</v>
      </c>
      <c r="BJ138" s="240" t="str">
        <f t="shared" ca="1" si="86"/>
        <v>-0,984972861294568-0,146106922078583i</v>
      </c>
      <c r="BK138" s="240" t="str">
        <f t="shared" ca="1" si="87"/>
        <v>-0,70410182863212+0,704101828632044i</v>
      </c>
      <c r="BL138" s="240" t="str">
        <f t="shared" ca="1" si="88"/>
        <v>0,146106922078581+0,984972861294568i</v>
      </c>
      <c r="BM138" s="240" t="str">
        <f t="shared" ca="1" si="89"/>
        <v>0,878173412359591+0,4693934682021i</v>
      </c>
      <c r="BN138" s="240" t="str">
        <f t="shared" ca="1" si="90"/>
        <v>0,900147659854091-0,425738136212024i</v>
      </c>
      <c r="BO138" s="240" t="str">
        <f t="shared" ca="1" si="91"/>
        <v>0,194261257471607-0,976617291476878i</v>
      </c>
      <c r="BP138" s="240" t="str">
        <f t="shared" ca="1" si="92"/>
        <v>-0,668705067922815-0,737802346364138i</v>
      </c>
      <c r="BQ138" s="240" t="str">
        <f t="shared" ca="1" si="93"/>
        <v>-0,99095554521595+0,0976006023129124i</v>
      </c>
      <c r="BR138" s="240" t="str">
        <f t="shared" ca="1" si="94"/>
        <v>-0,511917990213344+0,854083568195767i</v>
      </c>
      <c r="BS138" s="240" t="str">
        <f t="shared" ca="1" si="95"/>
        <v>0,381057163761474+0,919953372792418i</v>
      </c>
      <c r="BT138" s="240" t="str">
        <f t="shared" ca="1" si="96"/>
        <v>0,965908965062468+0,241947600480009i</v>
      </c>
      <c r="BU138" s="240" t="str">
        <f t="shared" ca="1" si="97"/>
        <v>0,769725433619915-0,631697338133316i</v>
      </c>
      <c r="BV138" s="240" t="str">
        <f t="shared" ca="1" si="98"/>
        <v>-0,0488591541473704-0,994550930431462i</v>
      </c>
      <c r="BW138" s="240" t="str">
        <f t="shared" ca="1" si="99"/>
        <v>-0,827936161907325-0,553209256947361i</v>
      </c>
      <c r="BX138" s="240" t="str">
        <f t="shared" ca="1" si="100"/>
        <v>-0,937542837477248+0,335458191226856i</v>
      </c>
      <c r="BY138" s="240" t="str">
        <f t="shared" ca="1" si="101"/>
        <v>-0,289051070526843+0,952873679347567i</v>
      </c>
      <c r="BZ138" s="240" t="str">
        <f t="shared" ca="1" si="102"/>
        <v>0,593167794126027+0,79979418488618i</v>
      </c>
      <c r="CA138" s="240" t="str">
        <f t="shared" ca="1" si="103"/>
        <v>0,995750355343187-2,95206533551693E-14i</v>
      </c>
      <c r="CB138" s="240" t="str">
        <f t="shared" ca="1" si="104"/>
        <v>0,593167794126065-0,799794184886151i</v>
      </c>
      <c r="CC138" s="240" t="str">
        <f t="shared" ca="1" si="105"/>
        <v>-0,289051070526805-0,952873679347578i</v>
      </c>
      <c r="CD138" s="240" t="str">
        <f t="shared" ca="1" si="106"/>
        <v>-0,937542837477268-0,3354581912268i</v>
      </c>
      <c r="CE138" s="240" t="str">
        <f t="shared" ca="1" si="107"/>
        <v>-0,827936161907293+0,55320925694741i</v>
      </c>
      <c r="CF138" s="240" t="str">
        <f t="shared" ca="1" si="108"/>
        <v>-0,0488591541474174+0,99455093043146i</v>
      </c>
      <c r="CG138" s="240" t="str">
        <f t="shared" ca="1" si="109"/>
        <v>0,769725433619953+0,631697338133271i</v>
      </c>
      <c r="CH138" s="240" t="str">
        <f t="shared" ca="1" si="110"/>
        <v>0,965908965062454-0,241947600480067i</v>
      </c>
      <c r="CI138" s="240" t="str">
        <f t="shared" ca="1" si="111"/>
        <v>0,381057163761518-0,9199533727924i</v>
      </c>
      <c r="CJ138" s="240" t="str">
        <f t="shared" ca="1" si="112"/>
        <v>-0,511917990213305-0,854083568195791i</v>
      </c>
      <c r="CK138" s="240" t="str">
        <f t="shared" ca="1" si="113"/>
        <v>-0,990955545215956-0,0976006023128467i</v>
      </c>
      <c r="CL138" s="240" t="str">
        <f t="shared" ca="1" si="114"/>
        <v>-0,668705067922845+0,737802346364111i</v>
      </c>
      <c r="CM138" s="240" t="str">
        <f t="shared" ca="1" si="115"/>
        <v>0,194261257471568+0,976617291476886i</v>
      </c>
      <c r="CN138" s="240" t="str">
        <f t="shared" ca="1" si="116"/>
        <v>0,900147659854113+0,425738136211977i</v>
      </c>
      <c r="CO138" s="240" t="str">
        <f t="shared" ca="1" si="117"/>
        <v>0,878173412359613-0,469393468202059i</v>
      </c>
      <c r="CP138" s="240" t="str">
        <f t="shared" ca="1" si="118"/>
        <v>0,146106922078614-0,984972861294563i</v>
      </c>
      <c r="CQ138" s="240" t="str">
        <f t="shared" ca="1" si="119"/>
        <v>-0,704101828632092-0,704101828632073i</v>
      </c>
      <c r="CR138" s="240" t="str">
        <f t="shared" ca="1" si="120"/>
        <v>-0,984972861294559+0,146106922078641i</v>
      </c>
      <c r="CS138" s="240" t="str">
        <f t="shared" ca="1" si="121"/>
        <v>-0,469393468202133+0,878173412359573i</v>
      </c>
      <c r="CT138" s="240" t="str">
        <f t="shared" ca="1" si="122"/>
        <v>0,425738136211989+0,900147659854107i</v>
      </c>
      <c r="CU138" s="240" t="str">
        <f t="shared" ca="1" si="123"/>
        <v>0,976617291476892+0,19426125747154i</v>
      </c>
      <c r="CV138" s="240" t="str">
        <f t="shared" ca="1" si="124"/>
        <v>0,737802346364159-0,668705067922792i</v>
      </c>
      <c r="CW138" s="240" t="str">
        <f t="shared" ca="1" si="125"/>
        <v>-0,0976006023128744-0,990955545215954i</v>
      </c>
      <c r="CX138" s="240" t="str">
        <f t="shared" ca="1" si="126"/>
        <v>-0,854083568195798-0,511917990213293i</v>
      </c>
      <c r="CY138" s="240" t="str">
        <f t="shared" ca="1" si="127"/>
        <v>-0,919953372792432+0,381057163761439i</v>
      </c>
      <c r="CZ138" s="240" t="str">
        <f t="shared" ca="1" si="128"/>
        <v>-0,24194760048004+0,965908965062461i</v>
      </c>
      <c r="DA138" s="240" t="str">
        <f t="shared" ca="1" si="129"/>
        <v>0,631697338133292+0,769725433619935i</v>
      </c>
      <c r="DB138" s="240" t="str">
        <f t="shared" ca="1" si="130"/>
        <v>0,994550930431459-0,048859154147431i</v>
      </c>
      <c r="DC138" s="240" t="str">
        <f t="shared" ca="1" si="131"/>
        <v>0,553209256947392-0,827936161907304i</v>
      </c>
      <c r="DD138" s="240" t="str">
        <f t="shared" ca="1" si="132"/>
        <v>-0,335458191226813-0,937542837477263i</v>
      </c>
      <c r="DE138" s="240" t="str">
        <f t="shared" ca="1" si="133"/>
        <v>-0,952873679347586-0,289051070526778i</v>
      </c>
      <c r="DF138" s="240" t="str">
        <f t="shared" ca="1" si="134"/>
        <v>-0,799794184886198+0,593167794126002i</v>
      </c>
      <c r="DG138" s="240" t="str">
        <f t="shared" ca="1" si="135"/>
        <v>-8,78325858871904E-15+0,995750355343187i</v>
      </c>
      <c r="DH138" s="240" t="str">
        <f t="shared" ca="1" si="136"/>
        <v>0,799794184886188+0,593167794126016i</v>
      </c>
      <c r="DI138" s="240" t="str">
        <f t="shared" ca="1" si="137"/>
        <v>0,952873679347587-0,289051070526775i</v>
      </c>
      <c r="DJ138" s="240" t="str">
        <f t="shared" ca="1" si="138"/>
        <v>0,335458191226829-0,937542837477257i</v>
      </c>
      <c r="DK138" s="240" t="str">
        <f t="shared" ca="1" si="139"/>
        <v>-0,553209256947378-0,827936161907313i</v>
      </c>
      <c r="DL138" s="240" t="str">
        <f t="shared" ca="1" si="140"/>
        <v>-0,994550930431463-0,0488591541473496i</v>
      </c>
      <c r="DM138" s="240" t="str">
        <f t="shared" ca="1" si="141"/>
        <v>-0,631697338133306+0,769725433619924i</v>
      </c>
      <c r="DN138" s="240" t="str">
        <f t="shared" ca="1" si="142"/>
        <v>0,241947600480036+0,965908965062462i</v>
      </c>
      <c r="DO138" s="240" t="str">
        <f t="shared" ca="1" si="143"/>
        <v>0,919953372792426+0,381057163761455i</v>
      </c>
      <c r="DP138" s="240" t="str">
        <f t="shared" ca="1" si="144"/>
        <v>0,854083568195808-0,511917990213278i</v>
      </c>
      <c r="DQ138" s="240" t="str">
        <f t="shared" ca="1" si="145"/>
        <v>0,0976006023128918-0,990955545215952i</v>
      </c>
      <c r="DR138" s="240" t="str">
        <f t="shared" ca="1" si="146"/>
        <v>-0,737802346364147-0,668705067922805i</v>
      </c>
      <c r="DS138" s="240" t="str">
        <f t="shared" ca="1" si="147"/>
        <v>-0,976617291476834+0,194261257471829i</v>
      </c>
      <c r="DT138" s="240" t="str">
        <f t="shared" ca="1" si="148"/>
        <v>-0,425738136212184+0,900147659854015i</v>
      </c>
      <c r="DU138" s="240" t="str">
        <f t="shared" ca="1" si="149"/>
        <v>0,46939346820238+0,878173412359441i</v>
      </c>
      <c r="DV138" s="240" t="str">
        <f t="shared" ca="1" si="150"/>
        <v>0,984972861294542+0,146106922078757i</v>
      </c>
      <c r="DW138" s="240" t="str">
        <f t="shared" ca="1" si="151"/>
        <v>0,704101828631814-0,70410182863235i</v>
      </c>
      <c r="DX138" s="240" t="str">
        <f t="shared" ca="1" si="152"/>
        <v>-0,146106922078513-0,984972861294578i</v>
      </c>
      <c r="DY138" s="240" t="str">
        <f t="shared" ca="1" si="153"/>
        <v>-0,878173412359792-0,469393468201724i</v>
      </c>
      <c r="DZ138" s="240" t="str">
        <f t="shared" ca="1" si="154"/>
        <v>-0,900147659854121+0,425738136211961i</v>
      </c>
      <c r="EA138" s="240" t="str">
        <f t="shared" ca="1" si="155"/>
        <v>-0,194261257471099+0,97661729147698i</v>
      </c>
      <c r="EB138" s="240" t="str">
        <f t="shared" ca="1" si="156"/>
        <v>0,668705067922842+0,737802346364113i</v>
      </c>
      <c r="EC138" s="240" t="str">
        <f t="shared" ca="1" si="157"/>
        <v>0,990955545215996-0,097600602312449i</v>
      </c>
      <c r="ED138" s="240" t="str">
        <f t="shared" ca="1" si="158"/>
        <v>0,511917990213235-0,854083568195833i</v>
      </c>
      <c r="EE138" s="240" t="str">
        <f t="shared" ca="1" si="159"/>
        <v>-0,381057163761135-0,919953372792558i</v>
      </c>
      <c r="EF138" s="240" t="str">
        <f t="shared" ca="1" si="160"/>
        <v>-0,965908965062498-0,241947600479891i</v>
      </c>
      <c r="EG138" s="240" t="str">
        <f t="shared" ca="1" si="161"/>
        <v>-0,769725433620152+0,631697338133027i</v>
      </c>
      <c r="EH138" s="240" t="str">
        <f t="shared" ca="1" si="162"/>
        <v>0,0488591541475977+0,994550930431451i</v>
      </c>
      <c r="EI138" s="240" t="str">
        <f t="shared" ca="1" si="163"/>
        <v>0,827936161907177+0,553209256947583i</v>
      </c>
      <c r="EJ138" s="240" t="str">
        <f t="shared" ca="1" si="164"/>
        <v>0,937542837477174-0,335458191227063i</v>
      </c>
      <c r="EK138" s="240" t="str">
        <f t="shared" ca="1" si="165"/>
        <v>0,289051070527011-0,952873679347516i</v>
      </c>
      <c r="EL138" s="240" t="str">
        <f t="shared" ca="1" si="166"/>
        <v>-0,593167794126295-0,79979418488598i</v>
      </c>
      <c r="EM138" s="240" t="str">
        <f t="shared" ca="1" si="167"/>
        <v>-0,995750355343187-1,39065184143161E-13i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-0,0889230414076218-0,448819360445554i</v>
      </c>
      <c r="G139" s="247" t="str">
        <f t="shared" si="178"/>
        <v>-0,30580880158283+0,327362739579114i</v>
      </c>
      <c r="H139" s="247" t="str">
        <f t="shared" si="179"/>
        <v>0,00518577352208607-0,136500651256588i</v>
      </c>
      <c r="I139" s="247" t="str">
        <f t="shared" si="174"/>
        <v>-0,0274504905825182+0,16168463645886i</v>
      </c>
      <c r="J139" s="275" t="str">
        <f ca="1">IMPRODUCT(1/N_FFT2,BB100)</f>
        <v>0,0172872754001009+0,0000799820908174078i</v>
      </c>
      <c r="K139" s="274" t="str">
        <f t="shared" ca="1" si="175"/>
        <v>-0,0004874760658449+0,00279289129079875i</v>
      </c>
      <c r="N139" s="265">
        <f t="shared" ca="1" si="176"/>
        <v>1.0043936264279252</v>
      </c>
      <c r="O139" s="240">
        <f t="shared" ca="1" si="39"/>
        <v>-0.99560637357207482</v>
      </c>
      <c r="P139" s="240" t="str">
        <f t="shared" ca="1" si="40"/>
        <v>-0,573278305330616+0,813992650909451i</v>
      </c>
      <c r="Q139" s="240" t="str">
        <f t="shared" ca="1" si="41"/>
        <v>0,335409685229056+0,937407272295177i</v>
      </c>
      <c r="R139" s="240" t="str">
        <f t="shared" ca="1" si="42"/>
        <v>0,959541593802159+0,265540921254992i</v>
      </c>
      <c r="S139" s="240" t="str">
        <f t="shared" ca="1" si="43"/>
        <v>0,76961413420578-0,631605997064645i</v>
      </c>
      <c r="T139" s="240" t="str">
        <f t="shared" ca="1" si="44"/>
        <v>-0,0732413483888767-0,992908734971909i</v>
      </c>
      <c r="U139" s="241" t="str">
        <f t="shared" ca="1" si="45"/>
        <v>-0,853960070911387-0,511843968789667i</v>
      </c>
      <c r="V139" s="240" t="str">
        <f t="shared" ca="1" si="46"/>
        <v>-0,910193059560205+0,40346083505809i</v>
      </c>
      <c r="W139" s="240" t="str">
        <f t="shared" ca="1" si="47"/>
        <v>-0,194233168021487+0,97647607627513i</v>
      </c>
      <c r="X139" s="240" t="str">
        <f t="shared" ca="1" si="48"/>
        <v>0,686510961176582+0,721065011827465i</v>
      </c>
      <c r="Y139" s="240" t="str">
        <f t="shared" ca="1" si="49"/>
        <v>0,984830437908717-0,146085795565012i</v>
      </c>
      <c r="Z139" s="240" t="str">
        <f t="shared" ca="1" si="50"/>
        <v>0,447635905434378-0,889299807299699i</v>
      </c>
      <c r="AA139" s="240" t="str">
        <f t="shared" ca="1" si="51"/>
        <v>-0,469325595665059-0,878046431773956i</v>
      </c>
      <c r="AB139" s="240" t="str">
        <f t="shared" ca="1" si="52"/>
        <v>-0,988118950286319-0,121872848421622i</v>
      </c>
      <c r="AC139" s="240" t="str">
        <f t="shared" ca="1" si="53"/>
        <v>-0,668608375675065+0,737695662908823i</v>
      </c>
      <c r="AD139" s="240" t="str">
        <f t="shared" ca="1" si="54"/>
        <v>0,218138591157724+0,971415259374209i</v>
      </c>
      <c r="AE139" s="240" t="str">
        <f t="shared" ca="1" si="55"/>
        <v>0,91982035098101+0,381002064323159i</v>
      </c>
      <c r="AF139" s="240" t="str">
        <f t="shared" ca="1" si="56"/>
        <v>0,84114159429769-0,532647040205498i</v>
      </c>
      <c r="AG139" s="240" t="str">
        <f t="shared" ca="1" si="57"/>
        <v>0,0488520892967579-0,994407122092696i</v>
      </c>
      <c r="AH139" s="240" t="str">
        <f t="shared" ca="1" si="58"/>
        <v>-0,784882727927848-0,612528492804929i</v>
      </c>
      <c r="AI139" s="240" t="str">
        <f t="shared" ca="1" si="59"/>
        <v>-0,952735897383188+0,289009274824854i</v>
      </c>
      <c r="AJ139" s="240" t="str">
        <f t="shared" ca="1" si="60"/>
        <v>-0,312303540014359+0,94535630848471i</v>
      </c>
      <c r="AK139" s="240" t="str">
        <f t="shared" ca="1" si="61"/>
        <v>0,593082024285133+0,799678537643212i</v>
      </c>
      <c r="AL139" s="240" t="str">
        <f t="shared" ca="1" si="62"/>
        <v>0,995306515546416-0,0244334035326773i</v>
      </c>
      <c r="AM139" s="240" t="str">
        <f t="shared" ca="1" si="63"/>
        <v>0,553129264961207-0,827816445439938i</v>
      </c>
      <c r="AN139" s="240" t="str">
        <f t="shared" ca="1" si="64"/>
        <v>-0,358313792191186-0,928893577016716i</v>
      </c>
      <c r="AO139" s="240" t="str">
        <f t="shared" ca="1" si="65"/>
        <v>-0,965769298244584-0,241912615763422i</v>
      </c>
      <c r="AP139" s="240" t="str">
        <f t="shared" ca="1" si="66"/>
        <v>-0,753881953707003+0,650303045488985i</v>
      </c>
      <c r="AQ139" s="240" t="str">
        <f t="shared" ca="1" si="67"/>
        <v>0,0975864896313947+0,990812256756425i</v>
      </c>
      <c r="AR139" s="240" t="str">
        <f t="shared" ca="1" si="68"/>
        <v>0,0975864896313947+0,990812256756425i</v>
      </c>
      <c r="AS139" s="240" t="str">
        <f t="shared" ca="1" si="69"/>
        <v>0,900017501874616-0,425676576072389i</v>
      </c>
      <c r="AT139" s="240" t="str">
        <f t="shared" ca="1" si="70"/>
        <v>0,170210746087718-0,98094870050049i</v>
      </c>
      <c r="AU139" s="240" t="str">
        <f t="shared" ca="1" si="71"/>
        <v>-0,704000018145373-0,70400001814535i</v>
      </c>
      <c r="AV139" s="240" t="str">
        <f t="shared" ca="1" si="72"/>
        <v>-0,980948700500502+0,170210746087651i</v>
      </c>
      <c r="AW139" s="240" t="str">
        <f t="shared" ca="1" si="73"/>
        <v>-0,425676576072364+0,900017501874628i</v>
      </c>
      <c r="AX139" s="240" t="str">
        <f t="shared" ca="1" si="74"/>
        <v>0,490732581706125+0,866264153909983i</v>
      </c>
      <c r="AY139" s="240" t="str">
        <f t="shared" ca="1" si="75"/>
        <v>0,990812256756419+0,0975864896314622i</v>
      </c>
      <c r="AZ139" s="240" t="str">
        <f t="shared" ca="1" si="76"/>
        <v>0,650303045488961-0,753881953707024i</v>
      </c>
      <c r="BA139" s="240" t="str">
        <f t="shared" ca="1" si="77"/>
        <v>-0,241912615763353-0,965769298244602i</v>
      </c>
      <c r="BB139" s="240" t="str">
        <f t="shared" ca="1" si="78"/>
        <v>-0,928893577016729-0,358313792191154i</v>
      </c>
      <c r="BC139" s="240" t="str">
        <f t="shared" ca="1" si="79"/>
        <v>-0,827816445439918+0,553129264961235i</v>
      </c>
      <c r="BD139" s="240" t="str">
        <f t="shared" ca="1" si="80"/>
        <v>-0,024433403532745+0,995306515546414i</v>
      </c>
      <c r="BE139" s="240" t="str">
        <f t="shared" ca="1" si="81"/>
        <v>0,799678537643231+0,593082024285108i</v>
      </c>
      <c r="BF139" s="240" t="str">
        <f t="shared" ca="1" si="82"/>
        <v>0,945356308484733-0,31230354001429i</v>
      </c>
      <c r="BG139" s="240" t="str">
        <f t="shared" ca="1" si="83"/>
        <v>0,28900927482482-0,952735897383198i</v>
      </c>
      <c r="BH139" s="240" t="str">
        <f t="shared" ca="1" si="84"/>
        <v>-0,612528492804954-0,784882727927828i</v>
      </c>
      <c r="BI139" s="240" t="str">
        <f t="shared" ca="1" si="85"/>
        <v>-0,9944071220927+0,0488520892966902i</v>
      </c>
      <c r="BJ139" s="240" t="str">
        <f t="shared" ca="1" si="86"/>
        <v>-0,532647040205474+0,841141594297705i</v>
      </c>
      <c r="BK139" s="240" t="str">
        <f t="shared" ca="1" si="87"/>
        <v>0,381002064323101+0,919820350981034i</v>
      </c>
      <c r="BL139" s="240" t="str">
        <f t="shared" ca="1" si="88"/>
        <v>0,971415259374216+0,218138591157691i</v>
      </c>
      <c r="BM139" s="240" t="str">
        <f t="shared" ca="1" si="89"/>
        <v>0,737695662908803-0,668608375675088i</v>
      </c>
      <c r="BN139" s="240" t="str">
        <f t="shared" ca="1" si="90"/>
        <v>-0,121872848421554-0,988118950286328i</v>
      </c>
      <c r="BO139" s="240" t="str">
        <f t="shared" ca="1" si="91"/>
        <v>-0,87804643177397-0,469325595665032i</v>
      </c>
      <c r="BP139" s="240" t="str">
        <f t="shared" ca="1" si="92"/>
        <v>-0,889299807299728+0,44763590543432i</v>
      </c>
      <c r="BQ139" s="240" t="str">
        <f t="shared" ca="1" si="93"/>
        <v>-0,146085795564979+0,984830437908722i</v>
      </c>
      <c r="BR139" s="240" t="str">
        <f t="shared" ca="1" si="94"/>
        <v>0,721065011827459+0,686510961176589i</v>
      </c>
      <c r="BS139" s="240" t="str">
        <f t="shared" ca="1" si="95"/>
        <v>0,97647607627514-0,194233168021438i</v>
      </c>
      <c r="BT139" s="240" t="str">
        <f t="shared" ca="1" si="96"/>
        <v>0,403460835058076-0,910193059560211i</v>
      </c>
      <c r="BU139" s="240" t="str">
        <f t="shared" ca="1" si="97"/>
        <v>-0,511843968789644-0,8539600709114i</v>
      </c>
      <c r="BV139" s="240" t="str">
        <f t="shared" ca="1" si="98"/>
        <v>-0,992908734971912-0,0732413483888447i</v>
      </c>
      <c r="BW139" s="240" t="str">
        <f t="shared" ca="1" si="99"/>
        <v>-0,631605997064652+0,769614134205774i</v>
      </c>
      <c r="BX139" s="240" t="str">
        <f t="shared" ca="1" si="100"/>
        <v>0,265540921254944+0,959541593802172i</v>
      </c>
      <c r="BY139" s="240" t="str">
        <f t="shared" ca="1" si="101"/>
        <v>0,937407272295182+0,335409685229042i</v>
      </c>
      <c r="BZ139" s="240" t="str">
        <f t="shared" ca="1" si="102"/>
        <v>0,813992650909466-0,573278305330594i</v>
      </c>
      <c r="CA139" s="240" t="str">
        <f t="shared" ca="1" si="103"/>
        <v>-3,12239486898154E-14-0,995606373572075i</v>
      </c>
      <c r="CB139" s="240" t="str">
        <f t="shared" ca="1" si="104"/>
        <v>-0,813992650909445-0,573278305330625i</v>
      </c>
      <c r="CC139" s="240" t="str">
        <f t="shared" ca="1" si="105"/>
        <v>-0,937407272295194+0,335409685229007i</v>
      </c>
      <c r="CD139" s="240" t="str">
        <f t="shared" ca="1" si="106"/>
        <v>-0,265540921254986+0,959541593802161i</v>
      </c>
      <c r="CE139" s="240" t="str">
        <f t="shared" ca="1" si="107"/>
        <v>0,631605997064618+0,769614134205802i</v>
      </c>
      <c r="CF139" s="240" t="str">
        <f t="shared" ca="1" si="108"/>
        <v>0,992908734971906-0,0732413483889141i</v>
      </c>
      <c r="CG139" s="240" t="str">
        <f t="shared" ca="1" si="109"/>
        <v>0,511843968789669-0,853960070911385i</v>
      </c>
      <c r="CH139" s="240" t="str">
        <f t="shared" ca="1" si="110"/>
        <v>-0,403460835058049-0,910193059560223i</v>
      </c>
      <c r="CI139" s="240" t="str">
        <f t="shared" ca="1" si="111"/>
        <v>-0,976476076275133-0,194233168021474i</v>
      </c>
      <c r="CJ139" s="240" t="str">
        <f t="shared" ca="1" si="112"/>
        <v>-0,721065011827484+0,686510961176563i</v>
      </c>
      <c r="CK139" s="240" t="str">
        <f t="shared" ca="1" si="113"/>
        <v>0,146085795565041+0,984830437908713i</v>
      </c>
      <c r="CL139" s="240" t="str">
        <f t="shared" ca="1" si="114"/>
        <v>0,889299807299712+0,447635905434353i</v>
      </c>
      <c r="CM139" s="240" t="str">
        <f t="shared" ca="1" si="115"/>
        <v>0,878046431773991-0,469325595664994i</v>
      </c>
      <c r="CN139" s="240" t="str">
        <f t="shared" ca="1" si="116"/>
        <v>0,121872848421597-0,988118950286322i</v>
      </c>
      <c r="CO139" s="240" t="str">
        <f t="shared" ca="1" si="117"/>
        <v>-0,737695662908783-0,66860837567511i</v>
      </c>
      <c r="CP139" s="240" t="str">
        <f t="shared" ca="1" si="118"/>
        <v>-0,971415259374201+0,218138591157758i</v>
      </c>
      <c r="CQ139" s="240" t="str">
        <f t="shared" ca="1" si="119"/>
        <v>-0,381002064323128+0,919820350981023i</v>
      </c>
      <c r="CR139" s="240" t="str">
        <f t="shared" ca="1" si="120"/>
        <v>0,532647040205443+0,841141594297725i</v>
      </c>
      <c r="CS139" s="240" t="str">
        <f t="shared" ca="1" si="121"/>
        <v>0,994407122092698+0,0488520892967268i</v>
      </c>
      <c r="CT139" s="240" t="str">
        <f t="shared" ca="1" si="122"/>
        <v>0,612528492804982-0,784882727927806i</v>
      </c>
      <c r="CU139" s="240" t="str">
        <f t="shared" ca="1" si="123"/>
        <v>-0,28900927482488-0,95273589738318i</v>
      </c>
      <c r="CV139" s="240" t="str">
        <f t="shared" ca="1" si="124"/>
        <v>-0,945356308484719-0,312303540014332i</v>
      </c>
      <c r="CW139" s="240" t="str">
        <f t="shared" ca="1" si="125"/>
        <v>-0,799678537643198+0,593082024285153i</v>
      </c>
      <c r="CX139" s="240" t="str">
        <f t="shared" ca="1" si="126"/>
        <v>0,0244334035327155+0,995306515546415i</v>
      </c>
      <c r="CY139" s="240" t="str">
        <f t="shared" ca="1" si="127"/>
        <v>0,827816445439902+0,55312926496126i</v>
      </c>
      <c r="CZ139" s="240" t="str">
        <f t="shared" ca="1" si="128"/>
        <v>0,928893577016703-0,358313792191219i</v>
      </c>
      <c r="DA139" s="240" t="str">
        <f t="shared" ca="1" si="129"/>
        <v>0,241912615763388-0,965769298244593i</v>
      </c>
      <c r="DB139" s="240" t="str">
        <f t="shared" ca="1" si="130"/>
        <v>-0,650303045488933-0,753881953707048i</v>
      </c>
      <c r="DC139" s="240" t="str">
        <f t="shared" ca="1" si="131"/>
        <v>-0,990812256756422+0,0975864896314259i</v>
      </c>
      <c r="DD139" s="240" t="str">
        <f t="shared" ca="1" si="132"/>
        <v>-0,490732581706157+0,866264153909965i</v>
      </c>
      <c r="DE139" s="240" t="str">
        <f t="shared" ca="1" si="133"/>
        <v>0,425676576072414+0,900017501874604i</v>
      </c>
      <c r="DF139" s="240" t="str">
        <f t="shared" ca="1" si="134"/>
        <v>0,980948700500494+0,170210746087694i</v>
      </c>
      <c r="DG139" s="240" t="str">
        <f t="shared" ca="1" si="135"/>
        <v>0,704000018145393-0,704000018145329i</v>
      </c>
      <c r="DH139" s="240" t="str">
        <f t="shared" ca="1" si="136"/>
        <v>-0,170210746087689-0,980948700500495i</v>
      </c>
      <c r="DI139" s="240" t="str">
        <f t="shared" ca="1" si="137"/>
        <v>-0,900017501874602-0,425676576072419i</v>
      </c>
      <c r="DJ139" s="240" t="str">
        <f t="shared" ca="1" si="138"/>
        <v>-0,866264153909968+0,490732581706152i</v>
      </c>
      <c r="DK139" s="240" t="str">
        <f t="shared" ca="1" si="139"/>
        <v>-0,0975864896314311+0,990812256756422i</v>
      </c>
      <c r="DL139" s="240" t="str">
        <f t="shared" ca="1" si="140"/>
        <v>0,753881953707044+0,650303045488937i</v>
      </c>
      <c r="DM139" s="240" t="str">
        <f t="shared" ca="1" si="141"/>
        <v>0,965769298244594-0,241912615763383i</v>
      </c>
      <c r="DN139" s="240" t="str">
        <f t="shared" ca="1" si="142"/>
        <v>0,358313792191224-0,928893577016702i</v>
      </c>
      <c r="DO139" s="240" t="str">
        <f t="shared" ca="1" si="143"/>
        <v>-0,553129264961255-0,827816445439905i</v>
      </c>
      <c r="DP139" s="240" t="str">
        <f t="shared" ca="1" si="144"/>
        <v>-0,99530651554641-0,0244334035329189i</v>
      </c>
      <c r="DQ139" s="240" t="str">
        <f t="shared" ca="1" si="145"/>
        <v>-0,593082024284998+0,799678537643313i</v>
      </c>
      <c r="DR139" s="240" t="str">
        <f t="shared" ca="1" si="146"/>
        <v>0,312303540013857+0,945356308484876i</v>
      </c>
      <c r="DS139" s="240" t="str">
        <f t="shared" ca="1" si="147"/>
        <v>0,95273589738315+0,289009274824981i</v>
      </c>
      <c r="DT139" s="240" t="str">
        <f t="shared" ca="1" si="148"/>
        <v>0,784882727927688-0,612528492805135i</v>
      </c>
      <c r="DU139" s="240" t="str">
        <f t="shared" ca="1" si="149"/>
        <v>-0,0488520892963257-0,994407122092718i</v>
      </c>
      <c r="DV139" s="240" t="str">
        <f t="shared" ca="1" si="150"/>
        <v>-0,841141594297669-0,532647040205532i</v>
      </c>
      <c r="DW139" s="240" t="str">
        <f t="shared" ca="1" si="151"/>
        <v>-0,919820350980912+0,381002064323397i</v>
      </c>
      <c r="DX139" s="240" t="str">
        <f t="shared" ca="1" si="152"/>
        <v>-0,218138591158054+0,971415259374134i</v>
      </c>
      <c r="DY139" s="240" t="str">
        <f t="shared" ca="1" si="153"/>
        <v>0,668608375675116+0,737695662908777i</v>
      </c>
      <c r="DZ139" s="240" t="str">
        <f t="shared" ca="1" si="154"/>
        <v>0,988118950286274-0,121872848421985i</v>
      </c>
      <c r="EA139" s="240" t="str">
        <f t="shared" ca="1" si="155"/>
        <v>0,469325595665261-0,878046431773847i</v>
      </c>
      <c r="EB139" s="240" t="str">
        <f t="shared" ca="1" si="156"/>
        <v>-0,447635905434437-0,88929980729967i</v>
      </c>
      <c r="EC139" s="240" t="str">
        <f t="shared" ca="1" si="157"/>
        <v>-0,984830437908785-0,146085795564556i</v>
      </c>
      <c r="ED139" s="240" t="str">
        <f t="shared" ca="1" si="158"/>
        <v>-0,686510961176711+0,721065011827343i</v>
      </c>
      <c r="EE139" s="240" t="str">
        <f t="shared" ca="1" si="159"/>
        <v>0,194233168021663+0,976476076275096i</v>
      </c>
      <c r="EF139" s="240" t="str">
        <f t="shared" ca="1" si="160"/>
        <v>0,910193059560021+0,403460835058507i</v>
      </c>
      <c r="EG139" s="240" t="str">
        <f t="shared" ca="1" si="161"/>
        <v>0,853960070911439-0,51184396878958i</v>
      </c>
      <c r="EH139" s="240" t="str">
        <f t="shared" ca="1" si="162"/>
        <v>0,0732413483886089-0,992908734971929i</v>
      </c>
      <c r="EI139" s="240" t="str">
        <f t="shared" ca="1" si="163"/>
        <v>-0,769614134205538-0,63160599706494i</v>
      </c>
      <c r="EJ139" s="240" t="str">
        <f t="shared" ca="1" si="164"/>
        <v>-0,959541593802162+0,265540921254981i</v>
      </c>
      <c r="EK139" s="240" t="str">
        <f t="shared" ca="1" si="165"/>
        <v>-0,335409685228733+0,937407272295292i</v>
      </c>
      <c r="EL139" s="240" t="str">
        <f t="shared" ca="1" si="166"/>
        <v>0,573278305330377+0,813992650909619i</v>
      </c>
      <c r="EM139" s="240" t="str">
        <f t="shared" ca="1" si="167"/>
        <v>0,995606373572075-6,24478973796309E-14i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-0,0892095973041703-0,436465663426215i</v>
      </c>
      <c r="G140" s="247" t="str">
        <f t="shared" si="178"/>
        <v>-0,297717702902388+0,327058365211102i</v>
      </c>
      <c r="H140" s="247" t="str">
        <f t="shared" si="179"/>
        <v>0,00502223429006065-0,133090471879154i</v>
      </c>
      <c r="I140" s="247" t="str">
        <f t="shared" si="174"/>
        <v>-0,0251113832547219+0,157170453846441i</v>
      </c>
      <c r="J140" s="275" t="str">
        <f ca="1">IMPRODUCT(1/N_FFT2,BC100)</f>
        <v>0,00405621009187734-8,84473796972617E-07i</v>
      </c>
      <c r="K140" s="274" t="str">
        <f t="shared" ca="1" si="175"/>
        <v>-0,000101718033030717+0,00063753859139737i</v>
      </c>
      <c r="N140" s="265">
        <f t="shared" ca="1" si="176"/>
        <v>1.0045506987333257</v>
      </c>
      <c r="O140" s="240">
        <f t="shared" ca="1" si="39"/>
        <v>-0.9954493012666743</v>
      </c>
      <c r="P140" s="240" t="str">
        <f t="shared" ca="1" si="40"/>
        <v>-0,553042000263927+0,827685844591041i</v>
      </c>
      <c r="Q140" s="240" t="str">
        <f t="shared" ca="1" si="41"/>
        <v>0,38094195535416+0,919675235092942i</v>
      </c>
      <c r="R140" s="240" t="str">
        <f t="shared" ca="1" si="42"/>
        <v>0,976322022070034+0,194202524734846i</v>
      </c>
      <c r="S140" s="240" t="str">
        <f t="shared" ca="1" si="43"/>
        <v>0,703888951253077-0,703888951253074i</v>
      </c>
      <c r="T140" s="240" t="str">
        <f t="shared" ca="1" si="44"/>
        <v>-0,194202524734844-0,976322022070035i</v>
      </c>
      <c r="U140" s="241" t="str">
        <f t="shared" ca="1" si="45"/>
        <v>-0,919675235092941-0,380941955354163i</v>
      </c>
      <c r="V140" s="240" t="str">
        <f t="shared" ca="1" si="46"/>
        <v>-0,827685844591042+0,553042000263924i</v>
      </c>
      <c r="W140" s="240" t="str">
        <f t="shared" ca="1" si="47"/>
        <v>-2,95730305521857E-15+0,995449301266674i</v>
      </c>
      <c r="X140" s="240" t="str">
        <f t="shared" ca="1" si="48"/>
        <v>0,827685844591039+0,553042000263929i</v>
      </c>
      <c r="Y140" s="240" t="str">
        <f t="shared" ca="1" si="49"/>
        <v>0,919675235092943-0,380941955354158i</v>
      </c>
      <c r="Z140" s="240" t="str">
        <f t="shared" ca="1" si="50"/>
        <v>0,194202524734859-0,976322022070032i</v>
      </c>
      <c r="AA140" s="240" t="str">
        <f t="shared" ca="1" si="51"/>
        <v>-0,703888951253059-0,703888951253093i</v>
      </c>
      <c r="AB140" s="240" t="str">
        <f t="shared" ca="1" si="52"/>
        <v>-0,976322022070041+0,194202524734811i</v>
      </c>
      <c r="AC140" s="240" t="str">
        <f t="shared" ca="1" si="53"/>
        <v>-0,380941955354203+0,919675235092924i</v>
      </c>
      <c r="AD140" s="240" t="str">
        <f t="shared" ca="1" si="54"/>
        <v>0,553042000263962+0,827685844591017i</v>
      </c>
      <c r="AE140" s="240" t="str">
        <f t="shared" ca="1" si="55"/>
        <v>0,995449301266674-3,29874037303505E-14i</v>
      </c>
      <c r="AF140" s="240" t="str">
        <f t="shared" ca="1" si="56"/>
        <v>0,553042000263906-0,827685844591055i</v>
      </c>
      <c r="AG140" s="240" t="str">
        <f t="shared" ca="1" si="57"/>
        <v>-0,380941955354174-0,919675235092936i</v>
      </c>
      <c r="AH140" s="240" t="str">
        <f t="shared" ca="1" si="58"/>
        <v>-0,976322022070035-0,194202524734842i</v>
      </c>
      <c r="AI140" s="240" t="str">
        <f t="shared" ca="1" si="59"/>
        <v>-0,70388895125308+0,703888951253071i</v>
      </c>
      <c r="AJ140" s="240" t="str">
        <f t="shared" ca="1" si="60"/>
        <v>0,194202524734828+0,976322022070038i</v>
      </c>
      <c r="AK140" s="240" t="str">
        <f t="shared" ca="1" si="61"/>
        <v>0,919675235092931+0,380941955354187i</v>
      </c>
      <c r="AL140" s="240" t="str">
        <f t="shared" ca="1" si="62"/>
        <v>0,827685844591063-0,553042000263894i</v>
      </c>
      <c r="AM140" s="240" t="str">
        <f t="shared" ca="1" si="63"/>
        <v>4,8658055593734E-14-0,995449301266674i</v>
      </c>
      <c r="AN140" s="240" t="str">
        <f t="shared" ca="1" si="64"/>
        <v>-0,827685844591064-0,553042000263893i</v>
      </c>
      <c r="AO140" s="240" t="str">
        <f t="shared" ca="1" si="65"/>
        <v>-0,91967523509293+0,380941955354188i</v>
      </c>
      <c r="AP140" s="240" t="str">
        <f t="shared" ca="1" si="66"/>
        <v>-0,194202524734826+0,976322022070038i</v>
      </c>
      <c r="AQ140" s="240" t="str">
        <f t="shared" ca="1" si="67"/>
        <v>0,703888951253082+0,703888951253069i</v>
      </c>
      <c r="AR140" s="240" t="str">
        <f t="shared" ca="1" si="68"/>
        <v>0,703888951253082+0,703888951253069i</v>
      </c>
      <c r="AS140" s="240" t="str">
        <f t="shared" ca="1" si="69"/>
        <v>0,380941955354172-0,919675235092937i</v>
      </c>
      <c r="AT140" s="240" t="str">
        <f t="shared" ca="1" si="70"/>
        <v>-0,553042000263907-0,827685844591054i</v>
      </c>
      <c r="AU140" s="240" t="str">
        <f t="shared" ca="1" si="71"/>
        <v>-0,995449301266674-3,30484903158493E-14i</v>
      </c>
      <c r="AV140" s="240" t="str">
        <f t="shared" ca="1" si="72"/>
        <v>-0,55304200026396+0,827685844591019i</v>
      </c>
      <c r="AW140" s="240" t="str">
        <f t="shared" ca="1" si="73"/>
        <v>0,380941955354206+0,919675235092923i</v>
      </c>
      <c r="AX140" s="240" t="str">
        <f t="shared" ca="1" si="74"/>
        <v>0,976322022070042+0,194202524734808i</v>
      </c>
      <c r="AY140" s="240" t="str">
        <f t="shared" ca="1" si="75"/>
        <v>0,703888951253057-0,703888951253095i</v>
      </c>
      <c r="AZ140" s="240" t="str">
        <f t="shared" ca="1" si="76"/>
        <v>-0,194202524734862-0,976322022070031i</v>
      </c>
      <c r="BA140" s="240" t="str">
        <f t="shared" ca="1" si="77"/>
        <v>-0,919675235092944-0,380941955354154i</v>
      </c>
      <c r="BB140" s="240" t="str">
        <f t="shared" ca="1" si="78"/>
        <v>-0,827685844591043+0,553042000263923i</v>
      </c>
      <c r="BC140" s="240" t="str">
        <f t="shared" ca="1" si="79"/>
        <v>-1,39023786888022E-14+0,995449301266674i</v>
      </c>
      <c r="BD140" s="240" t="str">
        <f t="shared" ca="1" si="80"/>
        <v>0,827685844591028+0,553042000263946i</v>
      </c>
      <c r="BE140" s="240" t="str">
        <f t="shared" ca="1" si="81"/>
        <v>0,919675235092955-0,38094195535413i</v>
      </c>
      <c r="BF140" s="240" t="str">
        <f t="shared" ca="1" si="82"/>
        <v>0,19420252473489-0,976322022070027i</v>
      </c>
      <c r="BG140" s="240" t="str">
        <f t="shared" ca="1" si="83"/>
        <v>-0,703888951253106-0,703888951253046i</v>
      </c>
      <c r="BH140" s="240" t="str">
        <f t="shared" ca="1" si="84"/>
        <v>-0,976322022070029+0,194202524734878i</v>
      </c>
      <c r="BI140" s="240" t="str">
        <f t="shared" ca="1" si="85"/>
        <v>-0,380941955354141+0,91967523509295i</v>
      </c>
      <c r="BJ140" s="240" t="str">
        <f t="shared" ca="1" si="86"/>
        <v>0,553042000263936+0,827685844591034i</v>
      </c>
      <c r="BK140" s="240" t="str">
        <f t="shared" ca="1" si="87"/>
        <v>0,995449301266674-1,70718658908242E-15i</v>
      </c>
      <c r="BL140" s="240" t="str">
        <f t="shared" ca="1" si="88"/>
        <v>0,553042000263934-0,827685844591036i</v>
      </c>
      <c r="BM140" s="240" t="str">
        <f t="shared" ca="1" si="89"/>
        <v>-0,380941955354144-0,919675235092949i</v>
      </c>
      <c r="BN140" s="240" t="str">
        <f t="shared" ca="1" si="90"/>
        <v>-0,976322022070029-0,194202524734874i</v>
      </c>
      <c r="BO140" s="240" t="str">
        <f t="shared" ca="1" si="91"/>
        <v>-0,703888951253104+0,703888951253048i</v>
      </c>
      <c r="BP140" s="240" t="str">
        <f t="shared" ca="1" si="92"/>
        <v>0,194202524734796+0,976322022070044i</v>
      </c>
      <c r="BQ140" s="240" t="str">
        <f t="shared" ca="1" si="93"/>
        <v>0,919675235092956+0,380941955354126i</v>
      </c>
      <c r="BR140" s="240" t="str">
        <f t="shared" ca="1" si="94"/>
        <v>0,827685844591026-0,553042000263949i</v>
      </c>
      <c r="BS140" s="240" t="str">
        <f t="shared" ca="1" si="95"/>
        <v>-1,73167518669671E-14-0,995449301266674i</v>
      </c>
      <c r="BT140" s="240" t="str">
        <f t="shared" ca="1" si="96"/>
        <v>-0,827685844591045-0,553042000263921i</v>
      </c>
      <c r="BU140" s="240" t="str">
        <f t="shared" ca="1" si="97"/>
        <v>-0,919675235092943+0,380941955354158i</v>
      </c>
      <c r="BV140" s="240" t="str">
        <f t="shared" ca="1" si="98"/>
        <v>-0,194202524734859+0,976322022070032i</v>
      </c>
      <c r="BW140" s="240" t="str">
        <f t="shared" ca="1" si="99"/>
        <v>0,703888951253059+0,703888951253093i</v>
      </c>
      <c r="BX140" s="240" t="str">
        <f t="shared" ca="1" si="100"/>
        <v>0,976322022070041-0,194202524734811i</v>
      </c>
      <c r="BY140" s="240" t="str">
        <f t="shared" ca="1" si="101"/>
        <v>0,380941955354203-0,919675235092924i</v>
      </c>
      <c r="BZ140" s="240" t="str">
        <f t="shared" ca="1" si="102"/>
        <v>-0,553042000263962-0,827685844591017i</v>
      </c>
      <c r="CA140" s="240" t="str">
        <f t="shared" ca="1" si="103"/>
        <v>-0,995449301266674+3,29263171448517E-14i</v>
      </c>
      <c r="CB140" s="240" t="str">
        <f t="shared" ca="1" si="104"/>
        <v>-0,553042000263907+0,827685844591054i</v>
      </c>
      <c r="CC140" s="240" t="str">
        <f t="shared" ca="1" si="105"/>
        <v>0,380941955354179+0,919675235092934i</v>
      </c>
      <c r="CD140" s="240" t="str">
        <f t="shared" ca="1" si="106"/>
        <v>0,976322022070036+0,194202524734837i</v>
      </c>
      <c r="CE140" s="240" t="str">
        <f t="shared" ca="1" si="107"/>
        <v>0,703888951253077-0,703888951253074i</v>
      </c>
      <c r="CF140" s="240" t="str">
        <f t="shared" ca="1" si="108"/>
        <v>-0,194202524734833-0,976322022070037i</v>
      </c>
      <c r="CG140" s="240" t="str">
        <f t="shared" ca="1" si="109"/>
        <v>-0,919675235092933-0,380941955354182i</v>
      </c>
      <c r="CH140" s="240" t="str">
        <f t="shared" ca="1" si="110"/>
        <v>-0,82768584459106+0,553042000263899i</v>
      </c>
      <c r="CI140" s="240" t="str">
        <f t="shared" ca="1" si="111"/>
        <v>-4,34143226554891E-14+0,995449301266674i</v>
      </c>
      <c r="CJ140" s="240" t="str">
        <f t="shared" ca="1" si="112"/>
        <v>0,827685844591011+0,553042000263971i</v>
      </c>
      <c r="CK140" s="240" t="str">
        <f t="shared" ca="1" si="113"/>
        <v>0,919675235092928-0,380941955354193i</v>
      </c>
      <c r="CL140" s="240" t="str">
        <f t="shared" ca="1" si="114"/>
        <v>0,194202524734821-0,976322022070039i</v>
      </c>
      <c r="CM140" s="240" t="str">
        <f t="shared" ca="1" si="115"/>
        <v>-0,703888951253085-0,703888951253066i</v>
      </c>
      <c r="CN140" s="240" t="str">
        <f t="shared" ca="1" si="116"/>
        <v>-0,976322022070034+0,194202524734849i</v>
      </c>
      <c r="CO140" s="240" t="str">
        <f t="shared" ca="1" si="117"/>
        <v>-0,380941955354167+0,919675235092939i</v>
      </c>
      <c r="CP140" s="240" t="str">
        <f t="shared" ca="1" si="118"/>
        <v>0,553042000263912+0,827685844591051i</v>
      </c>
      <c r="CQ140" s="240" t="str">
        <f t="shared" ca="1" si="119"/>
        <v>0,995449301266674+2,78047573776045E-14i</v>
      </c>
      <c r="CR140" s="240" t="str">
        <f t="shared" ca="1" si="120"/>
        <v>0,553042000263958-0,82768584459102i</v>
      </c>
      <c r="CS140" s="240" t="str">
        <f t="shared" ca="1" si="121"/>
        <v>-0,380941955354117-0,919675235092961i</v>
      </c>
      <c r="CT140" s="240" t="str">
        <f t="shared" ca="1" si="122"/>
        <v>-0,976322022070042-0,194202524734806i</v>
      </c>
      <c r="CU140" s="240" t="str">
        <f t="shared" ca="1" si="123"/>
        <v>-0,703888951253056+0,703888951253096i</v>
      </c>
      <c r="CV140" s="240" t="str">
        <f t="shared" ca="1" si="124"/>
        <v>0,194202524734864+0,976322022070031i</v>
      </c>
      <c r="CW140" s="240" t="str">
        <f t="shared" ca="1" si="125"/>
        <v>0,919675235092945+0,380941955354153i</v>
      </c>
      <c r="CX140" s="240" t="str">
        <f t="shared" ca="1" si="126"/>
        <v>0,827685844591042-0,553042000263925i</v>
      </c>
      <c r="CY140" s="240" t="str">
        <f t="shared" ca="1" si="127"/>
        <v>1,21951920997198E-14-0,995449301266674i</v>
      </c>
      <c r="CZ140" s="240" t="str">
        <f t="shared" ca="1" si="128"/>
        <v>-0,827685844591029-0,553042000263945i</v>
      </c>
      <c r="DA140" s="240" t="str">
        <f t="shared" ca="1" si="129"/>
        <v>-0,919675235092955+0,380941955354131i</v>
      </c>
      <c r="DB140" s="240" t="str">
        <f t="shared" ca="1" si="130"/>
        <v>-0,194202524734888+0,976322022070027i</v>
      </c>
      <c r="DC140" s="240" t="str">
        <f t="shared" ca="1" si="131"/>
        <v>0,703888951253038+0,703888951253114i</v>
      </c>
      <c r="DD140" s="240" t="str">
        <f t="shared" ca="1" si="132"/>
        <v>0,976322022070029-0,194202524734879i</v>
      </c>
      <c r="DE140" s="240" t="str">
        <f t="shared" ca="1" si="133"/>
        <v>0,380941955354139-0,919675235092951i</v>
      </c>
      <c r="DF140" s="240" t="str">
        <f t="shared" ca="1" si="134"/>
        <v>-0,553042000263938-0,827685844591033i</v>
      </c>
      <c r="DG140" s="240" t="str">
        <f t="shared" ca="1" si="135"/>
        <v>-0,995449301266674+3,41437317816483E-15i</v>
      </c>
      <c r="DH140" s="240" t="str">
        <f t="shared" ca="1" si="136"/>
        <v>-0,553042000263932+0,827685844591037i</v>
      </c>
      <c r="DI140" s="240" t="str">
        <f t="shared" ca="1" si="137"/>
        <v>0,380941955354146+0,919675235092949i</v>
      </c>
      <c r="DJ140" s="240" t="str">
        <f t="shared" ca="1" si="138"/>
        <v>0,976322022070029+0,194202524734873i</v>
      </c>
      <c r="DK140" s="240" t="str">
        <f t="shared" ca="1" si="139"/>
        <v>0,703888951253103-0,703888951253049i</v>
      </c>
      <c r="DL140" s="240" t="str">
        <f t="shared" ca="1" si="140"/>
        <v>-0,194202524734797-0,976322022070044i</v>
      </c>
      <c r="DM140" s="240" t="str">
        <f t="shared" ca="1" si="141"/>
        <v>-0,919675235093071-0,38094195535385i</v>
      </c>
      <c r="DN140" s="240" t="str">
        <f t="shared" ca="1" si="142"/>
        <v>-0,8276858445913+0,553042000263539i</v>
      </c>
      <c r="DO140" s="240" t="str">
        <f t="shared" ca="1" si="143"/>
        <v>-2,78045954873602E-13+0,995449301266674i</v>
      </c>
      <c r="DP140" s="240" t="str">
        <f t="shared" ca="1" si="144"/>
        <v>0,827685844590991+0,553042000264002i</v>
      </c>
      <c r="DQ140" s="240" t="str">
        <f t="shared" ca="1" si="145"/>
        <v>0,919675235092904-0,380941955354251i</v>
      </c>
      <c r="DR140" s="240" t="str">
        <f t="shared" ca="1" si="146"/>
        <v>0,194202524734566-0,97632202207009i</v>
      </c>
      <c r="DS140" s="240" t="str">
        <f t="shared" ca="1" si="147"/>
        <v>-0,70388895125341-0,703888951252742i</v>
      </c>
      <c r="DT140" s="240" t="str">
        <f t="shared" ca="1" si="148"/>
        <v>-0,976322022070099+0,194202524734522i</v>
      </c>
      <c r="DU140" s="240" t="str">
        <f t="shared" ca="1" si="149"/>
        <v>-0,380941955354293+0,919675235092888i</v>
      </c>
      <c r="DV140" s="240" t="str">
        <f t="shared" ca="1" si="150"/>
        <v>0,553042000263964+0,827685844591016i</v>
      </c>
      <c r="DW140" s="240" t="str">
        <f t="shared" ca="1" si="151"/>
        <v>0,995449301266674-2,32680099287035E-13i</v>
      </c>
      <c r="DX140" s="240" t="str">
        <f t="shared" ca="1" si="152"/>
        <v>0,553042000263577-0,827685844591275i</v>
      </c>
      <c r="DY140" s="240" t="str">
        <f t="shared" ca="1" si="153"/>
        <v>-0,380941955353808-0,919675235093089i</v>
      </c>
      <c r="DZ140" s="240" t="str">
        <f t="shared" ca="1" si="154"/>
        <v>-0,976322022069997-0,194202524735036i</v>
      </c>
      <c r="EA140" s="240" t="str">
        <f t="shared" ca="1" si="155"/>
        <v>-0,703888951253081+0,70388895125307i</v>
      </c>
      <c r="EB140" s="240" t="str">
        <f t="shared" ca="1" si="156"/>
        <v>0,194202524735022+0,97632202207i</v>
      </c>
      <c r="EC140" s="240" t="str">
        <f t="shared" ca="1" si="157"/>
        <v>0,919675235093083+0,380941955353821i</v>
      </c>
      <c r="ED140" s="240" t="str">
        <f t="shared" ca="1" si="158"/>
        <v>0,827685844591283-0,553042000263565i</v>
      </c>
      <c r="EE140" s="240" t="str">
        <f t="shared" ca="1" si="159"/>
        <v>2,46826824317833E-13-0,995449301266674i</v>
      </c>
      <c r="EF140" s="240" t="str">
        <f t="shared" ca="1" si="160"/>
        <v>-0,827685844591008-0,553042000263976i</v>
      </c>
      <c r="EG140" s="240" t="str">
        <f t="shared" ca="1" si="161"/>
        <v>-0,919675235092893+0,38094195535428i</v>
      </c>
      <c r="EH140" s="240" t="str">
        <f t="shared" ca="1" si="162"/>
        <v>-0,194202524734536+0,976322022070096i</v>
      </c>
      <c r="EI140" s="240" t="str">
        <f t="shared" ca="1" si="163"/>
        <v>0,703888951252732+0,70388895125342i</v>
      </c>
      <c r="EJ140" s="240" t="str">
        <f t="shared" ca="1" si="164"/>
        <v>0,976322022070093-0,194202524734552i</v>
      </c>
      <c r="EK140" s="240" t="str">
        <f t="shared" ca="1" si="165"/>
        <v>0,380941955354264-0,9196752350929i</v>
      </c>
      <c r="EL140" s="240" t="str">
        <f t="shared" ca="1" si="166"/>
        <v>-0,55304200026399-0,827685844590999i</v>
      </c>
      <c r="EM140" s="240" t="str">
        <f t="shared" ca="1" si="167"/>
        <v>-0,995449301266674+2,63899229842805E-13i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-0,0894496677471895-0,424691799282932i</v>
      </c>
      <c r="G141" s="247" t="str">
        <f t="shared" si="178"/>
        <v>-0,289829323410393+0,326567014020876i</v>
      </c>
      <c r="H141" s="247" t="str">
        <f t="shared" si="179"/>
        <v>0,00487054114728791-0,129846339192467i</v>
      </c>
      <c r="I141" s="247" t="str">
        <f t="shared" si="174"/>
        <v>-0,0230066408400931+0,152847633761248i</v>
      </c>
      <c r="J141" s="275" t="str">
        <f ca="1">IMPRODUCT(1/N_FFT2,BD100)</f>
        <v>-0,0086712248637091-0,0000799823501372344i</v>
      </c>
      <c r="K141" s="274" t="str">
        <f t="shared" ca="1" si="175"/>
        <v>0,00021172086904418-0,00132353607702648i</v>
      </c>
      <c r="N141" s="265">
        <f t="shared" ca="1" si="176"/>
        <v>1.0047225462686502</v>
      </c>
      <c r="O141" s="240">
        <f t="shared" ca="1" si="39"/>
        <v>-0.99527745373134979</v>
      </c>
      <c r="P141" s="240" t="str">
        <f t="shared" ca="1" si="40"/>
        <v>-0,532471068873563+0,840863705197581i</v>
      </c>
      <c r="Q141" s="240" t="str">
        <f t="shared" ca="1" si="41"/>
        <v>0,425535944719159+0,899720161860304i</v>
      </c>
      <c r="R141" s="240" t="str">
        <f t="shared" ca="1" si="42"/>
        <v>0,987792504075879+0,121832585121813i</v>
      </c>
      <c r="S141" s="240" t="str">
        <f t="shared" ca="1" si="43"/>
        <v>0,631397332526663-0,76935987573058i</v>
      </c>
      <c r="T141" s="240" t="str">
        <f t="shared" ca="1" si="44"/>
        <v>-0,312200363866225-0,9450439898268i</v>
      </c>
      <c r="U141" s="241" t="str">
        <f t="shared" ca="1" si="45"/>
        <v>-0,965450235719295-0,24183269476131i</v>
      </c>
      <c r="V141" s="240" t="str">
        <f t="shared" ca="1" si="46"/>
        <v>-0,720826792592297+0,686284157610433i</v>
      </c>
      <c r="W141" s="240" t="str">
        <f t="shared" ca="1" si="47"/>
        <v>0,194168998943837+0,976153476536916i</v>
      </c>
      <c r="X141" s="240" t="str">
        <f t="shared" ca="1" si="48"/>
        <v>0,928586697173925+0,358195415573091i</v>
      </c>
      <c r="Y141" s="240" t="str">
        <f t="shared" ca="1" si="49"/>
        <v>0,799414346749902-0,59288608696476i</v>
      </c>
      <c r="Z141" s="240" t="str">
        <f t="shared" ca="1" si="50"/>
        <v>-0,0732171515443475-0,992580706353741i</v>
      </c>
      <c r="AA141" s="240" t="str">
        <f t="shared" ca="1" si="51"/>
        <v>-0,877756350372178-0,469170543925419i</v>
      </c>
      <c r="AB141" s="240" t="str">
        <f t="shared" ca="1" si="52"/>
        <v>-0,865977965035473+0,490570457711204i</v>
      </c>
      <c r="AC141" s="240" t="str">
        <f t="shared" ca="1" si="53"/>
        <v>-0,0488359499651404+0,994078598450324i</v>
      </c>
      <c r="AD141" s="240" t="str">
        <f t="shared" ca="1" si="54"/>
        <v>0,813723731042924+0,573088910592015i</v>
      </c>
      <c r="AE141" s="240" t="str">
        <f t="shared" ca="1" si="55"/>
        <v>0,919516468672339-0,380876192149508i</v>
      </c>
      <c r="AF141" s="240" t="str">
        <f t="shared" ca="1" si="56"/>
        <v>0,170154513330426-0,980624623135298i</v>
      </c>
      <c r="AG141" s="240" t="str">
        <f t="shared" ca="1" si="57"/>
        <v>-0,737451949382696-0,668387486610591i</v>
      </c>
      <c r="AH141" s="240" t="str">
        <f t="shared" ca="1" si="58"/>
        <v>-0,959224588732112+0,265453194137253i</v>
      </c>
      <c r="AI141" s="240" t="str">
        <f t="shared" ca="1" si="59"/>
        <v>-0,28891379443506+0,952421140720372i</v>
      </c>
      <c r="AJ141" s="240" t="str">
        <f t="shared" ca="1" si="60"/>
        <v>0,650088203981505+0,753632892693823i</v>
      </c>
      <c r="AK141" s="240" t="str">
        <f t="shared" ca="1" si="61"/>
        <v>0,984505078128606-0,14603753300075i</v>
      </c>
      <c r="AL141" s="240" t="str">
        <f t="shared" ca="1" si="62"/>
        <v>0,403327543149591-0,909892357832988i</v>
      </c>
      <c r="AM141" s="240" t="str">
        <f t="shared" ca="1" si="63"/>
        <v>-0,552946526888652-0,82754295858749i</v>
      </c>
      <c r="AN141" s="240" t="str">
        <f t="shared" ca="1" si="64"/>
        <v>-0,994977694770197+0,0244253314357072i</v>
      </c>
      <c r="AO141" s="240" t="str">
        <f t="shared" ca="1" si="65"/>
        <v>-0,511674870196925+0,853677946953603i</v>
      </c>
      <c r="AP141" s="240" t="str">
        <f t="shared" ca="1" si="66"/>
        <v>0,447488019347423+0,889006008104827i</v>
      </c>
      <c r="AQ141" s="240" t="str">
        <f t="shared" ca="1" si="67"/>
        <v>0,990484920754638+0,097554249849192i</v>
      </c>
      <c r="AR141" s="240" t="str">
        <f t="shared" ca="1" si="68"/>
        <v>0,990484920754638+0,097554249849192i</v>
      </c>
      <c r="AS141" s="240" t="str">
        <f t="shared" ca="1" si="69"/>
        <v>-0,335298875472118-0,937097579771228i</v>
      </c>
      <c r="AT141" s="240" t="str">
        <f t="shared" ca="1" si="70"/>
        <v>-0,971094331585001-0,21806652441271i</v>
      </c>
      <c r="AU141" s="240" t="str">
        <f t="shared" ca="1" si="71"/>
        <v>-0,703767436695505+0,70376743669553i</v>
      </c>
      <c r="AV141" s="240" t="str">
        <f t="shared" ca="1" si="72"/>
        <v>0,218066524412747+0,971094331584993i</v>
      </c>
      <c r="AW141" s="240" t="str">
        <f t="shared" ca="1" si="73"/>
        <v>0,937097579771207+0,335298875472175i</v>
      </c>
      <c r="AX141" s="240" t="str">
        <f t="shared" ca="1" si="74"/>
        <v>0,784623425146427-0,612326130928159i</v>
      </c>
      <c r="AY141" s="240" t="str">
        <f t="shared" ca="1" si="75"/>
        <v>-0,0975542498492335-0,990484920754634i</v>
      </c>
      <c r="AZ141" s="240" t="str">
        <f t="shared" ca="1" si="76"/>
        <v>-0,889006008104842-0,447488019347392i</v>
      </c>
      <c r="BA141" s="240" t="str">
        <f t="shared" ca="1" si="77"/>
        <v>-0,853677946953584+0,511674870196958i</v>
      </c>
      <c r="BB141" s="240" t="str">
        <f t="shared" ca="1" si="78"/>
        <v>-0,024425331435768+0,994977694770195i</v>
      </c>
      <c r="BC141" s="240" t="str">
        <f t="shared" ca="1" si="79"/>
        <v>0,827542958587457+0,552946526888702i</v>
      </c>
      <c r="BD141" s="240" t="str">
        <f t="shared" ca="1" si="80"/>
        <v>0,909892357832971-0,403327543149629i</v>
      </c>
      <c r="BE141" s="240" t="str">
        <f t="shared" ca="1" si="81"/>
        <v>0,146037533000716-0,984505078128611i</v>
      </c>
      <c r="BF141" s="240" t="str">
        <f t="shared" ca="1" si="82"/>
        <v>-0,753632892693846-0,650088203981479i</v>
      </c>
      <c r="BG141" s="240" t="str">
        <f t="shared" ca="1" si="83"/>
        <v>-0,95242114072039+0,288913794435002i</v>
      </c>
      <c r="BH141" s="240" t="str">
        <f t="shared" ca="1" si="84"/>
        <v>-0,265453194137311+0,959224588732095i</v>
      </c>
      <c r="BI141" s="240" t="str">
        <f t="shared" ca="1" si="85"/>
        <v>0,668387486610622+0,737451949382667i</v>
      </c>
      <c r="BJ141" s="240" t="str">
        <f t="shared" ca="1" si="86"/>
        <v>0,980624623135291-0,170154513330468i</v>
      </c>
      <c r="BK141" s="240" t="str">
        <f t="shared" ca="1" si="87"/>
        <v>0,380876192149476-0,919516468672353i</v>
      </c>
      <c r="BL141" s="240" t="str">
        <f t="shared" ca="1" si="88"/>
        <v>-0,573088910591964-0,81372373104296i</v>
      </c>
      <c r="BM141" s="240" t="str">
        <f t="shared" ca="1" si="89"/>
        <v>-0,994078598450327+0,0488359499650796i</v>
      </c>
      <c r="BN141" s="240" t="str">
        <f t="shared" ca="1" si="90"/>
        <v>-0,490570457711255+0,865977965035445i</v>
      </c>
      <c r="BO141" s="240" t="str">
        <f t="shared" ca="1" si="91"/>
        <v>0,469170543925453+0,877756350372159i</v>
      </c>
      <c r="BP141" s="240" t="str">
        <f t="shared" ca="1" si="92"/>
        <v>0,992580706353744+0,0732171515443058i</v>
      </c>
      <c r="BQ141" s="240" t="str">
        <f t="shared" ca="1" si="93"/>
        <v>0,59288608696481-0,799414346749865i</v>
      </c>
      <c r="BR141" s="240" t="str">
        <f t="shared" ca="1" si="94"/>
        <v>-0,35819541557306-0,928586697173937i</v>
      </c>
      <c r="BS141" s="240" t="str">
        <f t="shared" ca="1" si="95"/>
        <v>-0,976153476536912-0,194168998943857i</v>
      </c>
      <c r="BT141" s="240" t="str">
        <f t="shared" ca="1" si="96"/>
        <v>-0,686284157610432+0,720826792592297i</v>
      </c>
      <c r="BU141" s="240" t="str">
        <f t="shared" ca="1" si="97"/>
        <v>0,24183269476133+0,96545023571929i</v>
      </c>
      <c r="BV141" s="240" t="str">
        <f t="shared" ca="1" si="98"/>
        <v>0,945043989826811+0,312200363866191i</v>
      </c>
      <c r="BW141" s="240" t="str">
        <f t="shared" ca="1" si="99"/>
        <v>0,769359875730606-0,63139733252663i</v>
      </c>
      <c r="BX141" s="240" t="str">
        <f t="shared" ca="1" si="100"/>
        <v>-0,121832585121792-0,987792504075881i</v>
      </c>
      <c r="BY141" s="240" t="str">
        <f t="shared" ca="1" si="101"/>
        <v>-0,899720161860304-0,425535944719159i</v>
      </c>
      <c r="BZ141" s="240" t="str">
        <f t="shared" ca="1" si="102"/>
        <v>-0,84086370519757+0,53247106887358i</v>
      </c>
      <c r="CA141" s="240" t="str">
        <f t="shared" ca="1" si="103"/>
        <v>3,46276327517466E-14+0,99527745373135i</v>
      </c>
      <c r="CB141" s="240" t="str">
        <f t="shared" ca="1" si="104"/>
        <v>0,840863705197557+0,5324710688736i</v>
      </c>
      <c r="CC141" s="240" t="str">
        <f t="shared" ca="1" si="105"/>
        <v>0,899720161860313-0,42553594471914i</v>
      </c>
      <c r="CD141" s="240" t="str">
        <f t="shared" ca="1" si="106"/>
        <v>0,121832585121814-0,987792504075879i</v>
      </c>
      <c r="CE141" s="240" t="str">
        <f t="shared" ca="1" si="107"/>
        <v>-0,769359875730592-0,631397332526648i</v>
      </c>
      <c r="CF141" s="240" t="str">
        <f t="shared" ca="1" si="108"/>
        <v>-0,945043989826787+0,312200363866262i</v>
      </c>
      <c r="CG141" s="240" t="str">
        <f t="shared" ca="1" si="109"/>
        <v>-0,241832694761346+0,965450235719286i</v>
      </c>
      <c r="CH141" s="240" t="str">
        <f t="shared" ca="1" si="110"/>
        <v>0,686284157610421+0,720826792592308i</v>
      </c>
      <c r="CI141" s="240" t="str">
        <f t="shared" ca="1" si="111"/>
        <v>0,976153476536915-0,194168998943841i</v>
      </c>
      <c r="CJ141" s="240" t="str">
        <f t="shared" ca="1" si="112"/>
        <v>0,358195415573088-0,928586697173926i</v>
      </c>
      <c r="CK141" s="240" t="str">
        <f t="shared" ca="1" si="113"/>
        <v>-0,592886086964787-0,799414346749883i</v>
      </c>
      <c r="CL141" s="240" t="str">
        <f t="shared" ca="1" si="114"/>
        <v>-0,992580706353746+0,0732171515442833i</v>
      </c>
      <c r="CM141" s="240" t="str">
        <f t="shared" ca="1" si="115"/>
        <v>-0,469170543925473+0,877756350372148i</v>
      </c>
      <c r="CN141" s="240" t="str">
        <f t="shared" ca="1" si="116"/>
        <v>0,490570457711235+0,865977965035455i</v>
      </c>
      <c r="CO141" s="240" t="str">
        <f t="shared" ca="1" si="117"/>
        <v>0,994078598450326+0,0488359499651023i</v>
      </c>
      <c r="CP141" s="240" t="str">
        <f t="shared" ca="1" si="118"/>
        <v>0,573088910591983-0,813723731042947i</v>
      </c>
      <c r="CQ141" s="240" t="str">
        <f t="shared" ca="1" si="119"/>
        <v>-0,380876192149455-0,919516468672362i</v>
      </c>
      <c r="CR141" s="240" t="str">
        <f t="shared" ca="1" si="120"/>
        <v>-0,980624623135288-0,170154513330483i</v>
      </c>
      <c r="CS141" s="240" t="str">
        <f t="shared" ca="1" si="121"/>
        <v>-0,668387486610633+0,737451949382657i</v>
      </c>
      <c r="CT141" s="240" t="str">
        <f t="shared" ca="1" si="122"/>
        <v>0,265453194137296+0,9592245887321i</v>
      </c>
      <c r="CU141" s="240" t="str">
        <f t="shared" ca="1" si="123"/>
        <v>0,952421140720381+0,28891379443503i</v>
      </c>
      <c r="CV141" s="240" t="str">
        <f t="shared" ca="1" si="124"/>
        <v>0,753632892693801-0,650088203981532i</v>
      </c>
      <c r="CW141" s="240" t="str">
        <f t="shared" ca="1" si="125"/>
        <v>-0,146037533000687-0,984505078128616i</v>
      </c>
      <c r="CX141" s="240" t="str">
        <f t="shared" ca="1" si="126"/>
        <v>-0,909892357832962-0,40332754314965i</v>
      </c>
      <c r="CY141" s="240" t="str">
        <f t="shared" ca="1" si="127"/>
        <v>-0,827542958587469+0,552946526888684i</v>
      </c>
      <c r="CZ141" s="240" t="str">
        <f t="shared" ca="1" si="128"/>
        <v>0,0244253314357454+0,994977694770196i</v>
      </c>
      <c r="DA141" s="240" t="str">
        <f t="shared" ca="1" si="129"/>
        <v>0,853677946953623+0,511674870196893i</v>
      </c>
      <c r="DB141" s="240" t="str">
        <f t="shared" ca="1" si="130"/>
        <v>0,889006008104853-0,447488019347371i</v>
      </c>
      <c r="DC141" s="240" t="str">
        <f t="shared" ca="1" si="131"/>
        <v>0,097554249849249-0,990484920754632i</v>
      </c>
      <c r="DD141" s="240" t="str">
        <f t="shared" ca="1" si="132"/>
        <v>-0,784623425146417-0,612326130928171i</v>
      </c>
      <c r="DE141" s="240" t="str">
        <f t="shared" ca="1" si="133"/>
        <v>-0,937097579771212+0,33529887547216i</v>
      </c>
      <c r="DF141" s="240" t="str">
        <f t="shared" ca="1" si="134"/>
        <v>-0,21806652441268+0,971094331585007i</v>
      </c>
      <c r="DG141" s="240" t="str">
        <f t="shared" ca="1" si="135"/>
        <v>0,703767436695484+0,703767436695551i</v>
      </c>
      <c r="DH141" s="240" t="str">
        <f t="shared" ca="1" si="136"/>
        <v>0,971094331585006-0,218066524412685i</v>
      </c>
      <c r="DI141" s="240" t="str">
        <f t="shared" ca="1" si="137"/>
        <v>0,335298875472142-0,937097579771219i</v>
      </c>
      <c r="DJ141" s="240" t="str">
        <f t="shared" ca="1" si="138"/>
        <v>-0,612326130928186-0,784623425146405i</v>
      </c>
      <c r="DK141" s="240" t="str">
        <f t="shared" ca="1" si="139"/>
        <v>-0,99048492075464+0,0975542498491695i</v>
      </c>
      <c r="DL141" s="240" t="str">
        <f t="shared" ca="1" si="140"/>
        <v>-0,447488019347443+0,889006008104817i</v>
      </c>
      <c r="DM141" s="240" t="str">
        <f t="shared" ca="1" si="141"/>
        <v>0,511674870196909+0,853677946953613i</v>
      </c>
      <c r="DN141" s="240" t="str">
        <f t="shared" ca="1" si="142"/>
        <v>0,994977694770196+0,0244253314357264i</v>
      </c>
      <c r="DO141" s="240" t="str">
        <f t="shared" ca="1" si="143"/>
        <v>0,552946526888668-0,82754295858748i</v>
      </c>
      <c r="DP141" s="240" t="str">
        <f t="shared" ca="1" si="144"/>
        <v>-0,403327543149668-0,909892357832954i</v>
      </c>
      <c r="DQ141" s="240" t="str">
        <f t="shared" ca="1" si="145"/>
        <v>-0,984505078128619-0,146037533000668i</v>
      </c>
      <c r="DR141" s="240" t="str">
        <f t="shared" ca="1" si="146"/>
        <v>-0,650088203981453+0,753632892693869i</v>
      </c>
      <c r="DS141" s="240" t="str">
        <f t="shared" ca="1" si="147"/>
        <v>0,288913794435129+0,952421140720351i</v>
      </c>
      <c r="DT141" s="240" t="str">
        <f t="shared" ca="1" si="148"/>
        <v>0,959224588732131+0,265453194137182i</v>
      </c>
      <c r="DU141" s="240" t="str">
        <f t="shared" ca="1" si="149"/>
        <v>0,737451949382577-0,66838748661072i</v>
      </c>
      <c r="DV141" s="240" t="str">
        <f t="shared" ca="1" si="150"/>
        <v>-0,170154513330599-0,980624623135268i</v>
      </c>
      <c r="DW141" s="240" t="str">
        <f t="shared" ca="1" si="151"/>
        <v>-0,919516468672407-0,380876192149346i</v>
      </c>
      <c r="DX141" s="240" t="str">
        <f t="shared" ca="1" si="152"/>
        <v>-0,813723731042821+0,57308891059216i</v>
      </c>
      <c r="DY141" s="240" t="str">
        <f t="shared" ca="1" si="153"/>
        <v>0,048835949965319+0,994078598450316i</v>
      </c>
      <c r="DZ141" s="240" t="str">
        <f t="shared" ca="1" si="154"/>
        <v>0,865977965035562+0,490570457711047i</v>
      </c>
      <c r="EA141" s="240" t="str">
        <f t="shared" ca="1" si="155"/>
        <v>0,877756350372046-0,469170543925665i</v>
      </c>
      <c r="EB141" s="240" t="str">
        <f t="shared" ca="1" si="156"/>
        <v>0,0732171515440668-0,992580706353761i</v>
      </c>
      <c r="EC141" s="240" t="str">
        <f t="shared" ca="1" si="157"/>
        <v>-0,799414346750072-0,592886086964533i</v>
      </c>
      <c r="ED141" s="240" t="str">
        <f t="shared" ca="1" si="158"/>
        <v>-0,928586697173818+0,35819541557337i</v>
      </c>
      <c r="EE141" s="240" t="str">
        <f t="shared" ca="1" si="159"/>
        <v>-0,194168998943531+0,976153476536976i</v>
      </c>
      <c r="EF141" s="240" t="str">
        <f t="shared" ca="1" si="160"/>
        <v>0,720826792592526+0,686284157610192i</v>
      </c>
      <c r="EG141" s="240" t="str">
        <f t="shared" ca="1" si="161"/>
        <v>0,96545023571921-0,241832694761652i</v>
      </c>
      <c r="EH141" s="240" t="str">
        <f t="shared" ca="1" si="162"/>
        <v>0,312200363865869-0,945043989826918i</v>
      </c>
      <c r="EI141" s="240" t="str">
        <f t="shared" ca="1" si="163"/>
        <v>-0,631397332526969-0,769359875730328i</v>
      </c>
      <c r="EJ141" s="240" t="str">
        <f t="shared" ca="1" si="164"/>
        <v>-0,987792504075828+0,121832585122226i</v>
      </c>
      <c r="EK141" s="240" t="str">
        <f t="shared" ca="1" si="165"/>
        <v>-0,425535944718764+0,899720161860491i</v>
      </c>
      <c r="EL141" s="240" t="str">
        <f t="shared" ca="1" si="166"/>
        <v>0,532471068873951+0,840863705197335i</v>
      </c>
      <c r="EM141" s="240" t="str">
        <f t="shared" ca="1" si="167"/>
        <v>0,99527745373135-4,6528007779968E-13i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-0,0896472146339615-0,413456856275975i</v>
      </c>
      <c r="G142" s="247" t="str">
        <f t="shared" si="178"/>
        <v>-0,282143282938157+0,32590247927958i</v>
      </c>
      <c r="H142" s="247" t="str">
        <f t="shared" si="179"/>
        <v>0,00472958096179276-0,126756418427968i</v>
      </c>
      <c r="I142" s="247" t="str">
        <f t="shared" si="174"/>
        <v>-0,0211110829268073+0,148710066405585i</v>
      </c>
      <c r="J142" s="275" t="str">
        <f ca="1">IMPRODUCT(1/N_FFT2,BE100)</f>
        <v>0,00373625043648954+8,64373289668434E-07i</v>
      </c>
      <c r="K142" s="274" t="str">
        <f t="shared" ca="1" si="175"/>
        <v>-0,0000790048338093565+0,000555599802662058i</v>
      </c>
      <c r="N142" s="265">
        <f t="shared" ca="1" si="176"/>
        <v>1.0049111611774764</v>
      </c>
      <c r="O142" s="240">
        <f t="shared" ca="1" si="39"/>
        <v>-0.99508883882252364</v>
      </c>
      <c r="P142" s="240" t="str">
        <f t="shared" ca="1" si="40"/>
        <v>-0,511577902754706+0,853516166550028i</v>
      </c>
      <c r="Q142" s="240" t="str">
        <f t="shared" ca="1" si="41"/>
        <v>0,469081631472907+0,877590006873298i</v>
      </c>
      <c r="R142" s="240" t="str">
        <f t="shared" ca="1" si="42"/>
        <v>0,993890210736417+0,0488266950701947i</v>
      </c>
      <c r="S142" s="240" t="str">
        <f t="shared" ca="1" si="43"/>
        <v>0,552841738059838-0,827386131022351i</v>
      </c>
      <c r="T142" s="240" t="str">
        <f t="shared" ca="1" si="44"/>
        <v>-0,425455301454191-0,899549656002203i</v>
      </c>
      <c r="U142" s="241" t="str">
        <f t="shared" ca="1" si="45"/>
        <v>-0,990297214078147-0,0975357623552423i</v>
      </c>
      <c r="V142" s="240" t="str">
        <f t="shared" ca="1" si="46"/>
        <v>-0,592773729194757+0,799262849834583i</v>
      </c>
      <c r="W142" s="240" t="str">
        <f t="shared" ca="1" si="47"/>
        <v>0,380804012348797+0,919342211218552i</v>
      </c>
      <c r="X142" s="240" t="str">
        <f t="shared" ca="1" si="48"/>
        <v>0,98431850469137+0,146009857445662i</v>
      </c>
      <c r="Y142" s="240" t="str">
        <f t="shared" ca="1" si="49"/>
        <v>0,631277676495216-0,769214074434393i</v>
      </c>
      <c r="Z142" s="240" t="str">
        <f t="shared" ca="1" si="50"/>
        <v>-0,335235333023191-0,936919990523198i</v>
      </c>
      <c r="AA142" s="240" t="str">
        <f t="shared" ca="1" si="51"/>
        <v>-0,975968485810671-0,194132202000552i</v>
      </c>
      <c r="AB142" s="240" t="str">
        <f t="shared" ca="1" si="52"/>
        <v>-0,66826082057956+0,737312194953733i</v>
      </c>
      <c r="AC142" s="240" t="str">
        <f t="shared" ca="1" si="53"/>
        <v>0,288859042417103+0,952240647506203i</v>
      </c>
      <c r="AD142" s="240" t="str">
        <f t="shared" ca="1" si="54"/>
        <v>0,965267273362925+0,241786865076792i</v>
      </c>
      <c r="AE142" s="240" t="str">
        <f t="shared" ca="1" si="55"/>
        <v>0,703634065814463-0,703634065814444i</v>
      </c>
      <c r="AF142" s="240" t="str">
        <f t="shared" ca="1" si="56"/>
        <v>-0,24178686507686-0,965267273362908i</v>
      </c>
      <c r="AG142" s="240" t="str">
        <f t="shared" ca="1" si="57"/>
        <v>-0,952240647506195-0,288859042417131i</v>
      </c>
      <c r="AH142" s="240" t="str">
        <f t="shared" ca="1" si="58"/>
        <v>-0,737312194953685+0,668260820579613i</v>
      </c>
      <c r="AI142" s="240" t="str">
        <f t="shared" ca="1" si="59"/>
        <v>0,194132202000524+0,975968485810677i</v>
      </c>
      <c r="AJ142" s="240" t="str">
        <f t="shared" ca="1" si="60"/>
        <v>0,936919990523221+0,335235333023126i</v>
      </c>
      <c r="AK142" s="240" t="str">
        <f t="shared" ca="1" si="61"/>
        <v>0,769214074434411-0,631277676495193i</v>
      </c>
      <c r="AL142" s="240" t="str">
        <f t="shared" ca="1" si="62"/>
        <v>-0,146009857445694-0,984318504691366i</v>
      </c>
      <c r="AM142" s="240" t="str">
        <f t="shared" ca="1" si="63"/>
        <v>-0,919342211218545-0,380804012348814i</v>
      </c>
      <c r="AN142" s="240" t="str">
        <f t="shared" ca="1" si="64"/>
        <v>-0,799262849834565+0,592773729194782i</v>
      </c>
      <c r="AO142" s="240" t="str">
        <f t="shared" ca="1" si="65"/>
        <v>0,0975357623552225+0,990297214078149i</v>
      </c>
      <c r="AP142" s="240" t="str">
        <f t="shared" ca="1" si="66"/>
        <v>0,899549656002213+0,425455301454171i</v>
      </c>
      <c r="AQ142" s="240" t="str">
        <f t="shared" ca="1" si="67"/>
        <v>0,827386131022367-0,552841738059815i</v>
      </c>
      <c r="AR142" s="240" t="str">
        <f t="shared" ca="1" si="68"/>
        <v>0,827386131022367-0,552841738059815i</v>
      </c>
      <c r="AS142" s="240" t="str">
        <f t="shared" ca="1" si="69"/>
        <v>-0,877590006873283-0,469081631472933i</v>
      </c>
      <c r="AT142" s="240" t="str">
        <f t="shared" ca="1" si="70"/>
        <v>-0,853516166550016+0,511577902754726i</v>
      </c>
      <c r="AU142" s="240" t="str">
        <f t="shared" ca="1" si="71"/>
        <v>-2,77945811008479E-14+0,995088838822524i</v>
      </c>
      <c r="AV142" s="240" t="str">
        <f t="shared" ca="1" si="72"/>
        <v>0,85351616655004+0,511577902754685i</v>
      </c>
      <c r="AW142" s="240" t="str">
        <f t="shared" ca="1" si="73"/>
        <v>0,877590006873311-0,469081631472881i</v>
      </c>
      <c r="AX142" s="240" t="str">
        <f t="shared" ca="1" si="74"/>
        <v>0,0488266950701722-0,993890210736418i</v>
      </c>
      <c r="AY142" s="240" t="str">
        <f t="shared" ca="1" si="75"/>
        <v>-0,827386131022334-0,552841738059864i</v>
      </c>
      <c r="AZ142" s="240" t="str">
        <f t="shared" ca="1" si="76"/>
        <v>-0,899549656002194+0,42545530145421i</v>
      </c>
      <c r="BA142" s="240" t="str">
        <f t="shared" ca="1" si="77"/>
        <v>-0,0975357623552779+0,990297214078144i</v>
      </c>
      <c r="BB142" s="240" t="str">
        <f t="shared" ca="1" si="78"/>
        <v>0,799262849834589+0,59277372919475i</v>
      </c>
      <c r="BC142" s="240" t="str">
        <f t="shared" ca="1" si="79"/>
        <v>0,919342211218565-0,380804012348763i</v>
      </c>
      <c r="BD142" s="240" t="str">
        <f t="shared" ca="1" si="80"/>
        <v>0,146009857445654-0,984318504691371i</v>
      </c>
      <c r="BE142" s="240" t="str">
        <f t="shared" ca="1" si="81"/>
        <v>-0,769214074434375-0,631277676495239i</v>
      </c>
      <c r="BF142" s="240" t="str">
        <f t="shared" ca="1" si="82"/>
        <v>-0,936919990523206+0,335235333023166i</v>
      </c>
      <c r="BG142" s="240" t="str">
        <f t="shared" ca="1" si="83"/>
        <v>-0,194132202000582+0,975968485810665i</v>
      </c>
      <c r="BH142" s="240" t="str">
        <f t="shared" ca="1" si="84"/>
        <v>0,737312194953715+0,66826082057958i</v>
      </c>
      <c r="BI142" s="240" t="str">
        <f t="shared" ca="1" si="85"/>
        <v>0,952240647506211-0,288859042417078i</v>
      </c>
      <c r="BJ142" s="240" t="str">
        <f t="shared" ca="1" si="86"/>
        <v>0,241786865076821-0,965267273362917i</v>
      </c>
      <c r="BK142" s="240" t="str">
        <f t="shared" ca="1" si="87"/>
        <v>-0,703634065814425-0,703634065814483i</v>
      </c>
      <c r="BL142" s="240" t="str">
        <f t="shared" ca="1" si="88"/>
        <v>-0,965267273362915+0,241786865076829i</v>
      </c>
      <c r="BM142" s="240" t="str">
        <f t="shared" ca="1" si="89"/>
        <v>-0,288859042417157+0,952240647506187i</v>
      </c>
      <c r="BN142" s="240" t="str">
        <f t="shared" ca="1" si="90"/>
        <v>0,668260820579592+0,737312194953704i</v>
      </c>
      <c r="BO142" s="240" t="str">
        <f t="shared" ca="1" si="91"/>
        <v>0,975968485810683-0,194132202000493i</v>
      </c>
      <c r="BP142" s="240" t="str">
        <f t="shared" ca="1" si="92"/>
        <v>0,335235333023152-0,936919990523212i</v>
      </c>
      <c r="BQ142" s="240" t="str">
        <f t="shared" ca="1" si="93"/>
        <v>-0,631277676495169-0,769214074434431i</v>
      </c>
      <c r="BR142" s="240" t="str">
        <f t="shared" ca="1" si="94"/>
        <v>-0,98431850469137+0,146009857445663i</v>
      </c>
      <c r="BS142" s="240" t="str">
        <f t="shared" ca="1" si="95"/>
        <v>-0,380804012348748+0,919342211218571i</v>
      </c>
      <c r="BT142" s="240" t="str">
        <f t="shared" ca="1" si="96"/>
        <v>0,592773729194757+0,799262849834584i</v>
      </c>
      <c r="BU142" s="240" t="str">
        <f t="shared" ca="1" si="97"/>
        <v>0,990297214078152-0,097535762355195i</v>
      </c>
      <c r="BV142" s="240" t="str">
        <f t="shared" ca="1" si="98"/>
        <v>0,425455301454196-0,899549656002201i</v>
      </c>
      <c r="BW142" s="240" t="str">
        <f t="shared" ca="1" si="99"/>
        <v>-0,552841738059789-0,827386131022384i</v>
      </c>
      <c r="BX142" s="240" t="str">
        <f t="shared" ca="1" si="100"/>
        <v>-0,993890210736418+0,0488266950701878i</v>
      </c>
      <c r="BY142" s="240" t="str">
        <f t="shared" ca="1" si="101"/>
        <v>-0,469081631472867+0,877590006873318i</v>
      </c>
      <c r="BZ142" s="240" t="str">
        <f t="shared" ca="1" si="102"/>
        <v>0,511577902754699+0,853516166550032i</v>
      </c>
      <c r="CA142" s="240" t="str">
        <f t="shared" ca="1" si="103"/>
        <v>0,995088838822524-4,33982782188858E-14i</v>
      </c>
      <c r="CB142" s="240" t="str">
        <f t="shared" ca="1" si="104"/>
        <v>0,511577902754709-0,853516166550026i</v>
      </c>
      <c r="CC142" s="240" t="str">
        <f t="shared" ca="1" si="105"/>
        <v>-0,46908163147295-0,877590006873275i</v>
      </c>
      <c r="CD142" s="240" t="str">
        <f t="shared" ca="1" si="106"/>
        <v>-0,993890210736417-0,0488266950702071i</v>
      </c>
      <c r="CE142" s="240" t="str">
        <f t="shared" ca="1" si="107"/>
        <v>-0,552841738059805+0,827386131022374i</v>
      </c>
      <c r="CF142" s="240" t="str">
        <f t="shared" ca="1" si="108"/>
        <v>0,425455301454185+0,899549656002206i</v>
      </c>
      <c r="CG142" s="240" t="str">
        <f t="shared" ca="1" si="109"/>
        <v>0,990297214078151+0,097535762355207i</v>
      </c>
      <c r="CH142" s="240" t="str">
        <f t="shared" ca="1" si="110"/>
        <v>0,592773729194767-0,799262849834576i</v>
      </c>
      <c r="CI142" s="240" t="str">
        <f t="shared" ca="1" si="111"/>
        <v>-0,380804012348822-0,919342211218541i</v>
      </c>
      <c r="CJ142" s="240" t="str">
        <f t="shared" ca="1" si="112"/>
        <v>-0,984318504691367-0,146009857445682i</v>
      </c>
      <c r="CK142" s="240" t="str">
        <f t="shared" ca="1" si="113"/>
        <v>-0,631277676495184+0,769214074434419i</v>
      </c>
      <c r="CL142" s="240" t="str">
        <f t="shared" ca="1" si="114"/>
        <v>0,335235333023141+0,936919990523216i</v>
      </c>
      <c r="CM142" s="240" t="str">
        <f t="shared" ca="1" si="115"/>
        <v>0,975968485810681+0,194132202000505i</v>
      </c>
      <c r="CN142" s="240" t="str">
        <f t="shared" ca="1" si="116"/>
        <v>0,668260820579606-0,737312194953691i</v>
      </c>
      <c r="CO142" s="240" t="str">
        <f t="shared" ca="1" si="117"/>
        <v>-0,288859042417139-0,952240647506192i</v>
      </c>
      <c r="CP142" s="240" t="str">
        <f t="shared" ca="1" si="118"/>
        <v>-0,965267273362911-0,241786865076848i</v>
      </c>
      <c r="CQ142" s="240" t="str">
        <f t="shared" ca="1" si="119"/>
        <v>-0,703634065814433+0,703634065814474i</v>
      </c>
      <c r="CR142" s="240" t="str">
        <f t="shared" ca="1" si="120"/>
        <v>0,241786865076809+0,96526727336292i</v>
      </c>
      <c r="CS142" s="240" t="str">
        <f t="shared" ca="1" si="121"/>
        <v>0,952240647506205+0,288859042417096i</v>
      </c>
      <c r="CT142" s="240" t="str">
        <f t="shared" ca="1" si="122"/>
        <v>0,737312194953728-0,668260820579566i</v>
      </c>
      <c r="CU142" s="240" t="str">
        <f t="shared" ca="1" si="123"/>
        <v>-0,194132202000563-0,975968485810669i</v>
      </c>
      <c r="CV142" s="240" t="str">
        <f t="shared" ca="1" si="124"/>
        <v>-0,936919990523202-0,335235333023178i</v>
      </c>
      <c r="CW142" s="240" t="str">
        <f t="shared" ca="1" si="125"/>
        <v>-0,769214074434382+0,63127767649523i</v>
      </c>
      <c r="CX142" s="240" t="str">
        <f t="shared" ca="1" si="126"/>
        <v>0,146009857445642+0,984318504691373i</v>
      </c>
      <c r="CY142" s="240" t="str">
        <f t="shared" ca="1" si="127"/>
        <v>0,919342211218559+0,38080401234878i</v>
      </c>
      <c r="CZ142" s="240" t="str">
        <f t="shared" ca="1" si="128"/>
        <v>0,7992628498346-0,592773729194734i</v>
      </c>
      <c r="DA142" s="240" t="str">
        <f t="shared" ca="1" si="129"/>
        <v>-0,0975357623552658-0,990297214078145i</v>
      </c>
      <c r="DB142" s="240" t="str">
        <f t="shared" ca="1" si="130"/>
        <v>-0,899549656002189-0,425455301454221i</v>
      </c>
      <c r="DC142" s="240" t="str">
        <f t="shared" ca="1" si="131"/>
        <v>-0,827386131022341+0,552841738059854i</v>
      </c>
      <c r="DD142" s="240" t="str">
        <f t="shared" ca="1" si="132"/>
        <v>0,0488266950701529+0,993890210736419i</v>
      </c>
      <c r="DE142" s="240" t="str">
        <f t="shared" ca="1" si="133"/>
        <v>0,877590006873302+0,469081631472898i</v>
      </c>
      <c r="DF142" s="240" t="str">
        <f t="shared" ca="1" si="134"/>
        <v>0,853516166550047-0,511577902754675i</v>
      </c>
      <c r="DG142" s="240" t="str">
        <f t="shared" ca="1" si="135"/>
        <v>-1,5603697118038E-14-0,995088838822524i</v>
      </c>
      <c r="DH142" s="240" t="str">
        <f t="shared" ca="1" si="136"/>
        <v>-0,853516166550011-0,511577902754733i</v>
      </c>
      <c r="DI142" s="240" t="str">
        <f t="shared" ca="1" si="137"/>
        <v>-0,877590006873194+0,4690816314731i</v>
      </c>
      <c r="DJ142" s="240" t="str">
        <f t="shared" ca="1" si="138"/>
        <v>-0,0488266950701359+0,99389021073642i</v>
      </c>
      <c r="DK142" s="240" t="str">
        <f t="shared" ca="1" si="139"/>
        <v>0,827386131022304+0,55284173805991i</v>
      </c>
      <c r="DL142" s="240" t="str">
        <f t="shared" ca="1" si="140"/>
        <v>0,899549656002302-0,425455301453981i</v>
      </c>
      <c r="DM142" s="240" t="str">
        <f t="shared" ca="1" si="141"/>
        <v>0,0975357623556287-0,990297214078109i</v>
      </c>
      <c r="DN142" s="240" t="str">
        <f t="shared" ca="1" si="142"/>
        <v>-0,799262849834854-0,592773729194392i</v>
      </c>
      <c r="DO142" s="240" t="str">
        <f t="shared" ca="1" si="143"/>
        <v>-0,919342211218438+0,380804012349071i</v>
      </c>
      <c r="DP142" s="240" t="str">
        <f t="shared" ca="1" si="144"/>
        <v>-0,146009857445514+0,984318504691392i</v>
      </c>
      <c r="DQ142" s="240" t="str">
        <f t="shared" ca="1" si="145"/>
        <v>0,769214074434401+0,631277676495205i</v>
      </c>
      <c r="DR142" s="240" t="str">
        <f t="shared" ca="1" si="146"/>
        <v>0,936919990523259-0,335235333023021i</v>
      </c>
      <c r="DS142" s="240" t="str">
        <f t="shared" ca="1" si="147"/>
        <v>0,194132202000838-0,975968485810615i</v>
      </c>
      <c r="DT142" s="240" t="str">
        <f t="shared" ca="1" si="148"/>
        <v>-0,737312194953407-0,66826082057992i</v>
      </c>
      <c r="DU142" s="240" t="str">
        <f t="shared" ca="1" si="149"/>
        <v>-0,952240647506085+0,288859042417491i</v>
      </c>
      <c r="DV142" s="240" t="str">
        <f t="shared" ca="1" si="150"/>
        <v>-0,241786865076587+0,965267273362976i</v>
      </c>
      <c r="DW142" s="240" t="str">
        <f t="shared" ca="1" si="151"/>
        <v>0,703634065814525+0,703634065814383i</v>
      </c>
      <c r="DX142" s="240" t="str">
        <f t="shared" ca="1" si="152"/>
        <v>0,965267273362927-0,241786865076782i</v>
      </c>
      <c r="DY142" s="240" t="str">
        <f t="shared" ca="1" si="153"/>
        <v>0,288859042417312-0,95224064750614i</v>
      </c>
      <c r="DZ142" s="240" t="str">
        <f t="shared" ca="1" si="154"/>
        <v>-0,668260820579325-0,737312194953946i</v>
      </c>
      <c r="EA142" s="240" t="str">
        <f t="shared" ca="1" si="155"/>
        <v>-0,975968485810772+0,19413220200005i</v>
      </c>
      <c r="EB142" s="240" t="str">
        <f t="shared" ca="1" si="156"/>
        <v>-0,335235333022832+0,936919990523326i</v>
      </c>
      <c r="EC142" s="240" t="str">
        <f t="shared" ca="1" si="157"/>
        <v>0,631277676495361+0,769214074434274i</v>
      </c>
      <c r="ED142" s="240" t="str">
        <f t="shared" ca="1" si="158"/>
        <v>0,984318504691366-0,146009857445699i</v>
      </c>
      <c r="EE142" s="240" t="str">
        <f t="shared" ca="1" si="159"/>
        <v>0,380804012348898-0,91934221121851i</v>
      </c>
      <c r="EF142" s="240" t="str">
        <f t="shared" ca="1" si="160"/>
        <v>-0,592773729194553-0,799262849834734i</v>
      </c>
      <c r="EG142" s="240" t="str">
        <f t="shared" ca="1" si="161"/>
        <v>-0,990297214078187+0,0975357623548441i</v>
      </c>
      <c r="EH142" s="240" t="str">
        <f t="shared" ca="1" si="162"/>
        <v>-0,425455301453799+0,899549656002389i</v>
      </c>
      <c r="EI142" s="240" t="str">
        <f t="shared" ca="1" si="163"/>
        <v>0,552841738060077+0,827386131022191i</v>
      </c>
      <c r="EJ142" s="240" t="str">
        <f t="shared" ca="1" si="164"/>
        <v>0,993890210736411-0,0488266950703229i</v>
      </c>
      <c r="EK142" s="240" t="str">
        <f t="shared" ca="1" si="165"/>
        <v>0,469081631472923-0,87759000687329i</v>
      </c>
      <c r="EL142" s="240" t="str">
        <f t="shared" ca="1" si="166"/>
        <v>-0,511577902754567-0,853516166550112i</v>
      </c>
      <c r="EM142" s="240" t="str">
        <f t="shared" ca="1" si="167"/>
        <v>-0,995088838822524-3,09153205244555E-13i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-0,0898057584334054-0,402723722547953i</v>
      </c>
      <c r="G143" s="247" t="str">
        <f t="shared" si="178"/>
        <v>-0,274658535343014+0,325077891403713i</v>
      </c>
      <c r="H143" s="247" t="str">
        <f t="shared" si="179"/>
        <v>0,0045983683646159-0,123809972911815i</v>
      </c>
      <c r="I143" s="247" t="str">
        <f t="shared" si="174"/>
        <v>-0,0194023142423082+0,144751004998517i</v>
      </c>
      <c r="J143" s="275" t="str">
        <f ca="1">IMPRODUCT(1/N_FFT2,BF100)</f>
        <v>0,0157136553216958+0,0000799826035747316i</v>
      </c>
      <c r="K143" s="274" t="str">
        <f t="shared" ca="1" si="175"/>
        <v>-0,000316458840696701+0,00227301555240729i</v>
      </c>
      <c r="N143" s="265">
        <f t="shared" ca="1" si="176"/>
        <v>1.0051189161576408</v>
      </c>
      <c r="O143" s="240">
        <f t="shared" ca="1" si="39"/>
        <v>-0.99488108384235918</v>
      </c>
      <c r="P143" s="240" t="str">
        <f t="shared" ca="1" si="40"/>
        <v>-0,490375087709508+0,865633088751372i</v>
      </c>
      <c r="Q143" s="240" t="str">
        <f t="shared" ca="1" si="41"/>
        <v>0,511471095349282+0,853337969159672i</v>
      </c>
      <c r="R143" s="240" t="str">
        <f t="shared" ca="1" si="42"/>
        <v>0,994581444260406-0,0244156040316947i</v>
      </c>
      <c r="S143" s="240" t="str">
        <f t="shared" ca="1" si="43"/>
        <v>0,468983696453204-0,877406783338513i</v>
      </c>
      <c r="T143" s="240" t="str">
        <f t="shared" ca="1" si="44"/>
        <v>-0,532259011926362-0,840528830683708i</v>
      </c>
      <c r="U143" s="241" t="str">
        <f t="shared" ca="1" si="45"/>
        <v>-0,993682706006225+0,0488165010164887i</v>
      </c>
      <c r="V143" s="240" t="str">
        <f t="shared" ca="1" si="46"/>
        <v>-0,447309806954578+0,888651960887729i</v>
      </c>
      <c r="W143" s="240" t="str">
        <f t="shared" ca="1" si="47"/>
        <v>0,552726315577095+0,827213389069542i</v>
      </c>
      <c r="X143" s="240" t="str">
        <f t="shared" ca="1" si="48"/>
        <v>0,992185410446136-0,0731879927664276i</v>
      </c>
      <c r="Y143" s="240" t="str">
        <f t="shared" ca="1" si="49"/>
        <v>0,42536647475425-0,899361847724534i</v>
      </c>
      <c r="Z143" s="240" t="str">
        <f t="shared" ca="1" si="50"/>
        <v>-0,572860677563067-0,81339966504132i</v>
      </c>
      <c r="AA143" s="240" t="str">
        <f t="shared" ca="1" si="51"/>
        <v>-0,990090459494992+0,0975153988062467i</v>
      </c>
      <c r="AB143" s="240" t="str">
        <f t="shared" ca="1" si="52"/>
        <v>-0,403166917694963+0,909529992613597i</v>
      </c>
      <c r="AC143" s="240" t="str">
        <f t="shared" ca="1" si="53"/>
        <v>0,592649969697575+0,799095979469807i</v>
      </c>
      <c r="AD143" s="240" t="str">
        <f t="shared" ca="1" si="54"/>
        <v>0,987399115072927-0,121784065216053i</v>
      </c>
      <c r="AE143" s="240" t="str">
        <f t="shared" ca="1" si="55"/>
        <v>0,380724507959932-0,919150270644585i</v>
      </c>
      <c r="AF143" s="240" t="str">
        <f t="shared" ca="1" si="56"/>
        <v>-0,612082271650943-0,784310948360386i</v>
      </c>
      <c r="AG143" s="240" t="str">
        <f t="shared" ca="1" si="57"/>
        <v>-0,984112998345161+0,145979373458872i</v>
      </c>
      <c r="AH143" s="240" t="str">
        <f t="shared" ca="1" si="58"/>
        <v>-0,358052764017416+0,92821688692182i</v>
      </c>
      <c r="AI143" s="240" t="str">
        <f t="shared" ca="1" si="59"/>
        <v>0,631145878131024+0,769053477663007i</v>
      </c>
      <c r="AJ143" s="240" t="str">
        <f t="shared" ca="1" si="60"/>
        <v>0,980234088745562-0,170086749185543i</v>
      </c>
      <c r="AK143" s="240" t="str">
        <f t="shared" ca="1" si="61"/>
        <v>0,335165342478312-0,936724380054637i</v>
      </c>
      <c r="AL143" s="240" t="str">
        <f t="shared" ca="1" si="62"/>
        <v>-0,649829305934258-0,753332757907386i</v>
      </c>
      <c r="AM143" s="240" t="str">
        <f t="shared" ca="1" si="63"/>
        <v>-0,9757647227842+0,194091671014552i</v>
      </c>
      <c r="AN143" s="240" t="str">
        <f t="shared" ca="1" si="64"/>
        <v>-0,312076029869634+0,944667625447254i</v>
      </c>
      <c r="AO143" s="240" t="str">
        <f t="shared" ca="1" si="65"/>
        <v>0,66812130086228+0,737158258667325i</v>
      </c>
      <c r="AP143" s="240" t="str">
        <f t="shared" ca="1" si="66"/>
        <v>0,970707592640023-0,2179796792785i</v>
      </c>
      <c r="AQ143" s="240" t="str">
        <f t="shared" ca="1" si="67"/>
        <v>0,288798734329741-0,952041838385733i</v>
      </c>
      <c r="AR143" s="240" t="str">
        <f t="shared" ca="1" si="68"/>
        <v>0,288798734329741-0,952041838385733i</v>
      </c>
      <c r="AS143" s="240" t="str">
        <f t="shared" ca="1" si="69"/>
        <v>-0,965065744539159+0,241736384734336i</v>
      </c>
      <c r="AT143" s="240" t="str">
        <f t="shared" ca="1" si="70"/>
        <v>-0,26534747723117+0,958842576919903i</v>
      </c>
      <c r="AU143" s="240" t="str">
        <f t="shared" ca="1" si="71"/>
        <v>0,703487160859173+0,703487160859136i</v>
      </c>
      <c r="AV143" s="240" t="str">
        <f t="shared" ca="1" si="72"/>
        <v>0,958842576919891-0,265347477231213i</v>
      </c>
      <c r="AW143" s="240" t="str">
        <f t="shared" ca="1" si="73"/>
        <v>0,241736384734392-0,965065744539145i</v>
      </c>
      <c r="AX143" s="240" t="str">
        <f t="shared" ca="1" si="74"/>
        <v>-0,720539722856396-0,686010844501292i</v>
      </c>
      <c r="AY143" s="240" t="str">
        <f t="shared" ca="1" si="75"/>
        <v>-0,95204183838572+0,288798734329783i</v>
      </c>
      <c r="AZ143" s="240" t="str">
        <f t="shared" ca="1" si="76"/>
        <v>-0,217979679278453+0,970707592640034i</v>
      </c>
      <c r="BA143" s="240" t="str">
        <f t="shared" ca="1" si="77"/>
        <v>0,737158258667354+0,668121300862247i</v>
      </c>
      <c r="BB143" s="240" t="str">
        <f t="shared" ca="1" si="78"/>
        <v>0,944667625447273-0,312076029869579i</v>
      </c>
      <c r="BC143" s="240" t="str">
        <f t="shared" ca="1" si="79"/>
        <v>0,194091671014605-0,97576472278419i</v>
      </c>
      <c r="BD143" s="240" t="str">
        <f t="shared" ca="1" si="80"/>
        <v>-0,753332757907413-0,649829305934226i</v>
      </c>
      <c r="BE143" s="240" t="str">
        <f t="shared" ca="1" si="81"/>
        <v>-0,93672438005462+0,335165342478357i</v>
      </c>
      <c r="BF143" s="240" t="str">
        <f t="shared" ca="1" si="82"/>
        <v>-0,170086749185596+0,980234088745552i</v>
      </c>
      <c r="BG143" s="240" t="str">
        <f t="shared" ca="1" si="83"/>
        <v>0,769053477662975+0,631145878131063i</v>
      </c>
      <c r="BH143" s="240" t="str">
        <f t="shared" ca="1" si="84"/>
        <v>0,928216886921804-0,358052764017458i</v>
      </c>
      <c r="BI143" s="240" t="str">
        <f t="shared" ca="1" si="85"/>
        <v>0,145979373458831-0,984112998345167i</v>
      </c>
      <c r="BJ143" s="240" t="str">
        <f t="shared" ca="1" si="86"/>
        <v>-0,784310948360414-0,612082271650908i</v>
      </c>
      <c r="BK143" s="240" t="str">
        <f t="shared" ca="1" si="87"/>
        <v>-0,919150270644608+0,380724507959879i</v>
      </c>
      <c r="BL143" s="240" t="str">
        <f t="shared" ca="1" si="88"/>
        <v>-0,121784065216105+0,987399115072921i</v>
      </c>
      <c r="BM143" s="240" t="str">
        <f t="shared" ca="1" si="89"/>
        <v>0,799095979469834+0,592649969697538i</v>
      </c>
      <c r="BN143" s="240" t="str">
        <f t="shared" ca="1" si="90"/>
        <v>0,909529992613577-0,403166917695008i</v>
      </c>
      <c r="BO143" s="240" t="str">
        <f t="shared" ca="1" si="91"/>
        <v>0,0975153988062019-0,990090459494997i</v>
      </c>
      <c r="BP143" s="240" t="str">
        <f t="shared" ca="1" si="92"/>
        <v>-0,813399665041287-0,572860677563114i</v>
      </c>
      <c r="BQ143" s="240" t="str">
        <f t="shared" ca="1" si="93"/>
        <v>-0,899361847724557+0,425366474754203i</v>
      </c>
      <c r="BR143" s="240" t="str">
        <f t="shared" ca="1" si="94"/>
        <v>-0,0731879927663932+0,992185410446139i</v>
      </c>
      <c r="BS143" s="240" t="str">
        <f t="shared" ca="1" si="95"/>
        <v>0,827213389069552+0,55272631557708i</v>
      </c>
      <c r="BT143" s="240" t="str">
        <f t="shared" ca="1" si="96"/>
        <v>0,888651960887731-0,447309806954574i</v>
      </c>
      <c r="BU143" s="240" t="str">
        <f t="shared" ca="1" si="97"/>
        <v>0,048816501016516-0,993682706006224i</v>
      </c>
      <c r="BV143" s="240" t="str">
        <f t="shared" ca="1" si="98"/>
        <v>-0,840528830683685-0,532259011926397i</v>
      </c>
      <c r="BW143" s="240" t="str">
        <f t="shared" ca="1" si="99"/>
        <v>-0,877406783338502+0,468983696453224i</v>
      </c>
      <c r="BX143" s="240" t="str">
        <f t="shared" ca="1" si="100"/>
        <v>-0,0244156040316942+0,994581444260406i</v>
      </c>
      <c r="BY143" s="240" t="str">
        <f t="shared" ca="1" si="101"/>
        <v>0,853337969159664+0,511471095349295i</v>
      </c>
      <c r="BZ143" s="240" t="str">
        <f t="shared" ca="1" si="102"/>
        <v>0,865633088751386-0,490375087709481i</v>
      </c>
      <c r="CA143" s="240" t="str">
        <f t="shared" ca="1" si="103"/>
        <v>-5,21645927490949E-14-0,994881083842359i</v>
      </c>
      <c r="CB143" s="240" t="str">
        <f t="shared" ca="1" si="104"/>
        <v>-0,865633088751382-0,490375087709488i</v>
      </c>
      <c r="CC143" s="240" t="str">
        <f t="shared" ca="1" si="105"/>
        <v>-0,853337969159669+0,511471095349287i</v>
      </c>
      <c r="CD143" s="240" t="str">
        <f t="shared" ca="1" si="106"/>
        <v>0,0244156040316855+0,994581444260407i</v>
      </c>
      <c r="CE143" s="240" t="str">
        <f t="shared" ca="1" si="107"/>
        <v>0,877406783338494+0,468983696453238i</v>
      </c>
      <c r="CF143" s="240" t="str">
        <f t="shared" ca="1" si="108"/>
        <v>0,840528830683689-0,53225901192639i</v>
      </c>
      <c r="CG143" s="240" t="str">
        <f t="shared" ca="1" si="109"/>
        <v>-0,0488165010165072-0,993682706006224i</v>
      </c>
      <c r="CH143" s="240" t="str">
        <f t="shared" ca="1" si="110"/>
        <v>-0,888651960887724-0,447309806954588i</v>
      </c>
      <c r="CI143" s="240" t="str">
        <f t="shared" ca="1" si="111"/>
        <v>-0,827213389069557+0,552726315577072i</v>
      </c>
      <c r="CJ143" s="240" t="str">
        <f t="shared" ca="1" si="112"/>
        <v>0,0731879927663844+0,992185410446139i</v>
      </c>
      <c r="CK143" s="240" t="str">
        <f t="shared" ca="1" si="113"/>
        <v>0,899361847724556+0,425366474754205i</v>
      </c>
      <c r="CL143" s="240" t="str">
        <f t="shared" ca="1" si="114"/>
        <v>0,813399665041296-0,572860677563101i</v>
      </c>
      <c r="CM143" s="240" t="str">
        <f t="shared" ca="1" si="115"/>
        <v>-0,0975153988061932-0,990090459494998i</v>
      </c>
      <c r="CN143" s="240" t="str">
        <f t="shared" ca="1" si="116"/>
        <v>-0,909529992613576-0,403166917695009i</v>
      </c>
      <c r="CO143" s="240" t="str">
        <f t="shared" ca="1" si="117"/>
        <v>-0,799095979469785+0,592649969697606i</v>
      </c>
      <c r="CP143" s="240" t="str">
        <f t="shared" ca="1" si="118"/>
        <v>0,121784065216097+0,987399115072922i</v>
      </c>
      <c r="CQ143" s="240" t="str">
        <f t="shared" ca="1" si="119"/>
        <v>0,919150270644604+0,380724507959887i</v>
      </c>
      <c r="CR143" s="240" t="str">
        <f t="shared" ca="1" si="120"/>
        <v>0,784310948360415-0,612082271650906i</v>
      </c>
      <c r="CS143" s="240" t="str">
        <f t="shared" ca="1" si="121"/>
        <v>-0,145979373458815-0,98411299834517i</v>
      </c>
      <c r="CT143" s="240" t="str">
        <f t="shared" ca="1" si="122"/>
        <v>-0,928216886921836-0,358052764017375i</v>
      </c>
      <c r="CU143" s="240" t="str">
        <f t="shared" ca="1" si="123"/>
        <v>-0,769053477662976+0,631145878131062i</v>
      </c>
      <c r="CV143" s="240" t="str">
        <f t="shared" ca="1" si="124"/>
        <v>0,17008674918558+0,980234088745555i</v>
      </c>
      <c r="CW143" s="240" t="str">
        <f t="shared" ca="1" si="125"/>
        <v>0,936724380054617+0,335165342478366i</v>
      </c>
      <c r="CX143" s="240" t="str">
        <f t="shared" ca="1" si="126"/>
        <v>0,753332757907419-0,649829305934219i</v>
      </c>
      <c r="CY143" s="240" t="str">
        <f t="shared" ca="1" si="127"/>
        <v>-0,194091671014507-0,975764722784209i</v>
      </c>
      <c r="CZ143" s="240" t="str">
        <f t="shared" ca="1" si="128"/>
        <v>-0,944667625447268-0,312076029869595i</v>
      </c>
      <c r="DA143" s="240" t="str">
        <f t="shared" ca="1" si="129"/>
        <v>-0,73715825866736+0,66812130086224i</v>
      </c>
      <c r="DB143" s="240" t="str">
        <f t="shared" ca="1" si="130"/>
        <v>0,217979679278451+0,970707592640034i</v>
      </c>
      <c r="DC143" s="240" t="str">
        <f t="shared" ca="1" si="131"/>
        <v>0,952041838385716+0,288798734329799i</v>
      </c>
      <c r="DD143" s="240" t="str">
        <f t="shared" ca="1" si="132"/>
        <v>0,720539722856402-0,686010844501286i</v>
      </c>
      <c r="DE143" s="240" t="str">
        <f t="shared" ca="1" si="133"/>
        <v>-0,241736384734384-0,965065744539147i</v>
      </c>
      <c r="DF143" s="240" t="str">
        <f t="shared" ca="1" si="134"/>
        <v>-0,958842576920024-0,265347477230738i</v>
      </c>
      <c r="DG143" s="240" t="str">
        <f t="shared" ca="1" si="135"/>
        <v>-0,703487160859039+0,703487160859269i</v>
      </c>
      <c r="DH143" s="240" t="str">
        <f t="shared" ca="1" si="136"/>
        <v>0,265347477231066+0,958842576919932i</v>
      </c>
      <c r="DI143" s="240" t="str">
        <f t="shared" ca="1" si="137"/>
        <v>0,965065744539033+0,241736384734835i</v>
      </c>
      <c r="DJ143" s="240" t="str">
        <f t="shared" ca="1" si="138"/>
        <v>0,686010844501121-0,720539722856559i</v>
      </c>
      <c r="DK143" s="240" t="str">
        <f t="shared" ca="1" si="139"/>
        <v>-0,288798734329637-0,952041838385765i</v>
      </c>
      <c r="DL143" s="240" t="str">
        <f t="shared" ca="1" si="140"/>
        <v>-0,970707592639936-0,217979679278892i</v>
      </c>
      <c r="DM143" s="240" t="str">
        <f t="shared" ca="1" si="141"/>
        <v>-0,668121300862061+0,737158258667522i</v>
      </c>
      <c r="DN143" s="240" t="str">
        <f t="shared" ca="1" si="142"/>
        <v>0,312076029869529+0,94466762544729i</v>
      </c>
      <c r="DO143" s="240" t="str">
        <f t="shared" ca="1" si="143"/>
        <v>0,975764722784121+0,194091671014949i</v>
      </c>
      <c r="DP143" s="240" t="str">
        <f t="shared" ca="1" si="144"/>
        <v>0,649829305934037-0,753332757907576i</v>
      </c>
      <c r="DQ143" s="240" t="str">
        <f t="shared" ca="1" si="145"/>
        <v>-0,335165342478301-0,936724380054641i</v>
      </c>
      <c r="DR143" s="240" t="str">
        <f t="shared" ca="1" si="146"/>
        <v>-0,980234088745492-0,170086749185941i</v>
      </c>
      <c r="DS143" s="240" t="str">
        <f t="shared" ca="1" si="147"/>
        <v>-0,631145878130798+0,769053477663192i</v>
      </c>
      <c r="DT143" s="240" t="str">
        <f t="shared" ca="1" si="148"/>
        <v>0,358052764017401+0,928216886921826i</v>
      </c>
      <c r="DU143" s="240" t="str">
        <f t="shared" ca="1" si="149"/>
        <v>0,984112998345116+0,145979373459177i</v>
      </c>
      <c r="DV143" s="240" t="str">
        <f t="shared" ca="1" si="150"/>
        <v>0,612082271650638-0,784310948360625i</v>
      </c>
      <c r="DW143" s="240" t="str">
        <f t="shared" ca="1" si="151"/>
        <v>-0,380724507959927-0,919150270644587i</v>
      </c>
      <c r="DX143" s="240" t="str">
        <f t="shared" ca="1" si="152"/>
        <v>-0,987399115072889-0,121784065216363i</v>
      </c>
      <c r="DY143" s="240" t="str">
        <f t="shared" ca="1" si="153"/>
        <v>-0,592649969697264+0,799095979470038i</v>
      </c>
      <c r="DZ143" s="240" t="str">
        <f t="shared" ca="1" si="154"/>
        <v>0,403166917695049+0,909529992613559i</v>
      </c>
      <c r="EA143" s="240" t="str">
        <f t="shared" ca="1" si="155"/>
        <v>0,990090459494971+0,0975153988064595i</v>
      </c>
      <c r="EB143" s="240" t="str">
        <f t="shared" ca="1" si="156"/>
        <v>0,572860677562754-0,81339966504154i</v>
      </c>
      <c r="EC143" s="240" t="str">
        <f t="shared" ca="1" si="157"/>
        <v>-0,425366474754334-0,899361847724495i</v>
      </c>
      <c r="ED143" s="240" t="str">
        <f t="shared" ca="1" si="158"/>
        <v>-0,992185410446121-0,0731879927666513i</v>
      </c>
      <c r="EE143" s="240" t="str">
        <f t="shared" ca="1" si="159"/>
        <v>-0,552726315576719+0,827213389069793i</v>
      </c>
      <c r="EF143" s="240" t="str">
        <f t="shared" ca="1" si="160"/>
        <v>0,447309806954702+0,888651960887666i</v>
      </c>
      <c r="EG143" s="240" t="str">
        <f t="shared" ca="1" si="161"/>
        <v>0,993682706006216+0,0488165010166757i</v>
      </c>
      <c r="EH143" s="240" t="str">
        <f t="shared" ca="1" si="162"/>
        <v>0,532259011926771-0,840528830683448i</v>
      </c>
      <c r="EI143" s="240" t="str">
        <f t="shared" ca="1" si="163"/>
        <v>-0,468983696453351-0,877406783338435i</v>
      </c>
      <c r="EJ143" s="240" t="str">
        <f t="shared" ca="1" si="164"/>
        <v>-0,994581444260402-0,0244156040318541i</v>
      </c>
      <c r="EK143" s="240" t="str">
        <f t="shared" ca="1" si="165"/>
        <v>-0,511471095349675+0,853337969159437i</v>
      </c>
      <c r="EL143" s="240" t="str">
        <f t="shared" ca="1" si="166"/>
        <v>0,490375087709686+0,86563308875127i</v>
      </c>
      <c r="EM143" s="240" t="str">
        <f t="shared" ca="1" si="167"/>
        <v>0,994881083842359+1,21880583163994E-13i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-0,0899284376654029-0,392458655266224i</v>
      </c>
      <c r="G144" s="247" t="str">
        <f t="shared" si="178"/>
        <v>-0,267373452433259+0,324105716923842i</v>
      </c>
      <c r="H144" s="247" t="str">
        <f t="shared" si="179"/>
        <v>0,00447602854833737-0,120997239651881i</v>
      </c>
      <c r="I144" s="247" t="str">
        <f t="shared" si="174"/>
        <v>-0,0178604307629101+0,14096330980347i</v>
      </c>
      <c r="J144" s="275" t="str">
        <f ca="1">IMPRODUCT(1/N_FFT2,BG100)</f>
        <v>0,00405621067117883-8,44272734536188E-07i</v>
      </c>
      <c r="K144" s="274" t="str">
        <f t="shared" ca="1" si="175"/>
        <v>-0,0000723266583733296+0,000571791960544243i</v>
      </c>
      <c r="N144" s="265">
        <f t="shared" ca="1" si="176"/>
        <v>1.005348659486285</v>
      </c>
      <c r="O144" s="240">
        <f t="shared" ca="1" si="39"/>
        <v>-0.99465134051371495</v>
      </c>
      <c r="P144" s="240" t="str">
        <f t="shared" ca="1" si="40"/>
        <v>-0,468875396197771+0,877204167811641i</v>
      </c>
      <c r="Q144" s="240" t="str">
        <f t="shared" ca="1" si="41"/>
        <v>0,552598677022462+0,827022364473147i</v>
      </c>
      <c r="R144" s="240" t="str">
        <f t="shared" ca="1" si="42"/>
        <v>0,989861822443276-0,097492880022114i</v>
      </c>
      <c r="S144" s="240" t="str">
        <f t="shared" ca="1" si="43"/>
        <v>0,380636588994321-0,918938015485538i</v>
      </c>
      <c r="T144" s="240" t="str">
        <f t="shared" ca="1" si="44"/>
        <v>-0,631000130506271-0,768875883668359i</v>
      </c>
      <c r="U144" s="241" t="str">
        <f t="shared" ca="1" si="45"/>
        <v>-0,975539393909193+0,194046850314596i</v>
      </c>
      <c r="V144" s="240" t="str">
        <f t="shared" ca="1" si="46"/>
        <v>-0,288732043361743+0,951821987727686i</v>
      </c>
      <c r="W144" s="240" t="str">
        <f t="shared" ca="1" si="47"/>
        <v>0,703324707793537+0,703324707793538i</v>
      </c>
      <c r="X144" s="240" t="str">
        <f t="shared" ca="1" si="48"/>
        <v>0,951821987727687-0,288732043361739i</v>
      </c>
      <c r="Y144" s="240" t="str">
        <f t="shared" ca="1" si="49"/>
        <v>0,194046850314608-0,975539393909191i</v>
      </c>
      <c r="Z144" s="240" t="str">
        <f t="shared" ca="1" si="50"/>
        <v>-0,768875883668358-0,631000130506273i</v>
      </c>
      <c r="AA144" s="240" t="str">
        <f t="shared" ca="1" si="51"/>
        <v>-0,918938015485534+0,380636588994329i</v>
      </c>
      <c r="AB144" s="240" t="str">
        <f t="shared" ca="1" si="52"/>
        <v>-0,0974928800221062+0,989861822443277i</v>
      </c>
      <c r="AC144" s="240" t="str">
        <f t="shared" ca="1" si="53"/>
        <v>0,827022364473156+0,552598677022448i</v>
      </c>
      <c r="AD144" s="240" t="str">
        <f t="shared" ca="1" si="54"/>
        <v>0,877204167811628-0,468875396197796i</v>
      </c>
      <c r="AE144" s="240" t="str">
        <f t="shared" ca="1" si="55"/>
        <v>-3,64337423881917E-14-0,994651340513715i</v>
      </c>
      <c r="AF144" s="240" t="str">
        <f t="shared" ca="1" si="56"/>
        <v>-0,877204167811664-0,468875396197728i</v>
      </c>
      <c r="AG144" s="240" t="str">
        <f t="shared" ca="1" si="57"/>
        <v>-0,82702236447317+0,552598677022426i</v>
      </c>
      <c r="AH144" s="240" t="str">
        <f t="shared" ca="1" si="58"/>
        <v>0,0974928800220804+0,98986182244328i</v>
      </c>
      <c r="AI144" s="240" t="str">
        <f t="shared" ca="1" si="59"/>
        <v>0,918938015485525+0,380636588994352i</v>
      </c>
      <c r="AJ144" s="240" t="str">
        <f t="shared" ca="1" si="60"/>
        <v>0,768875883668374-0,631000130506252i</v>
      </c>
      <c r="AK144" s="240" t="str">
        <f t="shared" ca="1" si="61"/>
        <v>-0,194046850314584-0,975539393909196i</v>
      </c>
      <c r="AL144" s="240" t="str">
        <f t="shared" ca="1" si="62"/>
        <v>-0,951821987727685-0,288732043361746i</v>
      </c>
      <c r="AM144" s="240" t="str">
        <f t="shared" ca="1" si="63"/>
        <v>-0,703324707793533+0,703324707793542i</v>
      </c>
      <c r="AN144" s="240" t="str">
        <f t="shared" ca="1" si="64"/>
        <v>0,288732043361756+0,951821987727682i</v>
      </c>
      <c r="AO144" s="240" t="str">
        <f t="shared" ca="1" si="65"/>
        <v>0,975539393909198+0,19404685031457i</v>
      </c>
      <c r="AP144" s="240" t="str">
        <f t="shared" ca="1" si="66"/>
        <v>0,631000130506244-0,768875883668381i</v>
      </c>
      <c r="AQ144" s="240" t="str">
        <f t="shared" ca="1" si="67"/>
        <v>-0,380636588994361-0,918938015485521i</v>
      </c>
      <c r="AR144" s="240" t="str">
        <f t="shared" ca="1" si="68"/>
        <v>-0,380636588994361-0,918938015485521i</v>
      </c>
      <c r="AS144" s="240" t="str">
        <f t="shared" ca="1" si="69"/>
        <v>-0,552598677022498+0,827022364473123i</v>
      </c>
      <c r="AT144" s="240" t="str">
        <f t="shared" ca="1" si="70"/>
        <v>0,46887539619774+0,877204167811658i</v>
      </c>
      <c r="AU144" s="240" t="str">
        <f t="shared" ca="1" si="71"/>
        <v>0,994651340513715+2,60764350698658E-14i</v>
      </c>
      <c r="AV144" s="240" t="str">
        <f t="shared" ca="1" si="72"/>
        <v>0,468875396197787-0,877204167811633i</v>
      </c>
      <c r="AW144" s="240" t="str">
        <f t="shared" ca="1" si="73"/>
        <v>-0,55259867702246-0,827022364473148i</v>
      </c>
      <c r="AX144" s="240" t="str">
        <f t="shared" ca="1" si="74"/>
        <v>-0,989861822443276+0,09749288002212i</v>
      </c>
      <c r="AY144" s="240" t="str">
        <f t="shared" ca="1" si="75"/>
        <v>-0,380636588994318+0,918938015485539i</v>
      </c>
      <c r="AZ144" s="240" t="str">
        <f t="shared" ca="1" si="76"/>
        <v>0,631000130506281+0,768875883668351i</v>
      </c>
      <c r="BA144" s="240" t="str">
        <f t="shared" ca="1" si="77"/>
        <v>0,975539393909189-0,194046850314616i</v>
      </c>
      <c r="BB144" s="240" t="str">
        <f t="shared" ca="1" si="78"/>
        <v>0,288732043361707-0,951821987727696i</v>
      </c>
      <c r="BC144" s="240" t="str">
        <f t="shared" ca="1" si="79"/>
        <v>-0,703324707793568-0,703324707793507i</v>
      </c>
      <c r="BD144" s="240" t="str">
        <f t="shared" ca="1" si="80"/>
        <v>-0,9518219877277+0,288732043361696i</v>
      </c>
      <c r="BE144" s="240" t="str">
        <f t="shared" ca="1" si="81"/>
        <v>-0,194046850314635+0,975539393909185i</v>
      </c>
      <c r="BF144" s="240" t="str">
        <f t="shared" ca="1" si="82"/>
        <v>0,768875883668343+0,63100013050629i</v>
      </c>
      <c r="BG144" s="240" t="str">
        <f t="shared" ca="1" si="83"/>
        <v>0,918938015485544-0,380636588994306i</v>
      </c>
      <c r="BH144" s="240" t="str">
        <f t="shared" ca="1" si="84"/>
        <v>0,0974928800221322-0,989861822443274i</v>
      </c>
      <c r="BI144" s="240" t="str">
        <f t="shared" ca="1" si="85"/>
        <v>-0,827022364473141-0,55259867702247i</v>
      </c>
      <c r="BJ144" s="240" t="str">
        <f t="shared" ca="1" si="86"/>
        <v>-0,877204167811642+0,46887539619777i</v>
      </c>
      <c r="BK144" s="240" t="str">
        <f t="shared" ca="1" si="87"/>
        <v>1,38910187414062E-14+0,994651340513715i</v>
      </c>
      <c r="BL144" s="240" t="str">
        <f t="shared" ca="1" si="88"/>
        <v>0,877204167811652+0,468875396197751i</v>
      </c>
      <c r="BM144" s="240" t="str">
        <f t="shared" ca="1" si="89"/>
        <v>0,82702236447313-0,552598677022487i</v>
      </c>
      <c r="BN144" s="240" t="str">
        <f t="shared" ca="1" si="90"/>
        <v>-0,0974928800221529-0,989861822443272i</v>
      </c>
      <c r="BO144" s="240" t="str">
        <f t="shared" ca="1" si="91"/>
        <v>-0,918938015485555-0,380636588994282i</v>
      </c>
      <c r="BP144" s="240" t="str">
        <f t="shared" ca="1" si="92"/>
        <v>-0,768875883668389+0,631000130506235i</v>
      </c>
      <c r="BQ144" s="240" t="str">
        <f t="shared" ca="1" si="93"/>
        <v>0,194046850314558+0,9755393939092i</v>
      </c>
      <c r="BR144" s="240" t="str">
        <f t="shared" ca="1" si="94"/>
        <v>0,951821987727677+0,288732043361771i</v>
      </c>
      <c r="BS144" s="240" t="str">
        <f t="shared" ca="1" si="95"/>
        <v>0,703324707793554-0,703324707793521i</v>
      </c>
      <c r="BT144" s="240" t="str">
        <f t="shared" ca="1" si="96"/>
        <v>-0,288732043361734-0,951821987727688i</v>
      </c>
      <c r="BU144" s="240" t="str">
        <f t="shared" ca="1" si="97"/>
        <v>-0,975539393909193-0,194046850314596i</v>
      </c>
      <c r="BV144" s="240" t="str">
        <f t="shared" ca="1" si="98"/>
        <v>-0,631000130506264+0,768875883668364i</v>
      </c>
      <c r="BW144" s="240" t="str">
        <f t="shared" ca="1" si="99"/>
        <v>0,380636588994344+0,918938015485528i</v>
      </c>
      <c r="BX144" s="240" t="str">
        <f t="shared" ca="1" si="100"/>
        <v>0,989861822443278+0,0974928800220995i</v>
      </c>
      <c r="BY144" s="240" t="str">
        <f t="shared" ca="1" si="101"/>
        <v>0,552598677022437-0,827022364473164i</v>
      </c>
      <c r="BZ144" s="240" t="str">
        <f t="shared" ca="1" si="102"/>
        <v>-0,468875396197811-0,87720416781162i</v>
      </c>
      <c r="CA144" s="240" t="str">
        <f t="shared" ca="1" si="103"/>
        <v>-0,994651340513715-5,21528701397316E-14i</v>
      </c>
      <c r="CB144" s="240" t="str">
        <f t="shared" ca="1" si="104"/>
        <v>-0,468875396197804+0,877204167811624i</v>
      </c>
      <c r="CC144" s="240" t="str">
        <f t="shared" ca="1" si="105"/>
        <v>0,552598677022432+0,827022364473167i</v>
      </c>
      <c r="CD144" s="240" t="str">
        <f t="shared" ca="1" si="106"/>
        <v>0,989861822443278-0,0974928800220941i</v>
      </c>
      <c r="CE144" s="240" t="str">
        <f t="shared" ca="1" si="107"/>
        <v>0,380636588994335-0,918938015485532i</v>
      </c>
      <c r="CF144" s="240" t="str">
        <f t="shared" ca="1" si="108"/>
        <v>-0,63100013050626-0,768875883668368i</v>
      </c>
      <c r="CG144" s="240" t="str">
        <f t="shared" ca="1" si="109"/>
        <v>-0,975539393909193+0,194046850314598i</v>
      </c>
      <c r="CH144" s="240" t="str">
        <f t="shared" ca="1" si="110"/>
        <v>-0,288732043361739+0,951821987727687i</v>
      </c>
      <c r="CI144" s="240" t="str">
        <f t="shared" ca="1" si="111"/>
        <v>0,70332470779355+0,703324707793525i</v>
      </c>
      <c r="CJ144" s="240" t="str">
        <f t="shared" ca="1" si="112"/>
        <v>0,951821987727677-0,288732043361772i</v>
      </c>
      <c r="CK144" s="240" t="str">
        <f t="shared" ca="1" si="113"/>
        <v>0,194046850314564-0,975539393909199i</v>
      </c>
      <c r="CL144" s="240" t="str">
        <f t="shared" ca="1" si="114"/>
        <v>-0,768875883668327-0,631000130506309i</v>
      </c>
      <c r="CM144" s="240" t="str">
        <f t="shared" ca="1" si="115"/>
        <v>-0,918938015485556+0,380636588994277i</v>
      </c>
      <c r="CN144" s="240" t="str">
        <f t="shared" ca="1" si="116"/>
        <v>-0,0974928800221582+0,989861822443272i</v>
      </c>
      <c r="CO144" s="240" t="str">
        <f t="shared" ca="1" si="117"/>
        <v>0,827022364473131+0,552598677022486i</v>
      </c>
      <c r="CP144" s="240" t="str">
        <f t="shared" ca="1" si="118"/>
        <v>0,877204167811654-0,468875396197746i</v>
      </c>
      <c r="CQ144" s="240" t="str">
        <f t="shared" ca="1" si="119"/>
        <v>1,21854163284596E-14-0,994651340513715i</v>
      </c>
      <c r="CR144" s="240" t="str">
        <f t="shared" ca="1" si="120"/>
        <v>-0,877204167811636-0,468875396197781i</v>
      </c>
      <c r="CS144" s="240" t="str">
        <f t="shared" ca="1" si="121"/>
        <v>-0,827022364473144+0,552598677022466i</v>
      </c>
      <c r="CT144" s="240" t="str">
        <f t="shared" ca="1" si="122"/>
        <v>0,0974928800221339+0,989861822443274i</v>
      </c>
      <c r="CU144" s="240" t="str">
        <f t="shared" ca="1" si="123"/>
        <v>0,918938015485542+0,380636588994311i</v>
      </c>
      <c r="CV144" s="240" t="str">
        <f t="shared" ca="1" si="124"/>
        <v>0,768875883668342-0,63100013050629i</v>
      </c>
      <c r="CW144" s="240" t="str">
        <f t="shared" ca="1" si="125"/>
        <v>-0,19404685031454-0,975539393909203i</v>
      </c>
      <c r="CX144" s="240" t="str">
        <f t="shared" ca="1" si="126"/>
        <v>-0,95182198772767-0,288732043361795i</v>
      </c>
      <c r="CY144" s="240" t="str">
        <f t="shared" ca="1" si="127"/>
        <v>-0,703324707793567+0,703324707793508i</v>
      </c>
      <c r="CZ144" s="240" t="str">
        <f t="shared" ca="1" si="128"/>
        <v>0,288732043361702+0,951821987727698i</v>
      </c>
      <c r="DA144" s="240" t="str">
        <f t="shared" ca="1" si="129"/>
        <v>0,975539393909188+0,194046850314622i</v>
      </c>
      <c r="DB144" s="240" t="str">
        <f t="shared" ca="1" si="130"/>
        <v>0,631000130506279-0,768875883668352i</v>
      </c>
      <c r="DC144" s="240" t="str">
        <f t="shared" ca="1" si="131"/>
        <v>-0,380636588994313-0,918938015485541i</v>
      </c>
      <c r="DD144" s="240" t="str">
        <f t="shared" ca="1" si="132"/>
        <v>-0,989861822443305-0,097492880021823i</v>
      </c>
      <c r="DE144" s="240" t="str">
        <f t="shared" ca="1" si="133"/>
        <v>-0,552598677022629+0,827022364473036i</v>
      </c>
      <c r="DF144" s="240" t="str">
        <f t="shared" ca="1" si="134"/>
        <v>0,468875396198043+0,877204167811495i</v>
      </c>
      <c r="DG144" s="240" t="str">
        <f t="shared" ca="1" si="135"/>
        <v>0,994651340513715+1,70105802209686E-13i</v>
      </c>
      <c r="DH144" s="240" t="str">
        <f t="shared" ca="1" si="136"/>
        <v>0,468875396197483-0,877204167811795i</v>
      </c>
      <c r="DI144" s="240" t="str">
        <f t="shared" ca="1" si="137"/>
        <v>-0,552598677022335-0,827022364473232i</v>
      </c>
      <c r="DJ144" s="240" t="str">
        <f t="shared" ca="1" si="138"/>
        <v>-0,989861822443241+0,0974928800224691i</v>
      </c>
      <c r="DK144" s="240" t="str">
        <f t="shared" ca="1" si="139"/>
        <v>-0,380636588994458+0,918938015485481i</v>
      </c>
      <c r="DL144" s="240" t="str">
        <f t="shared" ca="1" si="140"/>
        <v>0,631000130506551+0,768875883668128i</v>
      </c>
      <c r="DM144" s="240" t="str">
        <f t="shared" ca="1" si="141"/>
        <v>0,975539393909218-0,194046850314468i</v>
      </c>
      <c r="DN144" s="240" t="str">
        <f t="shared" ca="1" si="142"/>
        <v>0,288732043361379-0,951821987727796i</v>
      </c>
      <c r="DO144" s="240" t="str">
        <f t="shared" ca="1" si="143"/>
        <v>-0,703324707793466-0,703324707793609i</v>
      </c>
      <c r="DP144" s="240" t="str">
        <f t="shared" ca="1" si="144"/>
        <v>-0,951821987727572+0,288732043362119i</v>
      </c>
      <c r="DQ144" s="240" t="str">
        <f t="shared" ca="1" si="145"/>
        <v>-0,19404685031468+0,975539393909176i</v>
      </c>
      <c r="DR144" s="240" t="str">
        <f t="shared" ca="1" si="146"/>
        <v>0,768875883668628+0,631000130505942i</v>
      </c>
      <c r="DS144" s="240" t="str">
        <f t="shared" ca="1" si="147"/>
        <v>0,918938015485564-0,380636588994259i</v>
      </c>
      <c r="DT144" s="240" t="str">
        <f t="shared" ca="1" si="148"/>
        <v>0,0974928800216848-0,989861822443319i</v>
      </c>
      <c r="DU144" s="240" t="str">
        <f t="shared" ca="1" si="149"/>
        <v>-0,827022364473113-0,552598677022514i</v>
      </c>
      <c r="DV144" s="240" t="str">
        <f t="shared" ca="1" si="150"/>
        <v>-0,87720416781143+0,468875396198166i</v>
      </c>
      <c r="DW144" s="240" t="str">
        <f t="shared" ca="1" si="151"/>
        <v>-4,53292742444859E-14+0,994651340513715i</v>
      </c>
      <c r="DX144" s="240" t="str">
        <f t="shared" ca="1" si="152"/>
        <v>0,877204167811861+0,468875396197361i</v>
      </c>
      <c r="DY144" s="240" t="str">
        <f t="shared" ca="1" si="153"/>
        <v>0,827022364473155-0,55259867702245i</v>
      </c>
      <c r="DZ144" s="240" t="str">
        <f t="shared" ca="1" si="154"/>
        <v>-0,0974928800225933-0,989861822443229i</v>
      </c>
      <c r="EA144" s="240" t="str">
        <f t="shared" ca="1" si="155"/>
        <v>-0,918938015485534-0,380636588994329i</v>
      </c>
      <c r="EB144" s="240" t="str">
        <f t="shared" ca="1" si="156"/>
        <v>-0,768875883668677+0,631000130505883i</v>
      </c>
      <c r="EC144" s="240" t="str">
        <f t="shared" ca="1" si="157"/>
        <v>0,194046850314604+0,975539393909191i</v>
      </c>
      <c r="ED144" s="240" t="str">
        <f t="shared" ca="1" si="158"/>
        <v>0,95182198772755+0,288732043362192i</v>
      </c>
      <c r="EE144" s="240" t="str">
        <f t="shared" ca="1" si="159"/>
        <v>0,70332470779351-0,703324707793565i</v>
      </c>
      <c r="EF144" s="240" t="str">
        <f t="shared" ca="1" si="160"/>
        <v>-0,288732043361291-0,951821987727822i</v>
      </c>
      <c r="EG144" s="240" t="str">
        <f t="shared" ca="1" si="161"/>
        <v>-0,9755393939092-0,194046850314557i</v>
      </c>
      <c r="EH144" s="240" t="str">
        <f t="shared" ca="1" si="162"/>
        <v>-0,631000130506611+0,76887588366808i</v>
      </c>
      <c r="EI144" s="240" t="str">
        <f t="shared" ca="1" si="163"/>
        <v>0,380636588994387+0,91893801548551i</v>
      </c>
      <c r="EJ144" s="240" t="str">
        <f t="shared" ca="1" si="164"/>
        <v>0,989861822443235+0,0974928800225311i</v>
      </c>
      <c r="EK144" s="240" t="str">
        <f t="shared" ca="1" si="165"/>
        <v>0,552598677022387-0,827022364473198i</v>
      </c>
      <c r="EL144" s="240" t="str">
        <f t="shared" ca="1" si="166"/>
        <v>-0,468875396197404-0,877204167811838i</v>
      </c>
      <c r="EM144" s="240" t="str">
        <f t="shared" ca="1" si="167"/>
        <v>-0,994651340513715+9,35820994130353E-14i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-0,090018059230824-0,382630907022296i</v>
      </c>
      <c r="G145" s="247" t="str">
        <f t="shared" si="178"/>
        <v>-0,260285901042509+0,322997763680561i</v>
      </c>
      <c r="H145" s="247" t="str">
        <f t="shared" si="179"/>
        <v>0,00436178270773964-0,118309321457449i</v>
      </c>
      <c r="I145" s="247" t="str">
        <f t="shared" si="174"/>
        <v>-0,0164677495869111+0,13733963746644i</v>
      </c>
      <c r="J145" s="275" t="str">
        <f ca="1">IMPRODUCT(1/N_FFT2,BH100)</f>
        <v>-0,00723483266841875-0,0000799828511212512i</v>
      </c>
      <c r="K145" s="274" t="str">
        <f t="shared" ca="1" si="175"/>
        <v>0,000130126228463249-0,000992312158247476i</v>
      </c>
      <c r="N145" s="265">
        <f t="shared" ca="1" si="176"/>
        <v>1.0056038400305707</v>
      </c>
      <c r="O145" s="240">
        <f t="shared" ca="1" si="39"/>
        <v>-0.99439615996942921</v>
      </c>
      <c r="P145" s="240" t="str">
        <f t="shared" ca="1" si="40"/>
        <v>-0,447091779687291+0,888218815100197i</v>
      </c>
      <c r="Q145" s="240" t="str">
        <f t="shared" ca="1" si="41"/>
        <v>0,592361100883732+0,79870648496288i</v>
      </c>
      <c r="R145" s="240" t="str">
        <f t="shared" ca="1" si="42"/>
        <v>0,979756304095296-0,170003845684359i</v>
      </c>
      <c r="S145" s="240" t="str">
        <f t="shared" ca="1" si="43"/>
        <v>0,288657968359799-0,951577795171966i</v>
      </c>
      <c r="T145" s="240" t="str">
        <f t="shared" ca="1" si="44"/>
        <v>-0,720188518156-0,685676469829767i</v>
      </c>
      <c r="U145" s="241" t="str">
        <f t="shared" ca="1" si="45"/>
        <v>-0,936267802860002+0,335001976545888i</v>
      </c>
      <c r="V145" s="240" t="str">
        <f t="shared" ca="1" si="46"/>
        <v>-0,121724705357367+0,986917838053203i</v>
      </c>
      <c r="W145" s="240" t="str">
        <f t="shared" ca="1" si="47"/>
        <v>0,826810189604919+0,552456906308016i</v>
      </c>
      <c r="X145" s="240" t="str">
        <f t="shared" ca="1" si="48"/>
        <v>0,86521116279786-0,490136069609167i</v>
      </c>
      <c r="Y145" s="240" t="str">
        <f t="shared" ca="1" si="49"/>
        <v>-0,0487927069297986-0,993198366245338i</v>
      </c>
      <c r="Z145" s="240" t="str">
        <f t="shared" ca="1" si="50"/>
        <v>-0,909086670478189-0,402970406507508i</v>
      </c>
      <c r="AA145" s="240" t="str">
        <f t="shared" ca="1" si="51"/>
        <v>-0,768678626440158+0,630838245682694i</v>
      </c>
      <c r="AB145" s="240" t="str">
        <f t="shared" ca="1" si="52"/>
        <v>0,217873431856529+0,970234451384306i</v>
      </c>
      <c r="AC145" s="240" t="str">
        <f t="shared" ca="1" si="53"/>
        <v>0,964595353226997+0,241618557844452i</v>
      </c>
      <c r="AD145" s="240" t="str">
        <f t="shared" ca="1" si="54"/>
        <v>0,649512566829569-0,752965569260914i</v>
      </c>
      <c r="AE145" s="240" t="str">
        <f t="shared" ca="1" si="55"/>
        <v>-0,380538935627779-0,918702259403569i</v>
      </c>
      <c r="AF145" s="240" t="str">
        <f t="shared" ca="1" si="56"/>
        <v>-0,991701800495452-0,0731523195532846i</v>
      </c>
      <c r="AG145" s="240" t="str">
        <f t="shared" ca="1" si="57"/>
        <v>-0,511221794655494+0,852922036080182i</v>
      </c>
      <c r="AH145" s="240" t="str">
        <f t="shared" ca="1" si="58"/>
        <v>0,531999578808537+0,840119141020775i</v>
      </c>
      <c r="AI145" s="240" t="str">
        <f t="shared" ca="1" si="59"/>
        <v>0,989607870663062-0,0974678679548669i</v>
      </c>
      <c r="AJ145" s="240" t="str">
        <f t="shared" ca="1" si="60"/>
        <v>0,357878242322446-0,927764456440397i</v>
      </c>
      <c r="AK145" s="240" t="str">
        <f t="shared" ca="1" si="61"/>
        <v>-0,66779564589299-0,73679895377797i</v>
      </c>
      <c r="AL145" s="240" t="str">
        <f t="shared" ca="1" si="62"/>
        <v>-0,958375218897434+0,265218141847878i</v>
      </c>
      <c r="AM145" s="240" t="str">
        <f t="shared" ca="1" si="63"/>
        <v>-0,193997067060018+0,975289116587516i</v>
      </c>
      <c r="AN145" s="240" t="str">
        <f t="shared" ca="1" si="64"/>
        <v>0,783928660357489+0,611783931165292i</v>
      </c>
      <c r="AO145" s="240" t="str">
        <f t="shared" ca="1" si="65"/>
        <v>0,898923481735432-0,425159143082439i</v>
      </c>
      <c r="AP145" s="240" t="str">
        <f t="shared" ca="1" si="66"/>
        <v>0,0244037034040828-0,994096666437481i</v>
      </c>
      <c r="AQ145" s="240" t="str">
        <f t="shared" ca="1" si="67"/>
        <v>-0,876979118663375-0,468755104921916i</v>
      </c>
      <c r="AR145" s="240" t="str">
        <f t="shared" ca="1" si="68"/>
        <v>-0,876979118663375-0,468755104921916i</v>
      </c>
      <c r="AS145" s="240" t="str">
        <f t="shared" ca="1" si="69"/>
        <v>0,145908220348857+0,983633323040947i</v>
      </c>
      <c r="AT145" s="240" t="str">
        <f t="shared" ca="1" si="70"/>
        <v>0,944207176564472+0,311923918105195i</v>
      </c>
      <c r="AU145" s="240" t="str">
        <f t="shared" ca="1" si="71"/>
        <v>0,703144267900227-0,703144267900266i</v>
      </c>
      <c r="AV145" s="240" t="str">
        <f t="shared" ca="1" si="72"/>
        <v>-0,311923918105154-0,944207176564485i</v>
      </c>
      <c r="AW145" s="240" t="str">
        <f t="shared" ca="1" si="73"/>
        <v>-0,983633323040941-0,145908220348899i</v>
      </c>
      <c r="AX145" s="240" t="str">
        <f t="shared" ca="1" si="74"/>
        <v>-0,572581454424813+0,813003198647282i</v>
      </c>
      <c r="AY145" s="240" t="str">
        <f t="shared" ca="1" si="75"/>
        <v>0,468755104921875+0,876979118663397i</v>
      </c>
      <c r="AZ145" s="240" t="str">
        <f t="shared" ca="1" si="76"/>
        <v>0,99409666643748-0,0244037034041348i</v>
      </c>
      <c r="BA145" s="240" t="str">
        <f t="shared" ca="1" si="77"/>
        <v>0,425159143082482-0,898923481735413i</v>
      </c>
      <c r="BB145" s="240" t="str">
        <f t="shared" ca="1" si="78"/>
        <v>-0,611783931165256-0,783928660357518i</v>
      </c>
      <c r="BC145" s="240" t="str">
        <f t="shared" ca="1" si="79"/>
        <v>-0,975289116587506+0,19399706706007i</v>
      </c>
      <c r="BD145" s="240" t="str">
        <f t="shared" ca="1" si="80"/>
        <v>-0,265218141847924+0,958375218897421i</v>
      </c>
      <c r="BE145" s="240" t="str">
        <f t="shared" ca="1" si="81"/>
        <v>0,736798953778005+0,667795645892951i</v>
      </c>
      <c r="BF145" s="240" t="str">
        <f t="shared" ca="1" si="82"/>
        <v>0,927764456440378-0,357878242322493i</v>
      </c>
      <c r="BG145" s="240" t="str">
        <f t="shared" ca="1" si="83"/>
        <v>0,0974678679549136-0,989607870663057i</v>
      </c>
      <c r="BH145" s="240" t="str">
        <f t="shared" ca="1" si="84"/>
        <v>-0,840119141020803-0,531999578808494i</v>
      </c>
      <c r="BI145" s="240" t="str">
        <f t="shared" ca="1" si="85"/>
        <v>-0,852922036080206+0,511221794655453i</v>
      </c>
      <c r="BJ145" s="240" t="str">
        <f t="shared" ca="1" si="86"/>
        <v>0,0731523195533365+0,991701800495448i</v>
      </c>
      <c r="BK145" s="240" t="str">
        <f t="shared" ca="1" si="87"/>
        <v>0,918702259403589+0,38053893562773i</v>
      </c>
      <c r="BL145" s="240" t="str">
        <f t="shared" ca="1" si="88"/>
        <v>0,752965569260944-0,649512566829533i</v>
      </c>
      <c r="BM145" s="240" t="str">
        <f t="shared" ca="1" si="89"/>
        <v>-0,241618557844501-0,964595353226984i</v>
      </c>
      <c r="BN145" s="240" t="str">
        <f t="shared" ca="1" si="90"/>
        <v>-0,970234451384295-0,217873431856576i</v>
      </c>
      <c r="BO145" s="240" t="str">
        <f t="shared" ca="1" si="91"/>
        <v>-0,630838245682731+0,768678626440127i</v>
      </c>
      <c r="BP145" s="240" t="str">
        <f t="shared" ca="1" si="92"/>
        <v>0,402970406507555+0,909086670478169i</v>
      </c>
      <c r="BQ145" s="240" t="str">
        <f t="shared" ca="1" si="93"/>
        <v>0,993198366245336+0,0487927069298471i</v>
      </c>
      <c r="BR145" s="240" t="str">
        <f t="shared" ca="1" si="94"/>
        <v>0,490136069609166-0,86521116279786i</v>
      </c>
      <c r="BS145" s="240" t="str">
        <f t="shared" ca="1" si="95"/>
        <v>-0,552456906308049-0,826810189604897i</v>
      </c>
      <c r="BT145" s="240" t="str">
        <f t="shared" ca="1" si="96"/>
        <v>-0,986917838053205+0,121724705357348i</v>
      </c>
      <c r="BU145" s="240" t="str">
        <f t="shared" ca="1" si="97"/>
        <v>-0,335001976545863+0,936267802860011i</v>
      </c>
      <c r="BV145" s="240" t="str">
        <f t="shared" ca="1" si="98"/>
        <v>0,685676469829738+0,720188518156028i</v>
      </c>
      <c r="BW145" s="240" t="str">
        <f t="shared" ca="1" si="99"/>
        <v>0,951577795171964-0,288657968359806i</v>
      </c>
      <c r="BX145" s="240" t="str">
        <f t="shared" ca="1" si="100"/>
        <v>0,17000384568433-0,979756304095301i</v>
      </c>
      <c r="BY145" s="240" t="str">
        <f t="shared" ca="1" si="101"/>
        <v>-0,798706484962866-0,592361100883751i</v>
      </c>
      <c r="BZ145" s="240" t="str">
        <f t="shared" ca="1" si="102"/>
        <v>-0,888218815100192+0,447091779687299i</v>
      </c>
      <c r="CA145" s="240" t="str">
        <f t="shared" ca="1" si="103"/>
        <v>-4,33683922238516E-14+0,994396159969429i</v>
      </c>
      <c r="CB145" s="240" t="str">
        <f t="shared" ca="1" si="104"/>
        <v>0,888218815100192+0,447091779687301i</v>
      </c>
      <c r="CC145" s="240" t="str">
        <f t="shared" ca="1" si="105"/>
        <v>0,798706484962859-0,592361100883761i</v>
      </c>
      <c r="CD145" s="240" t="str">
        <f t="shared" ca="1" si="106"/>
        <v>-0,170003845684328-0,979756304095301i</v>
      </c>
      <c r="CE145" s="240" t="str">
        <f t="shared" ca="1" si="107"/>
        <v>-0,951577795171967-0,288657968359794i</v>
      </c>
      <c r="CF145" s="240" t="str">
        <f t="shared" ca="1" si="108"/>
        <v>-0,685676469829739+0,720188518156026i</v>
      </c>
      <c r="CG145" s="240" t="str">
        <f t="shared" ca="1" si="109"/>
        <v>0,335001976545874+0,936267802860007i</v>
      </c>
      <c r="CH145" s="240" t="str">
        <f t="shared" ca="1" si="110"/>
        <v>0,986917838053205+0,12172470535735i</v>
      </c>
      <c r="CI145" s="240" t="str">
        <f t="shared" ca="1" si="111"/>
        <v>0,552456906308045-0,8268101896049i</v>
      </c>
      <c r="CJ145" s="240" t="str">
        <f t="shared" ca="1" si="112"/>
        <v>-0,490136069609164-0,865211162797861i</v>
      </c>
      <c r="CK145" s="240" t="str">
        <f t="shared" ca="1" si="113"/>
        <v>-0,993198366245336+0,0487927069298523i</v>
      </c>
      <c r="CL145" s="240" t="str">
        <f t="shared" ca="1" si="114"/>
        <v>-0,402970406507556+0,909086670478168i</v>
      </c>
      <c r="CM145" s="240" t="str">
        <f t="shared" ca="1" si="115"/>
        <v>0,630838245682734+0,768678626440124i</v>
      </c>
      <c r="CN145" s="240" t="str">
        <f t="shared" ca="1" si="116"/>
        <v>0,970234451384296-0,217873431856574i</v>
      </c>
      <c r="CO145" s="240" t="str">
        <f t="shared" ca="1" si="117"/>
        <v>0,241618557844496-0,964595353226986i</v>
      </c>
      <c r="CP145" s="240" t="str">
        <f t="shared" ca="1" si="118"/>
        <v>-0,752965569260943-0,649512566829535i</v>
      </c>
      <c r="CQ145" s="240" t="str">
        <f t="shared" ca="1" si="119"/>
        <v>-0,918702259403588+0,380538935627735i</v>
      </c>
      <c r="CR145" s="240" t="str">
        <f t="shared" ca="1" si="120"/>
        <v>-0,0731523195533385+0,991701800495448i</v>
      </c>
      <c r="CS145" s="240" t="str">
        <f t="shared" ca="1" si="121"/>
        <v>0,852922036080158+0,511221794655533i</v>
      </c>
      <c r="CT145" s="240" t="str">
        <f t="shared" ca="1" si="122"/>
        <v>0,840119141020804-0,531999578808492i</v>
      </c>
      <c r="CU145" s="240" t="str">
        <f t="shared" ca="1" si="123"/>
        <v>-0,0974678679549187-0,989607870663057i</v>
      </c>
      <c r="CV145" s="240" t="str">
        <f t="shared" ca="1" si="124"/>
        <v>-0,927764456440377-0,357878242322495i</v>
      </c>
      <c r="CW145" s="240" t="str">
        <f t="shared" ca="1" si="125"/>
        <v>-0,736798953778001+0,667795645892955i</v>
      </c>
      <c r="CX145" s="240" t="str">
        <f t="shared" ca="1" si="126"/>
        <v>0,265218141847922+0,958375218897422i</v>
      </c>
      <c r="CY145" s="240" t="str">
        <f t="shared" ca="1" si="127"/>
        <v>0,975289116587507+0,193997067060065i</v>
      </c>
      <c r="CZ145" s="240" t="str">
        <f t="shared" ca="1" si="128"/>
        <v>0,611783931165246-0,783928660357526i</v>
      </c>
      <c r="DA145" s="240" t="str">
        <f t="shared" ca="1" si="129"/>
        <v>-0,425159143082486-0,898923481735411i</v>
      </c>
      <c r="DB145" s="240" t="str">
        <f t="shared" ca="1" si="130"/>
        <v>-0,994096666437475-0,0244037034043346i</v>
      </c>
      <c r="DC145" s="240" t="str">
        <f t="shared" ca="1" si="131"/>
        <v>-0,468755104921783+0,876979118663446i</v>
      </c>
      <c r="DD145" s="240" t="str">
        <f t="shared" ca="1" si="132"/>
        <v>0,572581454425227+0,813003198646991i</v>
      </c>
      <c r="DE145" s="240" t="str">
        <f t="shared" ca="1" si="133"/>
        <v>0,983633323040969-0,145908220348709i</v>
      </c>
      <c r="DF145" s="240" t="str">
        <f t="shared" ca="1" si="134"/>
        <v>0,311923918105048-0,944207176564519i</v>
      </c>
      <c r="DG145" s="240" t="str">
        <f t="shared" ca="1" si="135"/>
        <v>-0,70314426790058-0,703144267899913i</v>
      </c>
      <c r="DH145" s="240" t="str">
        <f t="shared" ca="1" si="136"/>
        <v>-0,944207176564529+0,311923918105019i</v>
      </c>
      <c r="DI145" s="240" t="str">
        <f t="shared" ca="1" si="137"/>
        <v>-0,145908220348754+0,983633323040962i</v>
      </c>
      <c r="DJ145" s="240" t="str">
        <f t="shared" ca="1" si="138"/>
        <v>0,813003198647542+0,572581454424444i</v>
      </c>
      <c r="DK145" s="240" t="str">
        <f t="shared" ca="1" si="139"/>
        <v>0,876979118663468-0,468755104921743i</v>
      </c>
      <c r="DL145" s="240" t="str">
        <f t="shared" ca="1" si="140"/>
        <v>-0,0244037034042892-0,994096666437476i</v>
      </c>
      <c r="DM145" s="240" t="str">
        <f t="shared" ca="1" si="141"/>
        <v>-0,898923481735222-0,425159143082884i</v>
      </c>
      <c r="DN145" s="240" t="str">
        <f t="shared" ca="1" si="142"/>
        <v>-0,783928660357605+0,611783931165143i</v>
      </c>
      <c r="DO145" s="240" t="str">
        <f t="shared" ca="1" si="143"/>
        <v>0,193997067060214+0,975289116587477i</v>
      </c>
      <c r="DP145" s="240" t="str">
        <f t="shared" ca="1" si="144"/>
        <v>0,958375218897304+0,265218141848347i</v>
      </c>
      <c r="DQ145" s="240" t="str">
        <f t="shared" ca="1" si="145"/>
        <v>0,667795645893062-0,736798953777905i</v>
      </c>
      <c r="DR145" s="240" t="str">
        <f t="shared" ca="1" si="146"/>
        <v>-0,357878242322637-0,927764456440322i</v>
      </c>
      <c r="DS145" s="240" t="str">
        <f t="shared" ca="1" si="147"/>
        <v>-0,989607870663014-0,0974678679553576i</v>
      </c>
      <c r="DT145" s="240" t="str">
        <f t="shared" ca="1" si="148"/>
        <v>-0,531999578808614+0,840119141020726i</v>
      </c>
      <c r="DU145" s="240" t="str">
        <f t="shared" ca="1" si="149"/>
        <v>0,511221794655665+0,852922036080079i</v>
      </c>
      <c r="DV145" s="240" t="str">
        <f t="shared" ca="1" si="150"/>
        <v>0,991701800495481-0,0731523195528987i</v>
      </c>
      <c r="DW145" s="240" t="str">
        <f t="shared" ca="1" si="151"/>
        <v>0,380538935627869-0,918702259403532i</v>
      </c>
      <c r="DX145" s="240" t="str">
        <f t="shared" ca="1" si="152"/>
        <v>-0,649512566829725-0,752965569260779i</v>
      </c>
      <c r="DY145" s="240" t="str">
        <f t="shared" ca="1" si="153"/>
        <v>-0,964595353227092+0,241618557844068i</v>
      </c>
      <c r="DZ145" s="240" t="str">
        <f t="shared" ca="1" si="154"/>
        <v>-0,217873431856619+0,970234451384286i</v>
      </c>
      <c r="EA145" s="240" t="str">
        <f t="shared" ca="1" si="155"/>
        <v>0,768678626440293+0,63083824568253i</v>
      </c>
      <c r="EB145" s="240" t="str">
        <f t="shared" ca="1" si="156"/>
        <v>0,909086670478347-0,402970406507153i</v>
      </c>
      <c r="EC145" s="240" t="str">
        <f t="shared" ca="1" si="157"/>
        <v>0,0487927069298975-0,993198366245333i</v>
      </c>
      <c r="ED145" s="240" t="str">
        <f t="shared" ca="1" si="158"/>
        <v>-0,865211162797978-0,490136069608958i</v>
      </c>
      <c r="EE145" s="240" t="str">
        <f t="shared" ca="1" si="159"/>
        <v>-0,826810189605137+0,55245690630769i</v>
      </c>
      <c r="EF145" s="240" t="str">
        <f t="shared" ca="1" si="160"/>
        <v>0,121724705357305+0,986917838053211i</v>
      </c>
      <c r="EG145" s="240" t="str">
        <f t="shared" ca="1" si="161"/>
        <v>0,936267802860091+0,335001976545637i</v>
      </c>
      <c r="EH145" s="240" t="str">
        <f t="shared" ca="1" si="162"/>
        <v>0,720188518156272-0,685676469829481i</v>
      </c>
      <c r="EI145" s="240" t="str">
        <f t="shared" ca="1" si="163"/>
        <v>-0,288657968359764-0,951577795171976i</v>
      </c>
      <c r="EJ145" s="240" t="str">
        <f t="shared" ca="1" si="164"/>
        <v>-0,979756304095345-0,170003845684081i</v>
      </c>
      <c r="EK145" s="240" t="str">
        <f t="shared" ca="1" si="165"/>
        <v>-0,592361100884036+0,798706484962655i</v>
      </c>
      <c r="EL145" s="240" t="str">
        <f t="shared" ca="1" si="166"/>
        <v>0,447091779687249+0,888218815100218i</v>
      </c>
      <c r="EM145" s="240" t="str">
        <f t="shared" ca="1" si="167"/>
        <v>0,994396159969429-3,08937357595346E-13i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-0,0900771411637781-0,37321240080804i</v>
      </c>
      <c r="G146" s="247" t="str">
        <f t="shared" si="178"/>
        <v>-0,253393313479446+0,32176519110373i</v>
      </c>
      <c r="H146" s="247" t="str">
        <f t="shared" si="179"/>
        <v>0,00425493566885204-0,115738093085109i</v>
      </c>
      <c r="I146" s="247" t="str">
        <f t="shared" si="174"/>
        <v>-0,0152085631537772+0,133872586237542i</v>
      </c>
      <c r="J146" s="275" t="str">
        <f ca="1">IMPRODUCT(1/N_FFT2,BI100)</f>
        <v>0,00373624987065073+8,24172106818344E-07i</v>
      </c>
      <c r="K146" s="274" t="str">
        <f t="shared" ca="1" si="175"/>
        <v>-0,0000569333261675281+0,000500168898540159i</v>
      </c>
      <c r="N146" s="265">
        <f t="shared" ca="1" si="176"/>
        <v>1.0058886738929913</v>
      </c>
      <c r="O146" s="240">
        <f t="shared" ca="1" si="39"/>
        <v>-0.99411132610700881</v>
      </c>
      <c r="P146" s="240" t="str">
        <f t="shared" ca="1" si="40"/>
        <v>-0,425037360913786+0,898665994973483i</v>
      </c>
      <c r="Q146" s="240" t="str">
        <f t="shared" ca="1" si="41"/>
        <v>0,6306575489933+0,768458446887013i</v>
      </c>
      <c r="R146" s="240" t="str">
        <f t="shared" ca="1" si="42"/>
        <v>0,964319055478471-0,241549348861357i</v>
      </c>
      <c r="S146" s="240" t="str">
        <f t="shared" ca="1" si="43"/>
        <v>0,193941498730094-0,97500975572789i</v>
      </c>
      <c r="T146" s="240" t="str">
        <f t="shared" ca="1" si="44"/>
        <v>-0,798477704259361-0,592191425549995i</v>
      </c>
      <c r="U146" s="241" t="str">
        <f t="shared" ca="1" si="45"/>
        <v>-0,876727917623314+0,468620835168607i</v>
      </c>
      <c r="V146" s="240" t="str">
        <f t="shared" ca="1" si="46"/>
        <v>0,0487787307946124+0,992913875477779i</v>
      </c>
      <c r="W146" s="240" t="str">
        <f t="shared" ca="1" si="47"/>
        <v>0,918439107227916+0,380429934427646i</v>
      </c>
      <c r="X146" s="240" t="str">
        <f t="shared" ca="1" si="48"/>
        <v>0,73658790580709-0,667604363162016i</v>
      </c>
      <c r="Y146" s="240" t="str">
        <f t="shared" ca="1" si="49"/>
        <v>-0,28857528545396-0,951305226160038i</v>
      </c>
      <c r="Z146" s="240" t="str">
        <f t="shared" ca="1" si="50"/>
        <v>-0,983351572074983-0,145866426541181i</v>
      </c>
      <c r="AA146" s="240" t="str">
        <f t="shared" ca="1" si="51"/>
        <v>-0,552298661092682+0,826573358903773i</v>
      </c>
      <c r="AB146" s="240" t="str">
        <f t="shared" ca="1" si="52"/>
        <v>0,511075360785163+0,8526777259273i</v>
      </c>
      <c r="AC146" s="240" t="str">
        <f t="shared" ca="1" si="53"/>
        <v>0,989324408353543-0,0974399493541896i</v>
      </c>
      <c r="AD146" s="240" t="str">
        <f t="shared" ca="1" si="54"/>
        <v>0,334906018907716-0,935999619227284i</v>
      </c>
      <c r="AE146" s="240" t="str">
        <f t="shared" ca="1" si="55"/>
        <v>-0,702942859944609-0,702942859944626i</v>
      </c>
      <c r="AF146" s="240" t="str">
        <f t="shared" ca="1" si="56"/>
        <v>-0,935999619227291+0,334906018907696i</v>
      </c>
      <c r="AG146" s="240" t="str">
        <f t="shared" ca="1" si="57"/>
        <v>-0,0974399493542103+0,989324408353541i</v>
      </c>
      <c r="AH146" s="240" t="str">
        <f t="shared" ca="1" si="58"/>
        <v>0,852677725927288+0,511075360785183i</v>
      </c>
      <c r="AI146" s="240" t="str">
        <f t="shared" ca="1" si="59"/>
        <v>0,826573358903785-0,552298661092665i</v>
      </c>
      <c r="AJ146" s="240" t="str">
        <f t="shared" ca="1" si="60"/>
        <v>-0,14586642654116-0,983351572074986i</v>
      </c>
      <c r="AK146" s="240" t="str">
        <f t="shared" ca="1" si="61"/>
        <v>-0,951305226160032-0,288575285453982i</v>
      </c>
      <c r="AL146" s="240" t="str">
        <f t="shared" ca="1" si="62"/>
        <v>-0,667604363162032+0,736587905807076i</v>
      </c>
      <c r="AM146" s="240" t="str">
        <f t="shared" ca="1" si="63"/>
        <v>0,380429934427673+0,918439107227905i</v>
      </c>
      <c r="AN146" s="240" t="str">
        <f t="shared" ca="1" si="64"/>
        <v>0,992913875477778+0,0487787307946155i</v>
      </c>
      <c r="AO146" s="240" t="str">
        <f t="shared" ca="1" si="65"/>
        <v>0,468620835168635-0,876727917623299i</v>
      </c>
      <c r="AP146" s="240" t="str">
        <f t="shared" ca="1" si="66"/>
        <v>-0,592191425550024-0,79847770425934i</v>
      </c>
      <c r="AQ146" s="240" t="str">
        <f t="shared" ca="1" si="67"/>
        <v>-0,975009755727888+0,193941498730101i</v>
      </c>
      <c r="AR146" s="240" t="str">
        <f t="shared" ca="1" si="68"/>
        <v>-0,975009755727888+0,193941498730101i</v>
      </c>
      <c r="AS146" s="240" t="str">
        <f t="shared" ca="1" si="69"/>
        <v>0,768458446887038+0,630657548993269i</v>
      </c>
      <c r="AT146" s="240" t="str">
        <f t="shared" ca="1" si="70"/>
        <v>0,898665994973478-0,425037360913796i</v>
      </c>
      <c r="AU146" s="240" t="str">
        <f t="shared" ca="1" si="71"/>
        <v>2,4357277940786E-14-0,994111326107009i</v>
      </c>
      <c r="AV146" s="240" t="str">
        <f t="shared" ca="1" si="72"/>
        <v>-0,898665994973502-0,425037360913744i</v>
      </c>
      <c r="AW146" s="240" t="str">
        <f t="shared" ca="1" si="73"/>
        <v>-0,768458446887002+0,630657548993313i</v>
      </c>
      <c r="AX146" s="240" t="str">
        <f t="shared" ca="1" si="74"/>
        <v>0,241549348861337+0,964319055478476i</v>
      </c>
      <c r="AY146" s="240" t="str">
        <f t="shared" ca="1" si="75"/>
        <v>0,975009755727881+0,193941498730142i</v>
      </c>
      <c r="AZ146" s="240" t="str">
        <f t="shared" ca="1" si="76"/>
        <v>0,592191425549983-0,79847770425937i</v>
      </c>
      <c r="BA146" s="240" t="str">
        <f t="shared" ca="1" si="77"/>
        <v>-0,468620835168596-0,87672791762332i</v>
      </c>
      <c r="BB146" s="240" t="str">
        <f t="shared" ca="1" si="78"/>
        <v>-0,992913875477781+0,0487787307945704i</v>
      </c>
      <c r="BC146" s="240" t="str">
        <f t="shared" ca="1" si="79"/>
        <v>-0,380429934427621+0,918439107227927i</v>
      </c>
      <c r="BD146" s="240" t="str">
        <f t="shared" ca="1" si="80"/>
        <v>0,667604363162001+0,736587905807104i</v>
      </c>
      <c r="BE146" s="240" t="str">
        <f t="shared" ca="1" si="81"/>
        <v>0,951305226160044-0,288575285453943i</v>
      </c>
      <c r="BF146" s="240" t="str">
        <f t="shared" ca="1" si="82"/>
        <v>0,145866426541108-0,983351572074994i</v>
      </c>
      <c r="BG146" s="240" t="str">
        <f t="shared" ca="1" si="83"/>
        <v>-0,826573358903759-0,552298661092702i</v>
      </c>
      <c r="BH146" s="240" t="str">
        <f t="shared" ca="1" si="84"/>
        <v>-0,852677725927311+0,511075360785143i</v>
      </c>
      <c r="BI146" s="240" t="str">
        <f t="shared" ca="1" si="85"/>
        <v>0,0974399493542673+0,989324408353536i</v>
      </c>
      <c r="BJ146" s="240" t="str">
        <f t="shared" ca="1" si="86"/>
        <v>0,935999619227277+0,334906018907735i</v>
      </c>
      <c r="BK146" s="240" t="str">
        <f t="shared" ca="1" si="87"/>
        <v>0,702942859944644-0,702942859944591i</v>
      </c>
      <c r="BL146" s="240" t="str">
        <f t="shared" ca="1" si="88"/>
        <v>-0,334906018907765-0,935999619227266i</v>
      </c>
      <c r="BM146" s="240" t="str">
        <f t="shared" ca="1" si="89"/>
        <v>-0,989324408353539-0,0974399493542346i</v>
      </c>
      <c r="BN146" s="240" t="str">
        <f t="shared" ca="1" si="90"/>
        <v>-0,5110753607852+0,852677725927277i</v>
      </c>
      <c r="BO146" s="240" t="str">
        <f t="shared" ca="1" si="91"/>
        <v>0,55229866109273+0,826573358903742i</v>
      </c>
      <c r="BP146" s="240" t="str">
        <f t="shared" ca="1" si="92"/>
        <v>0,98335157207499-0,145866426541139i</v>
      </c>
      <c r="BQ146" s="240" t="str">
        <f t="shared" ca="1" si="93"/>
        <v>0,288575285454005-0,951305226160025i</v>
      </c>
      <c r="BR146" s="240" t="str">
        <f t="shared" ca="1" si="94"/>
        <v>-0,736587905807127-0,667604363161976i</v>
      </c>
      <c r="BS146" s="240" t="str">
        <f t="shared" ca="1" si="95"/>
        <v>-0,918439107227915+0,38042993442765i</v>
      </c>
      <c r="BT146" s="240" t="str">
        <f t="shared" ca="1" si="96"/>
        <v>-0,0487787307946434+0,992913875477777i</v>
      </c>
      <c r="BU146" s="240" t="str">
        <f t="shared" ca="1" si="97"/>
        <v>0,876727917623336+0,468620835168567i</v>
      </c>
      <c r="BV146" s="240" t="str">
        <f t="shared" ca="1" si="98"/>
        <v>0,798477704259354-0,592191425550004i</v>
      </c>
      <c r="BW146" s="240" t="str">
        <f t="shared" ca="1" si="99"/>
        <v>-0,193941498730084-0,975009755727892i</v>
      </c>
      <c r="BX146" s="240" t="str">
        <f t="shared" ca="1" si="100"/>
        <v>-0,96431905547846-0,241549348861401i</v>
      </c>
      <c r="BY146" s="240" t="str">
        <f t="shared" ca="1" si="101"/>
        <v>-0,630657548993282+0,768458446887027i</v>
      </c>
      <c r="BZ146" s="240" t="str">
        <f t="shared" ca="1" si="102"/>
        <v>0,425037360913774+0,898665994973488i</v>
      </c>
      <c r="CA146" s="240" t="str">
        <f t="shared" ca="1" si="103"/>
        <v>0,994111326107009+4,87145558815718E-14i</v>
      </c>
      <c r="CB146" s="240" t="str">
        <f t="shared" ca="1" si="104"/>
        <v>0,42503736091376-0,898665994973495i</v>
      </c>
      <c r="CC146" s="240" t="str">
        <f t="shared" ca="1" si="105"/>
        <v>-0,630657548993294-0,768458446887017i</v>
      </c>
      <c r="CD146" s="240" t="str">
        <f t="shared" ca="1" si="106"/>
        <v>-0,96431905547848+0,241549348861321i</v>
      </c>
      <c r="CE146" s="240" t="str">
        <f t="shared" ca="1" si="107"/>
        <v>-0,19394149873007+0,975009755727895i</v>
      </c>
      <c r="CF146" s="240" t="str">
        <f t="shared" ca="1" si="108"/>
        <v>0,798477704259355+0,592191425550003i</v>
      </c>
      <c r="CG146" s="240" t="str">
        <f t="shared" ca="1" si="109"/>
        <v>0,876727917623329-0,46862083516858i</v>
      </c>
      <c r="CH146" s="240" t="str">
        <f t="shared" ca="1" si="110"/>
        <v>-0,0487787307946449-0,992913875477777i</v>
      </c>
      <c r="CI146" s="240" t="str">
        <f t="shared" ca="1" si="111"/>
        <v>-0,918439107227921-0,380429934427636i</v>
      </c>
      <c r="CJ146" s="240" t="str">
        <f t="shared" ca="1" si="112"/>
        <v>-0,736587905807121+0,667604363161982i</v>
      </c>
      <c r="CK146" s="240" t="str">
        <f t="shared" ca="1" si="113"/>
        <v>0,288575285454007+0,951305226160024i</v>
      </c>
      <c r="CL146" s="240" t="str">
        <f t="shared" ca="1" si="114"/>
        <v>0,983351572074992+0,145866426541125i</v>
      </c>
      <c r="CM146" s="240" t="str">
        <f t="shared" ca="1" si="115"/>
        <v>0,552298661092722-0,826573358903747i</v>
      </c>
      <c r="CN146" s="240" t="str">
        <f t="shared" ca="1" si="116"/>
        <v>-0,511075360785214-0,852677725927269i</v>
      </c>
      <c r="CO146" s="240" t="str">
        <f t="shared" ca="1" si="117"/>
        <v>-0,989324408353538+0,0974399493542431i</v>
      </c>
      <c r="CP146" s="240" t="str">
        <f t="shared" ca="1" si="118"/>
        <v>-0,334906018907764+0,935999619227266i</v>
      </c>
      <c r="CQ146" s="240" t="str">
        <f t="shared" ca="1" si="119"/>
        <v>0,70294285994465+0,702942859944585i</v>
      </c>
      <c r="CR146" s="240" t="str">
        <f t="shared" ca="1" si="120"/>
        <v>0,935999619227274-0,334906018907743i</v>
      </c>
      <c r="CS146" s="240" t="str">
        <f t="shared" ca="1" si="121"/>
        <v>0,0974399493542518-0,989324408353537i</v>
      </c>
      <c r="CT146" s="240" t="str">
        <f t="shared" ca="1" si="122"/>
        <v>-0,852677725927316-0,511075360785136i</v>
      </c>
      <c r="CU146" s="240" t="str">
        <f t="shared" ca="1" si="123"/>
        <v>-0,826573358903752+0,552298661092715i</v>
      </c>
      <c r="CV146" s="240" t="str">
        <f t="shared" ca="1" si="124"/>
        <v>0,145866426541116+0,983351572074993i</v>
      </c>
      <c r="CW146" s="240" t="str">
        <f t="shared" ca="1" si="125"/>
        <v>0,951305226160018+0,288575285454029i</v>
      </c>
      <c r="CX146" s="240" t="str">
        <f t="shared" ca="1" si="126"/>
        <v>0,667604363161989-0,736587905807115i</v>
      </c>
      <c r="CY146" s="240" t="str">
        <f t="shared" ca="1" si="127"/>
        <v>-0,380429934427629-0,918439107227924i</v>
      </c>
      <c r="CZ146" s="240" t="str">
        <f t="shared" ca="1" si="128"/>
        <v>-0,992913875477777-0,0487787307946536i</v>
      </c>
      <c r="DA146" s="240" t="str">
        <f t="shared" ca="1" si="129"/>
        <v>-0,4686208351685+0,876727917623371i</v>
      </c>
      <c r="DB146" s="240" t="str">
        <f t="shared" ca="1" si="130"/>
        <v>0,592191425550235+0,798477704259184i</v>
      </c>
      <c r="DC146" s="240" t="str">
        <f t="shared" ca="1" si="131"/>
        <v>0,975009755727801-0,193941498730546i</v>
      </c>
      <c r="DD146" s="240" t="str">
        <f t="shared" ca="1" si="132"/>
        <v>0,241549348861712-0,964319055478381i</v>
      </c>
      <c r="DE146" s="240" t="str">
        <f t="shared" ca="1" si="133"/>
        <v>-0,768458446886886-0,630657548993454i</v>
      </c>
      <c r="DF146" s="240" t="str">
        <f t="shared" ca="1" si="134"/>
        <v>-0,898665994973499+0,425037360913752i</v>
      </c>
      <c r="DG146" s="240" t="str">
        <f t="shared" ca="1" si="135"/>
        <v>1,38835740568295E-13+0,994111326107009i</v>
      </c>
      <c r="DH146" s="240" t="str">
        <f t="shared" ca="1" si="136"/>
        <v>0,898665994973612+0,425037360913513i</v>
      </c>
      <c r="DI146" s="240" t="str">
        <f t="shared" ca="1" si="137"/>
        <v>0,768458446886719-0,630657548993657i</v>
      </c>
      <c r="DJ146" s="240" t="str">
        <f t="shared" ca="1" si="138"/>
        <v>-0,241549348861009-0,964319055478558i</v>
      </c>
      <c r="DK146" s="240" t="str">
        <f t="shared" ca="1" si="139"/>
        <v>-0,975009755727852-0,193941498730287i</v>
      </c>
      <c r="DL146" s="240" t="str">
        <f t="shared" ca="1" si="140"/>
        <v>-0,592191425550011+0,798477704259349i</v>
      </c>
      <c r="DM146" s="240" t="str">
        <f t="shared" ca="1" si="141"/>
        <v>0,468620835168733+0,876727917623246i</v>
      </c>
      <c r="DN146" s="240" t="str">
        <f t="shared" ca="1" si="142"/>
        <v>0,992913875477764-0,0487787307949169i</v>
      </c>
      <c r="DO146" s="240" t="str">
        <f t="shared" ca="1" si="143"/>
        <v>0,380429934427202-0,918439107228101i</v>
      </c>
      <c r="DP146" s="240" t="str">
        <f t="shared" ca="1" si="144"/>
        <v>-0,667604363161744-0,736587905807336i</v>
      </c>
      <c r="DQ146" s="240" t="str">
        <f t="shared" ca="1" si="145"/>
        <v>-0,951305226160084+0,288575285453807i</v>
      </c>
      <c r="DR146" s="240" t="str">
        <f t="shared" ca="1" si="146"/>
        <v>-0,145866426541148+0,983351572074988i</v>
      </c>
      <c r="DS146" s="240" t="str">
        <f t="shared" ca="1" si="147"/>
        <v>0,826573358903843+0,552298661092578i</v>
      </c>
      <c r="DT146" s="240" t="str">
        <f t="shared" ca="1" si="148"/>
        <v>0,852677725927129-0,511075360785448i</v>
      </c>
      <c r="DU146" s="240" t="str">
        <f t="shared" ca="1" si="149"/>
        <v>-0,097439949354711-0,989324408353492i</v>
      </c>
      <c r="DV146" s="240" t="str">
        <f t="shared" ca="1" si="150"/>
        <v>-0,935999619227163-0,334906018908054i</v>
      </c>
      <c r="DW146" s="240" t="str">
        <f t="shared" ca="1" si="151"/>
        <v>-0,702942859944742+0,702942859944492i</v>
      </c>
      <c r="DX146" s="240" t="str">
        <f t="shared" ca="1" si="152"/>
        <v>0,33490601890772+0,935999619227282i</v>
      </c>
      <c r="DY146" s="240" t="str">
        <f t="shared" ca="1" si="153"/>
        <v>0,989324408353553+0,0974399493540933i</v>
      </c>
      <c r="DZ146" s="240" t="str">
        <f t="shared" ca="1" si="154"/>
        <v>0,511075360784903-0,852677725927456i</v>
      </c>
      <c r="EA146" s="240" t="str">
        <f t="shared" ca="1" si="155"/>
        <v>-0,552298661093106-0,82657335890349i</v>
      </c>
      <c r="EB146" s="240" t="str">
        <f t="shared" ca="1" si="156"/>
        <v>-0,983351572075038+0,145866426540812i</v>
      </c>
      <c r="EC146" s="240" t="str">
        <f t="shared" ca="1" si="157"/>
        <v>-0,288575285454146+0,951305226159982i</v>
      </c>
      <c r="ED146" s="240" t="str">
        <f t="shared" ca="1" si="158"/>
        <v>0,736587905807098+0,667604363162007i</v>
      </c>
      <c r="EE146" s="240" t="str">
        <f t="shared" ca="1" si="159"/>
        <v>0,918439107227852-0,380429934427801i</v>
      </c>
      <c r="EF146" s="240" t="str">
        <f t="shared" ca="1" si="160"/>
        <v>0,0487787307942969-0,992913875477794i</v>
      </c>
      <c r="EG146" s="240" t="str">
        <f t="shared" ca="1" si="161"/>
        <v>-0,876727917623079-0,468620835169045i</v>
      </c>
      <c r="EH146" s="240" t="str">
        <f t="shared" ca="1" si="162"/>
        <v>-0,798477704259552+0,592191425549739i</v>
      </c>
      <c r="EI146" s="240" t="str">
        <f t="shared" ca="1" si="163"/>
        <v>0,193941498729926+0,975009755727924i</v>
      </c>
      <c r="EJ146" s="240" t="str">
        <f t="shared" ca="1" si="164"/>
        <v>0,964319055478472+0,241549348861352i</v>
      </c>
      <c r="EK146" s="240" t="str">
        <f t="shared" ca="1" si="165"/>
        <v>0,630657548993166-0,768458446887122i</v>
      </c>
      <c r="EL146" s="240" t="str">
        <f t="shared" ca="1" si="166"/>
        <v>-0,4250373609141-0,898665994973334i</v>
      </c>
      <c r="EM146" s="240" t="str">
        <f t="shared" ca="1" si="167"/>
        <v>-0,994111326107009-4,92989917292362E-13i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-0,0901079490804638-0,364177446359992i</v>
      </c>
      <c r="G147" s="247" t="str">
        <f t="shared" si="178"/>
        <v>-0,246692751635472+0,320418524577438i</v>
      </c>
      <c r="H147" s="247" t="str">
        <f t="shared" si="179"/>
        <v>0,00415486533841941-0,113276119329286i</v>
      </c>
      <c r="I147" s="247" t="str">
        <f t="shared" si="174"/>
        <v>-0,0140689173571296+0,130554805822101i</v>
      </c>
      <c r="J147" s="275" t="str">
        <f ca="1">IMPRODUCT(1/N_FFT2,BJ100)</f>
        <v>0,0143963898748407+0,000079983092770123i</v>
      </c>
      <c r="K147" s="274" t="str">
        <f t="shared" ca="1" si="175"/>
        <v>-0,000212983796535806+0,00187839260912694i</v>
      </c>
      <c r="N147" s="265">
        <f t="shared" ca="1" si="176"/>
        <v>1.006208369814483</v>
      </c>
      <c r="O147" s="240">
        <f t="shared" ca="1" si="39"/>
        <v>-0.99379163018551708</v>
      </c>
      <c r="P147" s="240" t="str">
        <f t="shared" ca="1" si="40"/>
        <v>-0,402725426063542+0,908534003452114i</v>
      </c>
      <c r="Q147" s="240" t="str">
        <f t="shared" ca="1" si="41"/>
        <v>0,667389668503097+0,736351026754301i</v>
      </c>
      <c r="R147" s="240" t="str">
        <f t="shared" ca="1" si="42"/>
        <v>0,943633158498641-0,311734288150448i</v>
      </c>
      <c r="S147" s="240" t="str">
        <f t="shared" ca="1" si="43"/>
        <v>0,0974086136742356-0,989006251855291i</v>
      </c>
      <c r="T147" s="240" t="str">
        <f t="shared" ca="1" si="44"/>
        <v>-0,864685169297137-0,489838097971532i</v>
      </c>
      <c r="U147" s="241" t="str">
        <f t="shared" ca="1" si="45"/>
        <v>-0,798220922087437+0,592000982911912i</v>
      </c>
      <c r="V147" s="240" t="str">
        <f t="shared" ca="1" si="46"/>
        <v>0,217740978631169+0,969644610386469i</v>
      </c>
      <c r="W147" s="240" t="str">
        <f t="shared" ca="1" si="47"/>
        <v>0,974696202673886+0,193879129149823i</v>
      </c>
      <c r="X147" s="240" t="str">
        <f t="shared" ca="1" si="48"/>
        <v>0,572233361223331-0,812508944276822i</v>
      </c>
      <c r="Y147" s="240" t="str">
        <f t="shared" ca="1" si="49"/>
        <v>-0,510911004234611-0,852403513588939i</v>
      </c>
      <c r="Z147" s="240" t="str">
        <f t="shared" ca="1" si="50"/>
        <v>-0,986317854614618+0,121650704458314i</v>
      </c>
      <c r="AA147" s="240" t="str">
        <f t="shared" ca="1" si="51"/>
        <v>-0,288482482626613+0,95099929623758i</v>
      </c>
      <c r="AB147" s="240" t="str">
        <f t="shared" ca="1" si="52"/>
        <v>0,752507813960555+0,649117704391965i</v>
      </c>
      <c r="AC147" s="240" t="str">
        <f t="shared" ca="1" si="53"/>
        <v>0,898376993283414-0,424900673294172i</v>
      </c>
      <c r="AD147" s="240" t="str">
        <f t="shared" ca="1" si="54"/>
        <v>-0,0243888675005087-0,993492318726637i</v>
      </c>
      <c r="AE147" s="240" t="str">
        <f t="shared" ca="1" si="55"/>
        <v>-0,918143746709411-0,380307592095124i</v>
      </c>
      <c r="AF147" s="240" t="str">
        <f t="shared" ca="1" si="56"/>
        <v>-0,71975068922347+0,685259622033231i</v>
      </c>
      <c r="AG147" s="240" t="str">
        <f t="shared" ca="1" si="57"/>
        <v>0,334798316595575+0,935698611429747i</v>
      </c>
      <c r="AH147" s="240" t="str">
        <f t="shared" ca="1" si="58"/>
        <v>0,991098908711171+0,0731078475836399i</v>
      </c>
      <c r="AI147" s="240" t="str">
        <f t="shared" ca="1" si="59"/>
        <v>0,468470131554479-0,876445970992004i</v>
      </c>
      <c r="AJ147" s="240" t="str">
        <f t="shared" ca="1" si="60"/>
        <v>-0,611412005344713-0,783452081462002i</v>
      </c>
      <c r="AK147" s="240" t="str">
        <f t="shared" ca="1" si="61"/>
        <v>-0,964008940443118+0,241471669088787i</v>
      </c>
      <c r="AL147" s="240" t="str">
        <f t="shared" ca="1" si="62"/>
        <v>-0,169900494130743+0,979160674415041i</v>
      </c>
      <c r="AM147" s="240" t="str">
        <f t="shared" ca="1" si="63"/>
        <v>0,826307541459892+0,552121047555059i</v>
      </c>
      <c r="AN147" s="240" t="str">
        <f t="shared" ca="1" si="64"/>
        <v>0,839608401877529-0,531676156813007i</v>
      </c>
      <c r="AO147" s="240" t="str">
        <f t="shared" ca="1" si="65"/>
        <v>-0,145819517406928-0,983035336379114i</v>
      </c>
      <c r="AP147" s="240" t="str">
        <f t="shared" ca="1" si="66"/>
        <v>-0,957792587560645-0,265056906042214i</v>
      </c>
      <c r="AQ147" s="240" t="str">
        <f t="shared" ca="1" si="67"/>
        <v>-0,630454736047707+0,768211318597822i</v>
      </c>
      <c r="AR147" s="240" t="str">
        <f t="shared" ca="1" si="68"/>
        <v>-0,630454736047707+0,768211318597822i</v>
      </c>
      <c r="AS147" s="240" t="str">
        <f t="shared" ca="1" si="69"/>
        <v>0,992594564644024-0,0487630440592924i</v>
      </c>
      <c r="AT147" s="240" t="str">
        <f t="shared" ca="1" si="70"/>
        <v>0,357660675053755-0,927200434505333i</v>
      </c>
      <c r="AU147" s="240" t="str">
        <f t="shared" ca="1" si="71"/>
        <v>-0,702716800790633-0,702716800790592i</v>
      </c>
      <c r="AV147" s="240" t="str">
        <f t="shared" ca="1" si="72"/>
        <v>-0,927200434505313+0,35766067505381i</v>
      </c>
      <c r="AW147" s="240" t="str">
        <f t="shared" ca="1" si="73"/>
        <v>-0,0487630440592334+0,992594564644027i</v>
      </c>
      <c r="AX147" s="240" t="str">
        <f t="shared" ca="1" si="74"/>
        <v>0,887678834406421+0,446819976247308i</v>
      </c>
      <c r="AY147" s="240" t="str">
        <f t="shared" ca="1" si="75"/>
        <v>0,768211318597789-0,630454736047747i</v>
      </c>
      <c r="AZ147" s="240" t="str">
        <f t="shared" ca="1" si="76"/>
        <v>-0,265056906042271-0,957792587560629i</v>
      </c>
      <c r="BA147" s="240" t="str">
        <f t="shared" ca="1" si="77"/>
        <v>-0,983035336379123-0,145819517406871i</v>
      </c>
      <c r="BB147" s="240" t="str">
        <f t="shared" ca="1" si="78"/>
        <v>-0,53167615681296+0,839608401877558i</v>
      </c>
      <c r="BC147" s="240" t="str">
        <f t="shared" ca="1" si="79"/>
        <v>0,552121047555108+0,826307541459859i</v>
      </c>
      <c r="BD147" s="240" t="str">
        <f t="shared" ca="1" si="80"/>
        <v>0,979160674415047-0,169900494130707i</v>
      </c>
      <c r="BE147" s="240" t="str">
        <f t="shared" ca="1" si="81"/>
        <v>0,241471669088829-0,964008940443107i</v>
      </c>
      <c r="BF147" s="240" t="str">
        <f t="shared" ca="1" si="82"/>
        <v>-0,783452081461978-0,611412005344745i</v>
      </c>
      <c r="BG147" s="240" t="str">
        <f t="shared" ca="1" si="83"/>
        <v>-0,876445970992024+0,468470131554442i</v>
      </c>
      <c r="BH147" s="240" t="str">
        <f t="shared" ca="1" si="84"/>
        <v>0,0731078475836+0,991098908711174i</v>
      </c>
      <c r="BI147" s="240" t="str">
        <f t="shared" ca="1" si="85"/>
        <v>0,935698611429733+0,334798316595613i</v>
      </c>
      <c r="BJ147" s="240" t="str">
        <f t="shared" ca="1" si="86"/>
        <v>0,685259622033263-0,71975068922344i</v>
      </c>
      <c r="BK147" s="240" t="str">
        <f t="shared" ca="1" si="87"/>
        <v>-0,380307592095087-0,918143746709427i</v>
      </c>
      <c r="BL147" s="240" t="str">
        <f t="shared" ca="1" si="88"/>
        <v>-0,993492318726636-0,0243888675005451i</v>
      </c>
      <c r="BM147" s="240" t="str">
        <f t="shared" ca="1" si="89"/>
        <v>-0,424900673294211+0,898376993283395i</v>
      </c>
      <c r="BN147" s="240" t="str">
        <f t="shared" ca="1" si="90"/>
        <v>0,649117704391935+0,752507813960582i</v>
      </c>
      <c r="BO147" s="240" t="str">
        <f t="shared" ca="1" si="91"/>
        <v>0,950999296237593-0,288482482626573i</v>
      </c>
      <c r="BP147" s="240" t="str">
        <f t="shared" ca="1" si="92"/>
        <v>0,121650704458356-0,986317854614613i</v>
      </c>
      <c r="BQ147" s="240" t="str">
        <f t="shared" ca="1" si="93"/>
        <v>-0,85240351358892-0,510911004234644i</v>
      </c>
      <c r="BR147" s="240" t="str">
        <f t="shared" ca="1" si="94"/>
        <v>-0,812508944276847+0,572233361223296i</v>
      </c>
      <c r="BS147" s="240" t="str">
        <f t="shared" ca="1" si="95"/>
        <v>0,193879129149796+0,974696202673891i</v>
      </c>
      <c r="BT147" s="240" t="str">
        <f t="shared" ca="1" si="96"/>
        <v>0,969644610386466+0,217740978631186i</v>
      </c>
      <c r="BU147" s="240" t="str">
        <f t="shared" ca="1" si="97"/>
        <v>0,592000982911938-0,798220922087418i</v>
      </c>
      <c r="BV147" s="240" t="str">
        <f t="shared" ca="1" si="98"/>
        <v>-0,489838097971501-0,864685169297155i</v>
      </c>
      <c r="BW147" s="240" t="str">
        <f t="shared" ca="1" si="99"/>
        <v>-0,989006251855294+0,097408613674209i</v>
      </c>
      <c r="BX147" s="240" t="str">
        <f t="shared" ca="1" si="100"/>
        <v>-0,311734288150477+0,943633158498631i</v>
      </c>
      <c r="BY147" s="240" t="str">
        <f t="shared" ca="1" si="101"/>
        <v>0,73635102675427+0,667389668503131i</v>
      </c>
      <c r="BZ147" s="240" t="str">
        <f t="shared" ca="1" si="102"/>
        <v>0,908534003452128-0,402725426063509i</v>
      </c>
      <c r="CA147" s="240" t="str">
        <f t="shared" ca="1" si="103"/>
        <v>3,99331241021179E-14-0,993791630185517i</v>
      </c>
      <c r="CB147" s="240" t="str">
        <f t="shared" ca="1" si="104"/>
        <v>-0,908534003452097-0,402725426063583i</v>
      </c>
      <c r="CC147" s="240" t="str">
        <f t="shared" ca="1" si="105"/>
        <v>-0,736351026754324+0,667389668503071i</v>
      </c>
      <c r="CD147" s="240" t="str">
        <f t="shared" ca="1" si="106"/>
        <v>0,311734288150401+0,943633158498656i</v>
      </c>
      <c r="CE147" s="240" t="str">
        <f t="shared" ca="1" si="107"/>
        <v>0,989006251855295+0,0974086136741901i</v>
      </c>
      <c r="CF147" s="240" t="str">
        <f t="shared" ca="1" si="108"/>
        <v>0,489838097971582-0,864685169297109i</v>
      </c>
      <c r="CG147" s="240" t="str">
        <f t="shared" ca="1" si="109"/>
        <v>-0,592000982911873-0,798220922087466i</v>
      </c>
      <c r="CH147" s="240" t="str">
        <f t="shared" ca="1" si="110"/>
        <v>-0,969644610386461+0,217740978631204i</v>
      </c>
      <c r="CI147" s="240" t="str">
        <f t="shared" ca="1" si="111"/>
        <v>-0,193879129149792+0,974696202673892i</v>
      </c>
      <c r="CJ147" s="240" t="str">
        <f t="shared" ca="1" si="112"/>
        <v>0,812508944276858+0,572233361223281i</v>
      </c>
      <c r="CK147" s="240" t="str">
        <f t="shared" ca="1" si="113"/>
        <v>0,85240351358891-0,51091100423466i</v>
      </c>
      <c r="CL147" s="240" t="str">
        <f t="shared" ca="1" si="114"/>
        <v>-0,121650704458368-0,986317854614611i</v>
      </c>
      <c r="CM147" s="240" t="str">
        <f t="shared" ca="1" si="115"/>
        <v>-0,950999296237598-0,288482482626554i</v>
      </c>
      <c r="CN147" s="240" t="str">
        <f t="shared" ca="1" si="116"/>
        <v>-0,64911770439192+0,752507813960594i</v>
      </c>
      <c r="CO147" s="240" t="str">
        <f t="shared" ca="1" si="117"/>
        <v>0,424900673294222+0,89837699328339i</v>
      </c>
      <c r="CP147" s="240" t="str">
        <f t="shared" ca="1" si="118"/>
        <v>0,993492318726635-0,0243888675005711i</v>
      </c>
      <c r="CQ147" s="240" t="str">
        <f t="shared" ca="1" si="119"/>
        <v>0,380307592095069-0,918143746709434i</v>
      </c>
      <c r="CR147" s="240" t="str">
        <f t="shared" ca="1" si="120"/>
        <v>-0,685259622033272-0,719750689223432i</v>
      </c>
      <c r="CS147" s="240" t="str">
        <f t="shared" ca="1" si="121"/>
        <v>-0,935698611429724+0,334798316595638i</v>
      </c>
      <c r="CT147" s="240" t="str">
        <f t="shared" ca="1" si="122"/>
        <v>-0,0731078475835811+0,991098908711176i</v>
      </c>
      <c r="CU147" s="240" t="str">
        <f t="shared" ca="1" si="123"/>
        <v>0,87644597099203+0,468470131554431i</v>
      </c>
      <c r="CV147" s="240" t="str">
        <f t="shared" ca="1" si="124"/>
        <v>0,783452081461962-0,611412005344765i</v>
      </c>
      <c r="CW147" s="240" t="str">
        <f t="shared" ca="1" si="125"/>
        <v>-0,241471669088848-0,964008940443103i</v>
      </c>
      <c r="CX147" s="240" t="str">
        <f t="shared" ca="1" si="126"/>
        <v>-0,979160674415016-0,169900494130883i</v>
      </c>
      <c r="CY147" s="240" t="str">
        <f t="shared" ca="1" si="127"/>
        <v>-0,552121047555263+0,826307541459757i</v>
      </c>
      <c r="CZ147" s="240" t="str">
        <f t="shared" ca="1" si="128"/>
        <v>0,531676156812809+0,839608401877655i</v>
      </c>
      <c r="DA147" s="240" t="str">
        <f t="shared" ca="1" si="129"/>
        <v>0,983035336379149-0,145819517406694i</v>
      </c>
      <c r="DB147" s="240" t="str">
        <f t="shared" ca="1" si="130"/>
        <v>0,26505690604245-0,95779258756058i</v>
      </c>
      <c r="DC147" s="240" t="str">
        <f t="shared" ca="1" si="131"/>
        <v>-0,768211318597676-0,630454736047885i</v>
      </c>
      <c r="DD147" s="240" t="str">
        <f t="shared" ca="1" si="132"/>
        <v>-0,887678834406502+0,446819976247149i</v>
      </c>
      <c r="DE147" s="240" t="str">
        <f t="shared" ca="1" si="133"/>
        <v>0,0487630440590479+0,992594564644036i</v>
      </c>
      <c r="DF147" s="240" t="str">
        <f t="shared" ca="1" si="134"/>
        <v>0,927200434505251+0,35766067505397i</v>
      </c>
      <c r="DG147" s="240" t="str">
        <f t="shared" ca="1" si="135"/>
        <v>0,70271680079076-0,702716800790465i</v>
      </c>
      <c r="DH147" s="240" t="str">
        <f t="shared" ca="1" si="136"/>
        <v>-0,357660675053581-0,927200434505401i</v>
      </c>
      <c r="DI147" s="240" t="str">
        <f t="shared" ca="1" si="137"/>
        <v>-0,992594564644014-0,0487630440594779i</v>
      </c>
      <c r="DJ147" s="240" t="str">
        <f t="shared" ca="1" si="138"/>
        <v>-0,446819976247521+0,887678834406315i</v>
      </c>
      <c r="DK147" s="240" t="str">
        <f t="shared" ca="1" si="139"/>
        <v>0,630454736047563+0,76821131859794i</v>
      </c>
      <c r="DL147" s="240" t="str">
        <f t="shared" ca="1" si="140"/>
        <v>0,957792587560695-0,265056906042035i</v>
      </c>
      <c r="DM147" s="240" t="str">
        <f t="shared" ca="1" si="141"/>
        <v>0,145819517407105-0,983035336379088i</v>
      </c>
      <c r="DN147" s="240" t="str">
        <f t="shared" ca="1" si="142"/>
        <v>-0,839608401877431-0,53167615681316i</v>
      </c>
      <c r="DO147" s="240" t="str">
        <f t="shared" ca="1" si="143"/>
        <v>-0,826307541459995+0,552121047554905i</v>
      </c>
      <c r="DP147" s="240" t="str">
        <f t="shared" ca="1" si="144"/>
        <v>0,169900494130473+0,979160674415087i</v>
      </c>
      <c r="DQ147" s="240" t="str">
        <f t="shared" ca="1" si="145"/>
        <v>0,964008940443049+0,24147166908906i</v>
      </c>
      <c r="DR147" s="240" t="str">
        <f t="shared" ca="1" si="146"/>
        <v>0,611412005344938-0,783452081461827i</v>
      </c>
      <c r="DS147" s="240" t="str">
        <f t="shared" ca="1" si="147"/>
        <v>-0,468470131554238-0,876445970992132i</v>
      </c>
      <c r="DT147" s="240" t="str">
        <f t="shared" ca="1" si="148"/>
        <v>-0,991098908711192+0,073107847583363i</v>
      </c>
      <c r="DU147" s="240" t="str">
        <f t="shared" ca="1" si="149"/>
        <v>-0,334798316595844+0,935698611429651i</v>
      </c>
      <c r="DV147" s="240" t="str">
        <f t="shared" ca="1" si="150"/>
        <v>0,719750689223271+0,68525962203344i</v>
      </c>
      <c r="DW147" s="240" t="str">
        <f t="shared" ca="1" si="151"/>
        <v>0,918143746709524-0,380307592094854i</v>
      </c>
      <c r="DX147" s="240" t="str">
        <f t="shared" ca="1" si="152"/>
        <v>0,0243888675007756-0,99349231872663i</v>
      </c>
      <c r="DY147" s="240" t="str">
        <f t="shared" ca="1" si="153"/>
        <v>-0,898376993283296-0,42490067329442i</v>
      </c>
      <c r="DZ147" s="240" t="str">
        <f t="shared" ca="1" si="154"/>
        <v>-0,752507813960737+0,649117704391754i</v>
      </c>
      <c r="EA147" s="240" t="str">
        <f t="shared" ca="1" si="155"/>
        <v>0,288482482626345+0,950999296237662i</v>
      </c>
      <c r="EB147" s="240" t="str">
        <f t="shared" ca="1" si="156"/>
        <v>0,986317854614584+0,121650704458599i</v>
      </c>
      <c r="EC147" s="240" t="str">
        <f t="shared" ca="1" si="157"/>
        <v>0,51091100423486-0,85240351358879i</v>
      </c>
      <c r="ED147" s="240" t="str">
        <f t="shared" ca="1" si="158"/>
        <v>-0,57223336122309-0,812508944276992i</v>
      </c>
      <c r="EE147" s="240" t="str">
        <f t="shared" ca="1" si="159"/>
        <v>-0,974696202673935+0,193879129149577i</v>
      </c>
      <c r="EF147" s="240" t="str">
        <f t="shared" ca="1" si="160"/>
        <v>-0,217740978631418+0,969644610386413i</v>
      </c>
      <c r="EG147" s="240" t="str">
        <f t="shared" ca="1" si="161"/>
        <v>0,798220922087276+0,592000982912128i</v>
      </c>
      <c r="EH147" s="240" t="str">
        <f t="shared" ca="1" si="162"/>
        <v>0,864685169297273-0,489838097971294i</v>
      </c>
      <c r="EI147" s="240" t="str">
        <f t="shared" ca="1" si="163"/>
        <v>-0,0974086136739585-0,989006251855318i</v>
      </c>
      <c r="EJ147" s="240" t="str">
        <f t="shared" ca="1" si="164"/>
        <v>-0,943633158498552-0,311734288150716i</v>
      </c>
      <c r="EK147" s="240" t="str">
        <f t="shared" ca="1" si="165"/>
        <v>-0,667389668503297+0,73635102675412i</v>
      </c>
      <c r="EL147" s="240" t="str">
        <f t="shared" ca="1" si="166"/>
        <v>0,402725426063293+0,908534003452225i</v>
      </c>
      <c r="EM147" s="240" t="str">
        <f t="shared" ca="1" si="167"/>
        <v>0,993791630185517+2,77583046836738E-13i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-0,0901125273629331-0,355502491859788i</v>
      </c>
      <c r="G148" s="247" t="str">
        <f t="shared" si="178"/>
        <v>-0,240180965072846+0,318967673026194i</v>
      </c>
      <c r="H148" s="247" t="str">
        <f t="shared" si="179"/>
        <v>0,0040610136739996-0,110916583321396i</v>
      </c>
      <c r="I148" s="247" t="str">
        <f t="shared" si="174"/>
        <v>-0,0130364124424515+0,127379079039773i</v>
      </c>
      <c r="J148" s="275" t="str">
        <f ca="1">IMPRODUCT(1/N_FFT2,BK100)</f>
        <v>0,00405621122352988-8,04071344317688E-07i</v>
      </c>
      <c r="K148" s="274" t="str">
        <f t="shared" ca="1" si="175"/>
        <v>-0,0000527760205963149+0,000516686932249705i</v>
      </c>
      <c r="N148" s="265">
        <f t="shared" ca="1" si="176"/>
        <v>1.0065694390081337</v>
      </c>
      <c r="O148" s="240">
        <f t="shared" ca="1" si="39"/>
        <v>-0.99343056099186622</v>
      </c>
      <c r="P148" s="240" t="str">
        <f t="shared" ca="1" si="40"/>
        <v>-0,380169416896746+0,91781016227159i</v>
      </c>
      <c r="Q148" s="240" t="str">
        <f t="shared" ca="1" si="41"/>
        <v>0,702461486315301+0,702461486315308i</v>
      </c>
      <c r="R148" s="240" t="str">
        <f t="shared" ca="1" si="42"/>
        <v>0,91781016227159-0,380169416896746i</v>
      </c>
      <c r="S148" s="240" t="str">
        <f t="shared" ca="1" si="43"/>
        <v>1,82564987528728E-16-0,993430560991866i</v>
      </c>
      <c r="T148" s="240" t="str">
        <f t="shared" ca="1" si="44"/>
        <v>-0,91781016227159-0,380169416896746i</v>
      </c>
      <c r="U148" s="241" t="str">
        <f t="shared" ca="1" si="45"/>
        <v>-0,702461486315308+0,702461486315301i</v>
      </c>
      <c r="V148" s="240" t="str">
        <f t="shared" ca="1" si="46"/>
        <v>0,380169416896746+0,91781016227159i</v>
      </c>
      <c r="W148" s="240" t="str">
        <f t="shared" ca="1" si="47"/>
        <v>0,993430560991866+3,65129975057457E-16i</v>
      </c>
      <c r="X148" s="240" t="str">
        <f t="shared" ca="1" si="48"/>
        <v>0,380169416896701-0,917810162271609i</v>
      </c>
      <c r="Y148" s="240" t="str">
        <f t="shared" ca="1" si="49"/>
        <v>-0,702461486315287-0,702461486315322i</v>
      </c>
      <c r="Z148" s="240" t="str">
        <f t="shared" ca="1" si="50"/>
        <v>-0,917810162271589+0,380169416896747i</v>
      </c>
      <c r="AA148" s="240" t="str">
        <f t="shared" ca="1" si="51"/>
        <v>2,9451986952695E-14+0,993430560991866i</v>
      </c>
      <c r="AB148" s="240" t="str">
        <f t="shared" ca="1" si="52"/>
        <v>0,917810162271575+0,380169416896782i</v>
      </c>
      <c r="AC148" s="240" t="str">
        <f t="shared" ca="1" si="53"/>
        <v>0,702461486315314-0,702461486315295i</v>
      </c>
      <c r="AD148" s="240" t="str">
        <f t="shared" ca="1" si="54"/>
        <v>-0,380169416896757-0,917810162271585i</v>
      </c>
      <c r="AE148" s="240" t="str">
        <f t="shared" ca="1" si="55"/>
        <v>-0,993430560991866+4,16222321655761E-14i</v>
      </c>
      <c r="AF148" s="240" t="str">
        <f t="shared" ca="1" si="56"/>
        <v>-0,380169416896774+0,917810162271578i</v>
      </c>
      <c r="AG148" s="240" t="str">
        <f t="shared" ca="1" si="57"/>
        <v>0,702461486315301+0,702461486315308i</v>
      </c>
      <c r="AH148" s="240" t="str">
        <f t="shared" ca="1" si="58"/>
        <v>0,917810162271582-0,380169416896765i</v>
      </c>
      <c r="AI148" s="240" t="str">
        <f t="shared" ca="1" si="59"/>
        <v>4,85593785677961E-14-0,993430560991866i</v>
      </c>
      <c r="AJ148" s="240" t="str">
        <f t="shared" ca="1" si="60"/>
        <v>-0,917810162271583-0,380169416896763i</v>
      </c>
      <c r="AK148" s="240" t="str">
        <f t="shared" ca="1" si="61"/>
        <v>-0,7024614863153+0,702461486315309i</v>
      </c>
      <c r="AL148" s="240" t="str">
        <f t="shared" ca="1" si="62"/>
        <v>0,380169416896776+0,917810162271577i</v>
      </c>
      <c r="AM148" s="240" t="str">
        <f t="shared" ca="1" si="63"/>
        <v>0,993430560991866+3,99185076978892E-14i</v>
      </c>
      <c r="AN148" s="240" t="str">
        <f t="shared" ca="1" si="64"/>
        <v>0,380169416896755-0,917810162271586i</v>
      </c>
      <c r="AO148" s="240" t="str">
        <f t="shared" ca="1" si="65"/>
        <v>-0,702461486315316-0,702461486315293i</v>
      </c>
      <c r="AP148" s="240" t="str">
        <f t="shared" ca="1" si="66"/>
        <v>-0,917810162271574+0,380169416896784i</v>
      </c>
      <c r="AQ148" s="240" t="str">
        <f t="shared" ca="1" si="67"/>
        <v>-2,7748262485008E-14+0,993430560991866i</v>
      </c>
      <c r="AR148" s="240" t="str">
        <f t="shared" ca="1" si="68"/>
        <v>-2,7748262485008E-14+0,993430560991866i</v>
      </c>
      <c r="AS148" s="240" t="str">
        <f t="shared" ca="1" si="69"/>
        <v>0,702461486315285-0,702461486315324i</v>
      </c>
      <c r="AT148" s="240" t="str">
        <f t="shared" ca="1" si="70"/>
        <v>-0,380169416896701-0,917810162271609i</v>
      </c>
      <c r="AU148" s="240" t="str">
        <f t="shared" ca="1" si="71"/>
        <v>-0,993430560991866-1,55780172721268E-14i</v>
      </c>
      <c r="AV148" s="240" t="str">
        <f t="shared" ca="1" si="72"/>
        <v>-0,380169416896736+0,917810162271594i</v>
      </c>
      <c r="AW148" s="240" t="str">
        <f t="shared" ca="1" si="73"/>
        <v>0,702461486315328+0,702461486315281i</v>
      </c>
      <c r="AX148" s="240" t="str">
        <f t="shared" ca="1" si="74"/>
        <v>0,917810162271604-0,380169416896712i</v>
      </c>
      <c r="AY148" s="240" t="str">
        <f t="shared" ca="1" si="75"/>
        <v>1,04665207451942E-14-0,993430560991866i</v>
      </c>
      <c r="AZ148" s="240" t="str">
        <f t="shared" ca="1" si="76"/>
        <v>-0,917810162271599-0,380169416896724i</v>
      </c>
      <c r="BA148" s="240" t="str">
        <f t="shared" ca="1" si="77"/>
        <v>-0,702461486315343+0,702461486315267i</v>
      </c>
      <c r="BB148" s="240" t="str">
        <f t="shared" ca="1" si="78"/>
        <v>0,380169416896723+0,917810162271599i</v>
      </c>
      <c r="BC148" s="240" t="str">
        <f t="shared" ca="1" si="79"/>
        <v>0,993430560991866-1,70372446768697E-15i</v>
      </c>
      <c r="BD148" s="240" t="str">
        <f t="shared" ca="1" si="80"/>
        <v>0,38016941689672-0,917810162271601i</v>
      </c>
      <c r="BE148" s="240" t="str">
        <f t="shared" ca="1" si="81"/>
        <v>-0,702461486315275-0,702461486315334i</v>
      </c>
      <c r="BF148" s="240" t="str">
        <f t="shared" ca="1" si="82"/>
        <v>-0,917810162271598+0,380169416896728i</v>
      </c>
      <c r="BG148" s="240" t="str">
        <f t="shared" ca="1" si="83"/>
        <v>1,38739696805681E-14+0,993430560991866i</v>
      </c>
      <c r="BH148" s="240" t="str">
        <f t="shared" ca="1" si="84"/>
        <v>0,917810162271605+0,380169416896708i</v>
      </c>
      <c r="BI148" s="240" t="str">
        <f t="shared" ca="1" si="85"/>
        <v>0,702461486315331-0,702461486315278i</v>
      </c>
      <c r="BJ148" s="240" t="str">
        <f t="shared" ca="1" si="86"/>
        <v>-0,380169416896739-0,917810162271593i</v>
      </c>
      <c r="BK148" s="240" t="str">
        <f t="shared" ca="1" si="87"/>
        <v>-0,993430560991866+1,89854662075008E-14i</v>
      </c>
      <c r="BL148" s="240" t="str">
        <f t="shared" ca="1" si="88"/>
        <v>-0,380169416896789+0,917810162271572i</v>
      </c>
      <c r="BM148" s="240" t="str">
        <f t="shared" ca="1" si="89"/>
        <v>0,702461486315287+0,702461486315322i</v>
      </c>
      <c r="BN148" s="240" t="str">
        <f t="shared" ca="1" si="90"/>
        <v>0,917810162271588-0,38016941689675i</v>
      </c>
      <c r="BO148" s="240" t="str">
        <f t="shared" ca="1" si="91"/>
        <v>-3,11557114203819E-14-0,993430560991866i</v>
      </c>
      <c r="BP148" s="240" t="str">
        <f t="shared" ca="1" si="92"/>
        <v>-0,917810162271574-0,380169416896784i</v>
      </c>
      <c r="BQ148" s="240" t="str">
        <f t="shared" ca="1" si="93"/>
        <v>-0,702461486315313+0,702461486315296i</v>
      </c>
      <c r="BR148" s="240" t="str">
        <f t="shared" ca="1" si="94"/>
        <v>0,380169416896762+0,917810162271583i</v>
      </c>
      <c r="BS148" s="240" t="str">
        <f t="shared" ca="1" si="95"/>
        <v>0,993430560991866-4,33259566332632E-14i</v>
      </c>
      <c r="BT148" s="240" t="str">
        <f t="shared" ca="1" si="96"/>
        <v>0,380169416896773-0,917810162271579i</v>
      </c>
      <c r="BU148" s="240" t="str">
        <f t="shared" ca="1" si="97"/>
        <v>-0,702461486315299-0,70246148631531i</v>
      </c>
      <c r="BV148" s="240" t="str">
        <f t="shared" ca="1" si="98"/>
        <v>-0,917810162271579+0,380169416896773i</v>
      </c>
      <c r="BW148" s="240" t="str">
        <f t="shared" ca="1" si="99"/>
        <v>-4,33262797571349E-14+0,993430560991866i</v>
      </c>
      <c r="BX148" s="240" t="str">
        <f t="shared" ca="1" si="100"/>
        <v>0,917810162271583+0,380169416896762i</v>
      </c>
      <c r="BY148" s="240" t="str">
        <f t="shared" ca="1" si="101"/>
        <v>0,702461486315301-0,702461486315308i</v>
      </c>
      <c r="BZ148" s="240" t="str">
        <f t="shared" ca="1" si="102"/>
        <v>-0,380169416896771-0,917810162271579i</v>
      </c>
      <c r="CA148" s="240" t="str">
        <f t="shared" ca="1" si="103"/>
        <v>-0,993430560991866-3,11560345442537E-14i</v>
      </c>
      <c r="CB148" s="240" t="str">
        <f t="shared" ca="1" si="104"/>
        <v>-0,38016941689675+0,917810162271588i</v>
      </c>
      <c r="CC148" s="240" t="str">
        <f t="shared" ca="1" si="105"/>
        <v>0,702461486315317+0,702461486315292i</v>
      </c>
      <c r="CD148" s="240" t="str">
        <f t="shared" ca="1" si="106"/>
        <v>0,917810162271575-0,380169416896782i</v>
      </c>
      <c r="CE148" s="240" t="str">
        <f t="shared" ca="1" si="107"/>
        <v>3,31032867032695E-14-0,993430560991866i</v>
      </c>
      <c r="CF148" s="240" t="str">
        <f t="shared" ca="1" si="108"/>
        <v>-0,917810162271593-0,380169416896739i</v>
      </c>
      <c r="CG148" s="240" t="str">
        <f t="shared" ca="1" si="109"/>
        <v>-0,702461486315284+0,702461486315325i</v>
      </c>
      <c r="CH148" s="240" t="str">
        <f t="shared" ca="1" si="110"/>
        <v>0,380169416896703+0,917810162271608i</v>
      </c>
      <c r="CI148" s="240" t="str">
        <f t="shared" ca="1" si="111"/>
        <v>0,993430560991866+2,09330414903884E-14i</v>
      </c>
      <c r="CJ148" s="240" t="str">
        <f t="shared" ca="1" si="112"/>
        <v>0,380169416896741-0,917810162271592i</v>
      </c>
      <c r="CK148" s="240" t="str">
        <f t="shared" ca="1" si="113"/>
        <v>-0,702461486315334-0,702461486315275i</v>
      </c>
      <c r="CL148" s="240" t="str">
        <f t="shared" ca="1" si="114"/>
        <v>-0,917810162271604+0,380169416896713i</v>
      </c>
      <c r="CM148" s="240" t="str">
        <f t="shared" ca="1" si="115"/>
        <v>-8,76279627750723E-15+0,993430560991866i</v>
      </c>
      <c r="CN148" s="240" t="str">
        <f t="shared" ca="1" si="116"/>
        <v>0,917810162271597+0,380169416896729i</v>
      </c>
      <c r="CO148" s="240" t="str">
        <f t="shared" ca="1" si="117"/>
        <v>0,702461486315337-0,702461486315272i</v>
      </c>
      <c r="CP148" s="240" t="str">
        <f t="shared" ca="1" si="118"/>
        <v>-0,380169416896724-0,917810162271599i</v>
      </c>
      <c r="CQ148" s="240" t="str">
        <f t="shared" ca="1" si="119"/>
        <v>-0,993430560991866+3,40744893537395E-15i</v>
      </c>
      <c r="CR148" s="240" t="str">
        <f t="shared" ca="1" si="120"/>
        <v>-0,380169416896718+0,917810162271601i</v>
      </c>
      <c r="CS148" s="240" t="str">
        <f t="shared" ca="1" si="121"/>
        <v>0,702461486315271+0,702461486315338i</v>
      </c>
      <c r="CT148" s="240" t="str">
        <f t="shared" ca="1" si="122"/>
        <v>0,917810162271594-0,380169416896736i</v>
      </c>
      <c r="CU148" s="240" t="str">
        <f t="shared" ca="1" si="123"/>
        <v>-1,55776941482551E-14-0,993430560991866i</v>
      </c>
      <c r="CV148" s="240" t="str">
        <f t="shared" ca="1" si="124"/>
        <v>-0,917810162271719-0,380169416896433i</v>
      </c>
      <c r="CW148" s="240" t="str">
        <f t="shared" ca="1" si="125"/>
        <v>-0,70246148631519+0,702461486315419i</v>
      </c>
      <c r="CX148" s="240" t="str">
        <f t="shared" ca="1" si="126"/>
        <v>0,380169416896734+0,917810162271595i</v>
      </c>
      <c r="CY148" s="240" t="str">
        <f t="shared" ca="1" si="127"/>
        <v>0,993430560991866+1,69897023845422E-13i</v>
      </c>
      <c r="CZ148" s="240" t="str">
        <f t="shared" ca="1" si="128"/>
        <v>0,380169416897061-0,91781016227146i</v>
      </c>
      <c r="DA148" s="240" t="str">
        <f t="shared" ca="1" si="129"/>
        <v>-0,702461486315638-0,702461486314971i</v>
      </c>
      <c r="DB148" s="240" t="str">
        <f t="shared" ca="1" si="130"/>
        <v>-0,917810162271477+0,380169416897019i</v>
      </c>
      <c r="DC148" s="240" t="str">
        <f t="shared" ca="1" si="131"/>
        <v>1,38740666177297E-13+0,993430560991866i</v>
      </c>
      <c r="DD148" s="240" t="str">
        <f t="shared" ca="1" si="132"/>
        <v>0,917810162271577+0,380169416896776i</v>
      </c>
      <c r="DE148" s="240" t="str">
        <f t="shared" ca="1" si="133"/>
        <v>0,702461486315452-0,702461486315157i</v>
      </c>
      <c r="DF148" s="240" t="str">
        <f t="shared" ca="1" si="134"/>
        <v>-0,380169416896392-0,917810162271737i</v>
      </c>
      <c r="DG148" s="240" t="str">
        <f t="shared" ca="1" si="135"/>
        <v>-0,993430560991866+4,47378356200016E-13i</v>
      </c>
      <c r="DH148" s="240" t="str">
        <f t="shared" ca="1" si="136"/>
        <v>-0,380169416896491+0,917810162271695i</v>
      </c>
      <c r="DI148" s="240" t="str">
        <f t="shared" ca="1" si="137"/>
        <v>0,702461486315376+0,702461486315234i</v>
      </c>
      <c r="DJ148" s="240" t="str">
        <f t="shared" ca="1" si="138"/>
        <v>0,917810162271619-0,380169416896677i</v>
      </c>
      <c r="DK148" s="240" t="str">
        <f t="shared" ca="1" si="139"/>
        <v>2,46326267181955E-13-0,993430560991866i</v>
      </c>
      <c r="DL148" s="240" t="str">
        <f t="shared" ca="1" si="140"/>
        <v>-0,91781016227143-0,380169416897132i</v>
      </c>
      <c r="DM148" s="240" t="str">
        <f t="shared" ca="1" si="141"/>
        <v>-0,702461486315015+0,702461486315594i</v>
      </c>
      <c r="DN148" s="240" t="str">
        <f t="shared" ca="1" si="142"/>
        <v>0,380169416896962+0,917810162271501i</v>
      </c>
      <c r="DO148" s="240" t="str">
        <f t="shared" ca="1" si="143"/>
        <v>0,993430560991866-6,2311422840764E-14i</v>
      </c>
      <c r="DP148" s="240" t="str">
        <f t="shared" ca="1" si="144"/>
        <v>0,380169416896847-0,917810162271548i</v>
      </c>
      <c r="DQ148" s="240" t="str">
        <f t="shared" ca="1" si="145"/>
        <v>-0,702461486315103-0,702461486315506i</v>
      </c>
      <c r="DR148" s="240" t="str">
        <f t="shared" ca="1" si="146"/>
        <v>-0,917810162271761+0,380169416896334i</v>
      </c>
      <c r="DS148" s="240" t="str">
        <f t="shared" ca="1" si="147"/>
        <v>3,70949112863482E-13+0,993430560991866i</v>
      </c>
      <c r="DT148" s="240" t="str">
        <f t="shared" ca="1" si="148"/>
        <v>0,917810162271666+0,380169416896561i</v>
      </c>
      <c r="DU148" s="240" t="str">
        <f t="shared" ca="1" si="149"/>
        <v>0,702461486315277-0,702461486315332i</v>
      </c>
      <c r="DV148" s="240" t="str">
        <f t="shared" ca="1" si="150"/>
        <v>-0,380169416896606-0,917810162271648i</v>
      </c>
      <c r="DW148" s="240" t="str">
        <f t="shared" ca="1" si="151"/>
        <v>-0,993430560991866-3,0863801314659E-13i</v>
      </c>
      <c r="DX148" s="240" t="str">
        <f t="shared" ca="1" si="152"/>
        <v>-0,380169416897202+0,917810162271401i</v>
      </c>
      <c r="DY148" s="240" t="str">
        <f t="shared" ca="1" si="153"/>
        <v>0,70246148631554+0,70246148631507i</v>
      </c>
      <c r="DZ148" s="240" t="str">
        <f t="shared" ca="1" si="154"/>
        <v>0,917810162271524-0,380169416896904i</v>
      </c>
      <c r="EA148" s="240" t="str">
        <f t="shared" ca="1" si="155"/>
        <v>1,41178204957687E-14-0,993430560991866i</v>
      </c>
      <c r="EB148" s="240" t="str">
        <f t="shared" ca="1" si="156"/>
        <v>-0,917810162271524-0,380169416896904i</v>
      </c>
      <c r="EC148" s="240" t="str">
        <f t="shared" ca="1" si="157"/>
        <v>-0,702461486315559+0,70246148631505i</v>
      </c>
      <c r="ED148" s="240" t="str">
        <f t="shared" ca="1" si="158"/>
        <v>0,380169416897176+0,917810162271412i</v>
      </c>
      <c r="EE148" s="240" t="str">
        <f t="shared" ca="1" si="159"/>
        <v>0,993430560991866-3,08637366898847E-13i</v>
      </c>
      <c r="EF148" s="240" t="str">
        <f t="shared" ca="1" si="160"/>
        <v>0,380169416896632-0,917810162271637i</v>
      </c>
      <c r="EG148" s="240" t="str">
        <f t="shared" ca="1" si="161"/>
        <v>-0,702461486315277-0,702461486315332i</v>
      </c>
      <c r="EH148" s="240" t="str">
        <f t="shared" ca="1" si="162"/>
        <v>-0,917810162271677+0,380169416896536i</v>
      </c>
      <c r="EI148" s="240" t="str">
        <f t="shared" ca="1" si="163"/>
        <v>-3,85067256483123E-13+0,993430560991866i</v>
      </c>
      <c r="EJ148" s="240" t="str">
        <f t="shared" ca="1" si="164"/>
        <v>0,917810162271761+0,380169416896334i</v>
      </c>
      <c r="EK148" s="240" t="str">
        <f t="shared" ca="1" si="165"/>
        <v>0,702461486315123-0,702461486315486i</v>
      </c>
      <c r="EL148" s="240" t="str">
        <f t="shared" ca="1" si="166"/>
        <v>-0,380169416896834-0,917810162271553i</v>
      </c>
      <c r="EM148" s="240" t="str">
        <f t="shared" ca="1" si="167"/>
        <v>-0,993430560991866-6,23120690885075E-14i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-0,0900927259276462-0,347165905956681i</v>
      </c>
      <c r="G149" s="247" t="str">
        <f t="shared" si="178"/>
        <v>-0,233854443442023+0,317421948977484i</v>
      </c>
      <c r="H149" s="247" t="str">
        <f t="shared" si="179"/>
        <v>0,0039728789293113-0,108653223584011i</v>
      </c>
      <c r="I149" s="247" t="str">
        <f t="shared" si="174"/>
        <v>-0,0121000251940125+0,124338381144963i</v>
      </c>
      <c r="J149" s="275" t="str">
        <f ca="1">IMPRODUCT(1/N_FFT2,BL100)</f>
        <v>-0,00602161074509461-0,0000799833285324469i</v>
      </c>
      <c r="K149" s="274" t="str">
        <f t="shared" ca="1" si="175"/>
        <v>0,0000828066393124913-0,000747749531639835i</v>
      </c>
      <c r="N149" s="265">
        <f t="shared" ca="1" si="176"/>
        <v>1.0069801287662954</v>
      </c>
      <c r="O149" s="240">
        <f t="shared" ca="1" si="39"/>
        <v>-0.9930198712337045</v>
      </c>
      <c r="P149" s="240" t="str">
        <f t="shared" ca="1" si="40"/>
        <v>-0,357382922837626+0,926480388960845i</v>
      </c>
      <c r="Q149" s="240" t="str">
        <f t="shared" ca="1" si="41"/>
        <v>0,735779191090453+0,666871386868024i</v>
      </c>
      <c r="R149" s="240" t="str">
        <f t="shared" ca="1" si="42"/>
        <v>0,886989480555986-0,446472984678834i</v>
      </c>
      <c r="S149" s="240" t="str">
        <f t="shared" ca="1" si="43"/>
        <v>-0,0973329680687557-0,988238209133774i</v>
      </c>
      <c r="T149" s="240" t="str">
        <f t="shared" ca="1" si="44"/>
        <v>-0,957048784754313-0,264851068084113i</v>
      </c>
      <c r="U149" s="241" t="str">
        <f t="shared" ca="1" si="45"/>
        <v>-0,59154124664108+0,797601039484854i</v>
      </c>
      <c r="V149" s="240" t="str">
        <f t="shared" ca="1" si="46"/>
        <v>0,531263267610624+0,8389563785756i</v>
      </c>
      <c r="W149" s="240" t="str">
        <f t="shared" ca="1" si="47"/>
        <v>0,973939272853929-0,193728566447396i</v>
      </c>
      <c r="X149" s="240" t="str">
        <f t="shared" ca="1" si="48"/>
        <v>0,16976855276261-0,978400277574517i</v>
      </c>
      <c r="Y149" s="240" t="str">
        <f t="shared" ca="1" si="49"/>
        <v>-0,851741553855921-0,51051424083967i</v>
      </c>
      <c r="Z149" s="240" t="str">
        <f t="shared" ca="1" si="50"/>
        <v>-0,782843668049305+0,610937194857305i</v>
      </c>
      <c r="AA149" s="240" t="str">
        <f t="shared" ca="1" si="51"/>
        <v>0,288258452828332+0,950260768967139i</v>
      </c>
      <c r="AB149" s="240" t="str">
        <f t="shared" ca="1" si="52"/>
        <v>0,990329240873679+0,0730510734730609i</v>
      </c>
      <c r="AC149" s="240" t="str">
        <f t="shared" ca="1" si="53"/>
        <v>0,424570703823452-0,89767933145409i</v>
      </c>
      <c r="AD149" s="240" t="str">
        <f t="shared" ca="1" si="54"/>
        <v>-0,684727462945192-0,719191745053879i</v>
      </c>
      <c r="AE149" s="240" t="str">
        <f t="shared" ca="1" si="55"/>
        <v>-0,917430734409807+0,380012252730468i</v>
      </c>
      <c r="AF149" s="240" t="str">
        <f t="shared" ca="1" si="56"/>
        <v>0,0243699275877146+0,992720792214192i</v>
      </c>
      <c r="AG149" s="240" t="str">
        <f t="shared" ca="1" si="57"/>
        <v>0,934971966368912+0,334538318835455i</v>
      </c>
      <c r="AH149" s="240" t="str">
        <f t="shared" ca="1" si="58"/>
        <v>0,648613612403319-0,751923431254885i</v>
      </c>
      <c r="AI149" s="240" t="str">
        <f t="shared" ca="1" si="59"/>
        <v>-0,468106326902981-0,875765340361448i</v>
      </c>
      <c r="AJ149" s="240" t="str">
        <f t="shared" ca="1" si="60"/>
        <v>-0,985551899649298+0,121556232923957i</v>
      </c>
      <c r="AK149" s="240" t="str">
        <f t="shared" ca="1" si="61"/>
        <v>-0,241284146959919+0,963260310139905i</v>
      </c>
      <c r="AL149" s="240" t="str">
        <f t="shared" ca="1" si="62"/>
        <v>0,811877965878427+0,571788976097048i</v>
      </c>
      <c r="AM149" s="240" t="str">
        <f t="shared" ca="1" si="63"/>
        <v>0,825665847343425-0,551692281254385i</v>
      </c>
      <c r="AN149" s="240" t="str">
        <f t="shared" ca="1" si="64"/>
        <v>-0,21757188528775-0,968891603533304i</v>
      </c>
      <c r="AO149" s="240" t="str">
        <f t="shared" ca="1" si="65"/>
        <v>-0,982271930552631-0,145706276849733i</v>
      </c>
      <c r="AP149" s="240" t="str">
        <f t="shared" ca="1" si="66"/>
        <v>-0,489457699379392+0,864013671872868i</v>
      </c>
      <c r="AQ149" s="240" t="str">
        <f t="shared" ca="1" si="67"/>
        <v>0,629965137351712+0,767614740860572i</v>
      </c>
      <c r="AR149" s="240" t="str">
        <f t="shared" ca="1" si="68"/>
        <v>0,629965137351712+0,767614740860572i</v>
      </c>
      <c r="AS149" s="240" t="str">
        <f t="shared" ca="1" si="69"/>
        <v>0,0487251756423301-0,99182373530967i</v>
      </c>
      <c r="AT149" s="240" t="str">
        <f t="shared" ca="1" si="70"/>
        <v>-0,907828453889307-0,402412677451834i</v>
      </c>
      <c r="AU149" s="240" t="str">
        <f t="shared" ca="1" si="71"/>
        <v>-0,702171084802322+0,702171084802367i</v>
      </c>
      <c r="AV149" s="240" t="str">
        <f t="shared" ca="1" si="72"/>
        <v>0,4024126774518+0,907828453889322i</v>
      </c>
      <c r="AW149" s="240" t="str">
        <f t="shared" ca="1" si="73"/>
        <v>0,991823735309667-0,0487251756423993i</v>
      </c>
      <c r="AX149" s="240" t="str">
        <f t="shared" ca="1" si="74"/>
        <v>0,311492201459266-0,942900351625272i</v>
      </c>
      <c r="AY149" s="240" t="str">
        <f t="shared" ca="1" si="75"/>
        <v>-0,767614740860549-0,629965137351739i</v>
      </c>
      <c r="AZ149" s="240" t="str">
        <f t="shared" ca="1" si="76"/>
        <v>-0,864013671872886+0,489457699379361i</v>
      </c>
      <c r="BA149" s="240" t="str">
        <f t="shared" ca="1" si="77"/>
        <v>0,145706276849704+0,982271930552635i</v>
      </c>
      <c r="BB149" s="240" t="str">
        <f t="shared" ca="1" si="78"/>
        <v>0,968891603533318+0,217571885287685i</v>
      </c>
      <c r="BC149" s="240" t="str">
        <f t="shared" ca="1" si="79"/>
        <v>0,551692281254412-0,825665847343407i</v>
      </c>
      <c r="BD149" s="240" t="str">
        <f t="shared" ca="1" si="80"/>
        <v>-0,571788976097018-0,811877965878448i</v>
      </c>
      <c r="BE149" s="240" t="str">
        <f t="shared" ca="1" si="81"/>
        <v>-0,963260310139914+0,241284146959884i</v>
      </c>
      <c r="BF149" s="240" t="str">
        <f t="shared" ca="1" si="82"/>
        <v>-0,12155623292399+0,985551899649294i</v>
      </c>
      <c r="BG149" s="240" t="str">
        <f t="shared" ca="1" si="83"/>
        <v>0,875765340361479+0,468106326902922i</v>
      </c>
      <c r="BH149" s="240" t="str">
        <f t="shared" ca="1" si="84"/>
        <v>0,751923431254907-0,648613612403294i</v>
      </c>
      <c r="BI149" s="240" t="str">
        <f t="shared" ca="1" si="85"/>
        <v>-0,334538318835514-0,934971966368891i</v>
      </c>
      <c r="BJ149" s="240" t="str">
        <f t="shared" ca="1" si="86"/>
        <v>-0,992720792214191-0,0243699275877441i</v>
      </c>
      <c r="BK149" s="240" t="str">
        <f t="shared" ca="1" si="87"/>
        <v>-0,380012252730407+0,917430734409832i</v>
      </c>
      <c r="BL149" s="240" t="str">
        <f t="shared" ca="1" si="88"/>
        <v>0,719191745053856+0,684727462945216i</v>
      </c>
      <c r="BM149" s="240" t="str">
        <f t="shared" ca="1" si="89"/>
        <v>0,897679331454105-0,424570703823419i</v>
      </c>
      <c r="BN149" s="240" t="str">
        <f t="shared" ca="1" si="90"/>
        <v>-0,0730510734731231-0,990329240873674i</v>
      </c>
      <c r="BO149" s="240" t="str">
        <f t="shared" ca="1" si="91"/>
        <v>-0,95026076896713-0,288258452828362i</v>
      </c>
      <c r="BP149" s="240" t="str">
        <f t="shared" ca="1" si="92"/>
        <v>-0,610937194857253+0,782843668049346i</v>
      </c>
      <c r="BQ149" s="240" t="str">
        <f t="shared" ca="1" si="93"/>
        <v>0,51051424083964+0,851741553855938i</v>
      </c>
      <c r="BR149" s="240" t="str">
        <f t="shared" ca="1" si="94"/>
        <v>0,978400277574506-0,169768552762672i</v>
      </c>
      <c r="BS149" s="240" t="str">
        <f t="shared" ca="1" si="95"/>
        <v>0,193728566447394-0,973939272853929i</v>
      </c>
      <c r="BT149" s="240" t="str">
        <f t="shared" ca="1" si="96"/>
        <v>-0,838956378575578-0,531263267610658i</v>
      </c>
      <c r="BU149" s="240" t="str">
        <f t="shared" ca="1" si="97"/>
        <v>-0,797601039484835+0,591541246641107i</v>
      </c>
      <c r="BV149" s="240" t="str">
        <f t="shared" ca="1" si="98"/>
        <v>0,264851068084096+0,957048784754318i</v>
      </c>
      <c r="BW149" s="240" t="str">
        <f t="shared" ca="1" si="99"/>
        <v>0,988238209133778+0,0973329680687165i</v>
      </c>
      <c r="BX149" s="240" t="str">
        <f t="shared" ca="1" si="100"/>
        <v>0,446472984678835-0,886989480555985i</v>
      </c>
      <c r="BY149" s="240" t="str">
        <f t="shared" ca="1" si="101"/>
        <v>-0,666871386867992-0,735779191090482i</v>
      </c>
      <c r="BZ149" s="240" t="str">
        <f t="shared" ca="1" si="102"/>
        <v>-0,926480388960843+0,35738292283763i</v>
      </c>
      <c r="CA149" s="240" t="str">
        <f t="shared" ca="1" si="103"/>
        <v>-3,64958572228927E-14+0,993019871233704i</v>
      </c>
      <c r="CB149" s="240" t="str">
        <f t="shared" ca="1" si="104"/>
        <v>0,926480388960853+0,357382922837606i</v>
      </c>
      <c r="CC149" s="240" t="str">
        <f t="shared" ca="1" si="105"/>
        <v>0,666871386868046-0,735779191090433i</v>
      </c>
      <c r="CD149" s="240" t="str">
        <f t="shared" ca="1" si="106"/>
        <v>-0,446472984678871-0,886989480555966i</v>
      </c>
      <c r="CE149" s="240" t="str">
        <f t="shared" ca="1" si="107"/>
        <v>-0,988238209133774+0,0973329680687562i</v>
      </c>
      <c r="CF149" s="240" t="str">
        <f t="shared" ca="1" si="108"/>
        <v>-0,264851068084152+0,957048784754302i</v>
      </c>
      <c r="CG149" s="240" t="str">
        <f t="shared" ca="1" si="109"/>
        <v>0,797601039484859+0,591541246641074i</v>
      </c>
      <c r="CH149" s="240" t="str">
        <f t="shared" ca="1" si="110"/>
        <v>0,838956378575618-0,531263267610597i</v>
      </c>
      <c r="CI149" s="240" t="str">
        <f t="shared" ca="1" si="111"/>
        <v>-0,193728566447419-0,973939272853924i</v>
      </c>
      <c r="CJ149" s="240" t="str">
        <f t="shared" ca="1" si="112"/>
        <v>-0,978400277574511-0,169768552762646i</v>
      </c>
      <c r="CK149" s="240" t="str">
        <f t="shared" ca="1" si="113"/>
        <v>-0,510514240839619+0,851741553855951i</v>
      </c>
      <c r="CL149" s="240" t="str">
        <f t="shared" ca="1" si="114"/>
        <v>0,610937194857273+0,78284366804933i</v>
      </c>
      <c r="CM149" s="240" t="str">
        <f t="shared" ca="1" si="115"/>
        <v>0,950260768967147-0,288258452828306i</v>
      </c>
      <c r="CN149" s="240" t="str">
        <f t="shared" ca="1" si="116"/>
        <v>0,0730510734730903-0,990329240873676i</v>
      </c>
      <c r="CO149" s="240" t="str">
        <f t="shared" ca="1" si="117"/>
        <v>-0,897679331454077-0,424570703823479i</v>
      </c>
      <c r="CP149" s="240" t="str">
        <f t="shared" ca="1" si="118"/>
        <v>-0,719191745053834+0,68472746294524i</v>
      </c>
      <c r="CQ149" s="240" t="str">
        <f t="shared" ca="1" si="119"/>
        <v>0,380012252730438+0,91743073440982i</v>
      </c>
      <c r="CR149" s="240" t="str">
        <f t="shared" ca="1" si="120"/>
        <v>0,99272079221419-0,0243699275877768i</v>
      </c>
      <c r="CS149" s="240" t="str">
        <f t="shared" ca="1" si="121"/>
        <v>0,33453831883549-0,9349719663689i</v>
      </c>
      <c r="CT149" s="240" t="str">
        <f t="shared" ca="1" si="122"/>
        <v>-0,751923431254923-0,648613612403276i</v>
      </c>
      <c r="CU149" s="240" t="str">
        <f t="shared" ca="1" si="123"/>
        <v>-0,875765340361367+0,468106326903132i</v>
      </c>
      <c r="CV149" s="240" t="str">
        <f t="shared" ca="1" si="124"/>
        <v>0,12155623292382+0,985551899649315i</v>
      </c>
      <c r="CW149" s="240" t="str">
        <f t="shared" ca="1" si="125"/>
        <v>0,963260310139799+0,241284146960345i</v>
      </c>
      <c r="CX149" s="240" t="str">
        <f t="shared" ca="1" si="126"/>
        <v>0,571788976096911-0,811877965878524i</v>
      </c>
      <c r="CY149" s="240" t="str">
        <f t="shared" ca="1" si="127"/>
        <v>-0,551692281254275-0,825665847343498i</v>
      </c>
      <c r="CZ149" s="240" t="str">
        <f t="shared" ca="1" si="128"/>
        <v>-0,968891603533203+0,2175718852882i</v>
      </c>
      <c r="DA149" s="240" t="str">
        <f t="shared" ca="1" si="129"/>
        <v>-0,145706276849574+0,982271930552654i</v>
      </c>
      <c r="DB149" s="240" t="str">
        <f t="shared" ca="1" si="130"/>
        <v>0,864013671872801+0,48945769937951i</v>
      </c>
      <c r="DC149" s="240" t="str">
        <f t="shared" ca="1" si="131"/>
        <v>0,767614740860282-0,629965137352065i</v>
      </c>
      <c r="DD149" s="240" t="str">
        <f t="shared" ca="1" si="132"/>
        <v>-0,311492201459384-0,942900351625234i</v>
      </c>
      <c r="DE149" s="240" t="str">
        <f t="shared" ca="1" si="133"/>
        <v>-0,991823735309658-0,0487251756425709i</v>
      </c>
      <c r="DF149" s="240" t="str">
        <f t="shared" ca="1" si="134"/>
        <v>-0,402412677451409+0,907828453889495i</v>
      </c>
      <c r="DG149" s="240" t="str">
        <f t="shared" ca="1" si="135"/>
        <v>0,702171084802416+0,702171084802274i</v>
      </c>
      <c r="DH149" s="240" t="str">
        <f t="shared" ca="1" si="136"/>
        <v>0,907828453889414-0,402412677451593i</v>
      </c>
      <c r="DI149" s="240" t="str">
        <f t="shared" ca="1" si="137"/>
        <v>-0,0487251756427575-0,991823735309649i</v>
      </c>
      <c r="DJ149" s="240" t="str">
        <f t="shared" ca="1" si="138"/>
        <v>-0,942900351625292-0,311492201459208i</v>
      </c>
      <c r="DK149" s="240" t="str">
        <f t="shared" ca="1" si="139"/>
        <v>-0,62996513735192+0,7676147408604i</v>
      </c>
      <c r="DL149" s="240" t="str">
        <f t="shared" ca="1" si="140"/>
        <v>0,489457699379673+0,864013671872709i</v>
      </c>
      <c r="DM149" s="240" t="str">
        <f t="shared" ca="1" si="141"/>
        <v>0,982271930552627-0,145706276849759i</v>
      </c>
      <c r="DN149" s="240" t="str">
        <f t="shared" ca="1" si="142"/>
        <v>0,217571885288017-0,968891603533244i</v>
      </c>
      <c r="DO149" s="240" t="str">
        <f t="shared" ca="1" si="143"/>
        <v>-0,82566584734361-0,551692281254107i</v>
      </c>
      <c r="DP149" s="240" t="str">
        <f t="shared" ca="1" si="144"/>
        <v>-0,811877965878408+0,571788976097075i</v>
      </c>
      <c r="DQ149" s="240" t="str">
        <f t="shared" ca="1" si="145"/>
        <v>0,241284146959568+0,963260310139994i</v>
      </c>
      <c r="DR149" s="240" t="str">
        <f t="shared" ca="1" si="146"/>
        <v>0,985551899649338+0,121556232923635i</v>
      </c>
      <c r="DS149" s="240" t="str">
        <f t="shared" ca="1" si="147"/>
        <v>0,468106326902955-0,875765340361462i</v>
      </c>
      <c r="DT149" s="240" t="str">
        <f t="shared" ca="1" si="148"/>
        <v>-0,648613612403042-0,751923431255124i</v>
      </c>
      <c r="DU149" s="240" t="str">
        <f t="shared" ca="1" si="149"/>
        <v>-0,934971966368804+0,334538318835759i</v>
      </c>
      <c r="DV149" s="240" t="str">
        <f t="shared" ca="1" si="150"/>
        <v>-0,0243699275877875+0,99272079221419i</v>
      </c>
      <c r="DW149" s="240" t="str">
        <f t="shared" ca="1" si="151"/>
        <v>0,917430734409664+0,380012252730812i</v>
      </c>
      <c r="DX149" s="240" t="str">
        <f t="shared" ca="1" si="152"/>
        <v>0,684727462945033-0,719191745054031i</v>
      </c>
      <c r="DY149" s="240" t="str">
        <f t="shared" ca="1" si="153"/>
        <v>-0,42457070382338-0,897679331454124i</v>
      </c>
      <c r="DZ149" s="240" t="str">
        <f t="shared" ca="1" si="154"/>
        <v>-0,990329240873706+0,0730510734726855i</v>
      </c>
      <c r="EA149" s="240" t="str">
        <f t="shared" ca="1" si="155"/>
        <v>-0,2882584528281+0,95026076896721i</v>
      </c>
      <c r="EB149" s="240" t="str">
        <f t="shared" ca="1" si="156"/>
        <v>0,782843668049271+0,610937194857349i</v>
      </c>
      <c r="EC149" s="240" t="str">
        <f t="shared" ca="1" si="157"/>
        <v>0,851741553856153-0,510514240839282i</v>
      </c>
      <c r="ED149" s="240" t="str">
        <f t="shared" ca="1" si="158"/>
        <v>-0,169768552762844-0,978400277574476i</v>
      </c>
      <c r="EE149" s="240" t="str">
        <f t="shared" ca="1" si="159"/>
        <v>-0,973939272853905-0,193728566447514i</v>
      </c>
      <c r="EF149" s="240" t="str">
        <f t="shared" ca="1" si="160"/>
        <v>-0,531263267611011+0,838956378575355i</v>
      </c>
      <c r="EG149" s="240" t="str">
        <f t="shared" ca="1" si="161"/>
        <v>0,591541246641236+0,797601039484739i</v>
      </c>
      <c r="EH149" s="240" t="str">
        <f t="shared" ca="1" si="162"/>
        <v>0,957048784754354-0,264851068083964i</v>
      </c>
      <c r="EI149" s="240" t="str">
        <f t="shared" ca="1" si="163"/>
        <v>0,0973329680692444-0,988238209133727i</v>
      </c>
      <c r="EJ149" s="240" t="str">
        <f t="shared" ca="1" si="164"/>
        <v>-0,886989480556057-0,446472984678692i</v>
      </c>
      <c r="EK149" s="240" t="str">
        <f t="shared" ca="1" si="165"/>
        <v>-0,735779191090573+0,666871386867892i</v>
      </c>
      <c r="EL149" s="240" t="str">
        <f t="shared" ca="1" si="166"/>
        <v>0,357382922838057+0,926480388960678i</v>
      </c>
      <c r="EM149" s="240" t="str">
        <f t="shared" ca="1" si="167"/>
        <v>0,993019871233704-1,24571541225965E-13i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-0,0900502232775019-0,33914778588063i</v>
      </c>
      <c r="G150" s="247" t="str">
        <f t="shared" si="178"/>
        <v>-0,227709463591854+0,31579009046324i</v>
      </c>
      <c r="H150" s="247" t="str">
        <f t="shared" si="179"/>
        <v>0,00389000897310545-0,106480278618148i</v>
      </c>
      <c r="I150" s="247" t="str">
        <f t="shared" si="174"/>
        <v>-0,0112499507186359+0,121425921554481i</v>
      </c>
      <c r="J150" s="275" t="str">
        <f ca="1">IMPRODUCT(1/N_FFT2,BM100)</f>
        <v>0,00373624933178605+7,83970542216766E-07i</v>
      </c>
      <c r="K150" s="274" t="str">
        <f t="shared" ca="1" si="175"/>
        <v>-0,0000421278152006896+0,00045366869863947i</v>
      </c>
      <c r="N150" s="265">
        <f t="shared" ca="1" si="176"/>
        <v>1.0074510416243037</v>
      </c>
      <c r="O150" s="240">
        <f t="shared" ca="1" si="39"/>
        <v>-0.99254895837569623</v>
      </c>
      <c r="P150" s="240" t="str">
        <f t="shared" ca="1" si="40"/>
        <v>-0,334379673071792+0,934528581162225i</v>
      </c>
      <c r="Q150" s="240" t="str">
        <f t="shared" ca="1" si="41"/>
        <v>0,767250720298712+0,62966639339716i</v>
      </c>
      <c r="R150" s="240" t="str">
        <f t="shared" ca="1" si="42"/>
        <v>0,851337638424803-0,51027214324707i</v>
      </c>
      <c r="S150" s="240" t="str">
        <f t="shared" ca="1" si="43"/>
        <v>-0,193636695906286-0,973477408454442i</v>
      </c>
      <c r="T150" s="240" t="str">
        <f t="shared" ca="1" si="44"/>
        <v>-0,981806114615249-0,145637179582646i</v>
      </c>
      <c r="U150" s="241" t="str">
        <f t="shared" ca="1" si="45"/>
        <v>-0,467884340118345+0,875350032298338i</v>
      </c>
      <c r="V150" s="240" t="str">
        <f t="shared" ca="1" si="46"/>
        <v>0,666555141121279+0,735430267678366i</v>
      </c>
      <c r="W150" s="240" t="str">
        <f t="shared" ca="1" si="47"/>
        <v>0,916995667658704-0,379832042181603i</v>
      </c>
      <c r="X150" s="240" t="str">
        <f t="shared" ca="1" si="48"/>
        <v>-0,0487020690435803-0,991353389686823i</v>
      </c>
      <c r="Y150" s="240" t="str">
        <f t="shared" ca="1" si="49"/>
        <v>-0,949810133458684-0,28812175404137i</v>
      </c>
      <c r="Z150" s="240" t="str">
        <f t="shared" ca="1" si="50"/>
        <v>-0,591260724179126+0,797222798730603i</v>
      </c>
      <c r="AA150" s="240" t="str">
        <f t="shared" ca="1" si="51"/>
        <v>0,551430656088185+0,825274297611911i</v>
      </c>
      <c r="AB150" s="240" t="str">
        <f t="shared" ca="1" si="52"/>
        <v>0,962803509950109-0,241169724468953i</v>
      </c>
      <c r="AC150" s="240" t="str">
        <f t="shared" ca="1" si="53"/>
        <v>0,0972868105370509-0,987769563849893i</v>
      </c>
      <c r="AD150" s="240" t="str">
        <f t="shared" ca="1" si="54"/>
        <v>-0,897253631272458-0,424369362632445i</v>
      </c>
      <c r="AE150" s="240" t="str">
        <f t="shared" ca="1" si="55"/>
        <v>-0,701838099127104+0,701838099127095i</v>
      </c>
      <c r="AF150" s="240" t="str">
        <f t="shared" ca="1" si="56"/>
        <v>0,424369362632432+0,897253631272464i</v>
      </c>
      <c r="AG150" s="240" t="str">
        <f t="shared" ca="1" si="57"/>
        <v>0,987769563849894-0,0972868105370371i</v>
      </c>
      <c r="AH150" s="240" t="str">
        <f t="shared" ca="1" si="58"/>
        <v>0,241169724468969-0,962803509950105i</v>
      </c>
      <c r="AI150" s="240" t="str">
        <f t="shared" ca="1" si="59"/>
        <v>-0,825274297611958-0,551430656088116i</v>
      </c>
      <c r="AJ150" s="240" t="str">
        <f t="shared" ca="1" si="60"/>
        <v>-0,797222798730613+0,591260724179113i</v>
      </c>
      <c r="AK150" s="240" t="str">
        <f t="shared" ca="1" si="61"/>
        <v>0,288121754041355+0,949810133458689i</v>
      </c>
      <c r="AL150" s="240" t="str">
        <f t="shared" ca="1" si="62"/>
        <v>0,991353389686822+0,0487020690435958i</v>
      </c>
      <c r="AM150" s="240" t="str">
        <f t="shared" ca="1" si="63"/>
        <v>0,379832042181617-0,916995667658698i</v>
      </c>
      <c r="AN150" s="240" t="str">
        <f t="shared" ca="1" si="64"/>
        <v>-0,735430267678348-0,666555141121298i</v>
      </c>
      <c r="AO150" s="240" t="str">
        <f t="shared" ca="1" si="65"/>
        <v>-0,875350032298355+0,467884340118313i</v>
      </c>
      <c r="AP150" s="240" t="str">
        <f t="shared" ca="1" si="66"/>
        <v>0,145637179582594+0,981806114615257i</v>
      </c>
      <c r="AQ150" s="240" t="str">
        <f t="shared" ca="1" si="67"/>
        <v>0,973477408454449+0,19363669590625i</v>
      </c>
      <c r="AR150" s="240" t="str">
        <f t="shared" ca="1" si="68"/>
        <v>0,973477408454449+0,19363669590625i</v>
      </c>
      <c r="AS150" s="240" t="str">
        <f t="shared" ca="1" si="69"/>
        <v>-0,629666393397173-0,767250720298701i</v>
      </c>
      <c r="AT150" s="240" t="str">
        <f t="shared" ca="1" si="70"/>
        <v>-0,934528581162226+0,334379673071788i</v>
      </c>
      <c r="AU150" s="240" t="str">
        <f t="shared" ca="1" si="71"/>
        <v>-1,38618726930207E-14+0,992548958375696i</v>
      </c>
      <c r="AV150" s="240" t="str">
        <f t="shared" ca="1" si="72"/>
        <v>0,934528581162217+0,334379673071815i</v>
      </c>
      <c r="AW150" s="240" t="str">
        <f t="shared" ca="1" si="73"/>
        <v>0,629666393397195-0,767250720298684i</v>
      </c>
      <c r="AX150" s="240" t="str">
        <f t="shared" ca="1" si="74"/>
        <v>-0,510272143247108-0,85133763842478i</v>
      </c>
      <c r="AY150" s="240" t="str">
        <f t="shared" ca="1" si="75"/>
        <v>-0,973477408454435+0,19363669590632i</v>
      </c>
      <c r="AZ150" s="240" t="str">
        <f t="shared" ca="1" si="76"/>
        <v>-0,145637179582621+0,981806114615253i</v>
      </c>
      <c r="BA150" s="240" t="str">
        <f t="shared" ca="1" si="77"/>
        <v>0,87535003229834+0,467884340118341i</v>
      </c>
      <c r="BB150" s="240" t="str">
        <f t="shared" ca="1" si="78"/>
        <v>0,735430267678368-0,666555141121275i</v>
      </c>
      <c r="BC150" s="240" t="str">
        <f t="shared" ca="1" si="79"/>
        <v>-0,379832042181588-0,91699566765871i</v>
      </c>
      <c r="BD150" s="240" t="str">
        <f t="shared" ca="1" si="80"/>
        <v>-0,991353389686824+0,0487020690435646i</v>
      </c>
      <c r="BE150" s="240" t="str">
        <f t="shared" ca="1" si="81"/>
        <v>-0,288121754041385+0,94981013345868i</v>
      </c>
      <c r="BF150" s="240" t="str">
        <f t="shared" ca="1" si="82"/>
        <v>0,797222798730652+0,591260724179058i</v>
      </c>
      <c r="BG150" s="240" t="str">
        <f t="shared" ca="1" si="83"/>
        <v>0,82527429761192-0,551430656088172i</v>
      </c>
      <c r="BH150" s="240" t="str">
        <f t="shared" ca="1" si="84"/>
        <v>-0,241169724468938-0,962803509950112i</v>
      </c>
      <c r="BI150" s="240" t="str">
        <f t="shared" ca="1" si="85"/>
        <v>-0,987769563849891-0,0972868105370681i</v>
      </c>
      <c r="BJ150" s="240" t="str">
        <f t="shared" ca="1" si="86"/>
        <v>-0,42436936263246+0,89725363127245i</v>
      </c>
      <c r="BK150" s="240" t="str">
        <f t="shared" ca="1" si="87"/>
        <v>0,701838099127082+0,701838099127116i</v>
      </c>
      <c r="BL150" s="240" t="str">
        <f t="shared" ca="1" si="88"/>
        <v>0,897253631272471-0,424369362632416i</v>
      </c>
      <c r="BM150" s="240" t="str">
        <f t="shared" ca="1" si="89"/>
        <v>-0,0972868105370198-0,987769563849896i</v>
      </c>
      <c r="BN150" s="240" t="str">
        <f t="shared" ca="1" si="90"/>
        <v>-0,962803509950125-0,241169724468889i</v>
      </c>
      <c r="BO150" s="240" t="str">
        <f t="shared" ca="1" si="91"/>
        <v>-0,55143065608813+0,825274297611948i</v>
      </c>
      <c r="BP150" s="240" t="str">
        <f t="shared" ca="1" si="92"/>
        <v>0,591260724179105+0,797222798730618i</v>
      </c>
      <c r="BQ150" s="240" t="str">
        <f t="shared" ca="1" si="93"/>
        <v>0,949810133458692-0,288121754041345i</v>
      </c>
      <c r="BR150" s="240" t="str">
        <f t="shared" ca="1" si="94"/>
        <v>0,0487020690436062-0,991353389686822i</v>
      </c>
      <c r="BS150" s="240" t="str">
        <f t="shared" ca="1" si="95"/>
        <v>-0,916995667658694-0,379832042181627i</v>
      </c>
      <c r="BT150" s="240" t="str">
        <f t="shared" ca="1" si="96"/>
        <v>-0,666555141121306+0,735430267678341i</v>
      </c>
      <c r="BU150" s="240" t="str">
        <f t="shared" ca="1" si="97"/>
        <v>0,467884340118304+0,87535003229836i</v>
      </c>
      <c r="BV150" s="240" t="str">
        <f t="shared" ca="1" si="98"/>
        <v>0,981806114615244-0,145637179582678i</v>
      </c>
      <c r="BW150" s="240" t="str">
        <f t="shared" ca="1" si="99"/>
        <v>0,193636695906263-0,973477408454446i</v>
      </c>
      <c r="BX150" s="240" t="str">
        <f t="shared" ca="1" si="100"/>
        <v>-0,85133763842481-0,51027214324706i</v>
      </c>
      <c r="BY150" s="240" t="str">
        <f t="shared" ca="1" si="101"/>
        <v>-0,76725072029871+0,629666393397162i</v>
      </c>
      <c r="BZ150" s="240" t="str">
        <f t="shared" ca="1" si="102"/>
        <v>0,334379673071775+0,934528581162231i</v>
      </c>
      <c r="CA150" s="240" t="str">
        <f t="shared" ca="1" si="103"/>
        <v>0,992548958375696+2,77237453860416E-14i</v>
      </c>
      <c r="CB150" s="240" t="str">
        <f t="shared" ca="1" si="104"/>
        <v>0,334379673071828-0,934528581162212i</v>
      </c>
      <c r="CC150" s="240" t="str">
        <f t="shared" ca="1" si="105"/>
        <v>-0,767250720298738-0,629666393397128i</v>
      </c>
      <c r="CD150" s="240" t="str">
        <f t="shared" ca="1" si="106"/>
        <v>-0,851337638424787+0,510272143247096i</v>
      </c>
      <c r="CE150" s="240" t="str">
        <f t="shared" ca="1" si="107"/>
        <v>0,193636695906306+0,973477408454438i</v>
      </c>
      <c r="CF150" s="240" t="str">
        <f t="shared" ca="1" si="108"/>
        <v>0,981806114615251+0,145637179582635i</v>
      </c>
      <c r="CG150" s="240" t="str">
        <f t="shared" ca="1" si="109"/>
        <v>0,467884340118353-0,875350032298334i</v>
      </c>
      <c r="CH150" s="240" t="str">
        <f t="shared" ca="1" si="110"/>
        <v>-0,666555141121264-0,735430267678378i</v>
      </c>
      <c r="CI150" s="240" t="str">
        <f t="shared" ca="1" si="111"/>
        <v>-0,916995667658716+0,379832042181575i</v>
      </c>
      <c r="CJ150" s="240" t="str">
        <f t="shared" ca="1" si="112"/>
        <v>0,0487020690435508+0,991353389686825i</v>
      </c>
      <c r="CK150" s="240" t="str">
        <f t="shared" ca="1" si="113"/>
        <v>0,949810133458704+0,288121754041304i</v>
      </c>
      <c r="CL150" s="240" t="str">
        <f t="shared" ca="1" si="114"/>
        <v>0,59126072417907-0,797222798730644i</v>
      </c>
      <c r="CM150" s="240" t="str">
        <f t="shared" ca="1" si="115"/>
        <v>-0,551430656088161-0,825274297611927i</v>
      </c>
      <c r="CN150" s="240" t="str">
        <f t="shared" ca="1" si="116"/>
        <v>-0,962803509950116+0,241169724468925i</v>
      </c>
      <c r="CO150" s="240" t="str">
        <f t="shared" ca="1" si="117"/>
        <v>-0,0972868105370819+0,98776956384989i</v>
      </c>
      <c r="CP150" s="240" t="str">
        <f t="shared" ca="1" si="118"/>
        <v>0,897253631272444+0,424369362632473i</v>
      </c>
      <c r="CQ150" s="240" t="str">
        <f t="shared" ca="1" si="119"/>
        <v>0,701838099127126-0,701838099127072i</v>
      </c>
      <c r="CR150" s="240" t="str">
        <f t="shared" ca="1" si="120"/>
        <v>-0,424369362632404-0,897253631272477i</v>
      </c>
      <c r="CS150" s="240" t="str">
        <f t="shared" ca="1" si="121"/>
        <v>-0,987769563849897+0,097286810537006i</v>
      </c>
      <c r="CT150" s="240" t="str">
        <f t="shared" ca="1" si="122"/>
        <v>-0,24116972446852+0,962803509950217i</v>
      </c>
      <c r="CU150" s="240" t="str">
        <f t="shared" ca="1" si="123"/>
        <v>0,825274297611885+0,551430656088224i</v>
      </c>
      <c r="CV150" s="240" t="str">
        <f t="shared" ca="1" si="124"/>
        <v>0,797222798730396-0,591260724179405i</v>
      </c>
      <c r="CW150" s="240" t="str">
        <f t="shared" ca="1" si="125"/>
        <v>-0,28812175404123-0,949810133458727i</v>
      </c>
      <c r="CX150" s="240" t="str">
        <f t="shared" ca="1" si="126"/>
        <v>-0,99135338968684-0,0487020690432326i</v>
      </c>
      <c r="CY150" s="240" t="str">
        <f t="shared" ca="1" si="127"/>
        <v>-0,379832042181737+0,916995667658648i</v>
      </c>
      <c r="CZ150" s="240" t="str">
        <f t="shared" ca="1" si="128"/>
        <v>0,735430267678592+0,666555141121029i</v>
      </c>
      <c r="DA150" s="240" t="str">
        <f t="shared" ca="1" si="129"/>
        <v>0,875350032298416-0,467884340118198i</v>
      </c>
      <c r="DB150" s="240" t="str">
        <f t="shared" ca="1" si="130"/>
        <v>-0,14563717958295-0,981806114615204i</v>
      </c>
      <c r="DC150" s="240" t="str">
        <f t="shared" ca="1" si="131"/>
        <v>-0,973477408454403-0,193636695906478i</v>
      </c>
      <c r="DD150" s="240" t="str">
        <f t="shared" ca="1" si="132"/>
        <v>-0,510272143246823+0,851337638424951i</v>
      </c>
      <c r="DE150" s="240" t="str">
        <f t="shared" ca="1" si="133"/>
        <v>0,629666393396993+0,767250720298849i</v>
      </c>
      <c r="DF150" s="240" t="str">
        <f t="shared" ca="1" si="134"/>
        <v>0,934528581162138-0,334379673072034i</v>
      </c>
      <c r="DG150" s="240" t="str">
        <f t="shared" ca="1" si="135"/>
        <v>2,46107669234493E-13-0,992548958375696i</v>
      </c>
      <c r="DH150" s="240" t="str">
        <f t="shared" ca="1" si="136"/>
        <v>-0,934528581162305-0,334379673071569i</v>
      </c>
      <c r="DI150" s="240" t="str">
        <f t="shared" ca="1" si="137"/>
        <v>-0,629666393397373+0,767250720298537i</v>
      </c>
      <c r="DJ150" s="240" t="str">
        <f t="shared" ca="1" si="138"/>
        <v>0,510272143247248+0,851337638424697i</v>
      </c>
      <c r="DK150" s="240" t="str">
        <f t="shared" ca="1" si="139"/>
        <v>0,9734774084545-0,193636695905995i</v>
      </c>
      <c r="DL150" s="240" t="str">
        <f t="shared" ca="1" si="140"/>
        <v>0,145637179582461-0,981806114615277i</v>
      </c>
      <c r="DM150" s="240" t="str">
        <f t="shared" ca="1" si="141"/>
        <v>-0,875350032298184-0,467884340118632i</v>
      </c>
      <c r="DN150" s="240" t="str">
        <f t="shared" ca="1" si="142"/>
        <v>-0,735430267678259+0,666555141121395i</v>
      </c>
      <c r="DO150" s="240" t="str">
        <f t="shared" ca="1" si="143"/>
        <v>0,379832042181283+0,916995667658837i</v>
      </c>
      <c r="DP150" s="240" t="str">
        <f t="shared" ca="1" si="144"/>
        <v>0,991353389686816-0,0487020690437271i</v>
      </c>
      <c r="DQ150" s="240" t="str">
        <f t="shared" ca="1" si="145"/>
        <v>0,288121754041688-0,949810133458588i</v>
      </c>
      <c r="DR150" s="240" t="str">
        <f t="shared" ca="1" si="146"/>
        <v>-0,797222798730691-0,591260724179008i</v>
      </c>
      <c r="DS150" s="240" t="str">
        <f t="shared" ca="1" si="147"/>
        <v>-0,82527429761215+0,551430656087826i</v>
      </c>
      <c r="DT150" s="240" t="str">
        <f t="shared" ca="1" si="148"/>
        <v>0,241169724469+0,962803509950097i</v>
      </c>
      <c r="DU150" s="240" t="str">
        <f t="shared" ca="1" si="149"/>
        <v>0,98776956384985+0,0972868105374817i</v>
      </c>
      <c r="DV150" s="240" t="str">
        <f t="shared" ca="1" si="150"/>
        <v>0,424369362632402-0,897253631272478i</v>
      </c>
      <c r="DW150" s="240" t="str">
        <f t="shared" ca="1" si="151"/>
        <v>-0,701838099126788-0,70183809912741i</v>
      </c>
      <c r="DX150" s="240" t="str">
        <f t="shared" ca="1" si="152"/>
        <v>-0,897253631272444+0,424369362632474i</v>
      </c>
      <c r="DY150" s="240" t="str">
        <f t="shared" ca="1" si="153"/>
        <v>0,0972868105366061+0,987769563849937i</v>
      </c>
      <c r="DZ150" s="240" t="str">
        <f t="shared" ca="1" si="154"/>
        <v>0,962803509950116+0,241169724468923i</v>
      </c>
      <c r="EA150" s="240" t="str">
        <f t="shared" ca="1" si="155"/>
        <v>0,551430656088558-0,825274297611662i</v>
      </c>
      <c r="EB150" s="240" t="str">
        <f t="shared" ca="1" si="156"/>
        <v>-0,591260724179071-0,797222798730643i</v>
      </c>
      <c r="EC150" s="240" t="str">
        <f t="shared" ca="1" si="157"/>
        <v>-0,949810133458557+0,288121754041791i</v>
      </c>
      <c r="ED150" s="240" t="str">
        <f t="shared" ca="1" si="158"/>
        <v>-0,0487020690436479+0,99135338968682i</v>
      </c>
      <c r="EE150" s="240" t="str">
        <f t="shared" ca="1" si="159"/>
        <v>0,916995667658873+0,379832042181196i</v>
      </c>
      <c r="EF150" s="240" t="str">
        <f t="shared" ca="1" si="160"/>
        <v>0,666555141121336-0,735430267678313i</v>
      </c>
      <c r="EG150" s="240" t="str">
        <f t="shared" ca="1" si="161"/>
        <v>-0,467884340118715-0,87535003229814i</v>
      </c>
      <c r="EH150" s="240" t="str">
        <f t="shared" ca="1" si="162"/>
        <v>-0,981806114615265+0,145637179582539i</v>
      </c>
      <c r="EI150" s="240" t="str">
        <f t="shared" ca="1" si="163"/>
        <v>-0,193636695905903+0,973477408454518i</v>
      </c>
      <c r="EJ150" s="240" t="str">
        <f t="shared" ca="1" si="164"/>
        <v>0,851337638424737+0,51027214324718i</v>
      </c>
      <c r="EK150" s="240" t="str">
        <f t="shared" ca="1" si="165"/>
        <v>0,767250720298477-0,629666393397446i</v>
      </c>
      <c r="EL150" s="240" t="str">
        <f t="shared" ca="1" si="166"/>
        <v>-0,334379673071643-0,934528581162279i</v>
      </c>
      <c r="EM150" s="240" t="str">
        <f t="shared" ca="1" si="167"/>
        <v>-0,992548958375696+3,39491642493576E-13i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-0,0899865464141199-0,331429788075916i</v>
      </c>
      <c r="G151" s="247" t="str">
        <f t="shared" si="178"/>
        <v>-0,221742131741819+0,31408028421819i</v>
      </c>
      <c r="H151" s="247" t="str">
        <f t="shared" si="179"/>
        <v>0,00381199551504014-0,104392437992849i</v>
      </c>
      <c r="I151" s="247" t="str">
        <f t="shared" si="174"/>
        <v>-0,0104774620667794+0,118635171811687i</v>
      </c>
      <c r="J151" s="275" t="str">
        <f ca="1">IMPRODUCT(1/N_FFT2,BN100)</f>
        <v>0,0132745406794936+0,0000799835583917039i</v>
      </c>
      <c r="K151" s="274" t="str">
        <f t="shared" ca="1" si="175"/>
        <v>-0,000148572359615224+0,00157398938953394i</v>
      </c>
      <c r="N151" s="265">
        <f t="shared" ca="1" si="176"/>
        <v>1.0079960398054046</v>
      </c>
      <c r="O151" s="240">
        <f t="shared" ca="1" si="39"/>
        <v>-0.99200396019459547</v>
      </c>
      <c r="P151" s="240" t="str">
        <f t="shared" ca="1" si="40"/>
        <v>-0,311173528716437+0,941935715464661i</v>
      </c>
      <c r="Q151" s="240" t="str">
        <f t="shared" ca="1" si="41"/>
        <v>0,796785052086927+0,590936069141658i</v>
      </c>
      <c r="R151" s="240" t="str">
        <f t="shared" ca="1" si="42"/>
        <v>0,811047372441329-0,571204006198991i</v>
      </c>
      <c r="S151" s="240" t="str">
        <f t="shared" ca="1" si="43"/>
        <v>-0,287963549420233-0,949288602716298i</v>
      </c>
      <c r="T151" s="240" t="str">
        <f t="shared" ca="1" si="44"/>
        <v>-0,991705187148493-0,0243449958827662i</v>
      </c>
      <c r="U151" s="241" t="str">
        <f t="shared" ca="1" si="45"/>
        <v>-0,334196068714458+0,934015441359275i</v>
      </c>
      <c r="V151" s="240" t="str">
        <f t="shared" ca="1" si="46"/>
        <v>0,782042778210854+0,610312174292804i</v>
      </c>
      <c r="W151" s="240" t="str">
        <f t="shared" ca="1" si="47"/>
        <v>0,824821148185571-0,551127871321708i</v>
      </c>
      <c r="X151" s="240" t="str">
        <f t="shared" ca="1" si="48"/>
        <v>-0,264580111649474-0,956069674009856i</v>
      </c>
      <c r="Y151" s="240" t="str">
        <f t="shared" ca="1" si="49"/>
        <v>-0,990809047979897-0,0486753272503694i</v>
      </c>
      <c r="Z151" s="240" t="str">
        <f t="shared" ca="1" si="50"/>
        <v>-0,357017301497102+0,925532551277095i</v>
      </c>
      <c r="AA151" s="240" t="str">
        <f t="shared" ca="1" si="51"/>
        <v>0,766829431007656+0,62932065021119i</v>
      </c>
      <c r="AB151" s="240" t="str">
        <f t="shared" ca="1" si="52"/>
        <v>0,838098082512224-0,530719757622697i</v>
      </c>
      <c r="AC151" s="240" t="str">
        <f t="shared" ca="1" si="53"/>
        <v>-0,241037300712866-0,962274844681506i</v>
      </c>
      <c r="AD151" s="240" t="str">
        <f t="shared" ca="1" si="54"/>
        <v>-0,989316082489534-0,0729763384209043i</v>
      </c>
      <c r="AE151" s="240" t="str">
        <f t="shared" ca="1" si="55"/>
        <v>-0,37962348040706+0,916492154993915i</v>
      </c>
      <c r="AF151" s="240" t="str">
        <f t="shared" ca="1" si="56"/>
        <v>0,751154174428805+0,64795004690172i</v>
      </c>
      <c r="AG151" s="240" t="str">
        <f t="shared" ca="1" si="57"/>
        <v>0,850870177892475-0,509991958186587i</v>
      </c>
      <c r="AH151" s="240" t="str">
        <f t="shared" ca="1" si="58"/>
        <v>-0,217349297919178-0,967900376968519i</v>
      </c>
      <c r="AI151" s="240" t="str">
        <f t="shared" ca="1" si="59"/>
        <v>-0,987227189983998-0,0972333913738391i</v>
      </c>
      <c r="AJ151" s="240" t="str">
        <f t="shared" ca="1" si="60"/>
        <v>-0,402000988327454+0,906899698106418i</v>
      </c>
      <c r="AK151" s="240" t="str">
        <f t="shared" ca="1" si="61"/>
        <v>0,73502645066274+0,666189142712409i</v>
      </c>
      <c r="AL151" s="240" t="str">
        <f t="shared" ca="1" si="62"/>
        <v>0,863129740893649-0,48895695866469i</v>
      </c>
      <c r="AM151" s="240" t="str">
        <f t="shared" ca="1" si="63"/>
        <v>-0,193530372035642-0,972942882260571i</v>
      </c>
      <c r="AN151" s="240" t="str">
        <f t="shared" ca="1" si="64"/>
        <v>-0,984543628734011-0,121431874567699i</v>
      </c>
      <c r="AO151" s="240" t="str">
        <f t="shared" ca="1" si="65"/>
        <v>-0,424136345884181+0,896760958751982i</v>
      </c>
      <c r="AP151" s="240" t="str">
        <f t="shared" ca="1" si="66"/>
        <v>0,718455974447205+0,684026951093945i</v>
      </c>
      <c r="AQ151" s="240" t="str">
        <f t="shared" ca="1" si="67"/>
        <v>0,874869386813408-0,467627429754172i</v>
      </c>
      <c r="AR151" s="240" t="str">
        <f t="shared" ca="1" si="68"/>
        <v>0,874869386813408-0,467627429754172i</v>
      </c>
      <c r="AS151" s="240" t="str">
        <f t="shared" ca="1" si="69"/>
        <v>-0,981267015216532-0,145557211740946i</v>
      </c>
      <c r="AT151" s="240" t="str">
        <f t="shared" ca="1" si="70"/>
        <v>-0,446016219565708+0,886082044128011i</v>
      </c>
      <c r="AU151" s="240" t="str">
        <f t="shared" ca="1" si="71"/>
        <v>0,701452727217532+0,701452727217485i</v>
      </c>
      <c r="AV151" s="240" t="str">
        <f t="shared" ca="1" si="72"/>
        <v>0,886082044128023-0,446016219565684i</v>
      </c>
      <c r="AW151" s="240" t="str">
        <f t="shared" ca="1" si="73"/>
        <v>-0,14555721174092-0,981267015216535i</v>
      </c>
      <c r="AX151" s="240" t="str">
        <f t="shared" ca="1" si="74"/>
        <v>-0,977399323141022-0,169594870692579i</v>
      </c>
      <c r="AY151" s="240" t="str">
        <f t="shared" ca="1" si="75"/>
        <v>-0,467627429754195+0,874869386813395i</v>
      </c>
      <c r="AZ151" s="240" t="str">
        <f t="shared" ca="1" si="76"/>
        <v>0,684026951093926+0,718455974447223i</v>
      </c>
      <c r="BA151" s="240" t="str">
        <f t="shared" ca="1" si="77"/>
        <v>0,896760958751955-0,424136345884241i</v>
      </c>
      <c r="BB151" s="240" t="str">
        <f t="shared" ca="1" si="78"/>
        <v>-0,12143187456767-0,984543628734015i</v>
      </c>
      <c r="BC151" s="240" t="str">
        <f t="shared" ca="1" si="79"/>
        <v>-0,972942882260566-0,193530372035667i</v>
      </c>
      <c r="BD151" s="240" t="str">
        <f t="shared" ca="1" si="80"/>
        <v>-0,488956958664713+0,863129740893636i</v>
      </c>
      <c r="BE151" s="240" t="str">
        <f t="shared" ca="1" si="81"/>
        <v>0,66618914271239+0,735026450662758i</v>
      </c>
      <c r="BF151" s="240" t="str">
        <f t="shared" ca="1" si="82"/>
        <v>0,906899698106427-0,402000988327433i</v>
      </c>
      <c r="BG151" s="240" t="str">
        <f t="shared" ca="1" si="83"/>
        <v>-0,0972333913739079-0,987227189983992i</v>
      </c>
      <c r="BH151" s="240" t="str">
        <f t="shared" ca="1" si="84"/>
        <v>-0,967900376968512-0,217349297919207i</v>
      </c>
      <c r="BI151" s="240" t="str">
        <f t="shared" ca="1" si="85"/>
        <v>-0,509991958186609+0,850870177892461i</v>
      </c>
      <c r="BJ151" s="240" t="str">
        <f t="shared" ca="1" si="86"/>
        <v>0,647950046901701+0,751154174428822i</v>
      </c>
      <c r="BK151" s="240" t="str">
        <f t="shared" ca="1" si="87"/>
        <v>0,916492154993925-0,379623480407036i</v>
      </c>
      <c r="BL151" s="240" t="str">
        <f t="shared" ca="1" si="88"/>
        <v>-0,0729763384208749-0,989316082489536i</v>
      </c>
      <c r="BM151" s="240" t="str">
        <f t="shared" ca="1" si="89"/>
        <v>-0,962274844681523-0,241037300712798i</v>
      </c>
      <c r="BN151" s="240" t="str">
        <f t="shared" ca="1" si="90"/>
        <v>-0,530719757622722+0,838098082512209i</v>
      </c>
      <c r="BO151" s="240" t="str">
        <f t="shared" ca="1" si="91"/>
        <v>0,629320650211164+0,766829431007677i</v>
      </c>
      <c r="BP151" s="240" t="str">
        <f t="shared" ca="1" si="92"/>
        <v>0,925532551277107-0,357017301497071i</v>
      </c>
      <c r="BQ151" s="240" t="str">
        <f t="shared" ca="1" si="93"/>
        <v>-0,0486753272503381-0,990809047979898i</v>
      </c>
      <c r="BR151" s="240" t="str">
        <f t="shared" ca="1" si="94"/>
        <v>-0,956069674009848-0,264580111649502i</v>
      </c>
      <c r="BS151" s="240" t="str">
        <f t="shared" ca="1" si="95"/>
        <v>-0,55112787132165+0,82482114818561i</v>
      </c>
      <c r="BT151" s="240" t="str">
        <f t="shared" ca="1" si="96"/>
        <v>0,610312174292766+0,782042778210883i</v>
      </c>
      <c r="BU151" s="240" t="str">
        <f t="shared" ca="1" si="97"/>
        <v>0,934015441359284-0,334196068714434i</v>
      </c>
      <c r="BV151" s="240" t="str">
        <f t="shared" ca="1" si="98"/>
        <v>-0,0243449958827604-0,991705187148493i</v>
      </c>
      <c r="BW151" s="240" t="str">
        <f t="shared" ca="1" si="99"/>
        <v>-0,949288602716299-0,287963549420228i</v>
      </c>
      <c r="BX151" s="240" t="str">
        <f t="shared" ca="1" si="100"/>
        <v>-0,571204006198968+0,811047372441345i</v>
      </c>
      <c r="BY151" s="240" t="str">
        <f t="shared" ca="1" si="101"/>
        <v>0,590936069141616+0,796785052086958i</v>
      </c>
      <c r="BZ151" s="240" t="str">
        <f t="shared" ca="1" si="102"/>
        <v>0,941935715464678-0,311173528716385i</v>
      </c>
      <c r="CA151" s="240" t="str">
        <f t="shared" ca="1" si="103"/>
        <v>3,30557492335585E-14-0,992003960194595i</v>
      </c>
      <c r="CB151" s="240" t="str">
        <f t="shared" ca="1" si="104"/>
        <v>-0,941935715464657-0,311173528716448i</v>
      </c>
      <c r="CC151" s="240" t="str">
        <f t="shared" ca="1" si="105"/>
        <v>-0,590936069141658+0,796785052086926i</v>
      </c>
      <c r="CD151" s="240" t="str">
        <f t="shared" ca="1" si="106"/>
        <v>0,571204006199007+0,811047372441318i</v>
      </c>
      <c r="CE151" s="240" t="str">
        <f t="shared" ca="1" si="107"/>
        <v>0,949288602716286-0,287963549420273i</v>
      </c>
      <c r="CF151" s="240" t="str">
        <f t="shared" ca="1" si="108"/>
        <v>0,0243449958828124-0,991705187148492i</v>
      </c>
      <c r="CG151" s="240" t="str">
        <f t="shared" ca="1" si="109"/>
        <v>-0,934015441359266-0,334196068714483i</v>
      </c>
      <c r="CH151" s="240" t="str">
        <f t="shared" ca="1" si="110"/>
        <v>-0,610312174292808+0,782042778210851i</v>
      </c>
      <c r="CI151" s="240" t="str">
        <f t="shared" ca="1" si="111"/>
        <v>0,551127871321688+0,824821148185584i</v>
      </c>
      <c r="CJ151" s="240" t="str">
        <f t="shared" ca="1" si="112"/>
        <v>0,956069674009836-0,264580111649547i</v>
      </c>
      <c r="CK151" s="240" t="str">
        <f t="shared" ca="1" si="113"/>
        <v>0,0486753272502915-0,990809047979901i</v>
      </c>
      <c r="CL151" s="240" t="str">
        <f t="shared" ca="1" si="114"/>
        <v>-0,925532551277083-0,357017301497132i</v>
      </c>
      <c r="CM151" s="240" t="str">
        <f t="shared" ca="1" si="115"/>
        <v>-0,629320650211216+0,766829431007635i</v>
      </c>
      <c r="CN151" s="240" t="str">
        <f t="shared" ca="1" si="116"/>
        <v>0,530719757622672+0,838098082512239i</v>
      </c>
      <c r="CO151" s="240" t="str">
        <f t="shared" ca="1" si="117"/>
        <v>0,962274844681513-0,241037300712837i</v>
      </c>
      <c r="CP151" s="240" t="str">
        <f t="shared" ca="1" si="118"/>
        <v>0,0729763384208353-0,989316082489539i</v>
      </c>
      <c r="CQ151" s="240" t="str">
        <f t="shared" ca="1" si="119"/>
        <v>-0,916492154994056-0,379623480406719i</v>
      </c>
      <c r="CR151" s="240" t="str">
        <f t="shared" ca="1" si="120"/>
        <v>-0,647950046901964+0,751154174428594i</v>
      </c>
      <c r="CS151" s="240" t="str">
        <f t="shared" ca="1" si="121"/>
        <v>0,509991958186565+0,850870177892487i</v>
      </c>
      <c r="CT151" s="240" t="str">
        <f t="shared" ca="1" si="122"/>
        <v>0,967900376968458-0,217349297919445i</v>
      </c>
      <c r="CU151" s="240" t="str">
        <f t="shared" ca="1" si="123"/>
        <v>0,0972333913742542-0,987227189983958i</v>
      </c>
      <c r="CV151" s="240" t="str">
        <f t="shared" ca="1" si="124"/>
        <v>-0,906899698106409-0,402000988327474i</v>
      </c>
      <c r="CW151" s="240" t="str">
        <f t="shared" ca="1" si="125"/>
        <v>-0,666189142712204+0,735026450662926i</v>
      </c>
      <c r="CX151" s="240" t="str">
        <f t="shared" ca="1" si="126"/>
        <v>0,488956958664318+0,863129740893859i</v>
      </c>
      <c r="CY151" s="240" t="str">
        <f t="shared" ca="1" si="127"/>
        <v>0,972942882260597-0,193530372035512i</v>
      </c>
      <c r="CZ151" s="240" t="str">
        <f t="shared" ca="1" si="128"/>
        <v>0,121431874567533-0,984543628734032i</v>
      </c>
      <c r="DA151" s="240" t="str">
        <f t="shared" ca="1" si="129"/>
        <v>-0,89676095875176-0,42413634588465i</v>
      </c>
      <c r="DB151" s="240" t="str">
        <f t="shared" ca="1" si="130"/>
        <v>-0,684026951094035+0,718455974447119i</v>
      </c>
      <c r="DC151" s="240" t="str">
        <f t="shared" ca="1" si="131"/>
        <v>0,467627429754323+0,874869386813326i</v>
      </c>
      <c r="DD151" s="240" t="str">
        <f t="shared" ca="1" si="132"/>
        <v>0,977399323140946-0,169594870693014i</v>
      </c>
      <c r="DE151" s="240" t="str">
        <f t="shared" ca="1" si="133"/>
        <v>0,145557211741167-0,9812670152165i</v>
      </c>
      <c r="DF151" s="240" t="str">
        <f t="shared" ca="1" si="134"/>
        <v>-0,886082044128044-0,446016219565643i</v>
      </c>
      <c r="DG151" s="240" t="str">
        <f t="shared" ca="1" si="135"/>
        <v>-0,701452727217219+0,701452727217798i</v>
      </c>
      <c r="DH151" s="240" t="str">
        <f t="shared" ca="1" si="136"/>
        <v>0,446016219565479+0,886082044128127i</v>
      </c>
      <c r="DI151" s="240" t="str">
        <f t="shared" ca="1" si="137"/>
        <v>0,981267015216526-0,145557211740986i</v>
      </c>
      <c r="DJ151" s="240" t="str">
        <f t="shared" ca="1" si="138"/>
        <v>0,169594870692222-0,977399323141083i</v>
      </c>
      <c r="DK151" s="240" t="str">
        <f t="shared" ca="1" si="139"/>
        <v>-0,87486938681324-0,467627429754485i</v>
      </c>
      <c r="DL151" s="240" t="str">
        <f t="shared" ca="1" si="140"/>
        <v>-0,718455974447246+0,684026951093902i</v>
      </c>
      <c r="DM151" s="240" t="str">
        <f t="shared" ca="1" si="141"/>
        <v>0,424136345884485+0,896760958751838i</v>
      </c>
      <c r="DN151" s="240" t="str">
        <f t="shared" ca="1" si="142"/>
        <v>0,984543628734056-0,121431874567337i</v>
      </c>
      <c r="DO151" s="240" t="str">
        <f t="shared" ca="1" si="143"/>
        <v>0,193530372035706-0,972942882260558i</v>
      </c>
      <c r="DP151" s="240" t="str">
        <f t="shared" ca="1" si="144"/>
        <v>-0,863129740893762-0,48895695866449i</v>
      </c>
      <c r="DQ151" s="240" t="str">
        <f t="shared" ca="1" si="145"/>
        <v>-0,735026450663049+0,666189142712068i</v>
      </c>
      <c r="DR151" s="240" t="str">
        <f t="shared" ca="1" si="146"/>
        <v>0,402000988327307+0,906899698106483i</v>
      </c>
      <c r="DS151" s="240" t="str">
        <f t="shared" ca="1" si="147"/>
        <v>0,987227189983976-0,0972333913740714i</v>
      </c>
      <c r="DT151" s="240" t="str">
        <f t="shared" ca="1" si="148"/>
        <v>0,217349297919624-0,967900376968419i</v>
      </c>
      <c r="DU151" s="240" t="str">
        <f t="shared" ca="1" si="149"/>
        <v>-0,850870177892393-0,509991958186722i</v>
      </c>
      <c r="DV151" s="240" t="str">
        <f t="shared" ca="1" si="150"/>
        <v>-0,751154174428714+0,647950046901825i</v>
      </c>
      <c r="DW151" s="240" t="str">
        <f t="shared" ca="1" si="151"/>
        <v>0,379623480407461+0,91649215499375i</v>
      </c>
      <c r="DX151" s="240" t="str">
        <f t="shared" ca="1" si="152"/>
        <v>0,989316082489552-0,0729763384206521i</v>
      </c>
      <c r="DY151" s="240" t="str">
        <f t="shared" ca="1" si="153"/>
        <v>0,241037300712728-0,962274844681541i</v>
      </c>
      <c r="DZ151" s="240" t="str">
        <f t="shared" ca="1" si="154"/>
        <v>-0,838098082512459-0,530719757622327i</v>
      </c>
      <c r="EA151" s="240" t="str">
        <f t="shared" ca="1" si="155"/>
        <v>-0,766829431007814+0,629320650210998i</v>
      </c>
      <c r="EB151" s="240" t="str">
        <f t="shared" ca="1" si="156"/>
        <v>0,357017301497145+0,925532551277078i</v>
      </c>
      <c r="EC151" s="240" t="str">
        <f t="shared" ca="1" si="157"/>
        <v>0,99080904797988-0,0486753272507134i</v>
      </c>
      <c r="ED151" s="240" t="str">
        <f t="shared" ca="1" si="158"/>
        <v>0,264580111649805-0,956069674009764i</v>
      </c>
      <c r="EE151" s="240" t="str">
        <f t="shared" ca="1" si="159"/>
        <v>-0,824821148185599-0,551127871321666i</v>
      </c>
      <c r="EF151" s="240" t="str">
        <f t="shared" ca="1" si="160"/>
        <v>-0,782042778210652+0,610312174293063i</v>
      </c>
      <c r="EG151" s="240" t="str">
        <f t="shared" ca="1" si="161"/>
        <v>0,334196068714137+0,93401544135939i</v>
      </c>
      <c r="EH151" s="240" t="str">
        <f t="shared" ca="1" si="162"/>
        <v>0,991705187148494-0,0243449958827415i</v>
      </c>
      <c r="EI151" s="240" t="str">
        <f t="shared" ca="1" si="163"/>
        <v>0,287963549419963-0,94928860271638i</v>
      </c>
      <c r="EJ151" s="240" t="str">
        <f t="shared" ca="1" si="164"/>
        <v>-0,811047372441091-0,57120400619933i</v>
      </c>
      <c r="EK151" s="240" t="str">
        <f t="shared" ca="1" si="165"/>
        <v>-0,796785052086986+0,590936069141578i</v>
      </c>
      <c r="EL151" s="240" t="str">
        <f t="shared" ca="1" si="166"/>
        <v>0,311173528716662+0,941935715464586i</v>
      </c>
      <c r="EM151" s="240" t="str">
        <f t="shared" ca="1" si="167"/>
        <v>0,992003960194595+4,60833774813569E-13i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-0,0899030880884581-0,323994978332727i</v>
      </c>
      <c r="G152" s="247" t="str">
        <f t="shared" si="178"/>
        <v>-0,215948421083975+0,31230018971789i</v>
      </c>
      <c r="H152" s="247" t="str">
        <f t="shared" si="179"/>
        <v>0,00373846910053062-0,102384799064223i</v>
      </c>
      <c r="I152" s="247" t="str">
        <f t="shared" si="174"/>
        <v>-0,00977478595025171+0,115959882863019i</v>
      </c>
      <c r="J152" s="275" t="str">
        <f ca="1">IMPRODUCT(1/N_FFT2,BO100)</f>
        <v>0,00405621174895168-7,63869673528051E-07i</v>
      </c>
      <c r="K152" s="274" t="str">
        <f t="shared" ca="1" si="175"/>
        <v>-0,0000395600233770339+0,000470365305938591i</v>
      </c>
      <c r="N152" s="265">
        <f t="shared" ca="1" si="176"/>
        <v>1.0086336009943051</v>
      </c>
      <c r="O152" s="240">
        <f t="shared" ca="1" si="39"/>
        <v>-0.99136639900569479</v>
      </c>
      <c r="P152" s="240" t="str">
        <f t="shared" ca="1" si="40"/>
        <v>-0,28777847517629+0,94867849469814i</v>
      </c>
      <c r="Q152" s="240" t="str">
        <f t="shared" ca="1" si="41"/>
        <v>0,824291035431037+0,550773661303396i</v>
      </c>
      <c r="R152" s="240" t="str">
        <f t="shared" ca="1" si="42"/>
        <v>0,766336589543976-0,628916185674709i</v>
      </c>
      <c r="S152" s="240" t="str">
        <f t="shared" ca="1" si="43"/>
        <v>-0,379379496302915-0,91590312526078i</v>
      </c>
      <c r="T152" s="240" t="str">
        <f t="shared" ca="1" si="44"/>
        <v>-0,986592698826483+0,0971708994493544i</v>
      </c>
      <c r="U152" s="241" t="str">
        <f t="shared" ca="1" si="45"/>
        <v>-0,193405990017992+0,972317571631141i</v>
      </c>
      <c r="V152" s="240" t="str">
        <f t="shared" ca="1" si="46"/>
        <v>0,874307108043576+0,467326885490228i</v>
      </c>
      <c r="W152" s="240" t="str">
        <f t="shared" ca="1" si="47"/>
        <v>0,701001903377435-0,701001903377396i</v>
      </c>
      <c r="X152" s="240" t="str">
        <f t="shared" ca="1" si="48"/>
        <v>-0,467326885490242-0,874307108043569i</v>
      </c>
      <c r="Y152" s="240" t="str">
        <f t="shared" ca="1" si="49"/>
        <v>-0,972317571631148+0,193405990017957i</v>
      </c>
      <c r="Z152" s="240" t="str">
        <f t="shared" ca="1" si="50"/>
        <v>-0,0971708994493403+0,986592698826484i</v>
      </c>
      <c r="AA152" s="240" t="str">
        <f t="shared" ca="1" si="51"/>
        <v>0,915903125260763+0,379379496302956i</v>
      </c>
      <c r="AB152" s="240" t="str">
        <f t="shared" ca="1" si="52"/>
        <v>0,628916185674707-0,766336589543978i</v>
      </c>
      <c r="AC152" s="240" t="str">
        <f t="shared" ca="1" si="53"/>
        <v>-0,550773661303356-0,824291035431063i</v>
      </c>
      <c r="AD152" s="240" t="str">
        <f t="shared" ca="1" si="54"/>
        <v>-0,948678494698141+0,287778475176285i</v>
      </c>
      <c r="AE152" s="240" t="str">
        <f t="shared" ca="1" si="55"/>
        <v>4,32360409228405E-14+0,991366399005695i</v>
      </c>
      <c r="AF152" s="240" t="str">
        <f t="shared" ca="1" si="56"/>
        <v>0,948678494698138+0,287778475176296i</v>
      </c>
      <c r="AG152" s="240" t="str">
        <f t="shared" ca="1" si="57"/>
        <v>0,550773661303366-0,824291035431057i</v>
      </c>
      <c r="AH152" s="240" t="str">
        <f t="shared" ca="1" si="58"/>
        <v>-0,628916185674697-0,766336589543986i</v>
      </c>
      <c r="AI152" s="240" t="str">
        <f t="shared" ca="1" si="59"/>
        <v>-0,915903125260767+0,379379496302945i</v>
      </c>
      <c r="AJ152" s="240" t="str">
        <f t="shared" ca="1" si="60"/>
        <v>0,0971708994493282+0,986592698826485i</v>
      </c>
      <c r="AK152" s="240" t="str">
        <f t="shared" ca="1" si="61"/>
        <v>0,972317571631146+0,193405990017966i</v>
      </c>
      <c r="AL152" s="240" t="str">
        <f t="shared" ca="1" si="62"/>
        <v>0,467326885490251-0,874307108043564i</v>
      </c>
      <c r="AM152" s="240" t="str">
        <f t="shared" ca="1" si="63"/>
        <v>-0,701001903377427-0,701001903377404i</v>
      </c>
      <c r="AN152" s="240" t="str">
        <f t="shared" ca="1" si="64"/>
        <v>-0,874307108043596+0,467326885490191i</v>
      </c>
      <c r="AO152" s="240" t="str">
        <f t="shared" ca="1" si="65"/>
        <v>0,193405990017997+0,97231757163114i</v>
      </c>
      <c r="AP152" s="240" t="str">
        <f t="shared" ca="1" si="66"/>
        <v>0,986592698826479+0,0971708994493954i</v>
      </c>
      <c r="AQ152" s="240" t="str">
        <f t="shared" ca="1" si="67"/>
        <v>0,379379496302914-0,915903125260781i</v>
      </c>
      <c r="AR152" s="240" t="str">
        <f t="shared" ca="1" si="68"/>
        <v>0,379379496302914-0,915903125260781i</v>
      </c>
      <c r="AS152" s="240" t="str">
        <f t="shared" ca="1" si="69"/>
        <v>-0,824291035431037+0,550773661303395i</v>
      </c>
      <c r="AT152" s="240" t="str">
        <f t="shared" ca="1" si="70"/>
        <v>0,287778475176323+0,94867849469813i</v>
      </c>
      <c r="AU152" s="240" t="str">
        <f t="shared" ca="1" si="71"/>
        <v>0,991366399005695+1,21450652149394E-14i</v>
      </c>
      <c r="AV152" s="240" t="str">
        <f t="shared" ca="1" si="72"/>
        <v>0,287778475176252-0,948678494698151i</v>
      </c>
      <c r="AW152" s="240" t="str">
        <f t="shared" ca="1" si="73"/>
        <v>-0,824291035431024-0,550773661303415i</v>
      </c>
      <c r="AX152" s="240" t="str">
        <f t="shared" ca="1" si="74"/>
        <v>-0,766336589543958+0,628916185674731i</v>
      </c>
      <c r="AY152" s="240" t="str">
        <f t="shared" ca="1" si="75"/>
        <v>0,379379496302898+0,915903125260787i</v>
      </c>
      <c r="AZ152" s="240" t="str">
        <f t="shared" ca="1" si="76"/>
        <v>0,986592698826481-0,0971708994493713i</v>
      </c>
      <c r="BA152" s="240" t="str">
        <f t="shared" ca="1" si="77"/>
        <v>0,193405990018021-0,972317571631135i</v>
      </c>
      <c r="BB152" s="240" t="str">
        <f t="shared" ca="1" si="78"/>
        <v>-0,874307108043583-0,467326885490215i</v>
      </c>
      <c r="BC152" s="240" t="str">
        <f t="shared" ca="1" si="79"/>
        <v>-0,701001903377444+0,701001903377387i</v>
      </c>
      <c r="BD152" s="240" t="str">
        <f t="shared" ca="1" si="80"/>
        <v>0,467326885490232+0,874307108043574i</v>
      </c>
      <c r="BE152" s="240" t="str">
        <f t="shared" ca="1" si="81"/>
        <v>0,972317571631151-0,193405990017943i</v>
      </c>
      <c r="BF152" s="240" t="str">
        <f t="shared" ca="1" si="82"/>
        <v>0,0971708994493524-0,986592698826483i</v>
      </c>
      <c r="BG152" s="240" t="str">
        <f t="shared" ca="1" si="83"/>
        <v>-0,915903125260759-0,379379496302965i</v>
      </c>
      <c r="BH152" s="240" t="str">
        <f t="shared" ca="1" si="84"/>
        <v>-0,628916185674716+0,76633658954397i</v>
      </c>
      <c r="BI152" s="240" t="str">
        <f t="shared" ca="1" si="85"/>
        <v>0,550773661303431+0,824291035431013i</v>
      </c>
      <c r="BJ152" s="240" t="str">
        <f t="shared" ca="1" si="86"/>
        <v>0,948678494698146-0,28777847517627i</v>
      </c>
      <c r="BK152" s="240" t="str">
        <f t="shared" ca="1" si="87"/>
        <v>-3,10909757079011E-14-0,991366399005695i</v>
      </c>
      <c r="BL152" s="240" t="str">
        <f t="shared" ca="1" si="88"/>
        <v>-0,948678494698135-0,287778475176305i</v>
      </c>
      <c r="BM152" s="240" t="str">
        <f t="shared" ca="1" si="89"/>
        <v>-0,550773661303379+0,824291035431048i</v>
      </c>
      <c r="BN152" s="240" t="str">
        <f t="shared" ca="1" si="90"/>
        <v>0,628916185674682+0,766336589543998i</v>
      </c>
      <c r="BO152" s="240" t="str">
        <f t="shared" ca="1" si="91"/>
        <v>0,915903125260773-0,379379496302931i</v>
      </c>
      <c r="BP152" s="240" t="str">
        <f t="shared" ca="1" si="92"/>
        <v>-0,0971708994493162-0,986592698826486i</v>
      </c>
      <c r="BQ152" s="240" t="str">
        <f t="shared" ca="1" si="93"/>
        <v>-0,972317571631144-0,193405990017978i</v>
      </c>
      <c r="BR152" s="240" t="str">
        <f t="shared" ca="1" si="94"/>
        <v>-0,467326885490259+0,87430710804356i</v>
      </c>
      <c r="BS152" s="240" t="str">
        <f t="shared" ca="1" si="95"/>
        <v>0,701001903377423+0,701001903377408i</v>
      </c>
      <c r="BT152" s="240" t="str">
        <f t="shared" ca="1" si="96"/>
        <v>0,874307108043604-0,467326885490177i</v>
      </c>
      <c r="BU152" s="240" t="str">
        <f t="shared" ca="1" si="97"/>
        <v>-0,193405990017985-0,972317571631143i</v>
      </c>
      <c r="BV152" s="240" t="str">
        <f t="shared" ca="1" si="98"/>
        <v>-0,986592698826487-0,0971708994493093i</v>
      </c>
      <c r="BW152" s="240" t="str">
        <f t="shared" ca="1" si="99"/>
        <v>-0,379379496302925+0,915903125260776i</v>
      </c>
      <c r="BX152" s="240" t="str">
        <f t="shared" ca="1" si="100"/>
        <v>0,766336589544003+0,628916185674677i</v>
      </c>
      <c r="BY152" s="240" t="str">
        <f t="shared" ca="1" si="101"/>
        <v>0,824291035431048-0,550773661303379i</v>
      </c>
      <c r="BZ152" s="240" t="str">
        <f t="shared" ca="1" si="102"/>
        <v>-0,287778475176311-0,948678494698133i</v>
      </c>
      <c r="CA152" s="240" t="str">
        <f t="shared" ca="1" si="103"/>
        <v>-0,991366399005695-2,42901304298787E-14i</v>
      </c>
      <c r="CB152" s="240" t="str">
        <f t="shared" ca="1" si="104"/>
        <v>-0,287778475176264+0,948678494698148i</v>
      </c>
      <c r="CC152" s="240" t="str">
        <f t="shared" ca="1" si="105"/>
        <v>0,824291035431021+0,550773661303419i</v>
      </c>
      <c r="CD152" s="240" t="str">
        <f t="shared" ca="1" si="106"/>
        <v>0,766336589543971-0,628916185674716i</v>
      </c>
      <c r="CE152" s="240" t="str">
        <f t="shared" ca="1" si="107"/>
        <v>-0,37937949630288-0,915903125260795i</v>
      </c>
      <c r="CF152" s="240" t="str">
        <f t="shared" ca="1" si="108"/>
        <v>-0,986592698826482+0,0971708994493592i</v>
      </c>
      <c r="CG152" s="240" t="str">
        <f t="shared" ca="1" si="109"/>
        <v>-0,193405990018033+0,972317571631133i</v>
      </c>
      <c r="CH152" s="240" t="str">
        <f t="shared" ca="1" si="110"/>
        <v>0,87430710804358+0,46732688549022i</v>
      </c>
      <c r="CI152" s="240" t="str">
        <f t="shared" ca="1" si="111"/>
        <v>0,701001903377448-0,701001903377383i</v>
      </c>
      <c r="CJ152" s="240" t="str">
        <f t="shared" ca="1" si="112"/>
        <v>-0,467326885490215-0,874307108043583i</v>
      </c>
      <c r="CK152" s="240" t="str">
        <f t="shared" ca="1" si="113"/>
        <v>-0,972317571631134+0,193405990018028i</v>
      </c>
      <c r="CL152" s="240" t="str">
        <f t="shared" ca="1" si="114"/>
        <v>-0,0971708994493645+0,986592698826482i</v>
      </c>
      <c r="CM152" s="240" t="str">
        <f t="shared" ca="1" si="115"/>
        <v>0,915903125260793+0,379379496302885i</v>
      </c>
      <c r="CN152" s="240" t="str">
        <f t="shared" ca="1" si="116"/>
        <v>0,62891618567472-0,766336589543967i</v>
      </c>
      <c r="CO152" s="240" t="str">
        <f t="shared" ca="1" si="117"/>
        <v>-0,550773661303415-0,824291035431024i</v>
      </c>
      <c r="CP152" s="240" t="str">
        <f t="shared" ca="1" si="118"/>
        <v>-0,948678494698263+0,287778475175881i</v>
      </c>
      <c r="CQ152" s="240" t="str">
        <f t="shared" ca="1" si="119"/>
        <v>-2,76905530688899E-13+0,991366399005695i</v>
      </c>
      <c r="CR152" s="240" t="str">
        <f t="shared" ca="1" si="120"/>
        <v>0,948678494698103+0,287778475176411i</v>
      </c>
      <c r="CS152" s="240" t="str">
        <f t="shared" ca="1" si="121"/>
        <v>0,550773661303384-0,824291035431045i</v>
      </c>
      <c r="CT152" s="240" t="str">
        <f t="shared" ca="1" si="122"/>
        <v>-0,628916185674837-0,766336589543872i</v>
      </c>
      <c r="CU152" s="240" t="str">
        <f t="shared" ca="1" si="123"/>
        <v>-0,915903125260665+0,379379496303193i</v>
      </c>
      <c r="CV152" s="240" t="str">
        <f t="shared" ca="1" si="124"/>
        <v>0,0971708994497947+0,986592698826439i</v>
      </c>
      <c r="CW152" s="240" t="str">
        <f t="shared" ca="1" si="125"/>
        <v>0,972317571631064+0,193405990018378i</v>
      </c>
      <c r="CX152" s="240" t="str">
        <f t="shared" ca="1" si="126"/>
        <v>0,467326885490443-0,874307108043461i</v>
      </c>
      <c r="CY152" s="240" t="str">
        <f t="shared" ca="1" si="127"/>
        <v>-0,701001903377344-0,701001903377486i</v>
      </c>
      <c r="CZ152" s="240" t="str">
        <f t="shared" ca="1" si="128"/>
        <v>-0,874307108043563+0,467326885490254i</v>
      </c>
      <c r="DA152" s="240" t="str">
        <f t="shared" ca="1" si="129"/>
        <v>0,193405990018167+0,972317571631106i</v>
      </c>
      <c r="DB152" s="240" t="str">
        <f t="shared" ca="1" si="130"/>
        <v>0,986592698826514+0,097170899449027i</v>
      </c>
      <c r="DC152" s="240" t="str">
        <f t="shared" ca="1" si="131"/>
        <v>0,37937949630248-0,915903125260961i</v>
      </c>
      <c r="DD152" s="240" t="str">
        <f t="shared" ca="1" si="132"/>
        <v>-0,766336589543735-0,628916185675003i</v>
      </c>
      <c r="DE152" s="240" t="str">
        <f t="shared" ca="1" si="133"/>
        <v>-0,824291035431164+0,550773661303205i</v>
      </c>
      <c r="DF152" s="240" t="str">
        <f t="shared" ca="1" si="134"/>
        <v>0,287778475176205+0,948678494698165i</v>
      </c>
      <c r="DG152" s="240" t="str">
        <f t="shared" ca="1" si="135"/>
        <v>0,991366399005695-6,21819514158022E-14i</v>
      </c>
      <c r="DH152" s="240" t="str">
        <f t="shared" ca="1" si="136"/>
        <v>0,287778475176086-0,948678494698201i</v>
      </c>
      <c r="DI152" s="240" t="str">
        <f t="shared" ca="1" si="137"/>
        <v>-0,824291035431233-0,550773661303101i</v>
      </c>
      <c r="DJ152" s="240" t="str">
        <f t="shared" ca="1" si="138"/>
        <v>-0,766336589543657+0,628916185675099i</v>
      </c>
      <c r="DK152" s="240" t="str">
        <f t="shared" ca="1" si="139"/>
        <v>0,379379496302595+0,915903125260913i</v>
      </c>
      <c r="DL152" s="240" t="str">
        <f t="shared" ca="1" si="140"/>
        <v>0,986592698826502-0,0971708994491508i</v>
      </c>
      <c r="DM152" s="240" t="str">
        <f t="shared" ca="1" si="141"/>
        <v>0,193405990018059-0,972317571631128i</v>
      </c>
      <c r="DN152" s="240" t="str">
        <f t="shared" ca="1" si="142"/>
        <v>-0,874307108043622-0,467326885490144i</v>
      </c>
      <c r="DO152" s="240" t="str">
        <f t="shared" ca="1" si="143"/>
        <v>-0,701001903377256+0,701001903377575i</v>
      </c>
      <c r="DP152" s="240" t="str">
        <f t="shared" ca="1" si="144"/>
        <v>0,467326885490565+0,874307108043397i</v>
      </c>
      <c r="DQ152" s="240" t="str">
        <f t="shared" ca="1" si="145"/>
        <v>0,972317571631232-0,193405990017532i</v>
      </c>
      <c r="DR152" s="240" t="str">
        <f t="shared" ca="1" si="146"/>
        <v>0,097170899449685-0,98659269882645i</v>
      </c>
      <c r="DS152" s="240" t="str">
        <f t="shared" ca="1" si="147"/>
        <v>-0,915903125260713-0,379379496303078i</v>
      </c>
      <c r="DT152" s="240" t="str">
        <f t="shared" ca="1" si="148"/>
        <v>-0,628916185674741+0,76633658954395i</v>
      </c>
      <c r="DU152" s="240" t="str">
        <f t="shared" ca="1" si="149"/>
        <v>0,550773661303499+0,824291035430968i</v>
      </c>
      <c r="DV152" s="240" t="str">
        <f t="shared" ca="1" si="150"/>
        <v>0,948678494698066-0,28777847517653i</v>
      </c>
      <c r="DW152" s="240" t="str">
        <f t="shared" ca="1" si="151"/>
        <v>-4,15357597386307E-13-0,991366399005695i</v>
      </c>
      <c r="DX152" s="240" t="str">
        <f t="shared" ca="1" si="152"/>
        <v>-0,948678494698014-0,287778475176706i</v>
      </c>
      <c r="DY152" s="240" t="str">
        <f t="shared" ca="1" si="153"/>
        <v>-0,550773661303651+0,824291035430866i</v>
      </c>
      <c r="DZ152" s="240" t="str">
        <f t="shared" ca="1" si="154"/>
        <v>0,628916185674599+0,766336589544067i</v>
      </c>
      <c r="EA152" s="240" t="str">
        <f t="shared" ca="1" si="155"/>
        <v>0,915903125260783-0,379379496302909i</v>
      </c>
      <c r="EB152" s="240" t="str">
        <f t="shared" ca="1" si="156"/>
        <v>-0,0971708994495022-0,986592698826468i</v>
      </c>
      <c r="EC152" s="240" t="str">
        <f t="shared" ca="1" si="157"/>
        <v>-0,972317571631196-0,193405990017713i</v>
      </c>
      <c r="ED152" s="240" t="str">
        <f t="shared" ca="1" si="158"/>
        <v>-0,467326885489857+0,874307108043774i</v>
      </c>
      <c r="EE152" s="240" t="str">
        <f t="shared" ca="1" si="159"/>
        <v>0,701001903377126+0,701001903377704i</v>
      </c>
      <c r="EF152" s="240" t="str">
        <f t="shared" ca="1" si="160"/>
        <v>0,874307108043708-0,467326885489982i</v>
      </c>
      <c r="EG152" s="240" t="str">
        <f t="shared" ca="1" si="161"/>
        <v>-0,193405990017878-0,972317571631164i</v>
      </c>
      <c r="EH152" s="240" t="str">
        <f t="shared" ca="1" si="162"/>
        <v>-0,986592698826485-0,0971708994493335i</v>
      </c>
      <c r="EI152" s="240" t="str">
        <f t="shared" ca="1" si="163"/>
        <v>-0,379379496302778+0,915903125260837i</v>
      </c>
      <c r="EJ152" s="240" t="str">
        <f t="shared" ca="1" si="164"/>
        <v>0,766336589544174+0,628916185674467i</v>
      </c>
      <c r="EK152" s="240" t="str">
        <f t="shared" ca="1" si="165"/>
        <v>0,824291035430787-0,550773661303768i</v>
      </c>
      <c r="EL152" s="240" t="str">
        <f t="shared" ca="1" si="166"/>
        <v>-0,287778475175924-0,948678494698251i</v>
      </c>
      <c r="EM152" s="240" t="str">
        <f t="shared" ca="1" si="167"/>
        <v>-0,991366399005695-2,45814554980998E-13i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-0,0898011217875383-0,316827698848857i</v>
      </c>
      <c r="G153" s="247" t="str">
        <f t="shared" si="178"/>
        <v>-0,210324205174831+0,310456963673567i</v>
      </c>
      <c r="H153" s="247" t="str">
        <f t="shared" si="179"/>
        <v>0,0036690947597403-0,100452828582532i</v>
      </c>
      <c r="I153" s="247" t="str">
        <f t="shared" si="174"/>
        <v>-0,00913499288936493+0,113394094107544i</v>
      </c>
      <c r="J153" s="275" t="str">
        <f ca="1">IMPRODUCT(1/N_FFT2,BP100)</f>
        <v>-0,00498041055133289-0,0000799837823608457i</v>
      </c>
      <c r="K153" s="274" t="str">
        <f t="shared" ca="1" si="175"/>
        <v>0,0000545657035166471-0,000564018491468916i</v>
      </c>
      <c r="N153" s="265">
        <f t="shared" ca="1" si="176"/>
        <v>1.0093889119106243</v>
      </c>
      <c r="O153" s="240">
        <f t="shared" ca="1" si="39"/>
        <v>-0.9906110880893757</v>
      </c>
      <c r="P153" s="240" t="str">
        <f t="shared" ca="1" si="40"/>
        <v>-0,26420861488953+0,954727257212117i</v>
      </c>
      <c r="Q153" s="240" t="str">
        <f t="shared" ca="1" si="41"/>
        <v>0,849675471637758+0,509275878814979i</v>
      </c>
      <c r="R153" s="240" t="str">
        <f t="shared" ca="1" si="42"/>
        <v>0,71744719088811-0,683066509303726i</v>
      </c>
      <c r="S153" s="240" t="str">
        <f t="shared" ca="1" si="43"/>
        <v>-0,466970834388978-0,873640983285285i</v>
      </c>
      <c r="T153" s="240" t="str">
        <f t="shared" ca="1" si="44"/>
        <v>-0,966541348688588+0,21704411791353i</v>
      </c>
      <c r="U153" s="241" t="str">
        <f t="shared" ca="1" si="45"/>
        <v>-0,0486069822555014+0,98941785365013i</v>
      </c>
      <c r="V153" s="240" t="str">
        <f t="shared" ca="1" si="46"/>
        <v>0,940613144148795+0,310736610170312i</v>
      </c>
      <c r="W153" s="240" t="str">
        <f t="shared" ca="1" si="47"/>
        <v>0,550354033041608-0,823663017356281i</v>
      </c>
      <c r="X153" s="240" t="str">
        <f t="shared" ca="1" si="48"/>
        <v>-0,647040260668861-0,750099479348699i</v>
      </c>
      <c r="Y153" s="240" t="str">
        <f t="shared" ca="1" si="49"/>
        <v>-0,895501817282175+0,423540816321093i</v>
      </c>
      <c r="Z153" s="240" t="str">
        <f t="shared" ca="1" si="50"/>
        <v>0,169356742646694+0,976026957397038i</v>
      </c>
      <c r="AA153" s="240" t="str">
        <f t="shared" ca="1" si="51"/>
        <v>0,985841024938674+0,0970968660332596i</v>
      </c>
      <c r="AB153" s="240" t="str">
        <f t="shared" ca="1" si="52"/>
        <v>0,356516013739899-0,92423301163323i</v>
      </c>
      <c r="AC153" s="240" t="str">
        <f t="shared" ca="1" si="53"/>
        <v>-0,795666286721604-0,590106336197359i</v>
      </c>
      <c r="AD153" s="240" t="str">
        <f t="shared" ca="1" si="54"/>
        <v>-0,780944712462538+0,609455235372067i</v>
      </c>
      <c r="AE153" s="240" t="str">
        <f t="shared" ca="1" si="55"/>
        <v>0,379090451328978+0,915205308964502i</v>
      </c>
      <c r="AF153" s="240" t="str">
        <f t="shared" ca="1" si="56"/>
        <v>0,983161231675266-0,121261372152846i</v>
      </c>
      <c r="AG153" s="240" t="str">
        <f t="shared" ca="1" si="57"/>
        <v>0,145352834956124-0,979889218848659i</v>
      </c>
      <c r="AH153" s="240" t="str">
        <f t="shared" ca="1" si="58"/>
        <v>-0,905626320839376-0,401436539005298i</v>
      </c>
      <c r="AI153" s="240" t="str">
        <f t="shared" ca="1" si="59"/>
        <v>-0,628437021501923+0,765752726310137i</v>
      </c>
      <c r="AJ153" s="240" t="str">
        <f t="shared" ca="1" si="60"/>
        <v>0,570401979031208+0,809908581361439i</v>
      </c>
      <c r="AK153" s="240" t="str">
        <f t="shared" ca="1" si="61"/>
        <v>0,932703990895054-0,333726824235118i</v>
      </c>
      <c r="AL153" s="240" t="str">
        <f t="shared" ca="1" si="62"/>
        <v>-0,0728738723922422-0,987926984431631i</v>
      </c>
      <c r="AM153" s="240" t="str">
        <f t="shared" ca="1" si="63"/>
        <v>-0,971576773802294-0,193258636168073i</v>
      </c>
      <c r="AN153" s="240" t="str">
        <f t="shared" ca="1" si="64"/>
        <v>-0,445389968486453+0,884837896915165i</v>
      </c>
      <c r="AO153" s="240" t="str">
        <f t="shared" ca="1" si="65"/>
        <v>0,733994400508912+0,665253746977182i</v>
      </c>
      <c r="AP153" s="240" t="str">
        <f t="shared" ca="1" si="66"/>
        <v>0,836921309548224-0,529974574361546i</v>
      </c>
      <c r="AQ153" s="240" t="str">
        <f t="shared" ca="1" si="67"/>
        <v>-0,28755921999075-0,947955707216286i</v>
      </c>
      <c r="AR153" s="240" t="str">
        <f t="shared" ca="1" si="68"/>
        <v>-0,28755921999075-0,947955707216286i</v>
      </c>
      <c r="AS153" s="240" t="str">
        <f t="shared" ca="1" si="69"/>
        <v>-0,240698860398136+0,960923715207745i</v>
      </c>
      <c r="AT153" s="240" t="str">
        <f t="shared" ca="1" si="70"/>
        <v>0,861917820994593+0,488270414522065i</v>
      </c>
      <c r="AU153" s="240" t="str">
        <f t="shared" ca="1" si="71"/>
        <v>0,700467817906553-0,700467817906611i</v>
      </c>
      <c r="AV153" s="240" t="str">
        <f t="shared" ca="1" si="72"/>
        <v>-0,488270414522046-0,861917820994604i</v>
      </c>
      <c r="AW153" s="240" t="str">
        <f t="shared" ca="1" si="73"/>
        <v>-0,960923715207751+0,240698860398114i</v>
      </c>
      <c r="AX153" s="240" t="str">
        <f t="shared" ca="1" si="74"/>
        <v>-0,0243108130901629+0,990312734550309i</v>
      </c>
      <c r="AY153" s="240" t="str">
        <f t="shared" ca="1" si="75"/>
        <v>0,947955707216308+0,287559219990676i</v>
      </c>
      <c r="AZ153" s="240" t="str">
        <f t="shared" ca="1" si="76"/>
        <v>0,529974574361564-0,836921309548213i</v>
      </c>
      <c r="BA153" s="240" t="str">
        <f t="shared" ca="1" si="77"/>
        <v>-0,665253746977165-0,733994400508926i</v>
      </c>
      <c r="BB153" s="240" t="str">
        <f t="shared" ca="1" si="78"/>
        <v>-0,884837896915172+0,445389968486439i</v>
      </c>
      <c r="BC153" s="240" t="str">
        <f t="shared" ca="1" si="79"/>
        <v>0,193258636168055+0,971576773802297i</v>
      </c>
      <c r="BD153" s="240" t="str">
        <f t="shared" ca="1" si="80"/>
        <v>0,98792698443163+0,0728738723922577i</v>
      </c>
      <c r="BE153" s="240" t="str">
        <f t="shared" ca="1" si="81"/>
        <v>0,333726824235135-0,932703990895048i</v>
      </c>
      <c r="BF153" s="240" t="str">
        <f t="shared" ca="1" si="82"/>
        <v>-0,809908581361426-0,570401979031227i</v>
      </c>
      <c r="BG153" s="240" t="str">
        <f t="shared" ca="1" si="83"/>
        <v>-0,76575272631015+0,628437021501908i</v>
      </c>
      <c r="BH153" s="240" t="str">
        <f t="shared" ca="1" si="84"/>
        <v>0,401436539005278+0,905626320839385i</v>
      </c>
      <c r="BI153" s="240" t="str">
        <f t="shared" ca="1" si="85"/>
        <v>0,979889218848662-0,145352834956105i</v>
      </c>
      <c r="BJ153" s="240" t="str">
        <f t="shared" ca="1" si="86"/>
        <v>0,121261372152867-0,983161231675263i</v>
      </c>
      <c r="BK153" s="240" t="str">
        <f t="shared" ca="1" si="87"/>
        <v>-0,915205308964493-0,379090451328998i</v>
      </c>
      <c r="BL153" s="240" t="str">
        <f t="shared" ca="1" si="88"/>
        <v>-0,609455235372003+0,780944712462587i</v>
      </c>
      <c r="BM153" s="240" t="str">
        <f t="shared" ca="1" si="89"/>
        <v>0,590106336197347+0,795666286721613i</v>
      </c>
      <c r="BN153" s="240" t="str">
        <f t="shared" ca="1" si="90"/>
        <v>0,924233011633239-0,356516013739874i</v>
      </c>
      <c r="BO153" s="240" t="str">
        <f t="shared" ca="1" si="91"/>
        <v>-0,0970968660332389-0,985841024938676i</v>
      </c>
      <c r="BP153" s="240" t="str">
        <f t="shared" ca="1" si="92"/>
        <v>-0,976026957397052-0,169356742646615i</v>
      </c>
      <c r="BQ153" s="240" t="str">
        <f t="shared" ca="1" si="93"/>
        <v>-0,423540816321106+0,895501817282169i</v>
      </c>
      <c r="BR153" s="240" t="str">
        <f t="shared" ca="1" si="94"/>
        <v>0,750099479348683+0,647040260668879i</v>
      </c>
      <c r="BS153" s="240" t="str">
        <f t="shared" ca="1" si="95"/>
        <v>0,823663017356292-0,550354033041592i</v>
      </c>
      <c r="BT153" s="240" t="str">
        <f t="shared" ca="1" si="96"/>
        <v>-0,310736610170269-0,940613144148808i</v>
      </c>
      <c r="BU153" s="240" t="str">
        <f t="shared" ca="1" si="97"/>
        <v>-0,98941785365013+0,0486069822555149i</v>
      </c>
      <c r="BV153" s="240" t="str">
        <f t="shared" ca="1" si="98"/>
        <v>-0,217044117913532+0,966541348688588i</v>
      </c>
      <c r="BW153" s="240" t="str">
        <f t="shared" ca="1" si="99"/>
        <v>0,873640983285271+0,466970834389003i</v>
      </c>
      <c r="BX153" s="240" t="str">
        <f t="shared" ca="1" si="100"/>
        <v>0,683066509303767-0,717447190888071i</v>
      </c>
      <c r="BY153" s="240" t="str">
        <f t="shared" ca="1" si="101"/>
        <v>-0,509275878815001-0,849675471637745i</v>
      </c>
      <c r="BZ153" s="240" t="str">
        <f t="shared" ca="1" si="102"/>
        <v>-0,954727257212117+0,26420861488953i</v>
      </c>
      <c r="CA153" s="240" t="str">
        <f t="shared" ca="1" si="103"/>
        <v>-1,55339124271613E-14+0,990611088089376i</v>
      </c>
      <c r="CB153" s="240" t="str">
        <f t="shared" ca="1" si="104"/>
        <v>0,954727257212106+0,264208614889574i</v>
      </c>
      <c r="CC153" s="240" t="str">
        <f t="shared" ca="1" si="105"/>
        <v>0,509275878814956-0,849675471637773i</v>
      </c>
      <c r="CD153" s="240" t="str">
        <f t="shared" ca="1" si="106"/>
        <v>-0,683066509303735-0,717447190888101i</v>
      </c>
      <c r="CE153" s="240" t="str">
        <f t="shared" ca="1" si="107"/>
        <v>-0,873640983285293+0,466970834388962i</v>
      </c>
      <c r="CF153" s="240" t="str">
        <f t="shared" ca="1" si="108"/>
        <v>0,217044117913487+0,966541348688598i</v>
      </c>
      <c r="CG153" s="240" t="str">
        <f t="shared" ca="1" si="109"/>
        <v>0,989417853650132+0,0486069822554616i</v>
      </c>
      <c r="CH153" s="240" t="str">
        <f t="shared" ca="1" si="110"/>
        <v>0,310736610170298-0,940613144148799i</v>
      </c>
      <c r="CI153" s="240" t="str">
        <f t="shared" ca="1" si="111"/>
        <v>-0,823663017356267-0,550354033041629i</v>
      </c>
      <c r="CJ153" s="240" t="str">
        <f t="shared" ca="1" si="112"/>
        <v>-0,750099479348713+0,647040260668845i</v>
      </c>
      <c r="CK153" s="240" t="str">
        <f t="shared" ca="1" si="113"/>
        <v>0,423540816321166+0,895501817282141i</v>
      </c>
      <c r="CL153" s="240" t="str">
        <f t="shared" ca="1" si="114"/>
        <v>0,976026957397042-0,169356742646667i</v>
      </c>
      <c r="CM153" s="240" t="str">
        <f t="shared" ca="1" si="115"/>
        <v>0,0970968660332838-0,985841024938672i</v>
      </c>
      <c r="CN153" s="240" t="str">
        <f t="shared" ca="1" si="116"/>
        <v>-0,924233011633293-0,356516013739733i</v>
      </c>
      <c r="CO153" s="240" t="str">
        <f t="shared" ca="1" si="117"/>
        <v>-0,590106336197214+0,795666286721712i</v>
      </c>
      <c r="CP153" s="240" t="str">
        <f t="shared" ca="1" si="118"/>
        <v>0,609455235372123+0,780944712462493i</v>
      </c>
      <c r="CQ153" s="240" t="str">
        <f t="shared" ca="1" si="119"/>
        <v>0,915205308964472-0,379090451329048i</v>
      </c>
      <c r="CR153" s="240" t="str">
        <f t="shared" ca="1" si="120"/>
        <v>-0,121261372152928-0,983161231675255i</v>
      </c>
      <c r="CS153" s="240" t="str">
        <f t="shared" ca="1" si="121"/>
        <v>-0,979889218848672-0,145352834956039i</v>
      </c>
      <c r="CT153" s="240" t="str">
        <f t="shared" ca="1" si="122"/>
        <v>-0,401436539005229+0,905626320839407i</v>
      </c>
      <c r="CU153" s="240" t="str">
        <f t="shared" ca="1" si="123"/>
        <v>0,765752726310125+0,628437021501937i</v>
      </c>
      <c r="CV153" s="240" t="str">
        <f t="shared" ca="1" si="124"/>
        <v>0,809908581361447-0,570401979031196i</v>
      </c>
      <c r="CW153" s="240" t="str">
        <f t="shared" ca="1" si="125"/>
        <v>-0,333726824235093-0,932703990895062i</v>
      </c>
      <c r="CX153" s="240" t="str">
        <f t="shared" ca="1" si="126"/>
        <v>-0,987926984431632+0,0728738723922197i</v>
      </c>
      <c r="CY153" s="240" t="str">
        <f t="shared" ca="1" si="127"/>
        <v>-0,193258636168188+0,97157677380227i</v>
      </c>
      <c r="CZ153" s="240" t="str">
        <f t="shared" ca="1" si="128"/>
        <v>0,884837896915108+0,445389968486568i</v>
      </c>
      <c r="DA153" s="240" t="str">
        <f t="shared" ca="1" si="129"/>
        <v>0,665253746977272-0,73399440050883i</v>
      </c>
      <c r="DB153" s="240" t="str">
        <f t="shared" ca="1" si="130"/>
        <v>-0,52997457436145-0,836921309548286i</v>
      </c>
      <c r="DC153" s="240" t="str">
        <f t="shared" ca="1" si="131"/>
        <v>-0,947955707216348+0,287559219990546i</v>
      </c>
      <c r="DD153" s="240" t="str">
        <f t="shared" ca="1" si="132"/>
        <v>0,0243108130899207+0,990312734550315i</v>
      </c>
      <c r="DE153" s="240" t="str">
        <f t="shared" ca="1" si="133"/>
        <v>0,960923715207691+0,240698860398348i</v>
      </c>
      <c r="DF153" s="240" t="str">
        <f t="shared" ca="1" si="134"/>
        <v>0,488270414522251-0,861917820994488i</v>
      </c>
      <c r="DG153" s="240" t="str">
        <f t="shared" ca="1" si="135"/>
        <v>-0,700467817906381-0,700467817906782i</v>
      </c>
      <c r="DH153" s="240" t="str">
        <f t="shared" ca="1" si="136"/>
        <v>-0,861917820994761+0,488270414521769i</v>
      </c>
      <c r="DI153" s="240" t="str">
        <f t="shared" ca="1" si="137"/>
        <v>0,240698860397812+0,960923715207826i</v>
      </c>
      <c r="DJ153" s="240" t="str">
        <f t="shared" ca="1" si="138"/>
        <v>0,990312734550302+0,0243108130904739i</v>
      </c>
      <c r="DK153" s="240" t="str">
        <f t="shared" ca="1" si="139"/>
        <v>0,287559219991062-0,947955707216191i</v>
      </c>
      <c r="DL153" s="240" t="str">
        <f t="shared" ca="1" si="140"/>
        <v>-0,836921309547982-0,529974574361929i</v>
      </c>
      <c r="DM153" s="240" t="str">
        <f t="shared" ca="1" si="141"/>
        <v>-0,733994400509211+0,665253746976851i</v>
      </c>
      <c r="DN153" s="240" t="str">
        <f t="shared" ca="1" si="142"/>
        <v>0,445389968486061+0,884837896915363i</v>
      </c>
      <c r="DO153" s="240" t="str">
        <f t="shared" ca="1" si="143"/>
        <v>0,971576773802378-0,193258636167646i</v>
      </c>
      <c r="DP153" s="240" t="str">
        <f t="shared" ca="1" si="144"/>
        <v>0,0728738723927716-0,987926984431592i</v>
      </c>
      <c r="DQ153" s="240" t="str">
        <f t="shared" ca="1" si="145"/>
        <v>-0,932703990895208-0,333726824234686i</v>
      </c>
      <c r="DR153" s="240" t="str">
        <f t="shared" ca="1" si="146"/>
        <v>-0,57040197903083+0,809908581361704i</v>
      </c>
      <c r="DS153" s="240" t="str">
        <f t="shared" ca="1" si="147"/>
        <v>0,628437021502283+0,765752726309843i</v>
      </c>
      <c r="DT153" s="240" t="str">
        <f t="shared" ca="1" si="148"/>
        <v>0,905626320839238-0,401436539005611i</v>
      </c>
      <c r="DU153" s="240" t="str">
        <f t="shared" ca="1" si="149"/>
        <v>-0,145352834956466-0,979889218848608i</v>
      </c>
      <c r="DV153" s="240" t="str">
        <f t="shared" ca="1" si="150"/>
        <v>-0,983161231675309-0,121261372152499i</v>
      </c>
      <c r="DW153" s="240" t="str">
        <f t="shared" ca="1" si="151"/>
        <v>-0,379090451328649+0,915205308964637i</v>
      </c>
      <c r="DX153" s="240" t="str">
        <f t="shared" ca="1" si="152"/>
        <v>0,78094471246276+0,609455235371783i</v>
      </c>
      <c r="DY153" s="240" t="str">
        <f t="shared" ca="1" si="153"/>
        <v>0,795666286721447-0,590106336197572i</v>
      </c>
      <c r="DZ153" s="240" t="str">
        <f t="shared" ca="1" si="154"/>
        <v>-0,356516013740149-0,924233011633133i</v>
      </c>
      <c r="EA153" s="240" t="str">
        <f t="shared" ca="1" si="155"/>
        <v>-0,98584102493865+0,0970968660335036i</v>
      </c>
      <c r="EB153" s="240" t="str">
        <f t="shared" ca="1" si="156"/>
        <v>-0,16935674264645+0,97602695739708i</v>
      </c>
      <c r="EC153" s="240" t="str">
        <f t="shared" ca="1" si="157"/>
        <v>0,895501817282242+0,423540816320954i</v>
      </c>
      <c r="ED153" s="240" t="str">
        <f t="shared" ca="1" si="158"/>
        <v>0,647040260668742-0,750099479348802i</v>
      </c>
      <c r="EE153" s="240" t="str">
        <f t="shared" ca="1" si="159"/>
        <v>-0,550354033041743-0,823663017356191i</v>
      </c>
      <c r="EF153" s="240" t="str">
        <f t="shared" ca="1" si="160"/>
        <v>-0,940613144148752+0,310736610170441i</v>
      </c>
      <c r="EG153" s="240" t="str">
        <f t="shared" ca="1" si="161"/>
        <v>0,0486069822556119+0,989417853650125i</v>
      </c>
      <c r="EH153" s="240" t="str">
        <f t="shared" ca="1" si="162"/>
        <v>0,966541348688603+0,217044117913464i</v>
      </c>
      <c r="EI153" s="240" t="str">
        <f t="shared" ca="1" si="163"/>
        <v>0,466970834388941-0,873640983285304i</v>
      </c>
      <c r="EJ153" s="240" t="str">
        <f t="shared" ca="1" si="164"/>
        <v>-0,717447190888128-0,683066509303707i</v>
      </c>
      <c r="EK153" s="240" t="str">
        <f t="shared" ca="1" si="165"/>
        <v>-0,849675471637753+0,509275878814988i</v>
      </c>
      <c r="EL153" s="240" t="str">
        <f t="shared" ca="1" si="166"/>
        <v>0,264208614889516+0,954727257212121i</v>
      </c>
      <c r="EM153" s="240" t="str">
        <f t="shared" ca="1" si="167"/>
        <v>0,990611088089376+3,10678248543227E-14i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-0,0896818147894605-0,309913450032974i</v>
      </c>
      <c r="G154" s="247" t="str">
        <f t="shared" si="178"/>
        <v>-0,204865287465861+0,308557284666434i</v>
      </c>
      <c r="H154" s="247" t="str">
        <f t="shared" si="179"/>
        <v>0,00360356821481184-0,098592328555345i</v>
      </c>
      <c r="I154" s="247" t="str">
        <f t="shared" si="174"/>
        <v>-0,00855190022814431+0,110932136180052i</v>
      </c>
      <c r="J154" s="275" t="str">
        <f ca="1">IMPRODUCT(1/N_FFT2,BQ100)</f>
        <v>0,00373624881984618+7,43768716715813E-07i</v>
      </c>
      <c r="K154" s="274" t="str">
        <f t="shared" ca="1" si="175"/>
        <v>-0,0000320345349874156+0,000414463702249877i</v>
      </c>
      <c r="N154" s="265">
        <f t="shared" ca="1" si="176"/>
        <v>1.0102972145720459</v>
      </c>
      <c r="O154" s="240">
        <f t="shared" ca="1" si="39"/>
        <v>-0.98970278542795398</v>
      </c>
      <c r="P154" s="240" t="str">
        <f t="shared" ca="1" si="40"/>
        <v>-0,24047816085405+0,960042633238808i</v>
      </c>
      <c r="Q154" s="240" t="str">
        <f t="shared" ca="1" si="41"/>
        <v>0,872839931853711+0,466542663478336i</v>
      </c>
      <c r="R154" s="240" t="str">
        <f t="shared" ca="1" si="42"/>
        <v>0,664643768191181-0,733321392629779i</v>
      </c>
      <c r="S154" s="240" t="str">
        <f t="shared" ca="1" si="43"/>
        <v>-0,549849407120361-0,822907791294528i</v>
      </c>
      <c r="T154" s="240" t="str">
        <f t="shared" ca="1" si="44"/>
        <v>-0,931848783914795+0,333420826284695i</v>
      </c>
      <c r="U154" s="241" t="str">
        <f t="shared" ca="1" si="45"/>
        <v>0,0970078368038446+0,98493709600283i</v>
      </c>
      <c r="V154" s="240" t="str">
        <f t="shared" ca="1" si="46"/>
        <v>0,978990747192046+0,145219559275635i</v>
      </c>
      <c r="W154" s="240" t="str">
        <f t="shared" ca="1" si="47"/>
        <v>0,378742858948816-0,914366146726314i</v>
      </c>
      <c r="X154" s="240" t="str">
        <f t="shared" ca="1" si="48"/>
        <v>-0,794936731183078-0,589565260933693i</v>
      </c>
      <c r="Y154" s="240" t="str">
        <f t="shared" ca="1" si="49"/>
        <v>-0,765050598858051+0,627860800393517i</v>
      </c>
      <c r="Z154" s="240" t="str">
        <f t="shared" ca="1" si="50"/>
        <v>0,423152466891829+0,894680721401334i</v>
      </c>
      <c r="AA154" s="240" t="str">
        <f t="shared" ca="1" si="51"/>
        <v>0,97068592392182-0,193081435109372i</v>
      </c>
      <c r="AB154" s="240" t="str">
        <f t="shared" ca="1" si="52"/>
        <v>0,0485624139563389-0,988510645079042i</v>
      </c>
      <c r="AC154" s="240" t="str">
        <f t="shared" ca="1" si="53"/>
        <v>-0,947086515762524-0,287295553645812i</v>
      </c>
      <c r="AD154" s="240" t="str">
        <f t="shared" ca="1" si="54"/>
        <v>-0,508808917924195+0,848896394458512i</v>
      </c>
      <c r="AE154" s="240" t="str">
        <f t="shared" ca="1" si="55"/>
        <v>0,699825550935317+0,699825550935324i</v>
      </c>
      <c r="AF154" s="240" t="str">
        <f t="shared" ca="1" si="56"/>
        <v>0,848896394458515-0,508808917924189i</v>
      </c>
      <c r="AG154" s="240" t="str">
        <f t="shared" ca="1" si="57"/>
        <v>-0,287295553645803-0,947086515762527i</v>
      </c>
      <c r="AH154" s="240" t="str">
        <f t="shared" ca="1" si="58"/>
        <v>-0,988510645079043+0,0485624139563319i</v>
      </c>
      <c r="AI154" s="240" t="str">
        <f t="shared" ca="1" si="59"/>
        <v>-0,19308143510938+0,970685923921818i</v>
      </c>
      <c r="AJ154" s="240" t="str">
        <f t="shared" ca="1" si="60"/>
        <v>0,894680721401331+0,423152466891835i</v>
      </c>
      <c r="AK154" s="240" t="str">
        <f t="shared" ca="1" si="61"/>
        <v>0,627860800393523-0,765050598858046i</v>
      </c>
      <c r="AL154" s="240" t="str">
        <f t="shared" ca="1" si="62"/>
        <v>-0,589565260933685-0,794936731183085i</v>
      </c>
      <c r="AM154" s="240" t="str">
        <f t="shared" ca="1" si="63"/>
        <v>-0,91436614672628+0,378742858948899i</v>
      </c>
      <c r="AN154" s="240" t="str">
        <f t="shared" ca="1" si="64"/>
        <v>0,145219559275687+0,978990747192038i</v>
      </c>
      <c r="AO154" s="240" t="str">
        <f t="shared" ca="1" si="65"/>
        <v>0,984937096002827+0,0970078368038917i</v>
      </c>
      <c r="AP154" s="240" t="str">
        <f t="shared" ca="1" si="66"/>
        <v>0,333420826284732-0,931848783914781i</v>
      </c>
      <c r="AQ154" s="240" t="str">
        <f t="shared" ca="1" si="67"/>
        <v>-0,822907791294511-0,549849407120386i</v>
      </c>
      <c r="AR154" s="240" t="str">
        <f t="shared" ca="1" si="68"/>
        <v>-0,822907791294511-0,549849407120386i</v>
      </c>
      <c r="AS154" s="240" t="str">
        <f t="shared" ca="1" si="69"/>
        <v>0,466542663478322+0,872839931853719i</v>
      </c>
      <c r="AT154" s="240" t="str">
        <f t="shared" ca="1" si="70"/>
        <v>0,960042633238813-0,240478160854031i</v>
      </c>
      <c r="AU154" s="240" t="str">
        <f t="shared" ca="1" si="71"/>
        <v>1,0427245891163E-14-0,989702785427954i</v>
      </c>
      <c r="AV154" s="240" t="str">
        <f t="shared" ca="1" si="72"/>
        <v>-0,960042633238808-0,240478160854052i</v>
      </c>
      <c r="AW154" s="240" t="str">
        <f t="shared" ca="1" si="73"/>
        <v>-0,466542663478333+0,872839931853712i</v>
      </c>
      <c r="AX154" s="240" t="str">
        <f t="shared" ca="1" si="74"/>
        <v>0,733321392629787+0,664643768191172i</v>
      </c>
      <c r="AY154" s="240" t="str">
        <f t="shared" ca="1" si="75"/>
        <v>0,822907791294522-0,549849407120369i</v>
      </c>
      <c r="AZ154" s="240" t="str">
        <f t="shared" ca="1" si="76"/>
        <v>-0,333420826284712-0,931848783914789i</v>
      </c>
      <c r="BA154" s="240" t="str">
        <f t="shared" ca="1" si="77"/>
        <v>-0,984937096002828+0,097007836803878i</v>
      </c>
      <c r="BB154" s="240" t="str">
        <f t="shared" ca="1" si="78"/>
        <v>-0,145219559275603+0,978990747192051i</v>
      </c>
      <c r="BC154" s="240" t="str">
        <f t="shared" ca="1" si="79"/>
        <v>0,914366146726311+0,378742858948824i</v>
      </c>
      <c r="BD154" s="240" t="str">
        <f t="shared" ca="1" si="80"/>
        <v>0,589565260933701-0,794936731183072i</v>
      </c>
      <c r="BE154" s="240" t="str">
        <f t="shared" ca="1" si="81"/>
        <v>-0,627860800393507-0,765050598858059i</v>
      </c>
      <c r="BF154" s="240" t="str">
        <f t="shared" ca="1" si="82"/>
        <v>-0,894680721401336+0,423152466891823i</v>
      </c>
      <c r="BG154" s="240" t="str">
        <f t="shared" ca="1" si="83"/>
        <v>0,193081435109363+0,970685923921822i</v>
      </c>
      <c r="BH154" s="240" t="str">
        <f t="shared" ca="1" si="84"/>
        <v>0,988510645079042+0,0485624139563493i</v>
      </c>
      <c r="BI154" s="240" t="str">
        <f t="shared" ca="1" si="85"/>
        <v>0,287295553645822-0,947086515762521i</v>
      </c>
      <c r="BJ154" s="240" t="str">
        <f t="shared" ca="1" si="86"/>
        <v>-0,848896394458509-0,508808917924201i</v>
      </c>
      <c r="BK154" s="240" t="str">
        <f t="shared" ca="1" si="87"/>
        <v>-0,699825550935329+0,699825550935312i</v>
      </c>
      <c r="BL154" s="240" t="str">
        <f t="shared" ca="1" si="88"/>
        <v>0,50880891792418+0,84889639445852i</v>
      </c>
      <c r="BM154" s="240" t="str">
        <f t="shared" ca="1" si="89"/>
        <v>0,947086515762528-0,2872955536458i</v>
      </c>
      <c r="BN154" s="240" t="str">
        <f t="shared" ca="1" si="90"/>
        <v>-0,0485624139563181-0,988510645079043i</v>
      </c>
      <c r="BO154" s="240" t="str">
        <f t="shared" ca="1" si="91"/>
        <v>-0,970685923921817-0,193081435109386i</v>
      </c>
      <c r="BP154" s="240" t="str">
        <f t="shared" ca="1" si="92"/>
        <v>-0,423152466891838+0,894680721401329i</v>
      </c>
      <c r="BQ154" s="240" t="str">
        <f t="shared" ca="1" si="93"/>
        <v>0,765050598858039+0,627860800393531i</v>
      </c>
      <c r="BR154" s="240" t="str">
        <f t="shared" ca="1" si="94"/>
        <v>0,794936731183086-0,589565260933682i</v>
      </c>
      <c r="BS154" s="240" t="str">
        <f t="shared" ca="1" si="95"/>
        <v>-0,378742858948886-0,914366146726285i</v>
      </c>
      <c r="BT154" s="240" t="str">
        <f t="shared" ca="1" si="96"/>
        <v>-0,97899074719204+0,145219559275677i</v>
      </c>
      <c r="BU154" s="240" t="str">
        <f t="shared" ca="1" si="97"/>
        <v>-0,0970078368038952+0,984937096002826i</v>
      </c>
      <c r="BV154" s="240" t="str">
        <f t="shared" ca="1" si="98"/>
        <v>0,931848783914778+0,333420826284742i</v>
      </c>
      <c r="BW154" s="240" t="str">
        <f t="shared" ca="1" si="99"/>
        <v>0,549849407120389-0,822907791294509i</v>
      </c>
      <c r="BX154" s="240" t="str">
        <f t="shared" ca="1" si="100"/>
        <v>-0,66464376819115-0,733321392629808i</v>
      </c>
      <c r="BY154" s="240" t="str">
        <f t="shared" ca="1" si="101"/>
        <v>-0,872839931853724+0,466542663478312i</v>
      </c>
      <c r="BZ154" s="240" t="str">
        <f t="shared" ca="1" si="102"/>
        <v>0,240478160854028+0,960042633238813i</v>
      </c>
      <c r="CA154" s="240" t="str">
        <f t="shared" ca="1" si="103"/>
        <v>0,989702785427954+2,0854491782326E-14i</v>
      </c>
      <c r="CB154" s="240" t="str">
        <f t="shared" ca="1" si="104"/>
        <v>0,240478160854055-0,960042633238807i</v>
      </c>
      <c r="CC154" s="240" t="str">
        <f t="shared" ca="1" si="105"/>
        <v>-0,872839931853704-0,466542663478349i</v>
      </c>
      <c r="CD154" s="240" t="str">
        <f t="shared" ca="1" si="106"/>
        <v>-0,66464376819118+0,733321392629779i</v>
      </c>
      <c r="CE154" s="240" t="str">
        <f t="shared" ca="1" si="107"/>
        <v>0,549849407120366+0,822907791294524i</v>
      </c>
      <c r="CF154" s="240" t="str">
        <f t="shared" ca="1" si="108"/>
        <v>0,931848783914792-0,333420826284702i</v>
      </c>
      <c r="CG154" s="240" t="str">
        <f t="shared" ca="1" si="109"/>
        <v>-0,0970078368038677-0,984937096002829i</v>
      </c>
      <c r="CH154" s="240" t="str">
        <f t="shared" ca="1" si="110"/>
        <v>-0,97899074719205-0,145219559275606i</v>
      </c>
      <c r="CI154" s="240" t="str">
        <f t="shared" ca="1" si="111"/>
        <v>-0,378742858948834+0,914366146726307i</v>
      </c>
      <c r="CJ154" s="240" t="str">
        <f t="shared" ca="1" si="112"/>
        <v>0,794936731183128+0,589565260933625i</v>
      </c>
      <c r="CK154" s="240" t="str">
        <f t="shared" ca="1" si="113"/>
        <v>0,765050598858004-0,627860800393576i</v>
      </c>
      <c r="CL154" s="240" t="str">
        <f t="shared" ca="1" si="114"/>
        <v>-0,423152466891814-0,89468072140134i</v>
      </c>
      <c r="CM154" s="240" t="str">
        <f t="shared" ca="1" si="115"/>
        <v>-0,970685923921764+0,19308143510965i</v>
      </c>
      <c r="CN154" s="240" t="str">
        <f t="shared" ca="1" si="116"/>
        <v>-0,0485624139562614+0,988510645079046i</v>
      </c>
      <c r="CO154" s="240" t="str">
        <f t="shared" ca="1" si="117"/>
        <v>0,947086515762491+0,28729555364592i</v>
      </c>
      <c r="CP154" s="240" t="str">
        <f t="shared" ca="1" si="118"/>
        <v>0,508808917924469-0,848896394458347i</v>
      </c>
      <c r="CQ154" s="240" t="str">
        <f t="shared" ca="1" si="119"/>
        <v>-0,699825550935653-0,699825550934989i</v>
      </c>
      <c r="CR154" s="240" t="str">
        <f t="shared" ca="1" si="120"/>
        <v>-0,84889639445837+0,50880891792443i</v>
      </c>
      <c r="CS154" s="240" t="str">
        <f t="shared" ca="1" si="121"/>
        <v>0,287295553645877+0,947086515762504i</v>
      </c>
      <c r="CT154" s="240" t="str">
        <f t="shared" ca="1" si="122"/>
        <v>0,988510645079048-0,0485624139562164i</v>
      </c>
      <c r="CU154" s="240" t="str">
        <f t="shared" ca="1" si="123"/>
        <v>0,193081435109693-0,970685923921755i</v>
      </c>
      <c r="CV154" s="240" t="str">
        <f t="shared" ca="1" si="124"/>
        <v>-0,894680721401111-0,423152466892299i</v>
      </c>
      <c r="CW154" s="240" t="str">
        <f t="shared" ca="1" si="125"/>
        <v>-0,627860800393305+0,765050598858224i</v>
      </c>
      <c r="CX154" s="240" t="str">
        <f t="shared" ca="1" si="126"/>
        <v>0,589565260933747+0,794936731183038i</v>
      </c>
      <c r="CY154" s="240" t="str">
        <f t="shared" ca="1" si="127"/>
        <v>0,914366146726324-0,378742858948792i</v>
      </c>
      <c r="CZ154" s="240" t="str">
        <f t="shared" ca="1" si="128"/>
        <v>-0,145219559275368-0,978990747192086i</v>
      </c>
      <c r="DA154" s="240" t="str">
        <f t="shared" ca="1" si="129"/>
        <v>-0,984937096002786-0,0970078368043044i</v>
      </c>
      <c r="DB154" s="240" t="str">
        <f t="shared" ca="1" si="130"/>
        <v>-0,333420826284374+0,93184878391491i</v>
      </c>
      <c r="DC154" s="240" t="str">
        <f t="shared" ca="1" si="131"/>
        <v>0,822907791294609+0,54984940712024i</v>
      </c>
      <c r="DD154" s="240" t="str">
        <f t="shared" ca="1" si="132"/>
        <v>0,73332139262981-0,664643768191147i</v>
      </c>
      <c r="DE154" s="240" t="str">
        <f t="shared" ca="1" si="133"/>
        <v>-0,466542663478135-0,872839931853818i</v>
      </c>
      <c r="DF154" s="240" t="str">
        <f t="shared" ca="1" si="134"/>
        <v>-0,960042633238913+0,240478160853629i</v>
      </c>
      <c r="DG154" s="240" t="str">
        <f t="shared" ca="1" si="135"/>
        <v>3,69557153432511E-13+0,989702785427954i</v>
      </c>
      <c r="DH154" s="240" t="str">
        <f t="shared" ca="1" si="136"/>
        <v>0,960042633238854+0,240478160853868i</v>
      </c>
      <c r="DI154" s="240" t="str">
        <f t="shared" ca="1" si="137"/>
        <v>0,466542663478352-0,872839931853703i</v>
      </c>
      <c r="DJ154" s="240" t="str">
        <f t="shared" ca="1" si="138"/>
        <v>-0,733321392629635-0,66464376819134i</v>
      </c>
      <c r="DK154" s="240" t="str">
        <f t="shared" ca="1" si="139"/>
        <v>-0,822907791294744+0,549849407120036i</v>
      </c>
      <c r="DL154" s="240" t="str">
        <f t="shared" ca="1" si="140"/>
        <v>0,33342082628507+0,93184878391466i</v>
      </c>
      <c r="DM154" s="240" t="str">
        <f t="shared" ca="1" si="141"/>
        <v>0,984937096002811-0,0970078368040462i</v>
      </c>
      <c r="DN154" s="240" t="str">
        <f t="shared" ca="1" si="142"/>
        <v>0,14521955927561-0,97899074719205i</v>
      </c>
      <c r="DO154" s="240" t="str">
        <f t="shared" ca="1" si="143"/>
        <v>-0,91436614672623-0,378742858949019i</v>
      </c>
      <c r="DP154" s="240" t="str">
        <f t="shared" ca="1" si="144"/>
        <v>-0,589565260933956+0,794936731182884i</v>
      </c>
      <c r="DQ154" s="240" t="str">
        <f t="shared" ca="1" si="145"/>
        <v>0,627860800393888+0,765050598857747i</v>
      </c>
      <c r="DR154" s="240" t="str">
        <f t="shared" ca="1" si="146"/>
        <v>0,894680721401216-0,423152466892077i</v>
      </c>
      <c r="DS154" s="240" t="str">
        <f t="shared" ca="1" si="147"/>
        <v>-0,193081435109439-0,970685923921806i</v>
      </c>
      <c r="DT154" s="240" t="str">
        <f t="shared" ca="1" si="148"/>
        <v>-0,988510645079036-0,0485624139564755i</v>
      </c>
      <c r="DU154" s="240" t="str">
        <f t="shared" ca="1" si="149"/>
        <v>-0,287295553646111+0,947086515762433i</v>
      </c>
      <c r="DV154" s="240" t="str">
        <f t="shared" ca="1" si="150"/>
        <v>0,84889639445875+0,508808917923796i</v>
      </c>
      <c r="DW154" s="240" t="str">
        <f t="shared" ca="1" si="151"/>
        <v>0,69982555093514-0,699825550935501i</v>
      </c>
      <c r="DX154" s="240" t="str">
        <f t="shared" ca="1" si="152"/>
        <v>-0,508808917924258-0,848896394458473i</v>
      </c>
      <c r="DY154" s="240" t="str">
        <f t="shared" ca="1" si="153"/>
        <v>-0,947086515762562+0,287295553645685i</v>
      </c>
      <c r="DZ154" s="240" t="str">
        <f t="shared" ca="1" si="154"/>
        <v>0,0485624139560023+0,988510645079059i</v>
      </c>
      <c r="EA154" s="240" t="str">
        <f t="shared" ca="1" si="155"/>
        <v>0,970685923921714+0,193081435109904i</v>
      </c>
      <c r="EB154" s="240" t="str">
        <f t="shared" ca="1" si="156"/>
        <v>0,42315246689159-0,894680721401446i</v>
      </c>
      <c r="EC154" s="240" t="str">
        <f t="shared" ca="1" si="157"/>
        <v>-0,765050598858089-0,627860800393472i</v>
      </c>
      <c r="ED154" s="240" t="str">
        <f t="shared" ca="1" si="158"/>
        <v>-0,794936731183166+0,589565260933575i</v>
      </c>
      <c r="EE154" s="240" t="str">
        <f t="shared" ca="1" si="159"/>
        <v>0,378742858948607+0,914366146726401i</v>
      </c>
      <c r="EF154" s="240" t="str">
        <f t="shared" ca="1" si="160"/>
        <v>0,978990747192115-0,145219559275169i</v>
      </c>
      <c r="EG154" s="240" t="str">
        <f t="shared" ca="1" si="161"/>
        <v>0,097007836803538-0,984937096002861i</v>
      </c>
      <c r="EH154" s="240" t="str">
        <f t="shared" ca="1" si="162"/>
        <v>-0,931848783914842-0,333420826284563i</v>
      </c>
      <c r="EI154" s="240" t="str">
        <f t="shared" ca="1" si="163"/>
        <v>-0,549849407120407+0,822907791294497i</v>
      </c>
      <c r="EJ154" s="240" t="str">
        <f t="shared" ca="1" si="164"/>
        <v>0,664643768190988+0,733321392629954i</v>
      </c>
      <c r="EK154" s="240" t="str">
        <f t="shared" ca="1" si="165"/>
        <v>0,872839931853913-0,466542663477958i</v>
      </c>
      <c r="EL154" s="240" t="str">
        <f t="shared" ca="1" si="166"/>
        <v>-0,24047816085439-0,960042633238723i</v>
      </c>
      <c r="EM154" s="240" t="str">
        <f t="shared" ca="1" si="167"/>
        <v>-0,989702785427954+1,55194331364611E-13i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-0,0895462395651254-0,303238785178276i</v>
      </c>
      <c r="G155" s="247" t="str">
        <f t="shared" si="178"/>
        <v>-0,19956742730649+0,306607377660858i</v>
      </c>
      <c r="H155" s="247" t="str">
        <f t="shared" si="179"/>
        <v>0,00354161256496806-0,0967994058264765i</v>
      </c>
      <c r="I155" s="247" t="str">
        <f t="shared" si="174"/>
        <v>-0,00801998657890902+0,108568629023544i</v>
      </c>
      <c r="J155" s="275" t="str">
        <f ca="1">IMPRODUCT(1/N_FFT2,BR100)</f>
        <v>0,0123048511467786+0,000079984000434766i</v>
      </c>
      <c r="K155" s="274" t="str">
        <f t="shared" ca="1" si="175"/>
        <v>-0,000107368494323659+0,00133527934873452i</v>
      </c>
      <c r="N155" s="265">
        <f t="shared" ca="1" si="176"/>
        <v>1.0114093760008613</v>
      </c>
      <c r="O155" s="240">
        <f t="shared" ca="1" si="39"/>
        <v>-0.98859062399913866</v>
      </c>
      <c r="P155" s="240" t="str">
        <f t="shared" ca="1" si="40"/>
        <v>-0,216601431725669+0,964569977572077i</v>
      </c>
      <c r="Q155" s="240" t="str">
        <f t="shared" ca="1" si="41"/>
        <v>0,893675339377446+0,422676956608251i</v>
      </c>
      <c r="R155" s="240" t="str">
        <f t="shared" ca="1" si="42"/>
        <v>0,608212182036087-0,779351886814876i</v>
      </c>
      <c r="S155" s="240" t="str">
        <f t="shared" ca="1" si="43"/>
        <v>-0,627155252652204-0,764190886447723i</v>
      </c>
      <c r="T155" s="240" t="str">
        <f t="shared" ca="1" si="44"/>
        <v>-0,88303316929007+0,444481544940328i</v>
      </c>
      <c r="U155" s="241" t="str">
        <f t="shared" ca="1" si="45"/>
        <v>0,240207927669985+0,958963801894263i</v>
      </c>
      <c r="V155" s="240" t="str">
        <f t="shared" ca="1" si="46"/>
        <v>0,988292878986082-0,0242612284191717i</v>
      </c>
      <c r="W155" s="240" t="str">
        <f t="shared" ca="1" si="47"/>
        <v>0,192864463178131-0,969595132362997i</v>
      </c>
      <c r="X155" s="240" t="str">
        <f t="shared" ca="1" si="48"/>
        <v>-0,903779192857062-0,400617763482404i</v>
      </c>
      <c r="Y155" s="240" t="str">
        <f t="shared" ca="1" si="49"/>
        <v>-0,588902747144062+0,794043434747233i</v>
      </c>
      <c r="Z155" s="240" t="str">
        <f t="shared" ca="1" si="50"/>
        <v>0,64572054839496+0,748569566065518i</v>
      </c>
      <c r="AA155" s="240" t="str">
        <f t="shared" ca="1" si="51"/>
        <v>0,871859093040236-0,466018394209997i</v>
      </c>
      <c r="AB155" s="240" t="str">
        <f t="shared" ca="1" si="52"/>
        <v>-0,263669731340608-0,952779982280158i</v>
      </c>
      <c r="AC155" s="240" t="str">
        <f t="shared" ca="1" si="53"/>
        <v>-0,987399823297375+0,0485078427815296i</v>
      </c>
      <c r="AD155" s="240" t="str">
        <f t="shared" ca="1" si="54"/>
        <v>-0,169011320289583+0,974036239301689i</v>
      </c>
      <c r="AE155" s="240" t="str">
        <f t="shared" ca="1" si="55"/>
        <v>0,913338643545355+0,378317253195962i</v>
      </c>
      <c r="AF155" s="240" t="str">
        <f t="shared" ca="1" si="56"/>
        <v>0,569238579257577-0,808256680605748i</v>
      </c>
      <c r="AG155" s="240" t="str">
        <f t="shared" ca="1" si="57"/>
        <v>-0,663896886224455-0,732497335367494i</v>
      </c>
      <c r="AH155" s="240" t="str">
        <f t="shared" ca="1" si="58"/>
        <v>-0,860159841473705+0,487274531424471i</v>
      </c>
      <c r="AI155" s="240" t="str">
        <f t="shared" ca="1" si="59"/>
        <v>0,286972710224391+0,946022243631446i</v>
      </c>
      <c r="AJ155" s="240" t="str">
        <f t="shared" ca="1" si="60"/>
        <v>0,985911994876376-0,0727252378331701i</v>
      </c>
      <c r="AK155" s="240" t="str">
        <f t="shared" ca="1" si="61"/>
        <v>0,14505637130153-0,977890623231371i</v>
      </c>
      <c r="AL155" s="240" t="str">
        <f t="shared" ca="1" si="62"/>
        <v>-0,922347933186744-0,355788858742298i</v>
      </c>
      <c r="AM155" s="240" t="str">
        <f t="shared" ca="1" si="63"/>
        <v>-0,549231523336229+0,821983062862473i</v>
      </c>
      <c r="AN155" s="240" t="str">
        <f t="shared" ca="1" si="64"/>
        <v>0,681673317394319+0,71598387566455i</v>
      </c>
      <c r="AO155" s="240" t="str">
        <f t="shared" ca="1" si="65"/>
        <v>0,847942461782067-0,508237152681673i</v>
      </c>
      <c r="AP155" s="240" t="str">
        <f t="shared" ca="1" si="66"/>
        <v>-0,310102827478045-0,938694656557247i</v>
      </c>
      <c r="AQ155" s="240" t="str">
        <f t="shared" ca="1" si="67"/>
        <v>-0,98383028993528+0,0968988259210131i</v>
      </c>
      <c r="AR155" s="240" t="str">
        <f t="shared" ca="1" si="68"/>
        <v>-0,98383028993528+0,0968988259210131i</v>
      </c>
      <c r="AS155" s="240" t="str">
        <f t="shared" ca="1" si="69"/>
        <v>0,93080163492196+0,333046150384019i</v>
      </c>
      <c r="AT155" s="240" t="str">
        <f t="shared" ca="1" si="70"/>
        <v>0,528893630882232-0,835214313258109i</v>
      </c>
      <c r="AU155" s="240" t="str">
        <f t="shared" ca="1" si="71"/>
        <v>-0,699039134047262-0,699039134047201i</v>
      </c>
      <c r="AV155" s="240" t="str">
        <f t="shared" ca="1" si="72"/>
        <v>-0,835214313258116+0,528893630882222i</v>
      </c>
      <c r="AW155" s="240" t="str">
        <f t="shared" ca="1" si="73"/>
        <v>0,333046150384007+0,930801634921964i</v>
      </c>
      <c r="AX155" s="240" t="str">
        <f t="shared" ca="1" si="74"/>
        <v>0,981155962415319-0,1210140457793i</v>
      </c>
      <c r="AY155" s="240" t="str">
        <f t="shared" ca="1" si="75"/>
        <v>0,0968988259210252-0,983830289935278i</v>
      </c>
      <c r="AZ155" s="240" t="str">
        <f t="shared" ca="1" si="76"/>
        <v>-0,938694656557243-0,310102827478056i</v>
      </c>
      <c r="BA155" s="240" t="str">
        <f t="shared" ca="1" si="77"/>
        <v>-0,508237152681682+0,847942461782061i</v>
      </c>
      <c r="BB155" s="240" t="str">
        <f t="shared" ca="1" si="78"/>
        <v>0,715983875664542+0,681673317394328i</v>
      </c>
      <c r="BC155" s="240" t="str">
        <f t="shared" ca="1" si="79"/>
        <v>0,82198306286248-0,549231523336218i</v>
      </c>
      <c r="BD155" s="240" t="str">
        <f t="shared" ca="1" si="80"/>
        <v>-0,355788858742283-0,92234793318675i</v>
      </c>
      <c r="BE155" s="240" t="str">
        <f t="shared" ca="1" si="81"/>
        <v>-0,977890623231373+0,145056371301515i</v>
      </c>
      <c r="BF155" s="240" t="str">
        <f t="shared" ca="1" si="82"/>
        <v>-0,0727252378331856+0,985911994876375i</v>
      </c>
      <c r="BG155" s="240" t="str">
        <f t="shared" ca="1" si="83"/>
        <v>0,946022243631441+0,286972710224406i</v>
      </c>
      <c r="BH155" s="240" t="str">
        <f t="shared" ca="1" si="84"/>
        <v>0,487274531424485-0,860159841473697i</v>
      </c>
      <c r="BI155" s="240" t="str">
        <f t="shared" ca="1" si="85"/>
        <v>-0,732497335367484-0,663896886224466i</v>
      </c>
      <c r="BJ155" s="240" t="str">
        <f t="shared" ca="1" si="86"/>
        <v>-0,808256680605757+0,569238579257564i</v>
      </c>
      <c r="BK155" s="240" t="str">
        <f t="shared" ca="1" si="87"/>
        <v>0,378317253195954+0,913338643545358i</v>
      </c>
      <c r="BL155" s="240" t="str">
        <f t="shared" ca="1" si="88"/>
        <v>0,974036239301692-0,169011320289567i</v>
      </c>
      <c r="BM155" s="240" t="str">
        <f t="shared" ca="1" si="89"/>
        <v>0,0485078427815382-0,987399823297375i</v>
      </c>
      <c r="BN155" s="240" t="str">
        <f t="shared" ca="1" si="90"/>
        <v>-0,952779982280154-0,263669731340623i</v>
      </c>
      <c r="BO155" s="240" t="str">
        <f t="shared" ca="1" si="91"/>
        <v>-0,466018394210005+0,871859093040232i</v>
      </c>
      <c r="BP155" s="240" t="str">
        <f t="shared" ca="1" si="92"/>
        <v>0,748569566065507+0,645720548394973i</v>
      </c>
      <c r="BQ155" s="240" t="str">
        <f t="shared" ca="1" si="93"/>
        <v>0,79404343474724-0,588902747144053i</v>
      </c>
      <c r="BR155" s="240" t="str">
        <f t="shared" ca="1" si="94"/>
        <v>-0,400617763482388-0,903779192857069i</v>
      </c>
      <c r="BS155" s="240" t="str">
        <f t="shared" ca="1" si="95"/>
        <v>-0,969595132362999+0,192864463178121i</v>
      </c>
      <c r="BT155" s="240" t="str">
        <f t="shared" ca="1" si="96"/>
        <v>-0,02426122841914+0,988292878986083i</v>
      </c>
      <c r="BU155" s="240" t="str">
        <f t="shared" ca="1" si="97"/>
        <v>0,958963801894255+0,240207927670014i</v>
      </c>
      <c r="BV155" s="240" t="str">
        <f t="shared" ca="1" si="98"/>
        <v>0,444481544940327-0,883033169290071i</v>
      </c>
      <c r="BW155" s="240" t="str">
        <f t="shared" ca="1" si="99"/>
        <v>-0,764190886447692-0,627155252652242i</v>
      </c>
      <c r="BX155" s="240" t="str">
        <f t="shared" ca="1" si="100"/>
        <v>-0,779351886814894+0,608212182036064i</v>
      </c>
      <c r="BY155" s="240" t="str">
        <f t="shared" ca="1" si="101"/>
        <v>0,422676956608267+0,893675339377438i</v>
      </c>
      <c r="BZ155" s="240" t="str">
        <f t="shared" ca="1" si="102"/>
        <v>0,964569977572068-0,216601431725708i</v>
      </c>
      <c r="CA155" s="240" t="str">
        <f t="shared" ca="1" si="103"/>
        <v>1,21111668392459E-14-0,988590623999139i</v>
      </c>
      <c r="CB155" s="240" t="str">
        <f t="shared" ca="1" si="104"/>
        <v>-0,964569977572081-0,216601431725649i</v>
      </c>
      <c r="CC155" s="240" t="str">
        <f t="shared" ca="1" si="105"/>
        <v>-0,422676956608289+0,893675339377428i</v>
      </c>
      <c r="CD155" s="240" t="str">
        <f t="shared" ca="1" si="106"/>
        <v>0,77935188681487+0,608212182036095i</v>
      </c>
      <c r="CE155" s="240" t="str">
        <f t="shared" ca="1" si="107"/>
        <v>0,764190886447706-0,627155252652223i</v>
      </c>
      <c r="CF155" s="240" t="str">
        <f t="shared" ca="1" si="108"/>
        <v>-0,444481544940293-0,883033169290087i</v>
      </c>
      <c r="CG155" s="240" t="str">
        <f t="shared" ca="1" si="109"/>
        <v>-0,958963801894261+0,240207927669992i</v>
      </c>
      <c r="CH155" s="240" t="str">
        <f t="shared" ca="1" si="110"/>
        <v>0,0242612284192+0,988292878986081i</v>
      </c>
      <c r="CI155" s="240" t="str">
        <f t="shared" ca="1" si="111"/>
        <v>0,969595132362994+0,192864463178145i</v>
      </c>
      <c r="CJ155" s="240" t="str">
        <f t="shared" ca="1" si="112"/>
        <v>0,400617763482411-0,903779192857059i</v>
      </c>
      <c r="CK155" s="240" t="str">
        <f t="shared" ca="1" si="113"/>
        <v>-0,794043434747283-0,588902747143994i</v>
      </c>
      <c r="CL155" s="240" t="str">
        <f t="shared" ca="1" si="114"/>
        <v>-0,748569566065725+0,645720548394721i</v>
      </c>
      <c r="CM155" s="240" t="str">
        <f t="shared" ca="1" si="115"/>
        <v>0,466018394210243+0,871859093040104i</v>
      </c>
      <c r="CN155" s="240" t="str">
        <f t="shared" ca="1" si="116"/>
        <v>0,95277998228016-0,2636697313406i</v>
      </c>
      <c r="CO155" s="240" t="str">
        <f t="shared" ca="1" si="117"/>
        <v>-0,0485078427811211-0,987399823297396i</v>
      </c>
      <c r="CP155" s="240" t="str">
        <f t="shared" ca="1" si="118"/>
        <v>-0,974036239301722-0,169011320289397i</v>
      </c>
      <c r="CQ155" s="240" t="str">
        <f t="shared" ca="1" si="119"/>
        <v>-0,378317253196067+0,913338643545311i</v>
      </c>
      <c r="CR155" s="240" t="str">
        <f t="shared" ca="1" si="120"/>
        <v>0,808256680605451+0,569238579257998i</v>
      </c>
      <c r="CS155" s="240" t="str">
        <f t="shared" ca="1" si="121"/>
        <v>0,732497335367439-0,663896886224516i</v>
      </c>
      <c r="CT155" s="240" t="str">
        <f t="shared" ca="1" si="122"/>
        <v>-0,487274531424293-0,860159841473805i</v>
      </c>
      <c r="CU155" s="240" t="str">
        <f t="shared" ca="1" si="123"/>
        <v>-0,946022243631336+0,286972710224752i</v>
      </c>
      <c r="CV155" s="240" t="str">
        <f t="shared" ca="1" si="124"/>
        <v>0,0727252378332595+0,985911994876369i</v>
      </c>
      <c r="CW155" s="240" t="str">
        <f t="shared" ca="1" si="125"/>
        <v>0,977890623231326+0,145056371301837i</v>
      </c>
      <c r="CX155" s="240" t="str">
        <f t="shared" ca="1" si="126"/>
        <v>0,355788858742031-0,922347933186848i</v>
      </c>
      <c r="CY155" s="240" t="str">
        <f t="shared" ca="1" si="127"/>
        <v>-0,821983062862462-0,549231523336245i</v>
      </c>
      <c r="CZ155" s="240" t="str">
        <f t="shared" ca="1" si="128"/>
        <v>-0,715983875664829+0,681673317394025i</v>
      </c>
      <c r="DA155" s="240" t="str">
        <f t="shared" ca="1" si="129"/>
        <v>0,508237152681825+0,847942461781976i</v>
      </c>
      <c r="DB155" s="240" t="str">
        <f t="shared" ca="1" si="130"/>
        <v>0,938694656557282-0,31010282747794i</v>
      </c>
      <c r="DC155" s="240" t="str">
        <f t="shared" ca="1" si="131"/>
        <v>-0,0968988259205048-0,983830289935329i</v>
      </c>
      <c r="DD155" s="240" t="str">
        <f t="shared" ca="1" si="132"/>
        <v>-0,981155962415328-0,121014045779227i</v>
      </c>
      <c r="DE155" s="240" t="str">
        <f t="shared" ca="1" si="133"/>
        <v>-0,333046150384221+0,930801634921886i</v>
      </c>
      <c r="DF155" s="240" t="str">
        <f t="shared" ca="1" si="134"/>
        <v>0,835214313258313+0,52889363088191i</v>
      </c>
      <c r="DG155" s="240" t="str">
        <f t="shared" ca="1" si="135"/>
        <v>0,699039134047204-0,699039134047259i</v>
      </c>
      <c r="DH155" s="240" t="str">
        <f t="shared" ca="1" si="136"/>
        <v>-0,528893630881951-0,835214313258288i</v>
      </c>
      <c r="DI155" s="240" t="str">
        <f t="shared" ca="1" si="137"/>
        <v>-0,930801634921871+0,333046150384267i</v>
      </c>
      <c r="DJ155" s="240" t="str">
        <f t="shared" ca="1" si="138"/>
        <v>0,121014045779289+0,981155962415321i</v>
      </c>
      <c r="DK155" s="240" t="str">
        <f t="shared" ca="1" si="139"/>
        <v>0,983830289935239+0,0968988259214217i</v>
      </c>
      <c r="DL155" s="240" t="str">
        <f t="shared" ca="1" si="140"/>
        <v>0,310102827477894-0,938694656557298i</v>
      </c>
      <c r="DM155" s="240" t="str">
        <f t="shared" ca="1" si="141"/>
        <v>-0,847942461782001-0,508237152681783i</v>
      </c>
      <c r="DN155" s="240" t="str">
        <f t="shared" ca="1" si="142"/>
        <v>-0,681673317393981+0,715983875664872i</v>
      </c>
      <c r="DO155" s="240" t="str">
        <f t="shared" ca="1" si="143"/>
        <v>0,549231523336296+0,821983062862428i</v>
      </c>
      <c r="DP155" s="240" t="str">
        <f t="shared" ca="1" si="144"/>
        <v>0,92234793318683-0,355788858742075i</v>
      </c>
      <c r="DQ155" s="240" t="str">
        <f t="shared" ca="1" si="145"/>
        <v>-0,145056371301885-0,977890623231319i</v>
      </c>
      <c r="DR155" s="240" t="str">
        <f t="shared" ca="1" si="146"/>
        <v>-0,985911994876374-0,0727252378331977i</v>
      </c>
      <c r="DS155" s="240" t="str">
        <f t="shared" ca="1" si="147"/>
        <v>-0,286972710224693+0,946022243631354i</v>
      </c>
      <c r="DT155" s="240" t="str">
        <f t="shared" ca="1" si="148"/>
        <v>0,860159841473843+0,487274531424227i</v>
      </c>
      <c r="DU155" s="240" t="str">
        <f t="shared" ca="1" si="149"/>
        <v>0,66389688622448-0,732497335367472i</v>
      </c>
      <c r="DV155" s="240" t="str">
        <f t="shared" ca="1" si="150"/>
        <v>-0,569238579257233-0,80825668060599i</v>
      </c>
      <c r="DW155" s="240" t="str">
        <f t="shared" ca="1" si="151"/>
        <v>-0,913338643545288+0,378317253196124i</v>
      </c>
      <c r="DX155" s="240" t="str">
        <f t="shared" ca="1" si="152"/>
        <v>0,169011320289444+0,974036239301714i</v>
      </c>
      <c r="DY155" s="240" t="str">
        <f t="shared" ca="1" si="153"/>
        <v>0,987399823297398+0,0485078427810731i</v>
      </c>
      <c r="DZ155" s="240" t="str">
        <f t="shared" ca="1" si="154"/>
        <v>0,26366973134054-0,952779982280177i</v>
      </c>
      <c r="EA155" s="240" t="str">
        <f t="shared" ca="1" si="155"/>
        <v>-0,871859093040133-0,466018394210189i</v>
      </c>
      <c r="EB155" s="240" t="str">
        <f t="shared" ca="1" si="156"/>
        <v>-0,645720548394674+0,748569566065765i</v>
      </c>
      <c r="EC155" s="240" t="str">
        <f t="shared" ca="1" si="157"/>
        <v>0,588902747144032+0,794043434747255i</v>
      </c>
      <c r="ED155" s="240" t="str">
        <f t="shared" ca="1" si="158"/>
        <v>0,903779192857193-0,400617763482108i</v>
      </c>
      <c r="EE155" s="240" t="str">
        <f t="shared" ca="1" si="159"/>
        <v>-0,192864463178398-0,969595132362944i</v>
      </c>
      <c r="EF155" s="240" t="str">
        <f t="shared" ca="1" si="160"/>
        <v>-0,988292878986081-0,0242612284192364i</v>
      </c>
      <c r="EG155" s="240" t="str">
        <f t="shared" ca="1" si="161"/>
        <v>-0,240207927670422+0,958963801894153i</v>
      </c>
      <c r="EH155" s="240" t="str">
        <f t="shared" ca="1" si="162"/>
        <v>0,883033169290154+0,444481544940162i</v>
      </c>
      <c r="EI155" s="240" t="str">
        <f t="shared" ca="1" si="163"/>
        <v>0,627155252652328-0,764190886447621i</v>
      </c>
      <c r="EJ155" s="240" t="str">
        <f t="shared" ca="1" si="164"/>
        <v>-0,608212182036453-0,779351886814591i</v>
      </c>
      <c r="EK155" s="240" t="str">
        <f t="shared" ca="1" si="165"/>
        <v>-0,893675339377407+0,422676956608333i</v>
      </c>
      <c r="EL155" s="240" t="str">
        <f t="shared" ca="1" si="166"/>
        <v>0,216601431725408+0,964569977572135i</v>
      </c>
      <c r="EM155" s="240" t="str">
        <f t="shared" ca="1" si="167"/>
        <v>0,988590623999139-3,69141762774462E-13i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-0,0893953837607695-0,296791216401929i</v>
      </c>
      <c r="G156" s="247" t="str">
        <f t="shared" si="178"/>
        <v>-0,194426362736555+0,304613038185247i</v>
      </c>
      <c r="H156" s="247" t="str">
        <f t="shared" si="179"/>
        <v>0,00348297538189761-0,095070444907378i</v>
      </c>
      <c r="I156" s="247" t="str">
        <f t="shared" si="174"/>
        <v>-0,00753431638658714+0,106298476480644i</v>
      </c>
      <c r="J156" s="275" t="str">
        <f ca="1">IMPRODUCT(1/N_FFT2,BS100)</f>
        <v>0,00405621224742609-7,23667687357875E-07i</v>
      </c>
      <c r="K156" s="274" t="str">
        <f t="shared" ca="1" si="175"/>
        <v>-0,0000304838616306134+0,000431174634524838i</v>
      </c>
      <c r="N156" s="265">
        <f t="shared" ca="1" si="176"/>
        <v>1.0128016181744004</v>
      </c>
      <c r="O156" s="240">
        <f t="shared" ca="1" si="39"/>
        <v>-0.9871983818255996</v>
      </c>
      <c r="P156" s="240" t="str">
        <f t="shared" ca="1" si="40"/>
        <v>-0,192592850204162+0,968229641732436i</v>
      </c>
      <c r="Q156" s="240" t="str">
        <f t="shared" ca="1" si="41"/>
        <v>0,912052379496934+0,377784465182282i</v>
      </c>
      <c r="R156" s="240" t="str">
        <f t="shared" ca="1" si="42"/>
        <v>0,548458035027425-0,820825455802229i</v>
      </c>
      <c r="S156" s="240" t="str">
        <f t="shared" ca="1" si="43"/>
        <v>-0,69805467016527-0,698054670165267i</v>
      </c>
      <c r="T156" s="240" t="str">
        <f t="shared" ca="1" si="44"/>
        <v>-0,820825455802232+0,54845803502742i</v>
      </c>
      <c r="U156" s="241" t="str">
        <f t="shared" ca="1" si="45"/>
        <v>0,377784465182285+0,912052379496933i</v>
      </c>
      <c r="V156" s="240" t="str">
        <f t="shared" ca="1" si="46"/>
        <v>0,968229641732437-0,192592850204156i</v>
      </c>
      <c r="W156" s="240" t="str">
        <f t="shared" ca="1" si="47"/>
        <v>-2,4127319763347E-14-0,9871983818256i</v>
      </c>
      <c r="X156" s="240" t="str">
        <f t="shared" ca="1" si="48"/>
        <v>-0,968229641732434-0,192592850204168i</v>
      </c>
      <c r="Y156" s="240" t="str">
        <f t="shared" ca="1" si="49"/>
        <v>-0,377784465182325+0,912052379496916i</v>
      </c>
      <c r="Z156" s="240" t="str">
        <f t="shared" ca="1" si="50"/>
        <v>0,820825455802242+0,548458035027407i</v>
      </c>
      <c r="AA156" s="240" t="str">
        <f t="shared" ca="1" si="51"/>
        <v>0,698054670165277-0,698054670165259i</v>
      </c>
      <c r="AB156" s="240" t="str">
        <f t="shared" ca="1" si="52"/>
        <v>-0,548458035027466-0,820825455802202i</v>
      </c>
      <c r="AC156" s="240" t="str">
        <f t="shared" ca="1" si="53"/>
        <v>-0,912052379496928+0,377784465182297i</v>
      </c>
      <c r="AD156" s="240" t="str">
        <f t="shared" ca="1" si="54"/>
        <v>0,19259285020414+0,96822964173244i</v>
      </c>
      <c r="AE156" s="240" t="str">
        <f t="shared" ca="1" si="55"/>
        <v>0,9871983818256-4,82546395266941E-14i</v>
      </c>
      <c r="AF156" s="240" t="str">
        <f t="shared" ca="1" si="56"/>
        <v>0,192592850204145-0,968229641732439i</v>
      </c>
      <c r="AG156" s="240" t="str">
        <f t="shared" ca="1" si="57"/>
        <v>-0,912052379496926-0,377784465182302i</v>
      </c>
      <c r="AH156" s="240" t="str">
        <f t="shared" ca="1" si="58"/>
        <v>-0,548458035027385+0,820825455802256i</v>
      </c>
      <c r="AI156" s="240" t="str">
        <f t="shared" ca="1" si="59"/>
        <v>0,698054670165274+0,698054670165262i</v>
      </c>
      <c r="AJ156" s="240" t="str">
        <f t="shared" ca="1" si="60"/>
        <v>0,820825455802245-0,548458035027403i</v>
      </c>
      <c r="AK156" s="240" t="str">
        <f t="shared" ca="1" si="61"/>
        <v>-0,377784465182318-0,912052379496919i</v>
      </c>
      <c r="AL156" s="240" t="str">
        <f t="shared" ca="1" si="62"/>
        <v>-0,968229641732435+0,192592850204162i</v>
      </c>
      <c r="AM156" s="240" t="str">
        <f t="shared" ca="1" si="63"/>
        <v>-2,75741867618025E-14+0,9871983818256i</v>
      </c>
      <c r="AN156" s="240" t="str">
        <f t="shared" ca="1" si="64"/>
        <v>0,968229641732444+0,19259285020412i</v>
      </c>
      <c r="AO156" s="240" t="str">
        <f t="shared" ca="1" si="65"/>
        <v>0,377784465182278-0,912052379496936i</v>
      </c>
      <c r="AP156" s="240" t="str">
        <f t="shared" ca="1" si="66"/>
        <v>-0,820825455802212-0,548458035027451i</v>
      </c>
      <c r="AQ156" s="240" t="str">
        <f t="shared" ca="1" si="67"/>
        <v>-0,698054670165246+0,69805467016529i</v>
      </c>
      <c r="AR156" s="240" t="str">
        <f t="shared" ca="1" si="68"/>
        <v>-0,698054670165246+0,69805467016529i</v>
      </c>
      <c r="AS156" s="240" t="str">
        <f t="shared" ca="1" si="69"/>
        <v>0,912052379496947-0,377784465182252i</v>
      </c>
      <c r="AT156" s="240" t="str">
        <f t="shared" ca="1" si="70"/>
        <v>-0,192592850204187-0,96822964173243i</v>
      </c>
      <c r="AU156" s="240" t="str">
        <f t="shared" ca="1" si="71"/>
        <v>-0,9871983818256-8,70771679065775E-15i</v>
      </c>
      <c r="AV156" s="240" t="str">
        <f t="shared" ca="1" si="72"/>
        <v>-0,192592850204197+0,968229641732428i</v>
      </c>
      <c r="AW156" s="240" t="str">
        <f t="shared" ca="1" si="73"/>
        <v>0,912052379496943+0,37778446518226i</v>
      </c>
      <c r="AX156" s="240" t="str">
        <f t="shared" ca="1" si="74"/>
        <v>0,54845803502743-0,820825455802226i</v>
      </c>
      <c r="AY156" s="240" t="str">
        <f t="shared" ca="1" si="75"/>
        <v>-0,698054670165239-0,698054670165297i</v>
      </c>
      <c r="AZ156" s="240" t="str">
        <f t="shared" ca="1" si="76"/>
        <v>-0,820825455802218+0,548458035027442i</v>
      </c>
      <c r="BA156" s="240" t="str">
        <f t="shared" ca="1" si="77"/>
        <v>0,377784465182268+0,91205237949694i</v>
      </c>
      <c r="BB156" s="240" t="str">
        <f t="shared" ca="1" si="78"/>
        <v>0,968229641732446-0,192592850204109i</v>
      </c>
      <c r="BC156" s="240" t="str">
        <f t="shared" ca="1" si="79"/>
        <v>-1,71732195700901E-14-0,9871983818256i</v>
      </c>
      <c r="BD156" s="240" t="str">
        <f t="shared" ca="1" si="80"/>
        <v>-0,968229641732433-0,192592850204173i</v>
      </c>
      <c r="BE156" s="240" t="str">
        <f t="shared" ca="1" si="81"/>
        <v>-0,377784465182237+0,912052379496953i</v>
      </c>
      <c r="BF156" s="240" t="str">
        <f t="shared" ca="1" si="82"/>
        <v>0,820825455802241+0,548458035027409i</v>
      </c>
      <c r="BG156" s="240" t="str">
        <f t="shared" ca="1" si="83"/>
        <v>0,698054670165284-0,698054670165252i</v>
      </c>
      <c r="BH156" s="240" t="str">
        <f t="shared" ca="1" si="84"/>
        <v>-0,548458035027458-0,820825455802207i</v>
      </c>
      <c r="BI156" s="240" t="str">
        <f t="shared" ca="1" si="85"/>
        <v>-0,91205237949693+0,377784465182292i</v>
      </c>
      <c r="BJ156" s="240" t="str">
        <f t="shared" ca="1" si="86"/>
        <v>0,192592850204128+0,968229641732442i</v>
      </c>
      <c r="BK156" s="240" t="str">
        <f t="shared" ca="1" si="87"/>
        <v>0,9871983818256-4,30541559308378E-14i</v>
      </c>
      <c r="BL156" s="240" t="str">
        <f t="shared" ca="1" si="88"/>
        <v>0,192592850204154-0,968229641732437i</v>
      </c>
      <c r="BM156" s="240" t="str">
        <f t="shared" ca="1" si="89"/>
        <v>-0,912052379496925-0,377784465182304i</v>
      </c>
      <c r="BN156" s="240" t="str">
        <f t="shared" ca="1" si="90"/>
        <v>-0,548458035027393+0,820825455802252i</v>
      </c>
      <c r="BO156" s="240" t="str">
        <f t="shared" ca="1" si="91"/>
        <v>0,698054670165275+0,698054670165261i</v>
      </c>
      <c r="BP156" s="240" t="str">
        <f t="shared" ca="1" si="92"/>
        <v>0,820825455802248-0,548458035027399i</v>
      </c>
      <c r="BQ156" s="240" t="str">
        <f t="shared" ca="1" si="93"/>
        <v>-0,37778446518231-0,912052379496922i</v>
      </c>
      <c r="BR156" s="240" t="str">
        <f t="shared" ca="1" si="94"/>
        <v>-0,968229641732436+0,192592850204161i</v>
      </c>
      <c r="BS156" s="240" t="str">
        <f t="shared" ca="1" si="95"/>
        <v>-3,62819035524602E-14+0,9871983818256i</v>
      </c>
      <c r="BT156" s="240" t="str">
        <f t="shared" ca="1" si="96"/>
        <v>0,968229641732444+0,192592850204121i</v>
      </c>
      <c r="BU156" s="240" t="str">
        <f t="shared" ca="1" si="97"/>
        <v>0,377784465182286-0,912052379496932i</v>
      </c>
      <c r="BV156" s="240" t="str">
        <f t="shared" ca="1" si="98"/>
        <v>-0,820825455802207-0,548458035027459i</v>
      </c>
      <c r="BW156" s="240" t="str">
        <f t="shared" ca="1" si="99"/>
        <v>-0,698054670165248+0,698054670165288i</v>
      </c>
      <c r="BX156" s="240" t="str">
        <f t="shared" ca="1" si="100"/>
        <v>0,548458035027414+0,820825455802237i</v>
      </c>
      <c r="BY156" s="240" t="str">
        <f t="shared" ca="1" si="101"/>
        <v>0,912052379496948-0,37778446518225i</v>
      </c>
      <c r="BZ156" s="240" t="str">
        <f t="shared" ca="1" si="102"/>
        <v>-0,192592850204178-0,968229641732432i</v>
      </c>
      <c r="CA156" s="240" t="str">
        <f t="shared" ca="1" si="103"/>
        <v>-0,9871983818256-1,74154335813155E-14i</v>
      </c>
      <c r="CB156" s="240" t="str">
        <f t="shared" ca="1" si="104"/>
        <v>-0,192592850204199+0,968229641732428i</v>
      </c>
      <c r="CC156" s="240" t="str">
        <f t="shared" ca="1" si="105"/>
        <v>0,91205237949694+0,377784465182268i</v>
      </c>
      <c r="CD156" s="240" t="str">
        <f t="shared" ca="1" si="106"/>
        <v>0,548458035027431-0,820825455802225i</v>
      </c>
      <c r="CE156" s="240" t="str">
        <f t="shared" ca="1" si="107"/>
        <v>-0,698054670165302-0,698054670165234i</v>
      </c>
      <c r="CF156" s="240" t="str">
        <f t="shared" ca="1" si="108"/>
        <v>-0,820825455802219+0,548458035027441i</v>
      </c>
      <c r="CG156" s="240" t="str">
        <f t="shared" ca="1" si="109"/>
        <v>0,377784465182267+0,912052379496941i</v>
      </c>
      <c r="CH156" s="240" t="str">
        <f t="shared" ca="1" si="110"/>
        <v>0,968229641732428-0,192592850204197i</v>
      </c>
      <c r="CI156" s="240" t="str">
        <f t="shared" ca="1" si="111"/>
        <v>-1,54799691690353E-14-0,9871983818256i</v>
      </c>
      <c r="CJ156" s="240" t="str">
        <f t="shared" ca="1" si="112"/>
        <v>-0,968229641732432-0,19259285020418i</v>
      </c>
      <c r="CK156" s="240" t="str">
        <f t="shared" ca="1" si="113"/>
        <v>-0,377784465181875+0,912052379497103i</v>
      </c>
      <c r="CL156" s="240" t="str">
        <f t="shared" ca="1" si="114"/>
        <v>0,820825455802182+0,548458035027497i</v>
      </c>
      <c r="CM156" s="240" t="str">
        <f t="shared" ca="1" si="115"/>
        <v>0,698054670165002-0,698054670165534i</v>
      </c>
      <c r="CN156" s="240" t="str">
        <f t="shared" ca="1" si="116"/>
        <v>-0,548458035027294-0,820825455802317i</v>
      </c>
      <c r="CO156" s="240" t="str">
        <f t="shared" ca="1" si="117"/>
        <v>-0,91205237949682+0,377784465182557i</v>
      </c>
      <c r="CP156" s="240" t="str">
        <f t="shared" ca="1" si="118"/>
        <v>0,192592850203941+0,968229641732479i</v>
      </c>
      <c r="CQ156" s="240" t="str">
        <f t="shared" ca="1" si="119"/>
        <v>0,9871983818256-2,30751498049065E-13i</v>
      </c>
      <c r="CR156" s="240" t="str">
        <f t="shared" ca="1" si="120"/>
        <v>0,192592850204451-0,968229641732377i</v>
      </c>
      <c r="CS156" s="240" t="str">
        <f t="shared" ca="1" si="121"/>
        <v>-0,912052379496997-0,37778446518213i</v>
      </c>
      <c r="CT156" s="240" t="str">
        <f t="shared" ca="1" si="122"/>
        <v>-0,548458035027726+0,820825455802029i</v>
      </c>
      <c r="CU156" s="240" t="str">
        <f t="shared" ca="1" si="123"/>
        <v>0,698054670165339+0,698054670165197i</v>
      </c>
      <c r="CV156" s="240" t="str">
        <f t="shared" ca="1" si="124"/>
        <v>0,820825455802471-0,548458035027064i</v>
      </c>
      <c r="CW156" s="240" t="str">
        <f t="shared" ca="1" si="125"/>
        <v>-0,377784465182315-0,91205237949692i</v>
      </c>
      <c r="CX156" s="240" t="str">
        <f t="shared" ca="1" si="126"/>
        <v>-0,968229641732533+0,19259285020367i</v>
      </c>
      <c r="CY156" s="240" t="str">
        <f t="shared" ca="1" si="127"/>
        <v>-4,49896203431179E-14+0,9871983818256i</v>
      </c>
      <c r="CZ156" s="240" t="str">
        <f t="shared" ca="1" si="128"/>
        <v>0,968229641732518+0,192592850203745i</v>
      </c>
      <c r="DA156" s="240" t="str">
        <f t="shared" ca="1" si="129"/>
        <v>0,377784465182385-0,912052379496892i</v>
      </c>
      <c r="DB156" s="240" t="str">
        <f t="shared" ca="1" si="130"/>
        <v>-0,820825455802428-0,548458035027127i</v>
      </c>
      <c r="DC156" s="240" t="str">
        <f t="shared" ca="1" si="131"/>
        <v>-0,698054670165392+0,698054670165144i</v>
      </c>
      <c r="DD156" s="240" t="str">
        <f t="shared" ca="1" si="132"/>
        <v>0,548458035027663+0,82082545580207i</v>
      </c>
      <c r="DE156" s="240" t="str">
        <f t="shared" ca="1" si="133"/>
        <v>0,912052379497032-0,377784465182047i</v>
      </c>
      <c r="DF156" s="240" t="str">
        <f t="shared" ca="1" si="134"/>
        <v>-0,192592850204377-0,968229641732392i</v>
      </c>
      <c r="DG156" s="240" t="str">
        <f t="shared" ca="1" si="135"/>
        <v>-0,9871983818256-3,06701805956095E-13i</v>
      </c>
      <c r="DH156" s="240" t="str">
        <f t="shared" ca="1" si="136"/>
        <v>-0,192592850204016+0,968229641732464i</v>
      </c>
      <c r="DI156" s="240" t="str">
        <f t="shared" ca="1" si="137"/>
        <v>0,912052379496786+0,37778446518264i</v>
      </c>
      <c r="DJ156" s="240" t="str">
        <f t="shared" ca="1" si="138"/>
        <v>0,548458035027345-0,820825455802283i</v>
      </c>
      <c r="DK156" s="240" t="str">
        <f t="shared" ca="1" si="139"/>
        <v>-0,698054670164959-0,698054670165578i</v>
      </c>
      <c r="DL156" s="240" t="str">
        <f t="shared" ca="1" si="140"/>
        <v>-0,820825455802223+0,548458035027434i</v>
      </c>
      <c r="DM156" s="240" t="str">
        <f t="shared" ca="1" si="141"/>
        <v>0,377784465182713+0,912052379496756i</v>
      </c>
      <c r="DN156" s="240" t="str">
        <f t="shared" ca="1" si="142"/>
        <v>0,968229641732448-0,192592850204093i</v>
      </c>
      <c r="DO156" s="240" t="str">
        <f t="shared" ca="1" si="143"/>
        <v>-4,13611302975355E-13-0,9871983818256i</v>
      </c>
      <c r="DP156" s="240" t="str">
        <f t="shared" ca="1" si="144"/>
        <v>-0,968229641732413-0,192592850204272i</v>
      </c>
      <c r="DQ156" s="240" t="str">
        <f t="shared" ca="1" si="145"/>
        <v>-0,377784465181974+0,912052379497061i</v>
      </c>
      <c r="DR156" s="240" t="str">
        <f t="shared" ca="1" si="146"/>
        <v>0,820825455802123+0,548458035027586i</v>
      </c>
      <c r="DS156" s="240" t="str">
        <f t="shared" ca="1" si="147"/>
        <v>0,698054670165088-0,698054670165448i</v>
      </c>
      <c r="DT156" s="240" t="str">
        <f t="shared" ca="1" si="148"/>
        <v>-0,548458035027216-0,820825455802369i</v>
      </c>
      <c r="DU156" s="240" t="str">
        <f t="shared" ca="1" si="149"/>
        <v>-0,912052379496856+0,377784465182471i</v>
      </c>
      <c r="DV156" s="240" t="str">
        <f t="shared" ca="1" si="150"/>
        <v>0,192592850203836+0,9682296417325i</v>
      </c>
      <c r="DW156" s="240" t="str">
        <f t="shared" ca="1" si="151"/>
        <v>0,9871983818256-1,23841251803965E-13i</v>
      </c>
      <c r="DX156" s="240" t="str">
        <f t="shared" ca="1" si="152"/>
        <v>0,192592850204557-0,968229641732357i</v>
      </c>
      <c r="DY156" s="240" t="str">
        <f t="shared" ca="1" si="153"/>
        <v>-0,912052379496962-0,377784465182216i</v>
      </c>
      <c r="DZ156" s="240" t="str">
        <f t="shared" ca="1" si="154"/>
        <v>-0,548458035027803+0,820825455801976i</v>
      </c>
      <c r="EA156" s="240" t="str">
        <f t="shared" ca="1" si="155"/>
        <v>0,698054670165263+0,698054670165273i</v>
      </c>
      <c r="EB156" s="240" t="str">
        <f t="shared" ca="1" si="156"/>
        <v>0,820825455801984-0,548458035027792i</v>
      </c>
      <c r="EC156" s="240" t="str">
        <f t="shared" ca="1" si="157"/>
        <v>-0,377784465182203-0,912052379496967i</v>
      </c>
      <c r="ED156" s="240" t="str">
        <f t="shared" ca="1" si="158"/>
        <v>-0,96822964173236+0,192592850204543i</v>
      </c>
      <c r="EE156" s="240" t="str">
        <f t="shared" ca="1" si="159"/>
        <v>-1,37870933809012E-13+0,9871983818256i</v>
      </c>
      <c r="EF156" s="240" t="str">
        <f t="shared" ca="1" si="160"/>
        <v>0,968229641732497+0,19259285020385i</v>
      </c>
      <c r="EG156" s="240" t="str">
        <f t="shared" ca="1" si="161"/>
        <v>0,377784465182484-0,91205237949685i</v>
      </c>
      <c r="EH156" s="240" t="str">
        <f t="shared" ca="1" si="162"/>
        <v>-0,820825455802377-0,548458035027205i</v>
      </c>
      <c r="EI156" s="240" t="str">
        <f t="shared" ca="1" si="163"/>
        <v>-0,698054670165458+0,698054670165078i</v>
      </c>
      <c r="EJ156" s="240" t="str">
        <f t="shared" ca="1" si="164"/>
        <v>0,548458035027575+0,82082545580213i</v>
      </c>
      <c r="EK156" s="240" t="str">
        <f t="shared" ca="1" si="165"/>
        <v>0,912052379497067-0,377784465181961i</v>
      </c>
      <c r="EL156" s="240" t="str">
        <f t="shared" ca="1" si="166"/>
        <v>-0,192592850204258-0,968229641732416i</v>
      </c>
      <c r="EM156" s="240" t="str">
        <f t="shared" ca="1" si="167"/>
        <v>-0,9871983818256-4,27640984980402E-13i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-0,0892301589588552-0,290559130470204i</v>
      </c>
      <c r="G157" s="247" t="str">
        <f t="shared" si="178"/>
        <v>-0,189437830366761+0,302579656011905i</v>
      </c>
      <c r="H157" s="247" t="str">
        <f t="shared" si="179"/>
        <v>0,00342742615840688-0,093402083662511i</v>
      </c>
      <c r="I157" s="247" t="str">
        <f t="shared" si="174"/>
        <v>-0,00709047343154655+0,104116858371173i</v>
      </c>
      <c r="J157" s="275" t="str">
        <f ca="1">IMPRODUCT(1/N_FFT2,BT100)</f>
        <v>-0,0040743947223209-0,000079984212609073i</v>
      </c>
      <c r="K157" s="274" t="str">
        <f t="shared" ca="1" si="175"/>
        <v>0,0000372170924643985-0,000423646052317692i</v>
      </c>
      <c r="N157" s="265">
        <f t="shared" ca="1" si="176"/>
        <v>1.0145935450767445</v>
      </c>
      <c r="O157" s="240">
        <f t="shared" ca="1" si="39"/>
        <v>-0.98540645492325551</v>
      </c>
      <c r="P157" s="240" t="str">
        <f t="shared" ca="1" si="40"/>
        <v>-0,168466948730277+0,970898948701629i</v>
      </c>
      <c r="Q157" s="240" t="str">
        <f t="shared" ca="1" si="41"/>
        <v>0,927803599426031+0,331973436130842i</v>
      </c>
      <c r="R157" s="240" t="str">
        <f t="shared" ca="1" si="42"/>
        <v>0,485705060243237-0,857389337383275i</v>
      </c>
      <c r="S157" s="240" t="str">
        <f t="shared" ca="1" si="43"/>
        <v>-0,761729490466794-0,625135237174819i</v>
      </c>
      <c r="T157" s="240" t="str">
        <f t="shared" ca="1" si="44"/>
        <v>-0,746158485072485+0,643640735627223i</v>
      </c>
      <c r="U157" s="241" t="str">
        <f t="shared" ca="1" si="45"/>
        <v>0,506600162621761+0,845211308866619i</v>
      </c>
      <c r="V157" s="240" t="str">
        <f t="shared" ca="1" si="46"/>
        <v>0,919377126368667-0,354642892096414i</v>
      </c>
      <c r="W157" s="240" t="str">
        <f t="shared" ca="1" si="47"/>
        <v>-0,192243262607713-0,966472146203066i</v>
      </c>
      <c r="X157" s="240" t="str">
        <f t="shared" ca="1" si="48"/>
        <v>-0,985109668922394+0,024183084998181i</v>
      </c>
      <c r="Y157" s="240" t="str">
        <f t="shared" ca="1" si="49"/>
        <v>-0,144589156662312+0,974740917977746i</v>
      </c>
      <c r="Z157" s="240" t="str">
        <f t="shared" ca="1" si="50"/>
        <v>0,935671198287928+0,309104011780584i</v>
      </c>
      <c r="AA157" s="240" t="str">
        <f t="shared" ca="1" si="51"/>
        <v>0,464517387298061-0,869050906622968i</v>
      </c>
      <c r="AB157" s="240" t="str">
        <f t="shared" ca="1" si="52"/>
        <v>-0,776841658498969-0,606253180630823i</v>
      </c>
      <c r="AC157" s="240" t="str">
        <f t="shared" ca="1" si="53"/>
        <v>-0,730138021707404+0,661758528967792i</v>
      </c>
      <c r="AD157" s="240" t="str">
        <f t="shared" ca="1" si="54"/>
        <v>0,527190108005347+0,832524156661972i</v>
      </c>
      <c r="AE157" s="240" t="str">
        <f t="shared" ca="1" si="55"/>
        <v>0,910396854908093-0,377098724444767i</v>
      </c>
      <c r="AF157" s="240" t="str">
        <f t="shared" ca="1" si="56"/>
        <v>-0,215903776332286-0,961463177022332i</v>
      </c>
      <c r="AG157" s="240" t="str">
        <f t="shared" ca="1" si="57"/>
        <v>-0,984219489692594+0,0483516030103244i</v>
      </c>
      <c r="AH157" s="240" t="str">
        <f t="shared" ca="1" si="58"/>
        <v>-0,120624269492813+0,977995739772798i</v>
      </c>
      <c r="AI157" s="240" t="str">
        <f t="shared" ca="1" si="59"/>
        <v>0,942975183806947+0,286048394731858i</v>
      </c>
      <c r="AJ157" s="240" t="str">
        <f t="shared" ca="1" si="60"/>
        <v>0,443049906448279-0,880188992092374i</v>
      </c>
      <c r="AK157" s="240" t="str">
        <f t="shared" ca="1" si="61"/>
        <v>-0,791485886163999-0,587005939840141i</v>
      </c>
      <c r="AL157" s="240" t="str">
        <f t="shared" ca="1" si="62"/>
        <v>-0,713677750499723+0,679477703715194i</v>
      </c>
      <c r="AM157" s="240" t="str">
        <f t="shared" ca="1" si="63"/>
        <v>0,54746249378072+0,819335523035473i</v>
      </c>
      <c r="AN157" s="240" t="str">
        <f t="shared" ca="1" si="64"/>
        <v>0,900868194424079-0,399327406622083i</v>
      </c>
      <c r="AO157" s="240" t="str">
        <f t="shared" ca="1" si="65"/>
        <v>-0,239434237695065-0,955875058375205i</v>
      </c>
      <c r="AP157" s="240" t="str">
        <f t="shared" ca="1" si="66"/>
        <v>-0,982736453444544+0,0724909958246958i</v>
      </c>
      <c r="AQ157" s="240" t="str">
        <f t="shared" ca="1" si="67"/>
        <v>-0,0965867227738983+0,980661453503816i</v>
      </c>
      <c r="AR157" s="240" t="str">
        <f t="shared" ca="1" si="68"/>
        <v>-0,0965867227738983+0,980661453503816i</v>
      </c>
      <c r="AS157" s="240" t="str">
        <f t="shared" ca="1" si="69"/>
        <v>0,421315548901554-0,890796884625334i</v>
      </c>
      <c r="AT157" s="240" t="str">
        <f t="shared" ca="1" si="70"/>
        <v>-0,805653352326765-0,567405108620872i</v>
      </c>
      <c r="AU157" s="240" t="str">
        <f t="shared" ca="1" si="71"/>
        <v>-0,696787586501268+0,696787586501192i</v>
      </c>
      <c r="AV157" s="240" t="str">
        <f t="shared" ca="1" si="72"/>
        <v>0,567405108620865+0,80565335232677i</v>
      </c>
      <c r="AW157" s="240" t="str">
        <f t="shared" ca="1" si="73"/>
        <v>0,890796884625338-0,421315548901546i</v>
      </c>
      <c r="AX157" s="240" t="str">
        <f t="shared" ca="1" si="74"/>
        <v>-0,262820472826176-0,949711156335358i</v>
      </c>
      <c r="AY157" s="240" t="str">
        <f t="shared" ca="1" si="75"/>
        <v>-0,980661453503816+0,0965867227738966i</v>
      </c>
      <c r="AZ157" s="240" t="str">
        <f t="shared" ca="1" si="76"/>
        <v>-0,0724909958247045+0,982736453444544i</v>
      </c>
      <c r="BA157" s="240" t="str">
        <f t="shared" ca="1" si="77"/>
        <v>0,955875058375202+0,239434237695072i</v>
      </c>
      <c r="BB157" s="240" t="str">
        <f t="shared" ca="1" si="78"/>
        <v>0,399327406622084-0,900868194424078i</v>
      </c>
      <c r="BC157" s="240" t="str">
        <f t="shared" ca="1" si="79"/>
        <v>-0,819335523035469-0,547462493780728i</v>
      </c>
      <c r="BD157" s="240" t="str">
        <f t="shared" ca="1" si="80"/>
        <v>-0,6794777037152+0,713677750499717i</v>
      </c>
      <c r="BE157" s="240" t="str">
        <f t="shared" ca="1" si="81"/>
        <v>0,587005939840134+0,791485886164005i</v>
      </c>
      <c r="BF157" s="240" t="str">
        <f t="shared" ca="1" si="82"/>
        <v>0,880188992092378-0,443049906448272i</v>
      </c>
      <c r="BG157" s="240" t="str">
        <f t="shared" ca="1" si="83"/>
        <v>-0,286048394731853-0,942975183806948i</v>
      </c>
      <c r="BH157" s="240" t="str">
        <f t="shared" ca="1" si="84"/>
        <v>-0,977995739772799+0,120624269492804i</v>
      </c>
      <c r="BI157" s="240" t="str">
        <f t="shared" ca="1" si="85"/>
        <v>-0,0483516030103366+0,984219489692593i</v>
      </c>
      <c r="BJ157" s="240" t="str">
        <f t="shared" ca="1" si="86"/>
        <v>0,961463177022331+0,215903776332292i</v>
      </c>
      <c r="BK157" s="240" t="str">
        <f t="shared" ca="1" si="87"/>
        <v>0,377098724444775-0,91039685490809i</v>
      </c>
      <c r="BL157" s="240" t="str">
        <f t="shared" ca="1" si="88"/>
        <v>-0,832524156661965-0,527190108005358i</v>
      </c>
      <c r="BM157" s="240" t="str">
        <f t="shared" ca="1" si="89"/>
        <v>-0,661758528967793+0,730138021707403i</v>
      </c>
      <c r="BN157" s="240" t="str">
        <f t="shared" ca="1" si="90"/>
        <v>0,606253180630816+0,776841658498974i</v>
      </c>
      <c r="BO157" s="240" t="str">
        <f t="shared" ca="1" si="91"/>
        <v>0,869050906622927-0,464517387298137i</v>
      </c>
      <c r="BP157" s="240" t="str">
        <f t="shared" ca="1" si="92"/>
        <v>-0,309104011780583-0,935671198287928i</v>
      </c>
      <c r="BQ157" s="240" t="str">
        <f t="shared" ca="1" si="93"/>
        <v>-0,974740917977747+0,144589156662305i</v>
      </c>
      <c r="BR157" s="240" t="str">
        <f t="shared" ca="1" si="94"/>
        <v>-0,0241830849981933+0,985109668922394i</v>
      </c>
      <c r="BS157" s="240" t="str">
        <f t="shared" ca="1" si="95"/>
        <v>0,966472146203066+0,192243262607714i</v>
      </c>
      <c r="BT157" s="240" t="str">
        <f t="shared" ca="1" si="96"/>
        <v>0,354642892096393-0,919377126368676i</v>
      </c>
      <c r="BU157" s="240" t="str">
        <f t="shared" ca="1" si="97"/>
        <v>-0,845211308866629-0,506600162621744i</v>
      </c>
      <c r="BV157" s="240" t="str">
        <f t="shared" ca="1" si="98"/>
        <v>-0,643640735627208+0,746158485072498i</v>
      </c>
      <c r="BW157" s="240" t="str">
        <f t="shared" ca="1" si="99"/>
        <v>0,62513523717483+0,761729490466784i</v>
      </c>
      <c r="BX157" s="240" t="str">
        <f t="shared" ca="1" si="100"/>
        <v>0,857389337383275-0,485705060243237i</v>
      </c>
      <c r="BY157" s="240" t="str">
        <f t="shared" ca="1" si="101"/>
        <v>-0,331973436130839-0,927803599426032i</v>
      </c>
      <c r="BZ157" s="240" t="str">
        <f t="shared" ca="1" si="102"/>
        <v>-0,970898948701629+0,168466948730273i</v>
      </c>
      <c r="CA157" s="240" t="str">
        <f t="shared" ca="1" si="103"/>
        <v>-8,69201769513893E-15+0,985406454923256i</v>
      </c>
      <c r="CB157" s="240" t="str">
        <f t="shared" ca="1" si="104"/>
        <v>0,970898948701627+0,16846694873029i</v>
      </c>
      <c r="CC157" s="240" t="str">
        <f t="shared" ca="1" si="105"/>
        <v>0,331973436130855-0,927803599426026i</v>
      </c>
      <c r="CD157" s="240" t="str">
        <f t="shared" ca="1" si="106"/>
        <v>-0,857389337383266-0,485705060243251i</v>
      </c>
      <c r="CE157" s="240" t="str">
        <f t="shared" ca="1" si="107"/>
        <v>-0,625135237174844+0,761729490466774i</v>
      </c>
      <c r="CF157" s="240" t="str">
        <f t="shared" ca="1" si="108"/>
        <v>0,643640735627206+0,7461584850725i</v>
      </c>
      <c r="CG157" s="240" t="str">
        <f t="shared" ca="1" si="109"/>
        <v>0,845211308866638-0,50660016262173i</v>
      </c>
      <c r="CH157" s="240" t="str">
        <f t="shared" ca="1" si="110"/>
        <v>-0,354642892096377-0,919377126368682i</v>
      </c>
      <c r="CI157" s="240" t="str">
        <f t="shared" ca="1" si="111"/>
        <v>-0,966472146203009+0,192243262607999i</v>
      </c>
      <c r="CJ157" s="240" t="str">
        <f t="shared" ca="1" si="112"/>
        <v>0,0241830849977839+0,985109668922404i</v>
      </c>
      <c r="CK157" s="240" t="str">
        <f t="shared" ca="1" si="113"/>
        <v>0,974740917977731+0,144589156662419i</v>
      </c>
      <c r="CL157" s="240" t="str">
        <f t="shared" ca="1" si="114"/>
        <v>0,309104011780493-0,935671198287958i</v>
      </c>
      <c r="CM157" s="240" t="str">
        <f t="shared" ca="1" si="115"/>
        <v>-0,86905090662315-0,464517387297719i</v>
      </c>
      <c r="CN157" s="240" t="str">
        <f t="shared" ca="1" si="116"/>
        <v>-0,606253180631062+0,776841658498782i</v>
      </c>
      <c r="CO157" s="240" t="str">
        <f t="shared" ca="1" si="117"/>
        <v>0,66175852896779+0,730138021707405i</v>
      </c>
      <c r="CP157" s="240" t="str">
        <f t="shared" ca="1" si="118"/>
        <v>0,832524156661818-0,527190108005592i</v>
      </c>
      <c r="CQ157" s="240" t="str">
        <f t="shared" ca="1" si="119"/>
        <v>-0,377098724444397-0,910396854908247i</v>
      </c>
      <c r="CR157" s="240" t="str">
        <f t="shared" ca="1" si="120"/>
        <v>-0,961463177022356+0,215903776332178i</v>
      </c>
      <c r="CS157" s="240" t="str">
        <f t="shared" ca="1" si="121"/>
        <v>0,0483516030105151+0,984219489692584i</v>
      </c>
      <c r="CT157" s="240" t="str">
        <f t="shared" ca="1" si="122"/>
        <v>0,977995739772737+0,120624269493308i</v>
      </c>
      <c r="CU157" s="240" t="str">
        <f t="shared" ca="1" si="123"/>
        <v>0,286048394732057-0,942975183806887i</v>
      </c>
      <c r="CV157" s="240" t="str">
        <f t="shared" ca="1" si="124"/>
        <v>-0,880188992092417-0,443049906448193i</v>
      </c>
      <c r="CW157" s="240" t="str">
        <f t="shared" ca="1" si="125"/>
        <v>-0,587005939839833+0,791485886164227i</v>
      </c>
      <c r="CX157" s="240" t="str">
        <f t="shared" ca="1" si="126"/>
        <v>0,679477703714975+0,713677750499932i</v>
      </c>
      <c r="CY157" s="240" t="str">
        <f t="shared" ca="1" si="127"/>
        <v>0,819335523035474-0,547462493780719i</v>
      </c>
      <c r="CZ157" s="240" t="str">
        <f t="shared" ca="1" si="128"/>
        <v>-0,399327406622343-0,900868194423964i</v>
      </c>
      <c r="DA157" s="240" t="str">
        <f t="shared" ca="1" si="129"/>
        <v>-0,955875058375302+0,239434237694675i</v>
      </c>
      <c r="DB157" s="240" t="str">
        <f t="shared" ca="1" si="130"/>
        <v>0,0724909958245964+0,982736453444552i</v>
      </c>
      <c r="DC157" s="240" t="str">
        <f t="shared" ca="1" si="131"/>
        <v>0,980661453503832+0,0965867227737259i</v>
      </c>
      <c r="DD157" s="240" t="str">
        <f t="shared" ca="1" si="132"/>
        <v>0,262820472825721-0,949711156335484i</v>
      </c>
      <c r="DE157" s="240" t="str">
        <f t="shared" ca="1" si="133"/>
        <v>-0,890796884625249-0,421315548901732i</v>
      </c>
      <c r="DF157" s="240" t="str">
        <f t="shared" ca="1" si="134"/>
        <v>-0,567405108620804+0,805653352326812i</v>
      </c>
      <c r="DG157" s="240" t="str">
        <f t="shared" ca="1" si="135"/>
        <v>0,696787586501463+0,696787586500997i</v>
      </c>
      <c r="DH157" s="240" t="str">
        <f t="shared" ca="1" si="136"/>
        <v>0,805653352326997-0,567405108620543i</v>
      </c>
      <c r="DI157" s="240" t="str">
        <f t="shared" ca="1" si="137"/>
        <v>-0,421315548901443-0,890796884625386i</v>
      </c>
      <c r="DJ157" s="240" t="str">
        <f t="shared" ca="1" si="138"/>
        <v>-0,949711156335309+0,262820472826356i</v>
      </c>
      <c r="DK157" s="240" t="str">
        <f t="shared" ca="1" si="139"/>
        <v>0,0965867227734072+0,980661453503864i</v>
      </c>
      <c r="DL157" s="240" t="str">
        <f t="shared" ca="1" si="140"/>
        <v>0,982736453444529+0,0724909958249157i</v>
      </c>
      <c r="DM157" s="240" t="str">
        <f t="shared" ca="1" si="141"/>
        <v>0,239434237694986-0,955875058375225i</v>
      </c>
      <c r="DN157" s="240" t="str">
        <f t="shared" ca="1" si="142"/>
        <v>-0,900868194424236-0,399327406621727i</v>
      </c>
      <c r="DO157" s="240" t="str">
        <f t="shared" ca="1" si="143"/>
        <v>-0,547462493780985+0,819335523035296i</v>
      </c>
      <c r="DP157" s="240" t="str">
        <f t="shared" ca="1" si="144"/>
        <v>0,713677750499711+0,679477703715207i</v>
      </c>
      <c r="DQ157" s="240" t="str">
        <f t="shared" ca="1" si="145"/>
        <v>0,791485886163826-0,587005939840375i</v>
      </c>
      <c r="DR157" s="240" t="str">
        <f t="shared" ca="1" si="146"/>
        <v>-0,443049906447907-0,880188992092561i</v>
      </c>
      <c r="DS157" s="240" t="str">
        <f t="shared" ca="1" si="147"/>
        <v>-0,94297518380698+0,28604839473175i</v>
      </c>
      <c r="DT157" s="240" t="str">
        <f t="shared" ca="1" si="148"/>
        <v>0,120624269493004+0,977995739772775i</v>
      </c>
      <c r="DU157" s="240" t="str">
        <f t="shared" ca="1" si="149"/>
        <v>0,984219489692617+0,0483516030098557i</v>
      </c>
      <c r="DV157" s="240" t="str">
        <f t="shared" ca="1" si="150"/>
        <v>0,215903776332491-0,961463177022286i</v>
      </c>
      <c r="DW157" s="240" t="str">
        <f t="shared" ca="1" si="151"/>
        <v>-0,91039685490813-0,37709872444468i</v>
      </c>
      <c r="DX157" s="240" t="str">
        <f t="shared" ca="1" si="152"/>
        <v>-0,527190108005034+0,83252415666217i</v>
      </c>
      <c r="DY157" s="240" t="str">
        <f t="shared" ca="1" si="153"/>
        <v>0,7301380217072+0,661758528968018i</v>
      </c>
      <c r="DZ157" s="240" t="str">
        <f t="shared" ca="1" si="154"/>
        <v>0,776841658498971-0,606253180630821i</v>
      </c>
      <c r="EA157" s="240" t="str">
        <f t="shared" ca="1" si="155"/>
        <v>-0,464517387298301-0,869050906622838i</v>
      </c>
      <c r="EB157" s="240" t="str">
        <f t="shared" ca="1" si="156"/>
        <v>-0,935671198288054+0,309104011780201i</v>
      </c>
      <c r="EC157" s="240" t="str">
        <f t="shared" ca="1" si="157"/>
        <v>0,144589156662117+0,974740917977775i</v>
      </c>
      <c r="ED157" s="240" t="str">
        <f t="shared" ca="1" si="158"/>
        <v>0,985109668922396+0,0241830849981039i</v>
      </c>
      <c r="EE157" s="240" t="str">
        <f t="shared" ca="1" si="159"/>
        <v>0,192243262607338-0,96647214620314i</v>
      </c>
      <c r="EF157" s="240" t="str">
        <f t="shared" ca="1" si="160"/>
        <v>-0,919377126368562-0,354642892096688i</v>
      </c>
      <c r="EG157" s="240" t="str">
        <f t="shared" ca="1" si="161"/>
        <v>-0,506600162621752+0,845211308866625i</v>
      </c>
      <c r="EH157" s="240" t="str">
        <f t="shared" ca="1" si="162"/>
        <v>0,746158485072684+0,643640735626992i</v>
      </c>
      <c r="EI157" s="240" t="str">
        <f t="shared" ca="1" si="163"/>
        <v>0,761729490467047-0,625135237174509i</v>
      </c>
      <c r="EJ157" s="240" t="str">
        <f t="shared" ca="1" si="164"/>
        <v>-0,485705060243144-0,857389337383328i</v>
      </c>
      <c r="EK157" s="240" t="str">
        <f t="shared" ca="1" si="165"/>
        <v>-0,927803599425964+0,331973436131028i</v>
      </c>
      <c r="EL157" s="240" t="str">
        <f t="shared" ca="1" si="166"/>
        <v>0,168466948730761+0,970898948701545i</v>
      </c>
      <c r="EM157" s="240" t="str">
        <f t="shared" ca="1" si="167"/>
        <v>0,985406454923256+2,13432586918991E-13i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-0,0890514083844832-0,284531713319174i</v>
      </c>
      <c r="G158" s="247" t="str">
        <f t="shared" si="178"/>
        <v>-0,184597582626633+0,300512238203675i</v>
      </c>
      <c r="H158" s="247" t="str">
        <f t="shared" si="179"/>
        <v>0,00337475406207946-0,0917911915050415i</v>
      </c>
      <c r="I158" s="247" t="str">
        <f t="shared" si="174"/>
        <v>-0,00668450221312419+0,102019220812986i</v>
      </c>
      <c r="J158" s="275" t="str">
        <f ca="1">IMPRODUCT(1/N_FFT2,BU100)</f>
        <v>0,00373624833485368+7,03566603607684E-07i</v>
      </c>
      <c r="K158" s="274" t="str">
        <f t="shared" ca="1" si="175"/>
        <v>-0,0000250467375798011+0,00038116444089307i</v>
      </c>
      <c r="N158" s="265">
        <f t="shared" ca="1" si="176"/>
        <v>1.0169840763745388</v>
      </c>
      <c r="O158" s="240">
        <f t="shared" ca="1" si="39"/>
        <v>-0.9830159236254612</v>
      </c>
      <c r="P158" s="240" t="str">
        <f t="shared" ca="1" si="40"/>
        <v>-0,144238392870735+0,97237626057164i</v>
      </c>
      <c r="Q158" s="240" t="str">
        <f t="shared" ca="1" si="41"/>
        <v>0,940687587984256+0,285354460125614i</v>
      </c>
      <c r="R158" s="240" t="str">
        <f t="shared" ca="1" si="42"/>
        <v>0,420293465069144-0,888635869927267i</v>
      </c>
      <c r="S158" s="240" t="str">
        <f t="shared" ca="1" si="43"/>
        <v>-0,81734786890409-0,546134385750577i</v>
      </c>
      <c r="T158" s="240" t="str">
        <f t="shared" ca="1" si="44"/>
        <v>-0,660153146267895+0,728366754852127i</v>
      </c>
      <c r="U158" s="241" t="str">
        <f t="shared" ca="1" si="45"/>
        <v>0,623618700173915+0,759881584784508i</v>
      </c>
      <c r="V158" s="240" t="str">
        <f t="shared" ca="1" si="46"/>
        <v>0,843160881779403-0,505371183921479i</v>
      </c>
      <c r="W158" s="240" t="str">
        <f t="shared" ca="1" si="47"/>
        <v>-0,376183907722531-0,908188291970242i</v>
      </c>
      <c r="X158" s="240" t="str">
        <f t="shared" ca="1" si="48"/>
        <v>-0,953556168304592+0,238853385970311i</v>
      </c>
      <c r="Y158" s="240" t="str">
        <f t="shared" ca="1" si="49"/>
        <v>0,0963524097321399+0,978282433267627i</v>
      </c>
      <c r="Z158" s="240" t="str">
        <f t="shared" ca="1" si="50"/>
        <v>0,98183183789444+0,048234305199145i</v>
      </c>
      <c r="AA158" s="240" t="str">
        <f t="shared" ca="1" si="51"/>
        <v>0,191776893087075-0,964127548293838i</v>
      </c>
      <c r="AB158" s="240" t="str">
        <f t="shared" ca="1" si="52"/>
        <v>-0,925552808869967-0,331168090392378i</v>
      </c>
      <c r="AC158" s="240" t="str">
        <f t="shared" ca="1" si="53"/>
        <v>-0,46339049864508+0,866942646238309i</v>
      </c>
      <c r="AD158" s="240" t="str">
        <f t="shared" ca="1" si="54"/>
        <v>0,789565793421358+0,585581902008695i</v>
      </c>
      <c r="AE158" s="240" t="str">
        <f t="shared" ca="1" si="55"/>
        <v>0,695097225609921-0,695097225609921i</v>
      </c>
      <c r="AF158" s="240" t="str">
        <f t="shared" ca="1" si="56"/>
        <v>-0,585581902008695-0,789565793421358i</v>
      </c>
      <c r="AG158" s="240" t="str">
        <f t="shared" ca="1" si="57"/>
        <v>-0,866942646238357+0,463390498644991i</v>
      </c>
      <c r="AH158" s="240" t="str">
        <f t="shared" ca="1" si="58"/>
        <v>0,331168090392375+0,925552808869968i</v>
      </c>
      <c r="AI158" s="240" t="str">
        <f t="shared" ca="1" si="59"/>
        <v>0,964127548293839-0,191776893087072i</v>
      </c>
      <c r="AJ158" s="240" t="str">
        <f t="shared" ca="1" si="60"/>
        <v>-0,0482343051991432-0,98183183789444i</v>
      </c>
      <c r="AK158" s="240" t="str">
        <f t="shared" ca="1" si="61"/>
        <v>-0,978282433267617-0,096352409732239i</v>
      </c>
      <c r="AL158" s="240" t="str">
        <f t="shared" ca="1" si="62"/>
        <v>-0,238853385970311+0,953556168304592i</v>
      </c>
      <c r="AM158" s="240" t="str">
        <f t="shared" ca="1" si="63"/>
        <v>0,90818829197024+0,376183907722534i</v>
      </c>
      <c r="AN158" s="240" t="str">
        <f t="shared" ca="1" si="64"/>
        <v>0,505371183921463-0,843160881779413i</v>
      </c>
      <c r="AO158" s="240" t="str">
        <f t="shared" ca="1" si="65"/>
        <v>-0,759881584784537-0,62361870017388i</v>
      </c>
      <c r="AP158" s="240" t="str">
        <f t="shared" ca="1" si="66"/>
        <v>-0,728366754852146+0,660153146267874i</v>
      </c>
      <c r="AQ158" s="240" t="str">
        <f t="shared" ca="1" si="67"/>
        <v>0,546134385750576+0,817347868904091i</v>
      </c>
      <c r="AR158" s="240" t="str">
        <f t="shared" ca="1" si="68"/>
        <v>0,546134385750576+0,817347868904091i</v>
      </c>
      <c r="AS158" s="240" t="str">
        <f t="shared" ca="1" si="69"/>
        <v>-0,285354460125567-0,940687587984271i</v>
      </c>
      <c r="AT158" s="240" t="str">
        <f t="shared" ca="1" si="70"/>
        <v>-0,972376260571643+0,144238392870711i</v>
      </c>
      <c r="AU158" s="240" t="str">
        <f t="shared" ca="1" si="71"/>
        <v>-1,06578799998257E-19+0,983015923625461i</v>
      </c>
      <c r="AV158" s="240" t="str">
        <f t="shared" ca="1" si="72"/>
        <v>0,972376260571642+0,144238392870718i</v>
      </c>
      <c r="AW158" s="240" t="str">
        <f t="shared" ca="1" si="73"/>
        <v>0,285354460125567-0,940687587984271i</v>
      </c>
      <c r="AX158" s="240" t="str">
        <f t="shared" ca="1" si="74"/>
        <v>-0,888635869927258-0,420293465069164i</v>
      </c>
      <c r="AY158" s="240" t="str">
        <f t="shared" ca="1" si="75"/>
        <v>-0,546134385750582+0,817347868904088i</v>
      </c>
      <c r="AZ158" s="240" t="str">
        <f t="shared" ca="1" si="76"/>
        <v>0,728366754852146+0,660153146267874i</v>
      </c>
      <c r="BA158" s="240" t="str">
        <f t="shared" ca="1" si="77"/>
        <v>0,759881584784541-0,623618700173875i</v>
      </c>
      <c r="BB158" s="240" t="str">
        <f t="shared" ca="1" si="78"/>
        <v>-0,505371183921463-0,843160881779413i</v>
      </c>
      <c r="BC158" s="240" t="str">
        <f t="shared" ca="1" si="79"/>
        <v>-0,908188291970243+0,376183907722528i</v>
      </c>
      <c r="BD158" s="240" t="str">
        <f t="shared" ca="1" si="80"/>
        <v>0,238853385970311+0,953556168304592i</v>
      </c>
      <c r="BE158" s="240" t="str">
        <f t="shared" ca="1" si="81"/>
        <v>0,978282433267617-0,0963524097322355i</v>
      </c>
      <c r="BF158" s="240" t="str">
        <f t="shared" ca="1" si="82"/>
        <v>0,0482343051991502-0,98183183789444i</v>
      </c>
      <c r="BG158" s="240" t="str">
        <f t="shared" ca="1" si="83"/>
        <v>-0,964127548293838-0,191776893087075i</v>
      </c>
      <c r="BH158" s="240" t="str">
        <f t="shared" ca="1" si="84"/>
        <v>-0,331168090392375+0,925552808869968i</v>
      </c>
      <c r="BI158" s="240" t="str">
        <f t="shared" ca="1" si="85"/>
        <v>0,866942646238309+0,46339049864508i</v>
      </c>
      <c r="BJ158" s="240" t="str">
        <f t="shared" ca="1" si="86"/>
        <v>0,585581902008697-0,789565793421356i</v>
      </c>
      <c r="BK158" s="240" t="str">
        <f t="shared" ca="1" si="87"/>
        <v>-0,695097225609915-0,695097225609926i</v>
      </c>
      <c r="BL158" s="240" t="str">
        <f t="shared" ca="1" si="88"/>
        <v>-0,789565793421356+0,585581902008697i</v>
      </c>
      <c r="BM158" s="240" t="str">
        <f t="shared" ca="1" si="89"/>
        <v>0,463390498644995+0,866942646238355i</v>
      </c>
      <c r="BN158" s="240" t="str">
        <f t="shared" ca="1" si="90"/>
        <v>0,925552808869968-0,331168090392375i</v>
      </c>
      <c r="BO158" s="240" t="str">
        <f t="shared" ca="1" si="91"/>
        <v>-0,191776893087068-0,96412754829384i</v>
      </c>
      <c r="BP158" s="240" t="str">
        <f t="shared" ca="1" si="92"/>
        <v>-0,981831837894441+0,0482343051991363i</v>
      </c>
      <c r="BQ158" s="240" t="str">
        <f t="shared" ca="1" si="93"/>
        <v>-0,0963524097322355+0,978282433267617i</v>
      </c>
      <c r="BR158" s="240" t="str">
        <f t="shared" ca="1" si="94"/>
        <v>0,953556168304592+0,238853385970311i</v>
      </c>
      <c r="BS158" s="240" t="str">
        <f t="shared" ca="1" si="95"/>
        <v>0,376183907722534-0,90818829197024i</v>
      </c>
      <c r="BT158" s="240" t="str">
        <f t="shared" ca="1" si="96"/>
        <v>-0,843160881779409-0,505371183921469i</v>
      </c>
      <c r="BU158" s="240" t="str">
        <f t="shared" ca="1" si="97"/>
        <v>-0,623618700173886+0,759881584784532i</v>
      </c>
      <c r="BV158" s="240" t="str">
        <f t="shared" ca="1" si="98"/>
        <v>0,660153146267874+0,728366754852146i</v>
      </c>
      <c r="BW158" s="240" t="str">
        <f t="shared" ca="1" si="99"/>
        <v>0,817347868904091-0,546134385750576i</v>
      </c>
      <c r="BX158" s="240" t="str">
        <f t="shared" ca="1" si="100"/>
        <v>-0,420293465069157-0,888635869927261i</v>
      </c>
      <c r="BY158" s="240" t="str">
        <f t="shared" ca="1" si="101"/>
        <v>-0,940687587984244+0,285354460125653i</v>
      </c>
      <c r="BZ158" s="240" t="str">
        <f t="shared" ca="1" si="102"/>
        <v>0,144238392870718+0,972376260571642i</v>
      </c>
      <c r="CA158" s="240" t="str">
        <f t="shared" ca="1" si="103"/>
        <v>0,983015923625461+2,13157599996514E-19i</v>
      </c>
      <c r="CB158" s="240" t="str">
        <f t="shared" ca="1" si="104"/>
        <v>0,144238392870718-0,972376260571642i</v>
      </c>
      <c r="CC158" s="240" t="str">
        <f t="shared" ca="1" si="105"/>
        <v>-0,940687587984268-0,285354460125574i</v>
      </c>
      <c r="CD158" s="240" t="str">
        <f t="shared" ca="1" si="106"/>
        <v>-0,420293465069169+0,888635869927255i</v>
      </c>
      <c r="CE158" s="240" t="str">
        <f t="shared" ca="1" si="107"/>
        <v>0,817347868904091+0,546134385750576i</v>
      </c>
      <c r="CF158" s="240" t="str">
        <f t="shared" ca="1" si="108"/>
        <v>0,660153146267874-0,728366754852146i</v>
      </c>
      <c r="CG158" s="240" t="str">
        <f t="shared" ca="1" si="109"/>
        <v>-0,623618700173875-0,759881584784541i</v>
      </c>
      <c r="CH158" s="240" t="str">
        <f t="shared" ca="1" si="110"/>
        <v>-0,843160881779467+0,505371183921373i</v>
      </c>
      <c r="CI158" s="240" t="str">
        <f t="shared" ca="1" si="111"/>
        <v>0,376183907722521+0,908188291970246i</v>
      </c>
      <c r="CJ158" s="240" t="str">
        <f t="shared" ca="1" si="112"/>
        <v>0,953556168304569-0,238853385970407i</v>
      </c>
      <c r="CK158" s="240" t="str">
        <f t="shared" ca="1" si="113"/>
        <v>-0,0963524097324301-0,978282433267598i</v>
      </c>
      <c r="CL158" s="240" t="str">
        <f t="shared" ca="1" si="114"/>
        <v>-0,981831837894459-0,0482343051987596i</v>
      </c>
      <c r="CM158" s="240" t="str">
        <f t="shared" ca="1" si="115"/>
        <v>-0,191776893087561+0,964127548293742i</v>
      </c>
      <c r="CN158" s="240" t="str">
        <f t="shared" ca="1" si="116"/>
        <v>0,925552808869831+0,331168090392756i</v>
      </c>
      <c r="CO158" s="240" t="str">
        <f t="shared" ca="1" si="117"/>
        <v>0,463390498645253-0,866942646238217i</v>
      </c>
      <c r="CP158" s="240" t="str">
        <f t="shared" ca="1" si="118"/>
        <v>-0,789565793421297-0,585581902008775i</v>
      </c>
      <c r="CQ158" s="240" t="str">
        <f t="shared" ca="1" si="119"/>
        <v>-0,695097225609926+0,695097225609915i</v>
      </c>
      <c r="CR158" s="240" t="str">
        <f t="shared" ca="1" si="120"/>
        <v>0,585581902008764+0,789565793421306i</v>
      </c>
      <c r="CS158" s="240" t="str">
        <f t="shared" ca="1" si="121"/>
        <v>0,866942646238217-0,463390498645253i</v>
      </c>
      <c r="CT158" s="240" t="str">
        <f t="shared" ca="1" si="122"/>
        <v>-0,331168090392742-0,925552808869836i</v>
      </c>
      <c r="CU158" s="240" t="str">
        <f t="shared" ca="1" si="123"/>
        <v>-0,964127548293745+0,191776893087548i</v>
      </c>
      <c r="CV158" s="240" t="str">
        <f t="shared" ca="1" si="124"/>
        <v>0,0482343051987456+0,98183183789446i</v>
      </c>
      <c r="CW158" s="240" t="str">
        <f t="shared" ca="1" si="125"/>
        <v>0,978282433267596+0,0963524097324441i</v>
      </c>
      <c r="CX158" s="240" t="str">
        <f t="shared" ca="1" si="126"/>
        <v>0,238853385970407-0,953556168304569i</v>
      </c>
      <c r="CY158" s="240" t="str">
        <f t="shared" ca="1" si="127"/>
        <v>-0,90818829197024-0,376183907722534i</v>
      </c>
      <c r="CZ158" s="240" t="str">
        <f t="shared" ca="1" si="128"/>
        <v>-0,505371183921385+0,84316088177946i</v>
      </c>
      <c r="DA158" s="240" t="str">
        <f t="shared" ca="1" si="129"/>
        <v>0,759881584784666+0,623618700173723i</v>
      </c>
      <c r="DB158" s="240" t="str">
        <f t="shared" ca="1" si="130"/>
        <v>0,728366754851883-0,660153146268164i</v>
      </c>
      <c r="DC158" s="240" t="str">
        <f t="shared" ca="1" si="131"/>
        <v>-0,546134385750169-0,817347868904364i</v>
      </c>
      <c r="DD158" s="240" t="str">
        <f t="shared" ca="1" si="132"/>
        <v>-0,888635869927428+0,420293465068803i</v>
      </c>
      <c r="DE158" s="240" t="str">
        <f t="shared" ca="1" si="133"/>
        <v>0,285354460125373+0,940687587984329i</v>
      </c>
      <c r="DF158" s="240" t="str">
        <f t="shared" ca="1" si="134"/>
        <v>0,972376260571659-0,144238392870608i</v>
      </c>
      <c r="DG158" s="240" t="str">
        <f t="shared" ca="1" si="135"/>
        <v>1,39698162097715E-14-0,983015923625461i</v>
      </c>
      <c r="DH158" s="240" t="str">
        <f t="shared" ca="1" si="136"/>
        <v>-0,972376260571655-0,144238392870636i</v>
      </c>
      <c r="DI158" s="240" t="str">
        <f t="shared" ca="1" si="137"/>
        <v>-0,285354460125373+0,940687587984329i</v>
      </c>
      <c r="DJ158" s="240" t="str">
        <f t="shared" ca="1" si="138"/>
        <v>0,888635869927428+0,420293465068803i</v>
      </c>
      <c r="DK158" s="240" t="str">
        <f t="shared" ca="1" si="139"/>
        <v>0,546134385750982-0,81734786890382i</v>
      </c>
      <c r="DL158" s="240" t="str">
        <f t="shared" ca="1" si="140"/>
        <v>-0,728366754851883-0,660153146268164i</v>
      </c>
      <c r="DM158" s="240" t="str">
        <f t="shared" ca="1" si="141"/>
        <v>-0,759881584784666+0,623618700173723i</v>
      </c>
      <c r="DN158" s="240" t="str">
        <f t="shared" ca="1" si="142"/>
        <v>0,505371183921373+0,843160881779467i</v>
      </c>
      <c r="DO158" s="240" t="str">
        <f t="shared" ca="1" si="143"/>
        <v>0,908188291970246-0,376183907722521i</v>
      </c>
      <c r="DP158" s="240" t="str">
        <f t="shared" ca="1" si="144"/>
        <v>-0,238853385970393-0,953556168304572i</v>
      </c>
      <c r="DQ158" s="240" t="str">
        <f t="shared" ca="1" si="145"/>
        <v>-0,978282433267599+0,0963524097324162i</v>
      </c>
      <c r="DR158" s="240" t="str">
        <f t="shared" ca="1" si="146"/>
        <v>-0,0482343051987456+0,98183183789446i</v>
      </c>
      <c r="DS158" s="240" t="str">
        <f t="shared" ca="1" si="147"/>
        <v>0,964127548293739+0,191776893087575i</v>
      </c>
      <c r="DT158" s="240" t="str">
        <f t="shared" ca="1" si="148"/>
        <v>0,331168090392742-0,925552808869836i</v>
      </c>
      <c r="DU158" s="240" t="str">
        <f t="shared" ca="1" si="149"/>
        <v>-0,866942646238217-0,463390498645253i</v>
      </c>
      <c r="DV158" s="240" t="str">
        <f t="shared" ca="1" si="150"/>
        <v>-0,585581902008775+0,789565793421297i</v>
      </c>
      <c r="DW158" s="240" t="str">
        <f t="shared" ca="1" si="151"/>
        <v>0,695097225609915+0,695097225609926i</v>
      </c>
      <c r="DX158" s="240" t="str">
        <f t="shared" ca="1" si="152"/>
        <v>0,789565793421306-0,585581902008764i</v>
      </c>
      <c r="DY158" s="240" t="str">
        <f t="shared" ca="1" si="153"/>
        <v>-0,46339049864524-0,866942646238224i</v>
      </c>
      <c r="DZ158" s="240" t="str">
        <f t="shared" ca="1" si="154"/>
        <v>-0,925552808869841+0,33116809039273i</v>
      </c>
      <c r="EA158" s="240" t="str">
        <f t="shared" ca="1" si="155"/>
        <v>0,191776893087561+0,964127548293742i</v>
      </c>
      <c r="EB158" s="240" t="str">
        <f t="shared" ca="1" si="156"/>
        <v>0,981831837894461-0,0482343051987317i</v>
      </c>
      <c r="EC158" s="240" t="str">
        <f t="shared" ca="1" si="157"/>
        <v>0,0963524097324301-0,978282433267598i</v>
      </c>
      <c r="ED158" s="240" t="str">
        <f t="shared" ca="1" si="158"/>
        <v>-0,953556168304569-0,238853385970407i</v>
      </c>
      <c r="EE158" s="240" t="str">
        <f t="shared" ca="1" si="159"/>
        <v>-0,376183907722534+0,90818829197024i</v>
      </c>
      <c r="EF158" s="240" t="str">
        <f t="shared" ca="1" si="160"/>
        <v>0,84316088177946+0,505371183921385i</v>
      </c>
      <c r="EG158" s="240" t="str">
        <f t="shared" ca="1" si="161"/>
        <v>0,623618700173734-0,759881584784657i</v>
      </c>
      <c r="EH158" s="240" t="str">
        <f t="shared" ca="1" si="162"/>
        <v>-0,660153146268153-0,728366754851892i</v>
      </c>
      <c r="EI158" s="240" t="str">
        <f t="shared" ca="1" si="163"/>
        <v>-0,817347868903828+0,546134385750971i</v>
      </c>
      <c r="EJ158" s="240" t="str">
        <f t="shared" ca="1" si="164"/>
        <v>0,420293465068791+0,888635869927434i</v>
      </c>
      <c r="EK158" s="240" t="str">
        <f t="shared" ca="1" si="165"/>
        <v>0,940687587984334-0,285354460125359i</v>
      </c>
      <c r="EL158" s="240" t="str">
        <f t="shared" ca="1" si="166"/>
        <v>-0,144238392870622-0,972376260571657i</v>
      </c>
      <c r="EM158" s="240" t="str">
        <f t="shared" ca="1" si="167"/>
        <v>-0,983015923625461-4,26315199993028E-19i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-0,0888599136992641-0,278698882241667i</v>
      </c>
      <c r="G159" s="247" t="str">
        <f t="shared" si="178"/>
        <v>-0,179901402640005+0,29841543142617i</v>
      </c>
      <c r="H159" s="247" t="str">
        <f t="shared" si="179"/>
        <v>0,00332476595297651-0,0902348498056812i</v>
      </c>
      <c r="I159" s="247" t="str">
        <f t="shared" si="174"/>
        <v>-0,00631285627176979+0,100001265375181i</v>
      </c>
      <c r="J159" s="275" t="str">
        <f ca="1">IMPRODUCT(1/N_FFT2,BV100)</f>
        <v>0,0114557483228774+0,0000799844189095191i</v>
      </c>
      <c r="K159" s="274" t="str">
        <f t="shared" ca="1" si="175"/>
        <v>-0,0000803170357491433+0,00114508439796679i</v>
      </c>
      <c r="N159" s="265">
        <f t="shared" ca="1" si="176"/>
        <v>1.020330111142671</v>
      </c>
      <c r="O159" s="240">
        <f t="shared" ca="1" si="39"/>
        <v>-0.97966988885732909</v>
      </c>
      <c r="P159" s="240" t="str">
        <f t="shared" ca="1" si="40"/>
        <v>-0,119922052567363+0,972302315353493i</v>
      </c>
      <c r="Q159" s="240" t="str">
        <f t="shared" ca="1" si="41"/>
        <v>0,950310410005235+0,238040365840364i</v>
      </c>
      <c r="R159" s="240" t="str">
        <f t="shared" ca="1" si="42"/>
        <v>0,352578330442533-0,914024951539118i</v>
      </c>
      <c r="S159" s="240" t="str">
        <f t="shared" ca="1" si="43"/>
        <v>-0,863991707025067-0,461813188774034i</v>
      </c>
      <c r="T159" s="240" t="str">
        <f t="shared" ca="1" si="44"/>
        <v>-0,564101946889457+0,800963223031654i</v>
      </c>
      <c r="U159" s="241" t="str">
        <f t="shared" ca="1" si="45"/>
        <v>0,725887506625205+0,657906086656123i</v>
      </c>
      <c r="V159" s="240" t="str">
        <f t="shared" ca="1" si="46"/>
        <v>0,741814706498805-0,639893766461139i</v>
      </c>
      <c r="W159" s="240" t="str">
        <f t="shared" ca="1" si="47"/>
        <v>-0,544275428434784-0,814565742672661i</v>
      </c>
      <c r="X159" s="240" t="str">
        <f t="shared" ca="1" si="48"/>
        <v>-0,875064951876879+0,440470681351717i</v>
      </c>
      <c r="Y159" s="240" t="str">
        <f t="shared" ca="1" si="49"/>
        <v>0,330040845229961+0,922402369692112i</v>
      </c>
      <c r="Z159" s="240" t="str">
        <f t="shared" ca="1" si="50"/>
        <v>0,955865997292704-0,214646887592985i</v>
      </c>
      <c r="AA159" s="240" t="str">
        <f t="shared" ca="1" si="51"/>
        <v>-0,0960244409727296-0,974952510571467i</v>
      </c>
      <c r="AB159" s="240" t="str">
        <f t="shared" ca="1" si="52"/>
        <v>-0,979374830602913-0,0240423026194531i</v>
      </c>
      <c r="AC159" s="240" t="str">
        <f t="shared" ca="1" si="53"/>
        <v>-0,143747427601702+0,969066441577473i</v>
      </c>
      <c r="AD159" s="240" t="str">
        <f t="shared" ca="1" si="54"/>
        <v>0,944182391261177+0,261290457472246i</v>
      </c>
      <c r="AE159" s="240" t="str">
        <f t="shared" ca="1" si="55"/>
        <v>0,374903435652672-0,905096958932884i</v>
      </c>
      <c r="AF159" s="240" t="str">
        <f t="shared" ca="1" si="56"/>
        <v>-0,852398025875693-0,482877517199705i</v>
      </c>
      <c r="AG159" s="240" t="str">
        <f t="shared" ca="1" si="57"/>
        <v>-0,583588671424504+0,786878233095003i</v>
      </c>
      <c r="AH159" s="240" t="str">
        <f t="shared" ca="1" si="58"/>
        <v>0,709523059260335+0,675522108825156i</v>
      </c>
      <c r="AI159" s="240" t="str">
        <f t="shared" ca="1" si="59"/>
        <v>0,75729506493143-0,621495998188429i</v>
      </c>
      <c r="AJ159" s="240" t="str">
        <f t="shared" ca="1" si="60"/>
        <v>-0,524121058813769-0,827677598368873i</v>
      </c>
      <c r="AK159" s="240" t="str">
        <f t="shared" ca="1" si="61"/>
        <v>-0,885611090322458+0,418862850861231i</v>
      </c>
      <c r="AL159" s="240" t="str">
        <f t="shared" ca="1" si="62"/>
        <v>0,307304555753115+0,930224167148496i</v>
      </c>
      <c r="AM159" s="240" t="str">
        <f t="shared" ca="1" si="63"/>
        <v>0,960845806645534-0,191124114086696i</v>
      </c>
      <c r="AN159" s="240" t="str">
        <f t="shared" ca="1" si="64"/>
        <v>-0,0720689878454938-0,97701543085289i</v>
      </c>
      <c r="AO159" s="240" t="str">
        <f t="shared" ca="1" si="65"/>
        <v>-0,978489833571728-0,0480701230548079i</v>
      </c>
      <c r="AP159" s="240" t="str">
        <f t="shared" ca="1" si="66"/>
        <v>-0,167486214560668+0,965246838412781i</v>
      </c>
      <c r="AQ159" s="240" t="str">
        <f t="shared" ca="1" si="67"/>
        <v>0,937485632349876+0,284383157502839i</v>
      </c>
      <c r="AR159" s="240" t="str">
        <f t="shared" ca="1" si="68"/>
        <v>0,937485632349876+0,284383157502839i</v>
      </c>
      <c r="AS159" s="240" t="str">
        <f t="shared" ca="1" si="69"/>
        <v>-0,840290892028738-0,503650978264987i</v>
      </c>
      <c r="AT159" s="240" t="str">
        <f t="shared" ca="1" si="70"/>
        <v>-0,602723863965645+0,772319257134027i</v>
      </c>
      <c r="AU159" s="240" t="str">
        <f t="shared" ca="1" si="71"/>
        <v>0,692731221735252+0,692731221735325i</v>
      </c>
      <c r="AV159" s="240" t="str">
        <f t="shared" ca="1" si="72"/>
        <v>0,772319257134026-0,602723863965647i</v>
      </c>
      <c r="AW159" s="240" t="str">
        <f t="shared" ca="1" si="73"/>
        <v>-0,503650978264988-0,840290892028737i</v>
      </c>
      <c r="AX159" s="240" t="str">
        <f t="shared" ca="1" si="74"/>
        <v>-0,895623769762358+0,397002713051678i</v>
      </c>
      <c r="AY159" s="240" t="str">
        <f t="shared" ca="1" si="75"/>
        <v>0,284383157502834+0,937485632349877i</v>
      </c>
      <c r="AZ159" s="240" t="str">
        <f t="shared" ca="1" si="76"/>
        <v>0,965246838412781-0,167486214560669i</v>
      </c>
      <c r="BA159" s="240" t="str">
        <f t="shared" ca="1" si="77"/>
        <v>-0,0480701230548096-0,978489833571727i</v>
      </c>
      <c r="BB159" s="240" t="str">
        <f t="shared" ca="1" si="78"/>
        <v>-0,97701543085289-0,0720689878454921i</v>
      </c>
      <c r="BC159" s="240" t="str">
        <f t="shared" ca="1" si="79"/>
        <v>-0,191124114086694+0,960845806645535i</v>
      </c>
      <c r="BD159" s="240" t="str">
        <f t="shared" ca="1" si="80"/>
        <v>0,930224167148494+0,30730455575312i</v>
      </c>
      <c r="BE159" s="240" t="str">
        <f t="shared" ca="1" si="81"/>
        <v>0,41886285086123-0,885611090322459i</v>
      </c>
      <c r="BF159" s="240" t="str">
        <f t="shared" ca="1" si="82"/>
        <v>-0,827677598368874-0,524121058813767i</v>
      </c>
      <c r="BG159" s="240" t="str">
        <f t="shared" ca="1" si="83"/>
        <v>-0,62149599818843+0,757295064931429i</v>
      </c>
      <c r="BH159" s="240" t="str">
        <f t="shared" ca="1" si="84"/>
        <v>0,675522108825155+0,709523059260337i</v>
      </c>
      <c r="BI159" s="240" t="str">
        <f t="shared" ca="1" si="85"/>
        <v>0,786878233095006-0,583588671424499i</v>
      </c>
      <c r="BJ159" s="240" t="str">
        <f t="shared" ca="1" si="86"/>
        <v>-0,482877517199701-0,852398025875696i</v>
      </c>
      <c r="BK159" s="240" t="str">
        <f t="shared" ca="1" si="87"/>
        <v>-0,905096958932882+0,374903435652677i</v>
      </c>
      <c r="BL159" s="240" t="str">
        <f t="shared" ca="1" si="88"/>
        <v>0,261290457472251+0,944182391261176i</v>
      </c>
      <c r="BM159" s="240" t="str">
        <f t="shared" ca="1" si="89"/>
        <v>0,969066441577472-0,143747427601704i</v>
      </c>
      <c r="BN159" s="240" t="str">
        <f t="shared" ca="1" si="90"/>
        <v>-0,0240423026194548-0,979374830602913i</v>
      </c>
      <c r="BO159" s="240" t="str">
        <f t="shared" ca="1" si="91"/>
        <v>-0,974952510571467-0,0960244409727313i</v>
      </c>
      <c r="BP159" s="240" t="str">
        <f t="shared" ca="1" si="92"/>
        <v>-0,214646887592987+0,955865997292704i</v>
      </c>
      <c r="BQ159" s="240" t="str">
        <f t="shared" ca="1" si="93"/>
        <v>0,922402369692111+0,330040845229964i</v>
      </c>
      <c r="BR159" s="240" t="str">
        <f t="shared" ca="1" si="94"/>
        <v>0,440470681351722-0,875064951876878i</v>
      </c>
      <c r="BS159" s="240" t="str">
        <f t="shared" ca="1" si="95"/>
        <v>-0,814565742672657-0,54427542843479i</v>
      </c>
      <c r="BT159" s="240" t="str">
        <f t="shared" ca="1" si="96"/>
        <v>-0,639893766461135+0,741814706498809i</v>
      </c>
      <c r="BU159" s="240" t="str">
        <f t="shared" ca="1" si="97"/>
        <v>0,657906086656106+0,725887506625221i</v>
      </c>
      <c r="BV159" s="240" t="str">
        <f t="shared" ca="1" si="98"/>
        <v>0,800963223031636-0,564101946889483i</v>
      </c>
      <c r="BW159" s="240" t="str">
        <f t="shared" ca="1" si="99"/>
        <v>-0,461813188774017-0,863991707025076i</v>
      </c>
      <c r="BX159" s="240" t="str">
        <f t="shared" ca="1" si="100"/>
        <v>-0,914024951539104+0,352578330442568i</v>
      </c>
      <c r="BY159" s="240" t="str">
        <f t="shared" ca="1" si="101"/>
        <v>0,238040365840354+0,950310410005238i</v>
      </c>
      <c r="BZ159" s="240" t="str">
        <f t="shared" ca="1" si="102"/>
        <v>0,972302315353487-0,119922052567407i</v>
      </c>
      <c r="CA159" s="240" t="str">
        <f t="shared" ca="1" si="103"/>
        <v>5,28095440685567E-15-0,979669888857329i</v>
      </c>
      <c r="CB159" s="240" t="str">
        <f t="shared" ca="1" si="104"/>
        <v>-0,972302315353486-0,119922052567417i</v>
      </c>
      <c r="CC159" s="240" t="str">
        <f t="shared" ca="1" si="105"/>
        <v>-0,23804036584035+0,950310410005238i</v>
      </c>
      <c r="CD159" s="240" t="str">
        <f t="shared" ca="1" si="106"/>
        <v>0,914024951539105+0,352578330442565i</v>
      </c>
      <c r="CE159" s="240" t="str">
        <f t="shared" ca="1" si="107"/>
        <v>0,461813188774014-0,863991707025078i</v>
      </c>
      <c r="CF159" s="240" t="str">
        <f t="shared" ca="1" si="108"/>
        <v>-0,800963223031638-0,56410194688948i</v>
      </c>
      <c r="CG159" s="240" t="str">
        <f t="shared" ca="1" si="109"/>
        <v>-0,657906086656248+0,725887506625093i</v>
      </c>
      <c r="CH159" s="240" t="str">
        <f t="shared" ca="1" si="110"/>
        <v>0,63989376646099+0,741814706498934i</v>
      </c>
      <c r="CI159" s="240" t="str">
        <f t="shared" ca="1" si="111"/>
        <v>0,814565742672826-0,544275428434538i</v>
      </c>
      <c r="CJ159" s="240" t="str">
        <f t="shared" ca="1" si="112"/>
        <v>-0,440470681351451-0,875064951877014i</v>
      </c>
      <c r="CK159" s="240" t="str">
        <f t="shared" ca="1" si="113"/>
        <v>-0,922402369692247+0,330040845229587i</v>
      </c>
      <c r="CL159" s="240" t="str">
        <f t="shared" ca="1" si="114"/>
        <v>0,214646887592596+0,955865997292791i</v>
      </c>
      <c r="CM159" s="240" t="str">
        <f t="shared" ca="1" si="115"/>
        <v>0,974952510571505-0,0960244409723468i</v>
      </c>
      <c r="CN159" s="240" t="str">
        <f t="shared" ca="1" si="116"/>
        <v>0,0240423026199386-0,979374830602902i</v>
      </c>
      <c r="CO159" s="240" t="str">
        <f t="shared" ca="1" si="117"/>
        <v>-0,969066441577544-0,143747427601218i</v>
      </c>
      <c r="CP159" s="240" t="str">
        <f t="shared" ca="1" si="118"/>
        <v>-0,261290457471872+0,944182391261281i</v>
      </c>
      <c r="CQ159" s="240" t="str">
        <f t="shared" ca="1" si="119"/>
        <v>0,905096958933032+0,374903435652314i</v>
      </c>
      <c r="CR159" s="240" t="str">
        <f t="shared" ca="1" si="120"/>
        <v>0,482877517199456-0,852398025875836i</v>
      </c>
      <c r="CS159" s="240" t="str">
        <f t="shared" ca="1" si="121"/>
        <v>-0,786878233095183-0,583588671424262i</v>
      </c>
      <c r="CT159" s="240" t="str">
        <f t="shared" ca="1" si="122"/>
        <v>-0,675522108825011+0,709523059260473i</v>
      </c>
      <c r="CU159" s="240" t="str">
        <f t="shared" ca="1" si="123"/>
        <v>0,621495998188584+0,757295064931304i</v>
      </c>
      <c r="CV159" s="240" t="str">
        <f t="shared" ca="1" si="124"/>
        <v>0,82767759836882-0,524121058813852i</v>
      </c>
      <c r="CW159" s="240" t="str">
        <f t="shared" ca="1" si="125"/>
        <v>-0,418862850861321-0,885611090322416i</v>
      </c>
      <c r="CX159" s="240" t="str">
        <f t="shared" ca="1" si="126"/>
        <v>-0,930224167148465+0,307304555753209i</v>
      </c>
      <c r="CY159" s="240" t="str">
        <f t="shared" ca="1" si="127"/>
        <v>0,19112411408669+0,960845806645535i</v>
      </c>
      <c r="CZ159" s="240" t="str">
        <f t="shared" ca="1" si="128"/>
        <v>0,977015430852889-0,0720689878455024i</v>
      </c>
      <c r="DA159" s="240" t="str">
        <f t="shared" ca="1" si="129"/>
        <v>0,0480701230549105-0,978489833571722i</v>
      </c>
      <c r="DB159" s="240" t="str">
        <f t="shared" ca="1" si="130"/>
        <v>-0,965246838412765-0,167486214560755i</v>
      </c>
      <c r="DC159" s="240" t="str">
        <f t="shared" ca="1" si="131"/>
        <v>-0,28438315750303+0,937485632349818i</v>
      </c>
      <c r="DD159" s="240" t="str">
        <f t="shared" ca="1" si="132"/>
        <v>0,895623769762281+0,397002713051854i</v>
      </c>
      <c r="DE159" s="240" t="str">
        <f t="shared" ca="1" si="133"/>
        <v>0,503650978265248-0,840290892028582i</v>
      </c>
      <c r="DF159" s="240" t="str">
        <f t="shared" ca="1" si="134"/>
        <v>-0,772319257133847-0,602723863965874i</v>
      </c>
      <c r="DG159" s="240" t="str">
        <f t="shared" ca="1" si="135"/>
        <v>-0,69273122173554+0,692731221735037i</v>
      </c>
      <c r="DH159" s="240" t="str">
        <f t="shared" ca="1" si="136"/>
        <v>0,602723863965335+0,772319257134269i</v>
      </c>
      <c r="DI159" s="240" t="str">
        <f t="shared" ca="1" si="137"/>
        <v>0,840290892028933-0,503650978264661i</v>
      </c>
      <c r="DJ159" s="240" t="str">
        <f t="shared" ca="1" si="138"/>
        <v>-0,397002713051229-0,895623769762558i</v>
      </c>
      <c r="DK159" s="240" t="str">
        <f t="shared" ca="1" si="139"/>
        <v>-0,937485632349734+0,284383157503308i</v>
      </c>
      <c r="DL159" s="240" t="str">
        <f t="shared" ca="1" si="140"/>
        <v>0,167486214561041+0,965246838412716i</v>
      </c>
      <c r="DM159" s="240" t="str">
        <f t="shared" ca="1" si="141"/>
        <v>0,978489833571708-0,0480701230552006i</v>
      </c>
      <c r="DN159" s="240" t="str">
        <f t="shared" ca="1" si="142"/>
        <v>0,0720689878452128-0,977015430852911i</v>
      </c>
      <c r="DO159" s="240" t="str">
        <f t="shared" ca="1" si="143"/>
        <v>-0,960845806645592-0,191124114086406i</v>
      </c>
      <c r="DP159" s="240" t="str">
        <f t="shared" ca="1" si="144"/>
        <v>-0,30730455575292+0,93022416714856i</v>
      </c>
      <c r="DQ159" s="240" t="str">
        <f t="shared" ca="1" si="145"/>
        <v>0,88561109032254+0,418862850861059i</v>
      </c>
      <c r="DR159" s="240" t="str">
        <f t="shared" ca="1" si="146"/>
        <v>0,524121058813596-0,827677598368983i</v>
      </c>
      <c r="DS159" s="240" t="str">
        <f t="shared" ca="1" si="147"/>
        <v>-0,757295064931488-0,62149599818836i</v>
      </c>
      <c r="DT159" s="240" t="str">
        <f t="shared" ca="1" si="148"/>
        <v>-0,709523059260263+0,675522108825232i</v>
      </c>
      <c r="DU159" s="240" t="str">
        <f t="shared" ca="1" si="149"/>
        <v>0,583588671424495+0,786878233095009i</v>
      </c>
      <c r="DV159" s="240" t="str">
        <f t="shared" ca="1" si="150"/>
        <v>0,852398025875692-0,482877517199708i</v>
      </c>
      <c r="DW159" s="240" t="str">
        <f t="shared" ca="1" si="151"/>
        <v>-0,37490343565257-0,905096958932926i</v>
      </c>
      <c r="DX159" s="240" t="str">
        <f t="shared" ca="1" si="152"/>
        <v>-0,944182391261204+0,261290457472152i</v>
      </c>
      <c r="DY159" s="240" t="str">
        <f t="shared" ca="1" si="153"/>
        <v>0,14374742760152+0,969066441577499i</v>
      </c>
      <c r="DZ159" s="240" t="str">
        <f t="shared" ca="1" si="154"/>
        <v>0,979374830602918-0,0240423026192546i</v>
      </c>
      <c r="EA159" s="240" t="str">
        <f t="shared" ca="1" si="155"/>
        <v>0,0960244409730137-0,974952510571439i</v>
      </c>
      <c r="EB159" s="240" t="str">
        <f t="shared" ca="1" si="156"/>
        <v>-0,955865997292638-0,214646887593277i</v>
      </c>
      <c r="EC159" s="240" t="str">
        <f t="shared" ca="1" si="157"/>
        <v>-0,330040845230232+0,922402369692015i</v>
      </c>
      <c r="ED159" s="240" t="str">
        <f t="shared" ca="1" si="158"/>
        <v>0,875064951876699+0,440470681352075i</v>
      </c>
      <c r="EE159" s="240" t="str">
        <f t="shared" ca="1" si="159"/>
        <v>0,544275428435107-0,814565742672446i</v>
      </c>
      <c r="EF159" s="240" t="str">
        <f t="shared" ca="1" si="160"/>
        <v>-0,741814706498478-0,639893766461519i</v>
      </c>
      <c r="EG159" s="240" t="str">
        <f t="shared" ca="1" si="161"/>
        <v>-0,725887506624897+0,657906086656462i</v>
      </c>
      <c r="EH159" s="240" t="str">
        <f t="shared" ca="1" si="162"/>
        <v>0,56410194688981+0,800963223031407i</v>
      </c>
      <c r="EI159" s="240" t="str">
        <f t="shared" ca="1" si="163"/>
        <v>0,863991707024895-0,461813188774356i</v>
      </c>
      <c r="EJ159" s="240" t="str">
        <f t="shared" ca="1" si="164"/>
        <v>-0,35257833044285-0,914024951538997i</v>
      </c>
      <c r="EK159" s="240" t="str">
        <f t="shared" ca="1" si="165"/>
        <v>-0,950310410005168+0,238040365840632i</v>
      </c>
      <c r="EL159" s="240" t="str">
        <f t="shared" ca="1" si="166"/>
        <v>0,119922052567609+0,972302315353463i</v>
      </c>
      <c r="EM159" s="240" t="str">
        <f t="shared" ca="1" si="167"/>
        <v>0,979669888857329-1,84345341618023E-13i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-0,088656401003484-0,273051224848185i</v>
      </c>
      <c r="G160" s="247" t="str">
        <f t="shared" si="178"/>
        <v>-0,17534511696886+0,296293543450795i</v>
      </c>
      <c r="H160" s="247" t="str">
        <f t="shared" si="179"/>
        <v>0,00327728463049921-0,088730334257032i</v>
      </c>
      <c r="I160" s="247" t="str">
        <f t="shared" si="174"/>
        <v>-0,00597235261442576+0,0980589375189537i</v>
      </c>
      <c r="J160" s="275" t="str">
        <f ca="1">IMPRODUCT(1/N_FFT2,BW100)</f>
        <v>0,00405621271894258-6,83465449474555E-07i</v>
      </c>
      <c r="K160" s="274" t="str">
        <f t="shared" ca="1" si="175"/>
        <v>-0,0000241581127408373+0,00039775199146704i</v>
      </c>
      <c r="N160" s="265">
        <f t="shared" ca="1" si="176"/>
        <v>1.0253416532902699</v>
      </c>
      <c r="O160" s="240">
        <f t="shared" ca="1" si="39"/>
        <v>-0.97465834670972995</v>
      </c>
      <c r="P160" s="240" t="str">
        <f t="shared" ca="1" si="40"/>
        <v>-0,0955332239428207+0,969965100369098i</v>
      </c>
      <c r="Q160" s="240" t="str">
        <f t="shared" ca="1" si="41"/>
        <v>0,955930559875051+0,190146410715309i</v>
      </c>
      <c r="R160" s="240" t="str">
        <f t="shared" ca="1" si="42"/>
        <v>0,282928383607999-0,93268988552461i</v>
      </c>
      <c r="S160" s="240" t="str">
        <f t="shared" ca="1" si="43"/>
        <v>-0,900466897716408-0,372985601502165i</v>
      </c>
      <c r="T160" s="240" t="str">
        <f t="shared" ca="1" si="44"/>
        <v>-0,459450764159187+0,859571921437923i</v>
      </c>
      <c r="U160" s="241" t="str">
        <f t="shared" ca="1" si="45"/>
        <v>0,810398797666177+0,541491164796028i</v>
      </c>
      <c r="V160" s="240" t="str">
        <f t="shared" ca="1" si="46"/>
        <v>0,618316709506701-0,753421090463858i</v>
      </c>
      <c r="W160" s="240" t="str">
        <f t="shared" ca="1" si="47"/>
        <v>-0,689187526298502-0,689187526298536i</v>
      </c>
      <c r="X160" s="240" t="str">
        <f t="shared" ca="1" si="48"/>
        <v>-0,753421090463888+0,618316709506665i</v>
      </c>
      <c r="Y160" s="240" t="str">
        <f t="shared" ca="1" si="49"/>
        <v>0,54149116479606+0,810398797666155i</v>
      </c>
      <c r="Z160" s="240" t="str">
        <f t="shared" ca="1" si="50"/>
        <v>0,859571921437909-0,459450764159214i</v>
      </c>
      <c r="AA160" s="240" t="str">
        <f t="shared" ca="1" si="51"/>
        <v>-0,372985601502176-0,900466897716403i</v>
      </c>
      <c r="AB160" s="240" t="str">
        <f t="shared" ca="1" si="52"/>
        <v>-0,932689885524609+0,282928383608i</v>
      </c>
      <c r="AC160" s="240" t="str">
        <f t="shared" ca="1" si="53"/>
        <v>0,190146410715292+0,955930559875055i</v>
      </c>
      <c r="AD160" s="240" t="str">
        <f t="shared" ca="1" si="54"/>
        <v>0,969965100369101-0,095533223942793i</v>
      </c>
      <c r="AE160" s="240" t="str">
        <f t="shared" ca="1" si="55"/>
        <v>4,76417834225734E-14-0,97465834670973i</v>
      </c>
      <c r="AF160" s="240" t="str">
        <f t="shared" ca="1" si="56"/>
        <v>-0,969965100369101-0,0955332239427913i</v>
      </c>
      <c r="AG160" s="240" t="str">
        <f t="shared" ca="1" si="57"/>
        <v>-0,19014641071529+0,955930559875055i</v>
      </c>
      <c r="AH160" s="240" t="str">
        <f t="shared" ca="1" si="58"/>
        <v>0,93268988552461+0,282928383607999i</v>
      </c>
      <c r="AI160" s="240" t="str">
        <f t="shared" ca="1" si="59"/>
        <v>0,372985601502174-0,900466897716404i</v>
      </c>
      <c r="AJ160" s="240" t="str">
        <f t="shared" ca="1" si="60"/>
        <v>-0,85957192143791-0,459450764159212i</v>
      </c>
      <c r="AK160" s="240" t="str">
        <f t="shared" ca="1" si="61"/>
        <v>-0,541491164796058+0,810398797666157i</v>
      </c>
      <c r="AL160" s="240" t="str">
        <f t="shared" ca="1" si="62"/>
        <v>0,753421090463891+0,618316709506662i</v>
      </c>
      <c r="AM160" s="240" t="str">
        <f t="shared" ca="1" si="63"/>
        <v>0,6891875262985-0,689187526298538i</v>
      </c>
      <c r="AN160" s="240" t="str">
        <f t="shared" ca="1" si="64"/>
        <v>-0,618316709506704-0,753421090463856i</v>
      </c>
      <c r="AO160" s="240" t="str">
        <f t="shared" ca="1" si="65"/>
        <v>-0,810398797666181+0,541491164796022i</v>
      </c>
      <c r="AP160" s="240" t="str">
        <f t="shared" ca="1" si="66"/>
        <v>0,459450764159172+0,859571921437931i</v>
      </c>
      <c r="AQ160" s="240" t="str">
        <f t="shared" ca="1" si="67"/>
        <v>0,900466897716422-0,372985601502132i</v>
      </c>
      <c r="AR160" s="240" t="str">
        <f t="shared" ca="1" si="68"/>
        <v>0,900466897716422-0,372985601502132i</v>
      </c>
      <c r="AS160" s="240" t="str">
        <f t="shared" ca="1" si="69"/>
        <v>-0,955930559875045+0,19014641071534i</v>
      </c>
      <c r="AT160" s="240" t="str">
        <f t="shared" ca="1" si="70"/>
        <v>0,0955332239428421+0,969965100369096i</v>
      </c>
      <c r="AU160" s="240" t="str">
        <f t="shared" ca="1" si="71"/>
        <v>0,97465834670973-1,67153028920991E-15i</v>
      </c>
      <c r="AV160" s="240" t="str">
        <f t="shared" ca="1" si="72"/>
        <v>0,0955332239428387-0,969965100369096i</v>
      </c>
      <c r="AW160" s="240" t="str">
        <f t="shared" ca="1" si="73"/>
        <v>-0,955930559875046-0,190146410715336i</v>
      </c>
      <c r="AX160" s="240" t="str">
        <f t="shared" ca="1" si="74"/>
        <v>-0,282928383608044+0,932689885524596i</v>
      </c>
      <c r="AY160" s="240" t="str">
        <f t="shared" ca="1" si="75"/>
        <v>0,900466897716423+0,372985601502128i</v>
      </c>
      <c r="AZ160" s="240" t="str">
        <f t="shared" ca="1" si="76"/>
        <v>0,459450764159169-0,859571921437933i</v>
      </c>
      <c r="BA160" s="240" t="str">
        <f t="shared" ca="1" si="77"/>
        <v>-0,810398797666183-0,54149116479602i</v>
      </c>
      <c r="BB160" s="240" t="str">
        <f t="shared" ca="1" si="78"/>
        <v>-0,618316709506701+0,753421090463858i</v>
      </c>
      <c r="BC160" s="240" t="str">
        <f t="shared" ca="1" si="79"/>
        <v>0,689187526298502+0,689187526298536i</v>
      </c>
      <c r="BD160" s="240" t="str">
        <f t="shared" ca="1" si="80"/>
        <v>0,753421090463888-0,618316709506664i</v>
      </c>
      <c r="BE160" s="240" t="str">
        <f t="shared" ca="1" si="81"/>
        <v>-0,54149116479606-0,810398797666155i</v>
      </c>
      <c r="BF160" s="240" t="str">
        <f t="shared" ca="1" si="82"/>
        <v>-0,85957192143791+0,459450764159212i</v>
      </c>
      <c r="BG160" s="240" t="str">
        <f t="shared" ca="1" si="83"/>
        <v>0,372985601502181+0,900466897716401i</v>
      </c>
      <c r="BH160" s="240" t="str">
        <f t="shared" ca="1" si="84"/>
        <v>0,932689885524608-0,282928383608005i</v>
      </c>
      <c r="BI160" s="240" t="str">
        <f t="shared" ca="1" si="85"/>
        <v>-0,190146410715296-0,955930559875054i</v>
      </c>
      <c r="BJ160" s="240" t="str">
        <f t="shared" ca="1" si="86"/>
        <v>-0,969965100369101+0,095533223942798i</v>
      </c>
      <c r="BK160" s="240" t="str">
        <f t="shared" ca="1" si="87"/>
        <v>-4,25075710928508E-14+0,97465834670973i</v>
      </c>
      <c r="BL160" s="240" t="str">
        <f t="shared" ca="1" si="88"/>
        <v>0,969965100369102+0,0955332239427861i</v>
      </c>
      <c r="BM160" s="240" t="str">
        <f t="shared" ca="1" si="89"/>
        <v>0,190146410715285-0,955930559875056i</v>
      </c>
      <c r="BN160" s="240" t="str">
        <f t="shared" ca="1" si="90"/>
        <v>-0,932689885524611-0,282928383607994i</v>
      </c>
      <c r="BO160" s="240" t="str">
        <f t="shared" ca="1" si="91"/>
        <v>-0,372985601502169+0,900466897716406i</v>
      </c>
      <c r="BP160" s="240" t="str">
        <f t="shared" ca="1" si="92"/>
        <v>0,859571921437912+0,459450764159208i</v>
      </c>
      <c r="BQ160" s="240" t="str">
        <f t="shared" ca="1" si="93"/>
        <v>0,541491164796056-0,810398797666158i</v>
      </c>
      <c r="BR160" s="240" t="str">
        <f t="shared" ca="1" si="94"/>
        <v>-0,753421090463892-0,61831670950666i</v>
      </c>
      <c r="BS160" s="240" t="str">
        <f t="shared" ca="1" si="95"/>
        <v>-0,689187526298499+0,689187526298539i</v>
      </c>
      <c r="BT160" s="240" t="str">
        <f t="shared" ca="1" si="96"/>
        <v>0,618316709506705+0,753421090463855i</v>
      </c>
      <c r="BU160" s="240" t="str">
        <f t="shared" ca="1" si="97"/>
        <v>0,81039879766618-0,541491164796024i</v>
      </c>
      <c r="BV160" s="240" t="str">
        <f t="shared" ca="1" si="98"/>
        <v>-0,459450764159173-0,85957192143793i</v>
      </c>
      <c r="BW160" s="240" t="str">
        <f t="shared" ca="1" si="99"/>
        <v>-0,900466897716422+0,372985601502133i</v>
      </c>
      <c r="BX160" s="240" t="str">
        <f t="shared" ca="1" si="100"/>
        <v>0,282928383607957+0,932689885524622i</v>
      </c>
      <c r="BY160" s="240" t="str">
        <f t="shared" ca="1" si="101"/>
        <v>0,955930559875045-0,190146410715341i</v>
      </c>
      <c r="BZ160" s="240" t="str">
        <f t="shared" ca="1" si="102"/>
        <v>-0,0955332239428437-0,969965100369096i</v>
      </c>
      <c r="CA160" s="240" t="str">
        <f t="shared" ca="1" si="103"/>
        <v>-0,97465834670973+3,34306057841983E-15i</v>
      </c>
      <c r="CB160" s="240" t="str">
        <f t="shared" ca="1" si="104"/>
        <v>-0,095533223942837+0,969965100369097i</v>
      </c>
      <c r="CC160" s="240" t="str">
        <f t="shared" ca="1" si="105"/>
        <v>0,955930559875046+0,190146410715335i</v>
      </c>
      <c r="CD160" s="240" t="str">
        <f t="shared" ca="1" si="106"/>
        <v>0,282928383608042-0,932689885524596i</v>
      </c>
      <c r="CE160" s="240" t="str">
        <f t="shared" ca="1" si="107"/>
        <v>-0,900466897716535-0,372985601501858i</v>
      </c>
      <c r="CF160" s="240" t="str">
        <f t="shared" ca="1" si="108"/>
        <v>-0,459450764159082+0,859571921437979i</v>
      </c>
      <c r="CG160" s="240" t="str">
        <f t="shared" ca="1" si="109"/>
        <v>0,81039879766613+0,541491164796099i</v>
      </c>
      <c r="CH160" s="240" t="str">
        <f t="shared" ca="1" si="110"/>
        <v>0,618316709506925-0,753421090463675i</v>
      </c>
      <c r="CI160" s="240" t="str">
        <f t="shared" ca="1" si="111"/>
        <v>-0,689187526298846-0,689187526298192i</v>
      </c>
      <c r="CJ160" s="240" t="str">
        <f t="shared" ca="1" si="112"/>
        <v>-0,753421090463703+0,61831670950689i</v>
      </c>
      <c r="CK160" s="240" t="str">
        <f t="shared" ca="1" si="113"/>
        <v>0,541491164796062+0,810398797666154i</v>
      </c>
      <c r="CL160" s="240" t="str">
        <f t="shared" ca="1" si="114"/>
        <v>0,859571921438-0,459450764159043i</v>
      </c>
      <c r="CM160" s="240" t="str">
        <f t="shared" ca="1" si="115"/>
        <v>-0,372985601501817-0,900466897716552i</v>
      </c>
      <c r="CN160" s="240" t="str">
        <f t="shared" ca="1" si="116"/>
        <v>-0,932689885524497+0,282928383608371i</v>
      </c>
      <c r="CO160" s="240" t="str">
        <f t="shared" ca="1" si="117"/>
        <v>0,190146410715482+0,955930559875017i</v>
      </c>
      <c r="CP160" s="240" t="str">
        <f t="shared" ca="1" si="118"/>
        <v>0,969965100369101-0,0955332239427929i</v>
      </c>
      <c r="CQ160" s="240" t="str">
        <f t="shared" ca="1" si="119"/>
        <v>2,4167159915338E-13-0,97465834670973i</v>
      </c>
      <c r="CR160" s="240" t="str">
        <f t="shared" ca="1" si="120"/>
        <v>-0,969965100369054-0,0955332239432739i</v>
      </c>
      <c r="CS160" s="240" t="str">
        <f t="shared" ca="1" si="121"/>
        <v>-0,190146410715005+0,955930559875112i</v>
      </c>
      <c r="CT160" s="240" t="str">
        <f t="shared" ca="1" si="122"/>
        <v>0,932689885524638+0,282928383607906i</v>
      </c>
      <c r="CU160" s="240" t="str">
        <f t="shared" ca="1" si="123"/>
        <v>0,372985601502264-0,900466897716367i</v>
      </c>
      <c r="CV160" s="240" t="str">
        <f t="shared" ca="1" si="124"/>
        <v>-0,859571921437772-0,45945076415947i</v>
      </c>
      <c r="CW160" s="240" t="str">
        <f t="shared" ca="1" si="125"/>
        <v>-0,541491164795657+0,810398797666424i</v>
      </c>
      <c r="CX160" s="240" t="str">
        <f t="shared" ca="1" si="126"/>
        <v>0,753421090464021+0,618316709506504i</v>
      </c>
      <c r="CY160" s="240" t="str">
        <f t="shared" ca="1" si="127"/>
        <v>0,689187526298492-0,689187526298546i</v>
      </c>
      <c r="CZ160" s="240" t="str">
        <f t="shared" ca="1" si="128"/>
        <v>-0,618316709506562-0,753421090463973i</v>
      </c>
      <c r="DA160" s="240" t="str">
        <f t="shared" ca="1" si="129"/>
        <v>-0,81039879766639+0,541491164795708i</v>
      </c>
      <c r="DB160" s="240" t="str">
        <f t="shared" ca="1" si="130"/>
        <v>0,459450764159523+0,859571921437744i</v>
      </c>
      <c r="DC160" s="240" t="str">
        <f t="shared" ca="1" si="131"/>
        <v>0,900466897716344-0,37298560150232i</v>
      </c>
      <c r="DD160" s="240" t="str">
        <f t="shared" ca="1" si="132"/>
        <v>-0,282928383607964-0,93268988552462i</v>
      </c>
      <c r="DE160" s="240" t="str">
        <f t="shared" ca="1" si="133"/>
        <v>-0,9559305598751+0,190146410715064i</v>
      </c>
      <c r="DF160" s="240" t="str">
        <f t="shared" ca="1" si="134"/>
        <v>0,0955332239423698+0,969965100369143i</v>
      </c>
      <c r="DG160" s="240" t="str">
        <f t="shared" ca="1" si="135"/>
        <v>0,97465834670973-3,02805246351725E-13i</v>
      </c>
      <c r="DH160" s="240" t="str">
        <f t="shared" ca="1" si="136"/>
        <v>0,095533223942732-0,969965100369107i</v>
      </c>
      <c r="DI160" s="240" t="str">
        <f t="shared" ca="1" si="137"/>
        <v>-0,955930559875029-0,190146410715422i</v>
      </c>
      <c r="DJ160" s="240" t="str">
        <f t="shared" ca="1" si="138"/>
        <v>-0,282928383608312+0,932689885524514i</v>
      </c>
      <c r="DK160" s="240" t="str">
        <f t="shared" ca="1" si="139"/>
        <v>0,900466897716576+0,372985601501761i</v>
      </c>
      <c r="DL160" s="240" t="str">
        <f t="shared" ca="1" si="140"/>
        <v>0,459450764158989-0,859571921438029i</v>
      </c>
      <c r="DM160" s="240" t="str">
        <f t="shared" ca="1" si="141"/>
        <v>-0,810398797666188-0,541491164796011i</v>
      </c>
      <c r="DN160" s="240" t="str">
        <f t="shared" ca="1" si="142"/>
        <v>-0,618316709506843+0,753421090463742i</v>
      </c>
      <c r="DO160" s="240" t="str">
        <f t="shared" ca="1" si="143"/>
        <v>0,689187526298235+0,689187526298803i</v>
      </c>
      <c r="DP160" s="240" t="str">
        <f t="shared" ca="1" si="144"/>
        <v>0,753421090463636-0,618316709506972i</v>
      </c>
      <c r="DQ160" s="240" t="str">
        <f t="shared" ca="1" si="145"/>
        <v>-0,541491164796149-0,810398797666096i</v>
      </c>
      <c r="DR160" s="240" t="str">
        <f t="shared" ca="1" si="146"/>
        <v>-0,859571921437951+0,459450764159136i</v>
      </c>
      <c r="DS160" s="240" t="str">
        <f t="shared" ca="1" si="147"/>
        <v>0,372985601501915+0,900466897716512i</v>
      </c>
      <c r="DT160" s="240" t="str">
        <f t="shared" ca="1" si="148"/>
        <v>0,932689885524747-0,282928383607544i</v>
      </c>
      <c r="DU160" s="240" t="str">
        <f t="shared" ca="1" si="149"/>
        <v>-0,190146410715585-0,955930559874997i</v>
      </c>
      <c r="DV160" s="240" t="str">
        <f t="shared" ca="1" si="150"/>
        <v>-0,96996510036909+0,0955332239428979i</v>
      </c>
      <c r="DW160" s="240" t="str">
        <f t="shared" ca="1" si="151"/>
        <v>-1,36119607648788E-13+0,97465834670973i</v>
      </c>
      <c r="DX160" s="240" t="str">
        <f t="shared" ca="1" si="152"/>
        <v>0,969965100369064+0,0955332239431688i</v>
      </c>
      <c r="DY160" s="240" t="str">
        <f t="shared" ca="1" si="153"/>
        <v>0,190146410714902-0,955930559875132i</v>
      </c>
      <c r="DZ160" s="240" t="str">
        <f t="shared" ca="1" si="154"/>
        <v>-0,932689885524668-0,282928383607805i</v>
      </c>
      <c r="EA160" s="240" t="str">
        <f t="shared" ca="1" si="155"/>
        <v>-0,372985601502166+0,900466897716407i</v>
      </c>
      <c r="EB160" s="240" t="str">
        <f t="shared" ca="1" si="156"/>
        <v>0,859571921437822+0,459450764159376i</v>
      </c>
      <c r="EC160" s="240" t="str">
        <f t="shared" ca="1" si="157"/>
        <v>0,541491164796376-0,810398797665945i</v>
      </c>
      <c r="ED160" s="240" t="str">
        <f t="shared" ca="1" si="158"/>
        <v>-0,753421090464079-0,618316709506433i</v>
      </c>
      <c r="EE160" s="240" t="str">
        <f t="shared" ca="1" si="159"/>
        <v>-0,689187526298428+0,68918752629861i</v>
      </c>
      <c r="EF160" s="240" t="str">
        <f t="shared" ca="1" si="160"/>
        <v>0,618316709506633+0,753421090463915i</v>
      </c>
      <c r="EG160" s="240" t="str">
        <f t="shared" ca="1" si="161"/>
        <v>0,810398797666339-0,541491164795784i</v>
      </c>
      <c r="EH160" s="240" t="str">
        <f t="shared" ca="1" si="162"/>
        <v>-0,459450764159604-0,8595719214377i</v>
      </c>
      <c r="EI160" s="240" t="str">
        <f t="shared" ca="1" si="163"/>
        <v>-0,900466897716309+0,372985601502405i</v>
      </c>
      <c r="EJ160" s="240" t="str">
        <f t="shared" ca="1" si="164"/>
        <v>0,282928383608052+0,932689885524593i</v>
      </c>
      <c r="EK160" s="240" t="str">
        <f t="shared" ca="1" si="165"/>
        <v>0,955930559875082-0,190146410715155i</v>
      </c>
      <c r="EL160" s="240" t="str">
        <f t="shared" ca="1" si="166"/>
        <v>-0,0955332239424611-0,969965100369134i</v>
      </c>
      <c r="EM160" s="240" t="str">
        <f t="shared" ca="1" si="167"/>
        <v>-0,97465834670973+3,94506509694266E-13i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-0,0884415461497456-0,267579944026122i</v>
      </c>
      <c r="G161" s="247" t="str">
        <f t="shared" si="178"/>
        <v>-0,170924606447477+0,294150563795886i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0,00323214727963055-0,0872750989694851i</v>
      </c>
      <c r="I161" s="247" t="str">
        <f t="shared" si="174"/>
        <v>-0,00566013150486946+0,0961884146749628i</v>
      </c>
      <c r="J161" s="275" t="str">
        <f ca="1">IMPRODUCT(1/N_FFT2,BX100)</f>
        <v>-0,00327634044335079-0,0000799846192903332i</v>
      </c>
      <c r="K161" s="274" t="str">
        <f t="shared" ca="1" si="175"/>
        <v>0,0000262381114920054-0,000314693269717827i</v>
      </c>
      <c r="N161" s="265">
        <f t="shared" ca="1" si="176"/>
        <v>1.0336592411438144</v>
      </c>
      <c r="O161" s="240">
        <f t="shared" ca="1" si="39"/>
        <v>-0.96634075885618576</v>
      </c>
      <c r="P161" s="240" t="str">
        <f t="shared" ca="1" si="40"/>
        <v>-0,0710884362138227+0,963722416706918i</v>
      </c>
      <c r="Q161" s="240" t="str">
        <f t="shared" ca="1" si="41"/>
        <v>0,95588157928208+0,141791638032525i</v>
      </c>
      <c r="R161" s="240" t="str">
        <f t="shared" ca="1" si="42"/>
        <v>0,211726458679518-0,942860736759029i</v>
      </c>
      <c r="S161" s="240" t="str">
        <f t="shared" ca="1" si="43"/>
        <v>-0,924730450211555-0,280513915302404i</v>
      </c>
      <c r="T161" s="240" t="str">
        <f t="shared" ca="1" si="44"/>
        <v>-0,347781242713794+0,901588969233318i</v>
      </c>
      <c r="U161" s="241" t="str">
        <f t="shared" ca="1" si="45"/>
        <v>0,873561699514774+0,41316391343825i</v>
      </c>
      <c r="V161" s="240" t="str">
        <f t="shared" ca="1" si="46"/>
        <v>0,476307613118173-0,840800523258887i</v>
      </c>
      <c r="W161" s="240" t="str">
        <f t="shared" ca="1" si="47"/>
        <v>-0,803482976118308-0,536870160574059i</v>
      </c>
      <c r="X161" s="240" t="str">
        <f t="shared" ca="1" si="48"/>
        <v>-0,59452336211396+0,761811285114274i</v>
      </c>
      <c r="Y161" s="240" t="str">
        <f t="shared" ca="1" si="49"/>
        <v>0,716011272750883+0,648954790043505i</v>
      </c>
      <c r="Z161" s="240" t="str">
        <f t="shared" ca="1" si="50"/>
        <v>0,699869475738729-0,666331133263293i</v>
      </c>
      <c r="AA161" s="240" t="str">
        <f t="shared" ca="1" si="51"/>
        <v>-0,613040087631943-0,74699150810633i</v>
      </c>
      <c r="AB161" s="240" t="str">
        <f t="shared" ca="1" si="52"/>
        <v>-0,790065528770202+0,556426924650318i</v>
      </c>
      <c r="AC161" s="240" t="str">
        <f t="shared" ca="1" si="53"/>
        <v>0,496798435953723+0,828858115880325i</v>
      </c>
      <c r="AD161" s="240" t="str">
        <f t="shared" ca="1" si="54"/>
        <v>0,863159049046055-0,434477753488782i</v>
      </c>
      <c r="AE161" s="240" t="str">
        <f t="shared" ca="1" si="55"/>
        <v>-0,369802598433396-0,892782448538645i</v>
      </c>
      <c r="AF161" s="240" t="str">
        <f t="shared" ca="1" si="56"/>
        <v>-0,917567782589596+0,30312345105643i</v>
      </c>
      <c r="AG161" s="240" t="str">
        <f t="shared" ca="1" si="57"/>
        <v>0,234801651434691+0,937380737326243i</v>
      </c>
      <c r="AH161" s="240" t="str">
        <f t="shared" ca="1" si="58"/>
        <v>0,952113944630168-0,165207441320088i</v>
      </c>
      <c r="AI161" s="240" t="str">
        <f t="shared" ca="1" si="59"/>
        <v>-0,094717957766964-0,961687563974499i</v>
      </c>
      <c r="AJ161" s="240" t="str">
        <f t="shared" ca="1" si="60"/>
        <v>-0,966049715086522+0,023715189394092i</v>
      </c>
      <c r="AK161" s="240" t="str">
        <f t="shared" ca="1" si="61"/>
        <v>-0,0474160936448561+0,965176759091417i</v>
      </c>
      <c r="AL161" s="240" t="str">
        <f t="shared" ca="1" si="62"/>
        <v>0,959073426613354+0,118290424764085i</v>
      </c>
      <c r="AM161" s="240" t="str">
        <f t="shared" ca="1" si="63"/>
        <v>0,188523729822525-0,947772792139842i</v>
      </c>
      <c r="AN161" s="240" t="str">
        <f t="shared" ca="1" si="64"/>
        <v>-0,931336094788183-0,25773540845496i</v>
      </c>
      <c r="AO161" s="240" t="str">
        <f t="shared" ca="1" si="65"/>
        <v>-0,325550396578013+0,909852406445489i</v>
      </c>
      <c r="AP161" s="240" t="str">
        <f t="shared" ca="1" si="66"/>
        <v>0,88343814908027+0,391601198895478i</v>
      </c>
      <c r="AQ161" s="240" t="str">
        <f t="shared" ca="1" si="67"/>
        <v>0,455529880386769-0,852236463841793i</v>
      </c>
      <c r="AR161" s="240" t="str">
        <f t="shared" ca="1" si="68"/>
        <v>0,455529880386769-0,852236463841793i</v>
      </c>
      <c r="AS161" s="240" t="str">
        <f t="shared" ca="1" si="69"/>
        <v>-0,575648517953301+0,776172175490025i</v>
      </c>
      <c r="AT161" s="240" t="str">
        <f t="shared" ca="1" si="70"/>
        <v>0,731721771345719+0,631187540724175i</v>
      </c>
      <c r="AU161" s="240" t="str">
        <f t="shared" ca="1" si="71"/>
        <v>0,683306103524193-0,683306103524134i</v>
      </c>
      <c r="AV161" s="240" t="str">
        <f t="shared" ca="1" si="72"/>
        <v>-0,631187540724179-0,731721771345716i</v>
      </c>
      <c r="AW161" s="240" t="str">
        <f t="shared" ca="1" si="73"/>
        <v>-0,776172175490022+0,575648517953304i</v>
      </c>
      <c r="AX161" s="240" t="str">
        <f t="shared" ca="1" si="74"/>
        <v>0,516990005987947+0,816416435365759i</v>
      </c>
      <c r="AY161" s="240" t="str">
        <f t="shared" ca="1" si="75"/>
        <v>0,852236463841791-0,455529880386773i</v>
      </c>
      <c r="AZ161" s="240" t="str">
        <f t="shared" ca="1" si="76"/>
        <v>-0,391601198895482-0,883438149080268i</v>
      </c>
      <c r="BA161" s="240" t="str">
        <f t="shared" ca="1" si="77"/>
        <v>-0,909852406445485+0,325550396578025i</v>
      </c>
      <c r="BB161" s="240" t="str">
        <f t="shared" ca="1" si="78"/>
        <v>0,257735408454872+0,931336094788207i</v>
      </c>
      <c r="BC161" s="240" t="str">
        <f t="shared" ca="1" si="79"/>
        <v>0,947772792139841-0,18852372982253i</v>
      </c>
      <c r="BD161" s="240" t="str">
        <f t="shared" ca="1" si="80"/>
        <v>-0,11829042476409-0,959073426613353i</v>
      </c>
      <c r="BE161" s="240" t="str">
        <f t="shared" ca="1" si="81"/>
        <v>-0,965176759091417+0,047416093644861i</v>
      </c>
      <c r="BF161" s="240" t="str">
        <f t="shared" ca="1" si="82"/>
        <v>-0,0237151893940905+0,966049715086522i</v>
      </c>
      <c r="BG161" s="240" t="str">
        <f t="shared" ca="1" si="83"/>
        <v>0,961687563974499+0,0947179577669625i</v>
      </c>
      <c r="BH161" s="240" t="str">
        <f t="shared" ca="1" si="84"/>
        <v>0,165207441320083-0,952113944630169i</v>
      </c>
      <c r="BI161" s="240" t="str">
        <f t="shared" ca="1" si="85"/>
        <v>-0,937380737326221-0,234801651434779i</v>
      </c>
      <c r="BJ161" s="240" t="str">
        <f t="shared" ca="1" si="86"/>
        <v>-0,303123451056425+0,917567782589598i</v>
      </c>
      <c r="BK161" s="240" t="str">
        <f t="shared" ca="1" si="87"/>
        <v>0,892782448538647+0,369802598433388i</v>
      </c>
      <c r="BL161" s="240" t="str">
        <f t="shared" ca="1" si="88"/>
        <v>0,434477753488774-0,863159049046059i</v>
      </c>
      <c r="BM161" s="240" t="str">
        <f t="shared" ca="1" si="89"/>
        <v>-0,82885811588033-0,496798435953716i</v>
      </c>
      <c r="BN161" s="240" t="str">
        <f t="shared" ca="1" si="90"/>
        <v>-0,556426924650307+0,790065528770209i</v>
      </c>
      <c r="BO161" s="240" t="str">
        <f t="shared" ca="1" si="91"/>
        <v>0,746991508106338+0,613040087631934i</v>
      </c>
      <c r="BP161" s="240" t="str">
        <f t="shared" ca="1" si="92"/>
        <v>0,666331133263365-0,699869475738662i</v>
      </c>
      <c r="BQ161" s="240" t="str">
        <f t="shared" ca="1" si="93"/>
        <v>-0,648954790043505-0,716011272750883i</v>
      </c>
      <c r="BR161" s="240" t="str">
        <f t="shared" ca="1" si="94"/>
        <v>-0,761811285114273+0,594523362113961i</v>
      </c>
      <c r="BS161" s="240" t="str">
        <f t="shared" ca="1" si="95"/>
        <v>0,536870160574061+0,803482976118306i</v>
      </c>
      <c r="BT161" s="240" t="str">
        <f t="shared" ca="1" si="96"/>
        <v>0,840800523258885-0,476307613118175i</v>
      </c>
      <c r="BU161" s="240" t="str">
        <f t="shared" ca="1" si="97"/>
        <v>-0,413163913438264-0,873561699514767i</v>
      </c>
      <c r="BV161" s="240" t="str">
        <f t="shared" ca="1" si="98"/>
        <v>-0,901588969233306+0,347781242713827i</v>
      </c>
      <c r="BW161" s="240" t="str">
        <f t="shared" ca="1" si="99"/>
        <v>0,280513915302355+0,92473045021157i</v>
      </c>
      <c r="BX161" s="240" t="str">
        <f t="shared" ca="1" si="100"/>
        <v>0,942860736759036-0,211726458679489i</v>
      </c>
      <c r="BY161" s="240" t="str">
        <f t="shared" ca="1" si="101"/>
        <v>-0,141791638032505-0,955881579282083i</v>
      </c>
      <c r="BZ161" s="240" t="str">
        <f t="shared" ca="1" si="102"/>
        <v>-0,963722416706917+0,0710884362138238i</v>
      </c>
      <c r="CA161" s="240" t="str">
        <f t="shared" ca="1" si="103"/>
        <v>1,18381659384037E-14+0,966340758856186i</v>
      </c>
      <c r="CB161" s="240" t="str">
        <f t="shared" ca="1" si="104"/>
        <v>0,963722416706918+0,0710884362138139i</v>
      </c>
      <c r="CC161" s="240" t="str">
        <f t="shared" ca="1" si="105"/>
        <v>0,141791638032495-0,955881579282084i</v>
      </c>
      <c r="CD161" s="240" t="str">
        <f t="shared" ca="1" si="106"/>
        <v>-0,942860736759059-0,211726458679386i</v>
      </c>
      <c r="CE161" s="240" t="str">
        <f t="shared" ca="1" si="107"/>
        <v>-0,280513915302621+0,924730450211488i</v>
      </c>
      <c r="CF161" s="240" t="str">
        <f t="shared" ca="1" si="108"/>
        <v>0,901588969233448+0,347781242713459i</v>
      </c>
      <c r="CG161" s="240" t="str">
        <f t="shared" ca="1" si="109"/>
        <v>0,413163913438255-0,873561699514771i</v>
      </c>
      <c r="CH161" s="240" t="str">
        <f t="shared" ca="1" si="110"/>
        <v>-0,840800523258701-0,476307613118501i</v>
      </c>
      <c r="CI161" s="240" t="str">
        <f t="shared" ca="1" si="111"/>
        <v>-0,536870160573893+0,803482976118418i</v>
      </c>
      <c r="CJ161" s="240" t="str">
        <f t="shared" ca="1" si="112"/>
        <v>0,761811285114161+0,594523362114105i</v>
      </c>
      <c r="CK161" s="240" t="str">
        <f t="shared" ca="1" si="113"/>
        <v>0,648954790043213-0,716011272751148i</v>
      </c>
      <c r="CL161" s="240" t="str">
        <f t="shared" ca="1" si="114"/>
        <v>-0,666331133263371-0,699869475738655i</v>
      </c>
      <c r="CM161" s="240" t="str">
        <f t="shared" ca="1" si="115"/>
        <v>-0,746991508106513+0,613040087631718i</v>
      </c>
      <c r="CN161" s="240" t="str">
        <f t="shared" ca="1" si="116"/>
        <v>0,556426924650563+0,790065528770029i</v>
      </c>
      <c r="CO161" s="240" t="str">
        <f t="shared" ca="1" si="117"/>
        <v>0,828858115880375-0,496798435953643i</v>
      </c>
      <c r="CP161" s="240" t="str">
        <f t="shared" ca="1" si="118"/>
        <v>-0,434477753488354-0,863159049046271i</v>
      </c>
      <c r="CQ161" s="240" t="str">
        <f t="shared" ca="1" si="119"/>
        <v>-0,892782448538607+0,369802598433486i</v>
      </c>
      <c r="CR161" s="240" t="str">
        <f t="shared" ca="1" si="120"/>
        <v>0,303123451056161+0,917567782589685i</v>
      </c>
      <c r="CS161" s="240" t="str">
        <f t="shared" ca="1" si="121"/>
        <v>0,937380737326148-0,234801651435069i</v>
      </c>
      <c r="CT161" s="240" t="str">
        <f t="shared" ca="1" si="122"/>
        <v>-0,165207441320094-0,952113944630167i</v>
      </c>
      <c r="CU161" s="240" t="str">
        <f t="shared" ca="1" si="123"/>
        <v>-0,961687563974535+0,0947179577665898i</v>
      </c>
      <c r="CV161" s="240" t="str">
        <f t="shared" ca="1" si="124"/>
        <v>0,0237151893942926+0,966049715086517i</v>
      </c>
      <c r="CW161" s="240" t="str">
        <f t="shared" ca="1" si="125"/>
        <v>0,965176759091407+0,0474160936450501i</v>
      </c>
      <c r="CX161" s="240" t="str">
        <f t="shared" ca="1" si="126"/>
        <v>0,118290424763691-0,959073426613403i</v>
      </c>
      <c r="CY161" s="240" t="str">
        <f t="shared" ca="1" si="127"/>
        <v>-0,947772792139842-0,188523729822527i</v>
      </c>
      <c r="CZ161" s="240" t="str">
        <f t="shared" ca="1" si="128"/>
        <v>-0,257735408455227+0,93133609478811i</v>
      </c>
      <c r="DA161" s="240" t="str">
        <f t="shared" ca="1" si="129"/>
        <v>0,909852406445586+0,325550396577743i</v>
      </c>
      <c r="DB161" s="240" t="str">
        <f t="shared" ca="1" si="130"/>
        <v>0,391601198895549-0,883438149080239i</v>
      </c>
      <c r="DC161" s="240" t="str">
        <f t="shared" ca="1" si="131"/>
        <v>-0,852236463841569-0,455529880387188i</v>
      </c>
      <c r="DD161" s="240" t="str">
        <f t="shared" ca="1" si="132"/>
        <v>-0,516990005987845+0,816416435365823i</v>
      </c>
      <c r="DE161" s="240" t="str">
        <f t="shared" ca="1" si="133"/>
        <v>0,776172175489856+0,575648517953528i</v>
      </c>
      <c r="DF161" s="240" t="str">
        <f t="shared" ca="1" si="134"/>
        <v>0,631187540723942-0,73172177134592i</v>
      </c>
      <c r="DG161" s="240" t="str">
        <f t="shared" ca="1" si="135"/>
        <v>-0,683306103524137-0,68330610352419i</v>
      </c>
      <c r="DH161" s="240" t="str">
        <f t="shared" ca="1" si="136"/>
        <v>-0,731721771345968+0,631187540723886i</v>
      </c>
      <c r="DI161" s="240" t="str">
        <f t="shared" ca="1" si="137"/>
        <v>0,575648517953469+0,7761721754899i</v>
      </c>
      <c r="DJ161" s="240" t="str">
        <f t="shared" ca="1" si="138"/>
        <v>0,816416435365862-0,516990005987782i</v>
      </c>
      <c r="DK161" s="240" t="str">
        <f t="shared" ca="1" si="139"/>
        <v>-0,455529880387123-0,852236463841605i</v>
      </c>
      <c r="DL161" s="240" t="str">
        <f t="shared" ca="1" si="140"/>
        <v>-0,883438149080269+0,391601198895481i</v>
      </c>
      <c r="DM161" s="240" t="str">
        <f t="shared" ca="1" si="141"/>
        <v>0,325550396577674+0,909852406445611i</v>
      </c>
      <c r="DN161" s="240" t="str">
        <f t="shared" ca="1" si="142"/>
        <v>0,931336094788129-0,257735408455156i</v>
      </c>
      <c r="DO161" s="240" t="str">
        <f t="shared" ca="1" si="143"/>
        <v>-0,188523729822454-0,947772792139856i</v>
      </c>
      <c r="DP161" s="240" t="str">
        <f t="shared" ca="1" si="144"/>
        <v>-0,959073426613295+0,118290424764571i</v>
      </c>
      <c r="DQ161" s="240" t="str">
        <f t="shared" ca="1" si="145"/>
        <v>0,0474160936449757+0,965176759091411i</v>
      </c>
      <c r="DR161" s="240" t="str">
        <f t="shared" ca="1" si="146"/>
        <v>0,966049715086515+0,0237151893943669i</v>
      </c>
      <c r="DS161" s="240" t="str">
        <f t="shared" ca="1" si="147"/>
        <v>0,0947179577666774-0,961687563974527i</v>
      </c>
      <c r="DT161" s="240" t="str">
        <f t="shared" ca="1" si="148"/>
        <v>-0,952113944630154-0,165207441320166i</v>
      </c>
      <c r="DU161" s="240" t="str">
        <f t="shared" ca="1" si="149"/>
        <v>-0,234801651435154+0,937380737326127i</v>
      </c>
      <c r="DV161" s="240" t="str">
        <f t="shared" ca="1" si="150"/>
        <v>0,917567782589662+0,303123451056232i</v>
      </c>
      <c r="DW161" s="240" t="str">
        <f t="shared" ca="1" si="151"/>
        <v>0,369802598433567-0,892782448538573i</v>
      </c>
      <c r="DX161" s="240" t="str">
        <f t="shared" ca="1" si="152"/>
        <v>-0,863159049046237-0,434477753488421i</v>
      </c>
      <c r="DY161" s="240" t="str">
        <f t="shared" ca="1" si="153"/>
        <v>-0,496798435953718+0,828858115880329i</v>
      </c>
      <c r="DZ161" s="240" t="str">
        <f t="shared" ca="1" si="154"/>
        <v>0,790065528769994+0,556426924650612i</v>
      </c>
      <c r="EA161" s="240" t="str">
        <f t="shared" ca="1" si="155"/>
        <v>0,613040087631787-0,746991508106458i</v>
      </c>
      <c r="EB161" s="240" t="str">
        <f t="shared" ca="1" si="156"/>
        <v>-0,699869475738613-0,666331133263416i</v>
      </c>
      <c r="EC161" s="240" t="str">
        <f t="shared" ca="1" si="157"/>
        <v>-0,716011272750552+0,64895479004387i</v>
      </c>
      <c r="ED161" s="240" t="str">
        <f t="shared" ca="1" si="158"/>
        <v>0,594523362114035+0,761811285114215i</v>
      </c>
      <c r="EE161" s="240" t="str">
        <f t="shared" ca="1" si="159"/>
        <v>0,803482976118459-0,536870160573832i</v>
      </c>
      <c r="EF161" s="240" t="str">
        <f t="shared" ca="1" si="160"/>
        <v>-0,476307613118425-0,840800523258744i</v>
      </c>
      <c r="EG161" s="240" t="str">
        <f t="shared" ca="1" si="161"/>
        <v>-0,873561699514803+0,413163913438187i</v>
      </c>
      <c r="EH161" s="240" t="str">
        <f t="shared" ca="1" si="162"/>
        <v>0,347781242713377+0,90158896923348i</v>
      </c>
      <c r="EI161" s="240" t="str">
        <f t="shared" ca="1" si="163"/>
        <v>0,924730450211511-0,28051391530255i</v>
      </c>
      <c r="EJ161" s="240" t="str">
        <f t="shared" ca="1" si="164"/>
        <v>-0,2117264586793-0,942860736759078i</v>
      </c>
      <c r="EK161" s="240" t="str">
        <f t="shared" ca="1" si="165"/>
        <v>-0,955881579282025+0,141791638032897i</v>
      </c>
      <c r="EL161" s="240" t="str">
        <f t="shared" ca="1" si="166"/>
        <v>0,0710884362138219+0,963722416706918i</v>
      </c>
      <c r="EM161" s="240" t="str">
        <f t="shared" ca="1" si="167"/>
        <v>0,966340758856186+3,60834455748725E-13i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-0,0882159794564201-0,262276808221561i</v>
      </c>
      <c r="G162" s="247" t="str">
        <f t="shared" si="178"/>
        <v>-0,166635815310619+0,291990183471834i</v>
      </c>
      <c r="H162" s="247" t="str">
        <f t="shared" si="180"/>
        <v>0,00318920409106202-0,0858667621035785i</v>
      </c>
      <c r="I162" s="247" t="str">
        <f t="shared" si="174"/>
        <v>-0,00537362096828381+0,0943860942217694i</v>
      </c>
      <c r="J162" s="275" t="str">
        <f ca="1">IMPRODUCT(1/N_FFT2,BY100)</f>
        <v>0,0037362478767857+6,63364214885387E-07i</v>
      </c>
      <c r="K162" s="274" t="str">
        <f t="shared" ca="1" si="175"/>
        <v>-0,000020139792290691+0,000352646279466326i</v>
      </c>
      <c r="N162" s="265">
        <f t="shared" ca="1" si="176"/>
        <v>1.0500996689936166</v>
      </c>
      <c r="O162" s="240">
        <f t="shared" ca="1" si="39"/>
        <v>-0.94990033100638338</v>
      </c>
      <c r="P162" s="240" t="str">
        <f t="shared" ca="1" si="40"/>
        <v>-0,0466094000853241+0,948756134456965i</v>
      </c>
      <c r="Q162" s="240" t="str">
        <f t="shared" ca="1" si="41"/>
        <v>0,945326301278417+0,0931065140433506i</v>
      </c>
      <c r="R162" s="240" t="str">
        <f t="shared" ca="1" si="42"/>
        <v>0,13937932625387-0,939619094239285i</v>
      </c>
      <c r="S162" s="240" t="str">
        <f t="shared" ca="1" si="43"/>
        <v>-0,931648262501217-0,185316361459266i</v>
      </c>
      <c r="T162" s="240" t="str">
        <f t="shared" ca="1" si="44"/>
        <v>-0,230806953318101+0,921433008496034i</v>
      </c>
      <c r="U162" s="241" t="str">
        <f t="shared" ca="1" si="45"/>
        <v>0,908997941665386+0,275741511010091i</v>
      </c>
      <c r="V162" s="240" t="str">
        <f t="shared" ca="1" si="46"/>
        <v>0,320011783249955-0,894373019174449i</v>
      </c>
      <c r="W162" s="240" t="str">
        <f t="shared" ca="1" si="47"/>
        <v>-0,877593473742476-0,363511119074301i</v>
      </c>
      <c r="X162" s="240" t="str">
        <f t="shared" ca="1" si="48"/>
        <v>-0,406134724772894+0,858699728764183i</v>
      </c>
      <c r="Y162" s="240" t="str">
        <f t="shared" ca="1" si="49"/>
        <v>0,837737300926088+0,447779916346312i</v>
      </c>
      <c r="Z162" s="240" t="str">
        <f t="shared" ca="1" si="50"/>
        <v>0,488346366880445-0,814756690552896i</v>
      </c>
      <c r="AA162" s="240" t="str">
        <f t="shared" ca="1" si="51"/>
        <v>-0,789813259947951-0,527736348242594i</v>
      </c>
      <c r="AB162" s="240" t="str">
        <f t="shared" ca="1" si="52"/>
        <v>-0,565854966517658+0,762967100020268i</v>
      </c>
      <c r="AC162" s="240" t="str">
        <f t="shared" ca="1" si="53"/>
        <v>0,734282885520668+0,602610390615262i</v>
      </c>
      <c r="AD162" s="240" t="str">
        <f t="shared" ca="1" si="54"/>
        <v>0,637914073499513-0,703829719234202i</v>
      </c>
      <c r="AE162" s="240" t="str">
        <f t="shared" ca="1" si="55"/>
        <v>-0,671680965505961-0,671680965505958i</v>
      </c>
      <c r="AF162" s="240" t="str">
        <f t="shared" ca="1" si="56"/>
        <v>-0,703829719234197+0,637914073499517i</v>
      </c>
      <c r="AG162" s="240" t="str">
        <f t="shared" ca="1" si="57"/>
        <v>0,602610390615267+0,734282885520664i</v>
      </c>
      <c r="AH162" s="240" t="str">
        <f t="shared" ca="1" si="58"/>
        <v>0,762967100020266-0,565854966517661i</v>
      </c>
      <c r="AI162" s="240" t="str">
        <f t="shared" ca="1" si="59"/>
        <v>-0,527736348242595-0,789813259947949i</v>
      </c>
      <c r="AJ162" s="240" t="str">
        <f t="shared" ca="1" si="60"/>
        <v>-0,814756690552892+0,488346366880451i</v>
      </c>
      <c r="AK162" s="240" t="str">
        <f t="shared" ca="1" si="61"/>
        <v>0,447779916346316+0,837737300926086i</v>
      </c>
      <c r="AL162" s="240" t="str">
        <f t="shared" ca="1" si="62"/>
        <v>0,85869972876418-0,406134724772901i</v>
      </c>
      <c r="AM162" s="240" t="str">
        <f t="shared" ca="1" si="63"/>
        <v>-0,363511119074216-0,877593473742511i</v>
      </c>
      <c r="AN162" s="240" t="str">
        <f t="shared" ca="1" si="64"/>
        <v>-0,894373019174447+0,320011783249961i</v>
      </c>
      <c r="AO162" s="240" t="str">
        <f t="shared" ca="1" si="65"/>
        <v>0,27574151101013+0,908997941665375i</v>
      </c>
      <c r="AP162" s="240" t="str">
        <f t="shared" ca="1" si="66"/>
        <v>0,921433008496038-0,230806953318087i</v>
      </c>
      <c r="AQ162" s="240" t="str">
        <f t="shared" ca="1" si="67"/>
        <v>-0,185316361459291-0,931648262501211i</v>
      </c>
      <c r="AR162" s="240" t="str">
        <f t="shared" ca="1" si="68"/>
        <v>-0,185316361459291-0,931648262501211i</v>
      </c>
      <c r="AS162" s="240" t="str">
        <f t="shared" ca="1" si="69"/>
        <v>0,0931065140433653+0,945326301278415i</v>
      </c>
      <c r="AT162" s="240" t="str">
        <f t="shared" ca="1" si="70"/>
        <v>0,948756134456966-0,0466094000852939i</v>
      </c>
      <c r="AU162" s="240" t="str">
        <f t="shared" ca="1" si="71"/>
        <v>-3,25824401877828E-15-0,949900331006383i</v>
      </c>
      <c r="AV162" s="240" t="str">
        <f t="shared" ca="1" si="72"/>
        <v>-0,948756134456967-0,0466094000852807i</v>
      </c>
      <c r="AW162" s="240" t="str">
        <f t="shared" ca="1" si="73"/>
        <v>-0,0931065140433587+0,945326301278416i</v>
      </c>
      <c r="AX162" s="240" t="str">
        <f t="shared" ca="1" si="74"/>
        <v>0,939619094239289+0,139379326253838i</v>
      </c>
      <c r="AY162" s="240" t="str">
        <f t="shared" ca="1" si="75"/>
        <v>0,185316361459278-0,931648262501214i</v>
      </c>
      <c r="AZ162" s="240" t="str">
        <f t="shared" ca="1" si="76"/>
        <v>-0,921433008496039-0,230806953318081i</v>
      </c>
      <c r="BA162" s="240" t="str">
        <f t="shared" ca="1" si="77"/>
        <v>-0,275741511010123+0,908997941665377i</v>
      </c>
      <c r="BB162" s="240" t="str">
        <f t="shared" ca="1" si="78"/>
        <v>0,894373019174452+0,320011783249948i</v>
      </c>
      <c r="BC162" s="240" t="str">
        <f t="shared" ca="1" si="79"/>
        <v>0,363511119074298-0,877593473742477i</v>
      </c>
      <c r="BD162" s="240" t="str">
        <f t="shared" ca="1" si="80"/>
        <v>-0,858699728764186-0,406134724772889i</v>
      </c>
      <c r="BE162" s="240" t="str">
        <f t="shared" ca="1" si="81"/>
        <v>-0,447779916346305+0,837737300926091i</v>
      </c>
      <c r="BF162" s="240" t="str">
        <f t="shared" ca="1" si="82"/>
        <v>0,814756690552897+0,488346366880442i</v>
      </c>
      <c r="BG162" s="240" t="str">
        <f t="shared" ca="1" si="83"/>
        <v>0,527736348242588-0,789813259947955i</v>
      </c>
      <c r="BH162" s="240" t="str">
        <f t="shared" ca="1" si="84"/>
        <v>-0,762967100020273-0,56585496651765i</v>
      </c>
      <c r="BI162" s="240" t="str">
        <f t="shared" ca="1" si="85"/>
        <v>-0,602610390615254+0,734282885520674i</v>
      </c>
      <c r="BJ162" s="240" t="str">
        <f t="shared" ca="1" si="86"/>
        <v>0,703829719234201+0,637914073499513i</v>
      </c>
      <c r="BK162" s="240" t="str">
        <f t="shared" ca="1" si="87"/>
        <v>0,671680965505956-0,671680965505963i</v>
      </c>
      <c r="BL162" s="240" t="str">
        <f t="shared" ca="1" si="88"/>
        <v>-0,63791407349945-0,703829719234258i</v>
      </c>
      <c r="BM162" s="240" t="str">
        <f t="shared" ca="1" si="89"/>
        <v>-0,734282885520659+0,602610390615272i</v>
      </c>
      <c r="BN162" s="240" t="str">
        <f t="shared" ca="1" si="90"/>
        <v>0,565854966517669+0,762967100020259i</v>
      </c>
      <c r="BO162" s="240" t="str">
        <f t="shared" ca="1" si="91"/>
        <v>0,789813259947949-0,527736348242595i</v>
      </c>
      <c r="BP162" s="240" t="str">
        <f t="shared" ca="1" si="92"/>
        <v>-0,488346366880451-0,814756690552892i</v>
      </c>
      <c r="BQ162" s="240" t="str">
        <f t="shared" ca="1" si="93"/>
        <v>-0,837737300926084+0,447779916346319i</v>
      </c>
      <c r="BR162" s="240" t="str">
        <f t="shared" ca="1" si="94"/>
        <v>0,406134724772904+0,858699728764178i</v>
      </c>
      <c r="BS162" s="240" t="str">
        <f t="shared" ca="1" si="95"/>
        <v>0,877593473742508-0,363511119074226i</v>
      </c>
      <c r="BT162" s="240" t="str">
        <f t="shared" ca="1" si="96"/>
        <v>-0,320011783249958-0,894373019174448i</v>
      </c>
      <c r="BU162" s="240" t="str">
        <f t="shared" ca="1" si="97"/>
        <v>-0,908997941665374+0,275741511010133i</v>
      </c>
      <c r="BV162" s="240" t="str">
        <f t="shared" ca="1" si="98"/>
        <v>0,230806953318091+0,921433008496037i</v>
      </c>
      <c r="BW162" s="240" t="str">
        <f t="shared" ca="1" si="99"/>
        <v>0,931648262501211-0,185316361459294i</v>
      </c>
      <c r="BX162" s="240" t="str">
        <f t="shared" ca="1" si="100"/>
        <v>-0,139379326253855-0,939619094239287i</v>
      </c>
      <c r="BY162" s="240" t="str">
        <f t="shared" ca="1" si="101"/>
        <v>-0,945326301278414+0,0931065140433752i</v>
      </c>
      <c r="BZ162" s="240" t="str">
        <f t="shared" ca="1" si="102"/>
        <v>0,0466094000852904+0,948756134456966i</v>
      </c>
      <c r="CA162" s="240" t="str">
        <f t="shared" ca="1" si="103"/>
        <v>0,949900331006383-6,51648803755657E-15i</v>
      </c>
      <c r="CB162" s="240" t="str">
        <f t="shared" ca="1" si="104"/>
        <v>0,0466094000853718-0,948756134456963i</v>
      </c>
      <c r="CC162" s="240" t="str">
        <f t="shared" ca="1" si="105"/>
        <v>-0,945326301278445-0,0931065140430666i</v>
      </c>
      <c r="CD162" s="240" t="str">
        <f t="shared" ca="1" si="106"/>
        <v>-0,139379326254109+0,939619094239249i</v>
      </c>
      <c r="CE162" s="240" t="str">
        <f t="shared" ca="1" si="107"/>
        <v>0,931648262501253+0,185316361459083i</v>
      </c>
      <c r="CF162" s="240" t="str">
        <f t="shared" ca="1" si="108"/>
        <v>0,230806953318444-0,921433008495948i</v>
      </c>
      <c r="CG162" s="240" t="str">
        <f t="shared" ca="1" si="109"/>
        <v>-0,908997941665405-0,27574151101003i</v>
      </c>
      <c r="CH162" s="240" t="str">
        <f t="shared" ca="1" si="110"/>
        <v>-0,32001178325039+0,894373019174294i</v>
      </c>
      <c r="CI162" s="240" t="str">
        <f t="shared" ca="1" si="111"/>
        <v>0,877593473742481+0,363511119074288i</v>
      </c>
      <c r="CJ162" s="240" t="str">
        <f t="shared" ca="1" si="112"/>
        <v>0,406134724772539-0,858699728764351i</v>
      </c>
      <c r="CK162" s="240" t="str">
        <f t="shared" ca="1" si="113"/>
        <v>-0,837737300926001-0,447779916346475i</v>
      </c>
      <c r="CL162" s="240" t="str">
        <f t="shared" ca="1" si="114"/>
        <v>-0,488346366880196+0,814756690553044i</v>
      </c>
      <c r="CM162" s="240" t="str">
        <f t="shared" ca="1" si="115"/>
        <v>0,789813259947799+0,527736348242821i</v>
      </c>
      <c r="CN162" s="240" t="str">
        <f t="shared" ca="1" si="116"/>
        <v>0,565854966517496-0,762967100020388i</v>
      </c>
      <c r="CO162" s="240" t="str">
        <f t="shared" ca="1" si="117"/>
        <v>-0,734282885520428-0,602610390615554i</v>
      </c>
      <c r="CP162" s="240" t="str">
        <f t="shared" ca="1" si="118"/>
        <v>-0,637914073499441+0,703829719234268i</v>
      </c>
      <c r="CQ162" s="240" t="str">
        <f t="shared" ca="1" si="119"/>
        <v>0,671680965505631+0,671680965506288i</v>
      </c>
      <c r="CR162" s="240" t="str">
        <f t="shared" ca="1" si="120"/>
        <v>0,703829719234256-0,637914073499452i</v>
      </c>
      <c r="CS162" s="240" t="str">
        <f t="shared" ca="1" si="121"/>
        <v>-0,602610390615567-0,734282885520417i</v>
      </c>
      <c r="CT162" s="240" t="str">
        <f t="shared" ca="1" si="122"/>
        <v>-0,76296710002037+0,56585496651752i</v>
      </c>
      <c r="CU162" s="240" t="str">
        <f t="shared" ca="1" si="123"/>
        <v>0,527736348242845+0,789813259947782i</v>
      </c>
      <c r="CV162" s="240" t="str">
        <f t="shared" ca="1" si="124"/>
        <v>0,814756690553036-0,48834636688021i</v>
      </c>
      <c r="CW162" s="240" t="str">
        <f t="shared" ca="1" si="125"/>
        <v>-0,447779916346489-0,837737300925994i</v>
      </c>
      <c r="CX162" s="240" t="str">
        <f t="shared" ca="1" si="126"/>
        <v>-0,858699728764339+0,406134724772565i</v>
      </c>
      <c r="CY162" s="240" t="str">
        <f t="shared" ca="1" si="127"/>
        <v>0,363511119074316+0,87759347374247i</v>
      </c>
      <c r="CZ162" s="240" t="str">
        <f t="shared" ca="1" si="128"/>
        <v>0,894373019174602-0,320011783249529i</v>
      </c>
      <c r="DA162" s="240" t="str">
        <f t="shared" ca="1" si="129"/>
        <v>-0,275741511010059-0,908997941665395i</v>
      </c>
      <c r="DB162" s="240" t="str">
        <f t="shared" ca="1" si="130"/>
        <v>-0,921433008495941+0,230806953318473i</v>
      </c>
      <c r="DC162" s="240" t="str">
        <f t="shared" ca="1" si="131"/>
        <v>0,185316361459099+0,93164826250125i</v>
      </c>
      <c r="DD162" s="240" t="str">
        <f t="shared" ca="1" si="132"/>
        <v>0,939619094239247-0,139379326254125i</v>
      </c>
      <c r="DE162" s="240" t="str">
        <f t="shared" ca="1" si="133"/>
        <v>-0,0931065140430829-0,945326301278443i</v>
      </c>
      <c r="DF162" s="240" t="str">
        <f t="shared" ca="1" si="134"/>
        <v>-0,948756134456957+0,0466094000854824i</v>
      </c>
      <c r="DG162" s="240" t="str">
        <f t="shared" ca="1" si="135"/>
        <v>-3,68194344683577E-13+0,949900331006383i</v>
      </c>
      <c r="DH162" s="240" t="str">
        <f t="shared" ca="1" si="136"/>
        <v>0,948756134456967+0,0466094000852741i</v>
      </c>
      <c r="DI162" s="240" t="str">
        <f t="shared" ca="1" si="137"/>
        <v>0,0931065140438157-0,945326301278371i</v>
      </c>
      <c r="DJ162" s="240" t="str">
        <f t="shared" ca="1" si="138"/>
        <v>-0,939619094239278-0,139379326253919i</v>
      </c>
      <c r="DK162" s="240" t="str">
        <f t="shared" ca="1" si="139"/>
        <v>-0,185316361458894+0,93164826250129i</v>
      </c>
      <c r="DL162" s="240" t="str">
        <f t="shared" ca="1" si="140"/>
        <v>0,921433008495998+0,230806953318244i</v>
      </c>
      <c r="DM162" s="240" t="str">
        <f t="shared" ca="1" si="141"/>
        <v>0,275741511009833-0,908997941665465i</v>
      </c>
      <c r="DN162" s="240" t="str">
        <f t="shared" ca="1" si="142"/>
        <v>-0,894373019174354-0,320011783250222i</v>
      </c>
      <c r="DO162" s="240" t="str">
        <f t="shared" ca="1" si="143"/>
        <v>-0,363511119074123+0,877593473742549i</v>
      </c>
      <c r="DP162" s="240" t="str">
        <f t="shared" ca="1" si="144"/>
        <v>0,858699728764024+0,406134724773231i</v>
      </c>
      <c r="DQ162" s="240" t="str">
        <f t="shared" ca="1" si="145"/>
        <v>0,447779916346305-0,837737300926091i</v>
      </c>
      <c r="DR162" s="240" t="str">
        <f t="shared" ca="1" si="146"/>
        <v>-0,814756690552657-0,488346366880842i</v>
      </c>
      <c r="DS162" s="240" t="str">
        <f t="shared" ca="1" si="147"/>
        <v>-0,527736348242661+0,789813259947905i</v>
      </c>
      <c r="DT162" s="240" t="str">
        <f t="shared" ca="1" si="148"/>
        <v>0,762967100020502+0,565854966517341i</v>
      </c>
      <c r="DU162" s="240" t="str">
        <f t="shared" ca="1" si="149"/>
        <v>0,602610390615396-0,734282885520559i</v>
      </c>
      <c r="DV162" s="240" t="str">
        <f t="shared" ca="1" si="150"/>
        <v>-0,703829719234405-0,637914073499288i</v>
      </c>
      <c r="DW162" s="240" t="str">
        <f t="shared" ca="1" si="151"/>
        <v>-0,671680965506143+0,671680965505777i</v>
      </c>
      <c r="DX162" s="240" t="str">
        <f t="shared" ca="1" si="152"/>
        <v>0,637914073499605+0,703829719234119i</v>
      </c>
      <c r="DY162" s="240" t="str">
        <f t="shared" ca="1" si="153"/>
        <v>0,734282885520903-0,602610390614975i</v>
      </c>
      <c r="DZ162" s="240" t="str">
        <f t="shared" ca="1" si="154"/>
        <v>-0,565854966517663-0,762967100020264i</v>
      </c>
      <c r="EA162" s="240" t="str">
        <f t="shared" ca="1" si="155"/>
        <v>-0,789813259947683+0,527736348242994i</v>
      </c>
      <c r="EB162" s="240" t="str">
        <f t="shared" ca="1" si="156"/>
        <v>0,488346366880375+0,814756690552938i</v>
      </c>
      <c r="EC162" s="240" t="str">
        <f t="shared" ca="1" si="157"/>
        <v>0,837737300925902-0,447779916346658i</v>
      </c>
      <c r="ED162" s="240" t="str">
        <f t="shared" ca="1" si="158"/>
        <v>-0,406134724772739-0,858699728764256i</v>
      </c>
      <c r="EE162" s="240" t="str">
        <f t="shared" ca="1" si="159"/>
        <v>-0,877593473742396+0,363511119074494i</v>
      </c>
      <c r="EF162" s="240" t="str">
        <f t="shared" ca="1" si="160"/>
        <v>0,32001178324971+0,894373019174538i</v>
      </c>
      <c r="EG162" s="240" t="str">
        <f t="shared" ca="1" si="161"/>
        <v>0,90899794166534-0,275741511010243i</v>
      </c>
      <c r="EH162" s="240" t="str">
        <f t="shared" ca="1" si="162"/>
        <v>-0,230806953317743-0,921433008496124i</v>
      </c>
      <c r="EI162" s="240" t="str">
        <f t="shared" ca="1" si="163"/>
        <v>-0,931648262501207+0,185316361459314i</v>
      </c>
      <c r="EJ162" s="240" t="str">
        <f t="shared" ca="1" si="164"/>
        <v>0,139379326254341+0,939619094239215i</v>
      </c>
      <c r="EK162" s="240" t="str">
        <f t="shared" ca="1" si="165"/>
        <v>0,945326301278425-0,0931065140432742i</v>
      </c>
      <c r="EL162" s="240" t="str">
        <f t="shared" ca="1" si="166"/>
        <v>-0,0466094000856744-0,948756134456948i</v>
      </c>
      <c r="EM162" s="240" t="str">
        <f t="shared" ca="1" si="167"/>
        <v>-0,949900331006383-1,75951562294843E-13i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-0,0879802898967474-0,25713410645344i</v>
      </c>
      <c r="G163" s="247" t="str">
        <f t="shared" si="178"/>
        <v>-0,162474758802172+0,289815813811453i</v>
      </c>
      <c r="H163" s="247" t="str">
        <f t="shared" si="180"/>
        <v>0,00314831703331441-0,0845030928684129i</v>
      </c>
      <c r="I163" s="247" t="str">
        <f t="shared" si="174"/>
        <v>-0,00511050543762147+0,0926485815632951i</v>
      </c>
      <c r="J163" s="275" t="str">
        <f ca="1">IMPRODUCT(1/N_FFT2,BZ100)</f>
        <v>0,0107036292406949+0,0000799848138048055i</v>
      </c>
      <c r="K163" s="274" t="str">
        <f t="shared" ca="1" si="175"/>
        <v>-0,000062111434982475+0,000991267303903915i</v>
      </c>
      <c r="N163" s="265">
        <f t="shared" ca="1" si="176"/>
        <v>1.0971438344069178</v>
      </c>
      <c r="O163" s="240">
        <f t="shared" ca="1" si="39"/>
        <v>-0.90285616559308224</v>
      </c>
      <c r="P163" s="240" t="str">
        <f t="shared" ca="1" si="40"/>
        <v>-0,0221571994831369+0,902584242195989i</v>
      </c>
      <c r="Q163" s="240" t="str">
        <f t="shared" ca="1" si="41"/>
        <v>0,901768635801195+0,0443010522978251i</v>
      </c>
      <c r="R163" s="240" t="str">
        <f t="shared" ca="1" si="42"/>
        <v>0,0664182198151233-0,900409837699496i</v>
      </c>
      <c r="S163" s="240" t="str">
        <f t="shared" ca="1" si="43"/>
        <v>-0,898508666380059-0,0884953794803421i</v>
      </c>
      <c r="T163" s="240" t="str">
        <f t="shared" ca="1" si="44"/>
        <v>-0,110519232838026+0,896066267037398i</v>
      </c>
      <c r="U163" s="241" t="str">
        <f t="shared" ca="1" si="45"/>
        <v>0,893084110881549+0,13247651354242i</v>
      </c>
      <c r="V163" s="240" t="str">
        <f t="shared" ca="1" si="46"/>
        <v>0,154353995348663-0,889563994251874i</v>
      </c>
      <c r="W163" s="240" t="str">
        <f t="shared" ca="1" si="47"/>
        <v>-0,885508037534994-0,176138500079811i</v>
      </c>
      <c r="X163" s="240" t="str">
        <f t="shared" ca="1" si="48"/>
        <v>-0,197816905564754+0,880918683887581i</v>
      </c>
      <c r="Y163" s="240" t="str">
        <f t="shared" ca="1" si="49"/>
        <v>0,875798697764686+0,219376153542547i</v>
      </c>
      <c r="Z163" s="240" t="str">
        <f t="shared" ca="1" si="50"/>
        <v>0,240803257528534-0,87015116325446i</v>
      </c>
      <c r="AA163" s="240" t="str">
        <f t="shared" ca="1" si="51"/>
        <v>-0,863979482220535-0,262085310636404i</v>
      </c>
      <c r="AB163" s="240" t="str">
        <f t="shared" ca="1" si="52"/>
        <v>-0,283209493353145+0,857287372252793i</v>
      </c>
      <c r="AC163" s="240" t="str">
        <f t="shared" ca="1" si="53"/>
        <v>0,850078864428074+0,304163081260889i</v>
      </c>
      <c r="AD163" s="240" t="str">
        <f t="shared" ca="1" si="54"/>
        <v>0,324933452701958-0,842358300881892i</v>
      </c>
      <c r="AE163" s="240" t="str">
        <f t="shared" ca="1" si="55"/>
        <v>-0,834130332193063-0,345508096381162i</v>
      </c>
      <c r="AF163" s="240" t="str">
        <f t="shared" ca="1" si="56"/>
        <v>-0,365874618902486+0,825399914582261i</v>
      </c>
      <c r="AG163" s="240" t="str">
        <f t="shared" ca="1" si="57"/>
        <v>0,816172306926643+0,386020752234235i</v>
      </c>
      <c r="AH163" s="240" t="str">
        <f t="shared" ca="1" si="58"/>
        <v>0,405934361099168-0,806453067591942i</v>
      </c>
      <c r="AI163" s="240" t="str">
        <f t="shared" ca="1" si="59"/>
        <v>-0,796248051084547-0,425603450283834i</v>
      </c>
      <c r="AJ163" s="240" t="str">
        <f t="shared" ca="1" si="60"/>
        <v>-0,445016171864309+0,785563404524854i</v>
      </c>
      <c r="AK163" s="240" t="str">
        <f t="shared" ca="1" si="61"/>
        <v>0,774405563944341+0,464160832343155i</v>
      </c>
      <c r="AL163" s="240" t="str">
        <f t="shared" ca="1" si="62"/>
        <v>0,483025899692694-0,762781250408993i</v>
      </c>
      <c r="AM163" s="240" t="str">
        <f t="shared" ca="1" si="63"/>
        <v>-0,750697465970625-0,501600010301759i</v>
      </c>
      <c r="AN163" s="240" t="str">
        <f t="shared" ca="1" si="64"/>
        <v>-0,519871975820572+0,738161489449197i</v>
      </c>
      <c r="AO163" s="240" t="str">
        <f t="shared" ca="1" si="65"/>
        <v>0,725180872048107+0,537830789900495i</v>
      </c>
      <c r="AP163" s="240" t="str">
        <f t="shared" ca="1" si="66"/>
        <v>0,555465634823364-0,711763432805957i</v>
      </c>
      <c r="AQ163" s="240" t="str">
        <f t="shared" ca="1" si="67"/>
        <v>-0,697917253886429-0,572765888018018i</v>
      </c>
      <c r="AR163" s="240" t="str">
        <f t="shared" ca="1" si="68"/>
        <v>-0,697917253886429-0,572765888018018i</v>
      </c>
      <c r="AS163" s="240" t="str">
        <f t="shared" ca="1" si="69"/>
        <v>0,668972291929864+0,60632114294287i</v>
      </c>
      <c r="AT163" s="240" t="str">
        <f t="shared" ca="1" si="70"/>
        <v>0,622555932242286-0,653890944255524i</v>
      </c>
      <c r="AU163" s="240" t="str">
        <f t="shared" ca="1" si="71"/>
        <v>-0,638415717126926-0,63841571712698i</v>
      </c>
      <c r="AV163" s="240" t="str">
        <f t="shared" ca="1" si="72"/>
        <v>-0,653890944255518+0,622555932242292i</v>
      </c>
      <c r="AW163" s="240" t="str">
        <f t="shared" ca="1" si="73"/>
        <v>0,606321142942881+0,668972291929854i</v>
      </c>
      <c r="AX163" s="240" t="str">
        <f t="shared" ca="1" si="74"/>
        <v>0,683650675710019-0,589721128458763i</v>
      </c>
      <c r="AY163" s="240" t="str">
        <f t="shared" ca="1" si="75"/>
        <v>-0,572765888017955-0,697917253886481i</v>
      </c>
      <c r="AZ163" s="240" t="str">
        <f t="shared" ca="1" si="76"/>
        <v>-0,711763432805948+0,555465634823375i</v>
      </c>
      <c r="BA163" s="240" t="str">
        <f t="shared" ca="1" si="77"/>
        <v>0,537830789900501+0,725180872048103i</v>
      </c>
      <c r="BB163" s="240" t="str">
        <f t="shared" ca="1" si="78"/>
        <v>0,738161489449189-0,519871975820583i</v>
      </c>
      <c r="BC163" s="240" t="str">
        <f t="shared" ca="1" si="79"/>
        <v>-0,501600010301766-0,750697465970621i</v>
      </c>
      <c r="BD163" s="240" t="str">
        <f t="shared" ca="1" si="80"/>
        <v>-0,762781250408985+0,483025899692706i</v>
      </c>
      <c r="BE163" s="240" t="str">
        <f t="shared" ca="1" si="81"/>
        <v>0,464160832343167+0,774405563944333i</v>
      </c>
      <c r="BF163" s="240" t="str">
        <f t="shared" ca="1" si="82"/>
        <v>0,785563404524847-0,445016171864321i</v>
      </c>
      <c r="BG163" s="240" t="str">
        <f t="shared" ca="1" si="83"/>
        <v>-0,425603450283849-0,796248051084539i</v>
      </c>
      <c r="BH163" s="240" t="str">
        <f t="shared" ca="1" si="84"/>
        <v>-0,806453067591939+0,405934361099174i</v>
      </c>
      <c r="BI163" s="240" t="str">
        <f t="shared" ca="1" si="85"/>
        <v>0,386020752234247+0,816172306926637i</v>
      </c>
      <c r="BJ163" s="240" t="str">
        <f t="shared" ca="1" si="86"/>
        <v>0,82539991458229-0,36587461890242i</v>
      </c>
      <c r="BK163" s="240" t="str">
        <f t="shared" ca="1" si="87"/>
        <v>-0,345508096381169-0,834130332193059i</v>
      </c>
      <c r="BL163" s="240" t="str">
        <f t="shared" ca="1" si="88"/>
        <v>-0,842358300881888+0,324933452701968i</v>
      </c>
      <c r="BM163" s="240" t="str">
        <f t="shared" ca="1" si="89"/>
        <v>0,304163081260903+0,85007886442807i</v>
      </c>
      <c r="BN163" s="240" t="str">
        <f t="shared" ca="1" si="90"/>
        <v>0,85728737225282-0,283209493353064i</v>
      </c>
      <c r="BO163" s="240" t="str">
        <f t="shared" ca="1" si="91"/>
        <v>-0,262085310636412-0,863979482220532i</v>
      </c>
      <c r="BP163" s="240" t="str">
        <f t="shared" ca="1" si="92"/>
        <v>-0,870151163254456+0,240803257528548i</v>
      </c>
      <c r="BQ163" s="240" t="str">
        <f t="shared" ca="1" si="93"/>
        <v>0,219376153542562+0,875798697764682i</v>
      </c>
      <c r="BR163" s="240" t="str">
        <f t="shared" ca="1" si="94"/>
        <v>0,88091868388758-0,19781690556476i</v>
      </c>
      <c r="BS163" s="240" t="str">
        <f t="shared" ca="1" si="95"/>
        <v>-0,176138500079821-0,885508037534993i</v>
      </c>
      <c r="BT163" s="240" t="str">
        <f t="shared" ca="1" si="96"/>
        <v>-0,889563994251871+0,154353995348677i</v>
      </c>
      <c r="BU163" s="240" t="str">
        <f t="shared" ca="1" si="97"/>
        <v>0,132476513542402+0,893084110881552i</v>
      </c>
      <c r="BV163" s="240" t="str">
        <f t="shared" ca="1" si="98"/>
        <v>0,896066267037394-0,110519232838061i</v>
      </c>
      <c r="BW163" s="240" t="str">
        <f t="shared" ca="1" si="99"/>
        <v>-0,0884953794803634-0,898508666380058i</v>
      </c>
      <c r="BX163" s="240" t="str">
        <f t="shared" ca="1" si="100"/>
        <v>-0,900409837699496+0,0664182198151214i</v>
      </c>
      <c r="BY163" s="240" t="str">
        <f t="shared" ca="1" si="101"/>
        <v>0,0443010522977872+0,901768635801197i</v>
      </c>
      <c r="BZ163" s="240" t="str">
        <f t="shared" ca="1" si="102"/>
        <v>0,902584242195988-0,0221571994831743i</v>
      </c>
      <c r="CA163" s="240" t="str">
        <f t="shared" ca="1" si="103"/>
        <v>-1,41574235379201E-14-0,902856165593082i</v>
      </c>
      <c r="CB163" s="240" t="str">
        <f t="shared" ca="1" si="104"/>
        <v>-0,902584242195984-0,0221571994833384i</v>
      </c>
      <c r="CC163" s="240" t="str">
        <f t="shared" ca="1" si="105"/>
        <v>-0,0443010522977717+0,901768635801198i</v>
      </c>
      <c r="CD163" s="240" t="str">
        <f t="shared" ca="1" si="106"/>
        <v>0,900409837699518+0,0664182198148245i</v>
      </c>
      <c r="CE163" s="240" t="str">
        <f t="shared" ca="1" si="107"/>
        <v>0,0884953794806927-0,898508666380025i</v>
      </c>
      <c r="CF163" s="240" t="str">
        <f t="shared" ca="1" si="108"/>
        <v>-0,896066267037385-0,110519232838135i</v>
      </c>
      <c r="CG163" s="240" t="str">
        <f t="shared" ca="1" si="109"/>
        <v>-0,132476513542286+0,893084110881569i</v>
      </c>
      <c r="CH163" s="240" t="str">
        <f t="shared" ca="1" si="110"/>
        <v>0,889563994251938+0,154353995348295i</v>
      </c>
      <c r="CI163" s="240" t="str">
        <f t="shared" ca="1" si="111"/>
        <v>0,17613850008007-0,885508037534943i</v>
      </c>
      <c r="CJ163" s="240" t="str">
        <f t="shared" ca="1" si="112"/>
        <v>-0,880918683887583-0,197816905564745i</v>
      </c>
      <c r="CK163" s="240" t="str">
        <f t="shared" ca="1" si="113"/>
        <v>-0,219376153542361+0,875798697764733i</v>
      </c>
      <c r="CL163" s="240" t="str">
        <f t="shared" ca="1" si="114"/>
        <v>0,870151163254343+0,240803257528953i</v>
      </c>
      <c r="CM163" s="240" t="str">
        <f t="shared" ca="1" si="115"/>
        <v>0,262085310636569-0,863979482220485i</v>
      </c>
      <c r="CN163" s="240" t="str">
        <f t="shared" ca="1" si="116"/>
        <v>-0,857287372252824-0,28320949335305i</v>
      </c>
      <c r="CO163" s="240" t="str">
        <f t="shared" ca="1" si="117"/>
        <v>-0,304163081260623+0,85007886442817i</v>
      </c>
      <c r="CP163" s="240" t="str">
        <f t="shared" ca="1" si="118"/>
        <v>0,842358300881764+0,324933452702288i</v>
      </c>
      <c r="CQ163" s="240" t="str">
        <f t="shared" ca="1" si="119"/>
        <v>0,345508096381238-0,834130332193031i</v>
      </c>
      <c r="CR163" s="240" t="str">
        <f t="shared" ca="1" si="120"/>
        <v>-0,825399914582338-0,365874618902312i</v>
      </c>
      <c r="CS163" s="240" t="str">
        <f t="shared" ca="1" si="121"/>
        <v>-0,386020752233897+0,816172306926803i</v>
      </c>
      <c r="CT163" s="240" t="str">
        <f t="shared" ca="1" si="122"/>
        <v>0,80645306759183+0,40593436109939i</v>
      </c>
      <c r="CU163" s="240" t="str">
        <f t="shared" ca="1" si="123"/>
        <v>0,425603450283825-0,796248051084553i</v>
      </c>
      <c r="CV163" s="240" t="str">
        <f t="shared" ca="1" si="124"/>
        <v>-0,785563404524943-0,445016171864152i</v>
      </c>
      <c r="CW163" s="240" t="str">
        <f t="shared" ca="1" si="125"/>
        <v>-0,464160832343528+0,774405563944118i</v>
      </c>
      <c r="CX163" s="240" t="str">
        <f t="shared" ca="1" si="126"/>
        <v>0,762781250408901+0,48302589969284i</v>
      </c>
      <c r="CY163" s="240" t="str">
        <f t="shared" ca="1" si="127"/>
        <v>0,501600010301663-0,75069746597069i</v>
      </c>
      <c r="CZ163" s="240" t="str">
        <f t="shared" ca="1" si="128"/>
        <v>-0,738161489449361-0,51987197582034i</v>
      </c>
      <c r="DA163" s="240" t="str">
        <f t="shared" ca="1" si="129"/>
        <v>-0,537830789900778+0,725180872047898i</v>
      </c>
      <c r="DB163" s="240" t="str">
        <f t="shared" ca="1" si="130"/>
        <v>0,711763432805914+0,555465634823419i</v>
      </c>
      <c r="DC163" s="240" t="str">
        <f t="shared" ca="1" si="131"/>
        <v>0,572765888017868-0,697917253886552i</v>
      </c>
      <c r="DD163" s="240" t="str">
        <f t="shared" ca="1" si="132"/>
        <v>-0,683650675710264-0,58972112845848i</v>
      </c>
      <c r="DE163" s="240" t="str">
        <f t="shared" ca="1" si="133"/>
        <v>-0,606321142943055+0,668972291929696i</v>
      </c>
      <c r="DF163" s="240" t="str">
        <f t="shared" ca="1" si="134"/>
        <v>0,653890944255534+0,622555932242276i</v>
      </c>
      <c r="DG163" s="240" t="str">
        <f t="shared" ca="1" si="135"/>
        <v>0,638415717126788-0,638415717127118i</v>
      </c>
      <c r="DH163" s="240" t="str">
        <f t="shared" ca="1" si="136"/>
        <v>-0,622555932241982-0,653890944255815i</v>
      </c>
      <c r="DI163" s="240" t="str">
        <f t="shared" ca="1" si="137"/>
        <v>-0,668972291929969+0,606321142942754i</v>
      </c>
      <c r="DJ163" s="240" t="str">
        <f t="shared" ca="1" si="138"/>
        <v>0,589721128458833+0,68365067570996i</v>
      </c>
      <c r="DK163" s="240" t="str">
        <f t="shared" ca="1" si="139"/>
        <v>0,69791725388624-0,572765888018248i</v>
      </c>
      <c r="DL163" s="240" t="str">
        <f t="shared" ca="1" si="140"/>
        <v>-0,555465634823098-0,711763432806164i</v>
      </c>
      <c r="DM163" s="240" t="str">
        <f t="shared" ca="1" si="141"/>
        <v>-0,725180872048155+0,53783078990043i</v>
      </c>
      <c r="DN163" s="240" t="str">
        <f t="shared" ca="1" si="142"/>
        <v>0,519871975820742+0,738161489449077i</v>
      </c>
      <c r="DO163" s="240" t="str">
        <f t="shared" ca="1" si="143"/>
        <v>0,750697465970417-0,501600010302071i</v>
      </c>
      <c r="DP163" s="240" t="str">
        <f t="shared" ca="1" si="144"/>
        <v>-0,483025899692496-0,762781250409118i</v>
      </c>
      <c r="DQ163" s="240" t="str">
        <f t="shared" ca="1" si="145"/>
        <v>-0,774405563944326+0,464160832343179i</v>
      </c>
      <c r="DR163" s="240" t="str">
        <f t="shared" ca="1" si="146"/>
        <v>0,445016171864557+0,785563404524713i</v>
      </c>
      <c r="DS163" s="240" t="str">
        <f t="shared" ca="1" si="147"/>
        <v>0,796248051084744-0,425603450283465i</v>
      </c>
      <c r="DT163" s="240" t="str">
        <f t="shared" ca="1" si="148"/>
        <v>-0,405934361099027-0,806453067592014i</v>
      </c>
      <c r="DU163" s="240" t="str">
        <f t="shared" ca="1" si="149"/>
        <v>-0,816172306926598+0,38602075223433i</v>
      </c>
      <c r="DV163" s="240" t="str">
        <f t="shared" ca="1" si="150"/>
        <v>0,365874618902761+0,825399914582139i</v>
      </c>
      <c r="DW163" s="240" t="str">
        <f t="shared" ca="1" si="151"/>
        <v>0,834130332193192-0,34550809638085i</v>
      </c>
      <c r="DX163" s="240" t="str">
        <f t="shared" ca="1" si="152"/>
        <v>-0,324933452701886-0,842358300881919i</v>
      </c>
      <c r="DY163" s="240" t="str">
        <f t="shared" ca="1" si="153"/>
        <v>-0,850078864428004+0,304163081261085i</v>
      </c>
      <c r="DZ163" s="240" t="str">
        <f t="shared" ca="1" si="154"/>
        <v>0,283209493353504+0,857287372252674i</v>
      </c>
      <c r="EA163" s="240" t="str">
        <f t="shared" ca="1" si="155"/>
        <v>0,86397948222061-0,262085310636155i</v>
      </c>
      <c r="EB163" s="240" t="str">
        <f t="shared" ca="1" si="156"/>
        <v>-0,240803257528561-0,870151163254453i</v>
      </c>
      <c r="EC163" s="240" t="str">
        <f t="shared" ca="1" si="157"/>
        <v>-0,875798697764617+0,219376153542825i</v>
      </c>
      <c r="ED163" s="240" t="str">
        <f t="shared" ca="1" si="158"/>
        <v>0,197816905564348+0,880918683887672i</v>
      </c>
      <c r="EE163" s="240" t="str">
        <f t="shared" ca="1" si="159"/>
        <v>0,885508037535025-0,176138500079659i</v>
      </c>
      <c r="EF163" s="240" t="str">
        <f t="shared" ca="1" si="160"/>
        <v>-0,154353995348767-0,889563994251856i</v>
      </c>
      <c r="EG163" s="240" t="str">
        <f t="shared" ca="1" si="161"/>
        <v>-0,893084110881498+0,132476513542771i</v>
      </c>
      <c r="EH163" s="240" t="str">
        <f t="shared" ca="1" si="162"/>
        <v>0,110519232837719+0,896066267037436i</v>
      </c>
      <c r="EI163" s="240" t="str">
        <f t="shared" ca="1" si="163"/>
        <v>0,898508666380067-0,0884953794802753i</v>
      </c>
      <c r="EJ163" s="240" t="str">
        <f t="shared" ca="1" si="164"/>
        <v>-0,0664182198153146-0,900409837699482i</v>
      </c>
      <c r="EK163" s="240" t="str">
        <f t="shared" ca="1" si="165"/>
        <v>-0,901768635801174+0,0443010522982499i</v>
      </c>
      <c r="EL163" s="240" t="str">
        <f t="shared" ca="1" si="166"/>
        <v>0,0221571994829063+0,902584242195995i</v>
      </c>
      <c r="EM163" s="240" t="str">
        <f t="shared" ca="1" si="167"/>
        <v>0,902856165593082-2,83148470758402E-14i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-0,0877350288288325-0,252144607543564i</v>
      </c>
      <c r="G164" s="247" t="str">
        <f t="shared" si="178"/>
        <v>-0,158437529434088+0,287630604379452i</v>
      </c>
      <c r="H164" s="247" t="str">
        <f t="shared" si="180"/>
        <v>0,00310935875802305-0,0831819997370047i</v>
      </c>
      <c r="I164" s="247" t="str">
        <f t="shared" si="174"/>
        <v>-0,00486869803899006+0,090972678450821i</v>
      </c>
      <c r="J164" s="275" t="str">
        <f ca="1">IMPRODUCT(1/N_FFT2,CA100)</f>
        <v>0,00405621316353813-6,43262935695176E-07i</v>
      </c>
      <c r="K164" s="274" t="str">
        <f t="shared" ca="1" si="175"/>
        <v>-0,0000196899577228354+0,000369007707707535i</v>
      </c>
      <c r="N164" s="265">
        <f t="shared" ca="1" si="176"/>
        <v>2.0307955571635912</v>
      </c>
      <c r="O164" s="240">
        <f t="shared" ca="1" si="39"/>
        <v>3.0795557163591336E-2</v>
      </c>
      <c r="P164" s="240" t="str">
        <f t="shared" ca="1" si="40"/>
        <v>-1,07521340717523E-16-0,0307955571635913i</v>
      </c>
      <c r="Q164" s="240" t="str">
        <f t="shared" ca="1" si="41"/>
        <v>-0,0307955571635913-9,95047354614044E-17i</v>
      </c>
      <c r="R164" s="240" t="str">
        <f t="shared" ca="1" si="42"/>
        <v>-5,6593693915536E-18+0,0307955571635913i</v>
      </c>
      <c r="S164" s="240" t="str">
        <f t="shared" ca="1" si="43"/>
        <v>0,0307955571635913-1,01861971325969E-16i</v>
      </c>
      <c r="T164" s="240" t="str">
        <f t="shared" ca="1" si="44"/>
        <v>9,14881302052862E-17-0,0307955571635913i</v>
      </c>
      <c r="U164" s="241" t="str">
        <f t="shared" ca="1" si="45"/>
        <v>-0,0307955571635913-1,13187387831072E-17i</v>
      </c>
      <c r="V164" s="240" t="str">
        <f t="shared" ca="1" si="46"/>
        <v>7,52649385022658E-16+0,0307955571635913i</v>
      </c>
      <c r="W164" s="240" t="str">
        <f t="shared" ca="1" si="47"/>
        <v>0,0307955571635913-8,60170725740181E-16i</v>
      </c>
      <c r="X164" s="240" t="str">
        <f t="shared" ca="1" si="48"/>
        <v>-9,12988167867016E-16-0,0307955571635913i</v>
      </c>
      <c r="Y164" s="240" t="str">
        <f t="shared" ca="1" si="49"/>
        <v>-0,0307955571635913+1,02050950858454E-15i</v>
      </c>
      <c r="Z164" s="240" t="str">
        <f t="shared" ca="1" si="50"/>
        <v>1,12803084930206E-15+0,0307955571635913i</v>
      </c>
      <c r="AA164" s="240" t="str">
        <f t="shared" ca="1" si="51"/>
        <v>0,0307955571635913-1,29025608861027E-15i</v>
      </c>
      <c r="AB164" s="240" t="str">
        <f t="shared" ca="1" si="52"/>
        <v>-1,34307353073711E-15-0,0307955571635913i</v>
      </c>
      <c r="AC164" s="240" t="str">
        <f t="shared" ca="1" si="53"/>
        <v>-0,0307955571635913+1,50529877004532E-15i</v>
      </c>
      <c r="AD164" s="240" t="str">
        <f t="shared" ca="1" si="54"/>
        <v>-1,50530210890631E-15+0,0307955571635913i</v>
      </c>
      <c r="AE164" s="240" t="str">
        <f t="shared" ca="1" si="55"/>
        <v>0,0307955571635913+1,45248466677948E-15i</v>
      </c>
      <c r="AF164" s="240" t="str">
        <f t="shared" ca="1" si="56"/>
        <v>1,29025942747127E-15-0,0307955571635913i</v>
      </c>
      <c r="AG164" s="240" t="str">
        <f t="shared" ca="1" si="57"/>
        <v>-0,0307955571635913-1,23744198534443E-15i</v>
      </c>
      <c r="AH164" s="240" t="str">
        <f t="shared" ca="1" si="58"/>
        <v>-1,07521674603622E-15+0,0307955571635913i</v>
      </c>
      <c r="AI164" s="240" t="str">
        <f t="shared" ca="1" si="59"/>
        <v>0,0307955571635913+1,02239930390939E-15i</v>
      </c>
      <c r="AJ164" s="240" t="str">
        <f t="shared" ca="1" si="60"/>
        <v>8,60174064601178E-16-0,0307955571635913i</v>
      </c>
      <c r="AK164" s="240" t="str">
        <f t="shared" ca="1" si="61"/>
        <v>-0,0307955571635913-8,07356622474343E-16i</v>
      </c>
      <c r="AL164" s="240" t="str">
        <f t="shared" ca="1" si="62"/>
        <v>-7,54539180347508E-16+0,0307955571635913i</v>
      </c>
      <c r="AM164" s="240" t="str">
        <f t="shared" ca="1" si="63"/>
        <v>0,0307955571635913+4,82906143857922E-16i</v>
      </c>
      <c r="AN164" s="240" t="str">
        <f t="shared" ca="1" si="64"/>
        <v>4,30088701731087E-16-0,0307955571635913i</v>
      </c>
      <c r="AO164" s="240" t="str">
        <f t="shared" ca="1" si="65"/>
        <v>-0,0307955571635913-3,77271259604252E-16i</v>
      </c>
      <c r="AP164" s="240" t="str">
        <f t="shared" ca="1" si="66"/>
        <v>-3,24453817477417E-16+0,0307955571635913i</v>
      </c>
      <c r="AQ164" s="240" t="str">
        <f t="shared" ca="1" si="67"/>
        <v>0,0307955571635913+2,71636375350581E-16i</v>
      </c>
      <c r="AR164" s="240" t="str">
        <f t="shared" ca="1" si="68"/>
        <v>0,0307955571635913+2,71636375350581E-16i</v>
      </c>
      <c r="AS164" s="240" t="str">
        <f t="shared" ca="1" si="69"/>
        <v>-0,0307955571635913+5,28141032658377E-17i</v>
      </c>
      <c r="AT164" s="240" t="str">
        <f t="shared" ca="1" si="70"/>
        <v>1,05631545392673E-16+0,0307955571635913i</v>
      </c>
      <c r="AU164" s="240" t="str">
        <f t="shared" ca="1" si="71"/>
        <v>0,0307955571635913-1,58448987519509E-16i</v>
      </c>
      <c r="AV164" s="240" t="str">
        <f t="shared" ca="1" si="72"/>
        <v>-4,30082024009091E-16-0,0307955571635913i</v>
      </c>
      <c r="AW164" s="240" t="str">
        <f t="shared" ca="1" si="73"/>
        <v>-0,0307955571635913+4,82899466135929E-16i</v>
      </c>
      <c r="AX164" s="240" t="str">
        <f t="shared" ca="1" si="74"/>
        <v>5,35716908262764E-16+0,0307955571635913i</v>
      </c>
      <c r="AY164" s="240" t="str">
        <f t="shared" ca="1" si="75"/>
        <v>0,0307955571635913-5,88534350389599E-16i</v>
      </c>
      <c r="AZ164" s="240" t="str">
        <f t="shared" ca="1" si="76"/>
        <v>-8,60167386879182E-16-0,0307955571635913i</v>
      </c>
      <c r="BA164" s="240" t="str">
        <f t="shared" ca="1" si="77"/>
        <v>-0,0307955571635913+9,12984829006017E-16i</v>
      </c>
      <c r="BB164" s="240" t="str">
        <f t="shared" ca="1" si="78"/>
        <v>9,65802271132852E-16+0,0307955571635913i</v>
      </c>
      <c r="BC164" s="240" t="str">
        <f t="shared" ca="1" si="79"/>
        <v>0,0307955571635913-1,01861971325969E-15i</v>
      </c>
      <c r="BD164" s="240" t="str">
        <f t="shared" ca="1" si="80"/>
        <v>-1,07143715538652E-15-0,0307955571635913i</v>
      </c>
      <c r="BE164" s="240" t="str">
        <f t="shared" ca="1" si="81"/>
        <v>-0,0307955571635913+1,34307019187611E-15i</v>
      </c>
      <c r="BF164" s="240" t="str">
        <f t="shared" ca="1" si="82"/>
        <v>1,61470322836569E-15+0,0307955571635913i</v>
      </c>
      <c r="BG164" s="240" t="str">
        <f t="shared" ca="1" si="83"/>
        <v>0,0307955571635913+1,61471324494869E-15i</v>
      </c>
      <c r="BH164" s="240" t="str">
        <f t="shared" ca="1" si="84"/>
        <v>1,3430802084591E-15-0,0307955571635913i</v>
      </c>
      <c r="BI164" s="240" t="str">
        <f t="shared" ca="1" si="85"/>
        <v>-0,0307955571635913-1,50907836069501E-15i</v>
      </c>
      <c r="BJ164" s="240" t="str">
        <f t="shared" ca="1" si="86"/>
        <v>-1,23744532420543E-15+0,0307955571635913i</v>
      </c>
      <c r="BK164" s="240" t="str">
        <f t="shared" ca="1" si="87"/>
        <v>0,0307955571635913+9,65812287715847E-16i</v>
      </c>
      <c r="BL164" s="240" t="str">
        <f t="shared" ca="1" si="88"/>
        <v>1,13181043995176E-15-0,0307955571635913i</v>
      </c>
      <c r="BM164" s="240" t="str">
        <f t="shared" ca="1" si="89"/>
        <v>-0,0307955571635913-8,60177403462177E-16i</v>
      </c>
      <c r="BN164" s="240" t="str">
        <f t="shared" ca="1" si="90"/>
        <v>-1,02617555569809E-15+0,0307955571635913i</v>
      </c>
      <c r="BO164" s="240" t="str">
        <f t="shared" ca="1" si="91"/>
        <v>0,0307955571635913+7,54542519208504E-16i</v>
      </c>
      <c r="BP164" s="240" t="str">
        <f t="shared" ca="1" si="92"/>
        <v>4,82909482718922E-16-0,0307955571635913i</v>
      </c>
      <c r="BQ164" s="240" t="str">
        <f t="shared" ca="1" si="93"/>
        <v>-0,0307955571635913-6,48907634954834E-16i</v>
      </c>
      <c r="BR164" s="240" t="str">
        <f t="shared" ca="1" si="94"/>
        <v>-3,77274598465252E-16+0,0307955571635913i</v>
      </c>
      <c r="BS164" s="240" t="str">
        <f t="shared" ca="1" si="95"/>
        <v>0,0307955571635913+5,43272750701161E-16i</v>
      </c>
      <c r="BT164" s="240" t="str">
        <f t="shared" ca="1" si="96"/>
        <v>2,71639714211579E-16-0,0307955571635913i</v>
      </c>
      <c r="BU164" s="240" t="str">
        <f t="shared" ca="1" si="97"/>
        <v>-0,0307955571635913-6,67772199593346E-21i</v>
      </c>
      <c r="BV164" s="240" t="str">
        <f t="shared" ca="1" si="98"/>
        <v>-1,66004829957908E-16+0,0307955571635913i</v>
      </c>
      <c r="BW164" s="240" t="str">
        <f t="shared" ca="1" si="99"/>
        <v>0,0307955571635913-1,05628206531675E-16i</v>
      </c>
      <c r="BX164" s="240" t="str">
        <f t="shared" ca="1" si="100"/>
        <v>-3,7726124302126E-16-0,0307955571635913i</v>
      </c>
      <c r="BY164" s="240" t="str">
        <f t="shared" ca="1" si="101"/>
        <v>-0,0307955571635913+2,11263090785347E-16i</v>
      </c>
      <c r="BZ164" s="240" t="str">
        <f t="shared" ca="1" si="102"/>
        <v>4,8289612727493E-16+0,0307955571635913i</v>
      </c>
      <c r="CA164" s="240" t="str">
        <f t="shared" ca="1" si="103"/>
        <v>0,0307955571635913+1,19367753092748E-14i</v>
      </c>
      <c r="CB164" s="240" t="str">
        <f t="shared" ca="1" si="104"/>
        <v>8,60172395170679E-15-0,0307955571635913i</v>
      </c>
      <c r="CC164" s="240" t="str">
        <f t="shared" ca="1" si="105"/>
        <v>-0,0307955571635913-5,26667259413874E-15i</v>
      </c>
      <c r="CD164" s="240" t="str">
        <f t="shared" ca="1" si="106"/>
        <v>-2,36925242529619E-15+0,0307955571635913i</v>
      </c>
      <c r="CE164" s="240" t="str">
        <f t="shared" ca="1" si="107"/>
        <v>0,0307955571635913-9,65798932271855E-16i</v>
      </c>
      <c r="CF164" s="240" t="str">
        <f t="shared" ca="1" si="108"/>
        <v>-4,30085028983992E-15-0,0307955571635913i</v>
      </c>
      <c r="CG164" s="240" t="str">
        <f t="shared" ca="1" si="109"/>
        <v>-0,0307955571635913+7,19827045868244E-15i</v>
      </c>
      <c r="CH164" s="240" t="str">
        <f t="shared" ca="1" si="110"/>
        <v>1,05333218162505E-14+0,0307955571635913i</v>
      </c>
      <c r="CI164" s="240" t="str">
        <f t="shared" ca="1" si="111"/>
        <v>0,0307955571635913-1,38683731738185E-14i</v>
      </c>
      <c r="CJ164" s="240" t="str">
        <f t="shared" ca="1" si="112"/>
        <v>1,38683898681235E-14-0,0307955571635913i</v>
      </c>
      <c r="CK164" s="240" t="str">
        <f t="shared" ca="1" si="113"/>
        <v>-0,0307955571635913-1,0970969699281E-14i</v>
      </c>
      <c r="CL164" s="240" t="str">
        <f t="shared" ca="1" si="114"/>
        <v>-7,63591834171295E-15+0,0307955571635913i</v>
      </c>
      <c r="CM164" s="240" t="str">
        <f t="shared" ca="1" si="115"/>
        <v>0,0307955571635913+4,3008669841449E-15i</v>
      </c>
      <c r="CN164" s="240" t="str">
        <f t="shared" ca="1" si="116"/>
        <v>1,40344681530234E-15-0,0307955571635913i</v>
      </c>
      <c r="CO164" s="240" t="str">
        <f t="shared" ca="1" si="117"/>
        <v>-0,0307955571635913+1,93160454226571E-15i</v>
      </c>
      <c r="CP164" s="240" t="str">
        <f t="shared" ca="1" si="118"/>
        <v>5,26665589983376E-15+0,0307955571635913i</v>
      </c>
      <c r="CQ164" s="240" t="str">
        <f t="shared" ca="1" si="119"/>
        <v>0,0307955571635913-8,16407606867632E-15i</v>
      </c>
      <c r="CR164" s="240" t="str">
        <f t="shared" ca="1" si="120"/>
        <v>-1,14991274262443E-14-0,0307955571635913i</v>
      </c>
      <c r="CS164" s="240" t="str">
        <f t="shared" ca="1" si="121"/>
        <v>-0,0307955571635913+1,43965475950869E-14i</v>
      </c>
      <c r="CT164" s="240" t="str">
        <f t="shared" ca="1" si="122"/>
        <v>-1,29025842581297E-14+0,0307955571635913i</v>
      </c>
      <c r="CU164" s="240" t="str">
        <f t="shared" ca="1" si="123"/>
        <v>0,0307955571635913+9,56753290056163E-15i</v>
      </c>
      <c r="CV164" s="240" t="str">
        <f t="shared" ca="1" si="124"/>
        <v>6,23248154299358E-15-0,0307955571635913i</v>
      </c>
      <c r="CW164" s="240" t="str">
        <f t="shared" ca="1" si="125"/>
        <v>-0,0307955571635913-3,77269256287655E-15i</v>
      </c>
      <c r="CX164" s="240" t="str">
        <f t="shared" ca="1" si="126"/>
        <v>-4,37641205308487E-16+0,0307955571635913i</v>
      </c>
      <c r="CY164" s="240" t="str">
        <f t="shared" ca="1" si="127"/>
        <v>0,0307955571635913-2,89741015225956E-15i</v>
      </c>
      <c r="CZ164" s="240" t="str">
        <f t="shared" ca="1" si="128"/>
        <v>-6,23246150982761E-15-0,0307955571635913i</v>
      </c>
      <c r="DA164" s="240" t="str">
        <f t="shared" ca="1" si="129"/>
        <v>-0,0307955571635913+9,56751286739566E-15i</v>
      </c>
      <c r="DB164" s="240" t="str">
        <f t="shared" ca="1" si="130"/>
        <v>1,29025642249637E-14+0,0307955571635913i</v>
      </c>
      <c r="DC164" s="240" t="str">
        <f t="shared" ca="1" si="131"/>
        <v>0,0307955571635913+1,52718300057039E-14i</v>
      </c>
      <c r="DD164" s="240" t="str">
        <f t="shared" ca="1" si="132"/>
        <v>1,19367786481358E-14-0,0307955571635913i</v>
      </c>
      <c r="DE164" s="240" t="str">
        <f t="shared" ca="1" si="133"/>
        <v>-0,0307955571635913-8,60172729056778E-15i</v>
      </c>
      <c r="DF164" s="240" t="str">
        <f t="shared" ca="1" si="134"/>
        <v>-5,26667593299973E-15+0,0307955571635913i</v>
      </c>
      <c r="DG164" s="240" t="str">
        <f t="shared" ca="1" si="135"/>
        <v>0,0307955571635913+1,93162457543169E-15i</v>
      </c>
      <c r="DH164" s="240" t="str">
        <f t="shared" ca="1" si="136"/>
        <v>-5,28164404685361E-16-0,0307955571635913i</v>
      </c>
      <c r="DI164" s="240" t="str">
        <f t="shared" ca="1" si="137"/>
        <v>-0,0307955571635913+3,8632157622534E-15i</v>
      </c>
      <c r="DJ164" s="240" t="str">
        <f t="shared" ca="1" si="138"/>
        <v>7,19826711982145E-15+0,0307955571635913i</v>
      </c>
      <c r="DK164" s="240" t="str">
        <f t="shared" ca="1" si="139"/>
        <v>0,0307955571635913-1,05333184773895E-14i</v>
      </c>
      <c r="DL164" s="240" t="str">
        <f t="shared" ca="1" si="140"/>
        <v>-1,38683698349576E-14-0,0307955571635913i</v>
      </c>
      <c r="DM164" s="240" t="str">
        <f t="shared" ca="1" si="141"/>
        <v>-0,0307955571635913-1,430602439571E-14i</v>
      </c>
      <c r="DN164" s="240" t="str">
        <f t="shared" ca="1" si="142"/>
        <v>-1,0970973038142E-14+0,0307955571635913i</v>
      </c>
      <c r="DO164" s="240" t="str">
        <f t="shared" ca="1" si="143"/>
        <v>0,0307955571635913+7,63592168057394E-15i</v>
      </c>
      <c r="DP164" s="240" t="str">
        <f t="shared" ca="1" si="144"/>
        <v>4,30087032300589E-15-0,0307955571635913i</v>
      </c>
      <c r="DQ164" s="240" t="str">
        <f t="shared" ca="1" si="145"/>
        <v>-0,0307955571635913-9,65818965437843E-16i</v>
      </c>
      <c r="DR164" s="240" t="str">
        <f t="shared" ca="1" si="146"/>
        <v>1,49397001467921E-15+0,0307955571635913i</v>
      </c>
      <c r="DS164" s="240" t="str">
        <f t="shared" ca="1" si="147"/>
        <v>0,0307955571635913-4,82902137224724E-15i</v>
      </c>
      <c r="DT164" s="240" t="str">
        <f t="shared" ca="1" si="148"/>
        <v>-8,1640727298153E-15-0,0307955571635913i</v>
      </c>
      <c r="DU164" s="240" t="str">
        <f t="shared" ca="1" si="149"/>
        <v>-0,0307955571635913+1,14991240873833E-14i</v>
      </c>
      <c r="DV164" s="240" t="str">
        <f t="shared" ca="1" si="150"/>
        <v>1,48341754449514E-14+0,0307955571635913i</v>
      </c>
      <c r="DW164" s="240" t="str">
        <f t="shared" ca="1" si="151"/>
        <v>0,0307955571635913+1,33402187857162E-14i</v>
      </c>
      <c r="DX164" s="240" t="str">
        <f t="shared" ca="1" si="152"/>
        <v>1,00051674281481E-14-0,0307955571635913i</v>
      </c>
      <c r="DY164" s="240" t="str">
        <f t="shared" ca="1" si="153"/>
        <v>-0,0307955571635913-6,67011607058009E-15i</v>
      </c>
      <c r="DZ164" s="240" t="str">
        <f t="shared" ca="1" si="154"/>
        <v>-3,33506471301204E-15+0,0307955571635913i</v>
      </c>
      <c r="EA164" s="240" t="str">
        <f t="shared" ca="1" si="155"/>
        <v>0,0307955571635913+1,33554439918669E-20i</v>
      </c>
      <c r="EB164" s="240" t="str">
        <f t="shared" ca="1" si="156"/>
        <v>-3,33503800212406E-15-0,0307955571635913i</v>
      </c>
      <c r="EC164" s="240" t="str">
        <f t="shared" ca="1" si="157"/>
        <v>-0,0307955571635913+5,79482698224112E-15i</v>
      </c>
      <c r="ED164" s="240" t="str">
        <f t="shared" ca="1" si="158"/>
        <v>9,12987833980917E-15+0,0307955571635913i</v>
      </c>
      <c r="EE164" s="240" t="str">
        <f t="shared" ca="1" si="159"/>
        <v>0,0307955571635913-1,24649296973772E-14i</v>
      </c>
      <c r="EF164" s="240" t="str">
        <f t="shared" ca="1" si="160"/>
        <v>1,48342021558394E-14-0,0307955571635913i</v>
      </c>
      <c r="EG164" s="240" t="str">
        <f t="shared" ca="1" si="161"/>
        <v>-0,0307955571635913-1,14991507982713E-14i</v>
      </c>
      <c r="EH164" s="240" t="str">
        <f t="shared" ca="1" si="162"/>
        <v>-9,03936181815427E-15+0,0307955571635913i</v>
      </c>
      <c r="EI164" s="240" t="str">
        <f t="shared" ca="1" si="163"/>
        <v>0,0307955571635913+5,70431046058622E-15i</v>
      </c>
      <c r="EJ164" s="240" t="str">
        <f t="shared" ca="1" si="164"/>
        <v>2,36925910301819E-15-0,0307955571635913i</v>
      </c>
      <c r="EK164" s="240" t="str">
        <f t="shared" ca="1" si="165"/>
        <v>-0,0307955571635913+9,65792254549859E-16i</v>
      </c>
      <c r="EL164" s="240" t="str">
        <f t="shared" ca="1" si="166"/>
        <v>4,3008436121179E-15+0,0307955571635913i</v>
      </c>
      <c r="EM164" s="240" t="str">
        <f t="shared" ca="1" si="167"/>
        <v>0,0307955571635913-6,76063259223497E-15i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-0,0874807133228601-0,247301523109322i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-0,154520302050059+0,285437459965219i</v>
      </c>
      <c r="H165" s="247" t="str">
        <f t="shared" si="180"/>
        <v>0,00307221162212881-0,0819015197477497i</v>
      </c>
      <c r="I165" s="247" t="str">
        <f t="shared" si="174"/>
        <v>-0,00464631607493501+0,0893553716539231i</v>
      </c>
      <c r="J165" s="275" t="str">
        <f ca="1">IMPRODUCT(1/N_FFT2,CB100)</f>
        <v>-0,00256567643841165-0,0000799850024185363i</v>
      </c>
      <c r="K165" s="274" t="str">
        <f t="shared" ca="1" si="175"/>
        <v>0,0000190680332967223-0,000228885336095496i</v>
      </c>
      <c r="N165" s="265">
        <f t="shared" ref="N165:N228" ca="1" si="185">Ioutput2+O165</f>
        <v>2.9030147684775458</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0.90301476847754569</v>
      </c>
      <c r="P165" s="240" t="str">
        <f t="shared" ref="P165:P228" ca="1" si="187">IMPRODUCT(O165,IMEXP(COMPLEX(0,-2*PI()*1*B165/Nt_load2)))</f>
        <v>-0,0221610917927751-0,902742797312229i</v>
      </c>
      <c r="Q165" s="240" t="str">
        <f t="shared" ref="Q165:Q228" ca="1" si="188">IMPRODUCT(O165,IMEXP(COMPLEX(0,-2*PI()*2*B165/Nt_load2)))</f>
        <v>-0,901927047641539+0,0443088345725015i</v>
      </c>
      <c r="R165" s="240" t="str">
        <f t="shared" ref="R165:R228" ca="1" si="189">IMPRODUCT(O165,IMEXP(COMPLEX(0,-2*PI()*3*B165/Nt_load2)))</f>
        <v>0,066429887367105+0,900568010842573i</v>
      </c>
      <c r="S165" s="240" t="str">
        <f t="shared" ref="S165:S228" ca="1" si="190">IMPRODUCT(O165,IMEXP(COMPLEX(0,-2*PI()*4*B165/Nt_load2)))</f>
        <v>0,898666505548284-0,0885109252815312i</v>
      </c>
      <c r="T165" s="240" t="str">
        <f t="shared" ref="T165:T228" ca="1" si="191">IMPRODUCT(O165,IMEXP(COMPLEX(0,-2*PI()*5*B165/Nt_load2)))</f>
        <v>-0,110538647524196-0,896223677154357i</v>
      </c>
      <c r="U165" s="241" t="str">
        <f t="shared" ref="U165:U228" ca="1" si="192">IMPRODUCT(O165,IMEXP(COMPLEX(0,-2*PI()*6*B165/Nt_load2)))</f>
        <v>-0,893240997129273+0,132499785418908i</v>
      </c>
      <c r="V165" s="240" t="str">
        <f t="shared" ref="V165:V228" ca="1" si="193">IMPRODUCT(O165,IMEXP(COMPLEX(0,-2*PI()*7*B165/Nt_load2)))</f>
        <v>0,154381110397396+0,889720262127947i</v>
      </c>
      <c r="W165" s="240" t="str">
        <f t="shared" ref="W165:W228" ca="1" si="194">IMPRODUCT(O165,IMEXP(COMPLEX(0,-2*PI()*8*B165/Nt_load2)))</f>
        <v>0,885663592909514-0,176169441967573i</v>
      </c>
      <c r="X165" s="240" t="str">
        <f t="shared" ref="X165:X228" ca="1" si="195">IMPRODUCT(O165,IMEXP(COMPLEX(0,-2*PI()*9*B165/Nt_load2)))</f>
        <v>-0,197851655653397-0,88107343305979i</v>
      </c>
      <c r="Y165" s="240" t="str">
        <f t="shared" ref="Y165:Y228" ca="1" si="196">IMPRODUCT(O165,IMEXP(COMPLEX(0,-2*PI()*10*B165/Nt_load2)))</f>
        <v>-0,875952547519448+0,219414690900005i</v>
      </c>
      <c r="Z165" s="240" t="str">
        <f t="shared" ref="Z165:Z228" ca="1" si="197">IMPRODUCT(O165,IMEXP(COMPLEX(0,-2*PI()*11*B165/Nt_load2)))</f>
        <v>0,240845558941173+0,870304020918477i</v>
      </c>
      <c r="AA165" s="240" t="str">
        <f t="shared" ref="AA165:AA228" ca="1" si="198">IMPRODUCT(O165,IMEXP(COMPLEX(0,-2*PI()*12*B165/Nt_load2)))</f>
        <v>0,864131255718046-0,262131350623516i</v>
      </c>
      <c r="AB165" s="240" t="str">
        <f t="shared" ref="AB165:AB228" ca="1" si="199">IMPRODUCT(O165,IMEXP(COMPLEX(0,-2*PI()*13*B165/Nt_load2)))</f>
        <v>-0,283259244181965-0,857437970161117i</v>
      </c>
      <c r="AC165" s="240" t="str">
        <f t="shared" ref="AC165:AC228" ca="1" si="200">IMPRODUCT(O165,IMEXP(COMPLEX(0,-2*PI()*14*B165/Nt_load2)))</f>
        <v>-0,850228196032664+0,304216512963379i</v>
      </c>
      <c r="AD165" s="240" t="str">
        <f t="shared" ref="AD165:AD228" ca="1" si="201">IMPRODUCT(O165,IMEXP(COMPLEX(0,-2*PI()*15*B165/Nt_load2)))</f>
        <v>0,324990533092857+0,84250627623097i</v>
      </c>
      <c r="AE165" s="240" t="str">
        <f t="shared" ref="AE165:AE228" ca="1" si="202">IMPRODUCT(O165,IMEXP(COMPLEX(0,-2*PI()*16*B165/Nt_load2)))</f>
        <v>0,834276862151812-0,345568791077379i</v>
      </c>
      <c r="AF165" s="240" t="str">
        <f t="shared" ref="AF165:AF228" ca="1" si="203">IMPRODUCT(O165,IMEXP(COMPLEX(0,-2*PI()*17*B165/Nt_load2)))</f>
        <v>-0,365938891343722-0,825544910886551i</v>
      </c>
      <c r="AG165" s="240" t="str">
        <f t="shared" ref="AG165:AG228" ca="1" si="204">IMPRODUCT(O165,IMEXP(COMPLEX(0,-2*PI()*18*B165/Nt_load2)))</f>
        <v>-0,816315682236048+0,386088563705338i</v>
      </c>
      <c r="AH165" s="240" t="str">
        <f t="shared" ref="AH165:AH228" ca="1" si="205">IMPRODUCT(O165,IMEXP(COMPLEX(0,-2*PI()*19*B165/Nt_load2)))</f>
        <v>0,406005670752959+0,806594735542575i</v>
      </c>
      <c r="AI165" s="240" t="str">
        <f t="shared" ref="AI165:AI228" ca="1" si="206">IMPRODUCT(O165,IMEXP(COMPLEX(0,-2*PI()*20*B165/Nt_load2)))</f>
        <v>0,79638792634097-0,425678215165968i</v>
      </c>
      <c r="AJ165" s="240" t="str">
        <f t="shared" ref="AJ165:AJ228" ca="1" si="207">IMPRODUCT(O165,IMEXP(COMPLEX(0,-2*PI()*21*B165/Nt_load2)))</f>
        <v>-0,445094346939377-0,785701402831358i</v>
      </c>
      <c r="AK165" s="240" t="str">
        <f t="shared" ref="AK165:AK228" ca="1" si="208">IMPRODUCT(O165,IMEXP(COMPLEX(0,-2*PI()*22*B165/Nt_load2)))</f>
        <v>-0,774541602175948+0,464242370521337i</v>
      </c>
      <c r="AL165" s="240" t="str">
        <f t="shared" ref="AL165:AL228" ca="1" si="209">IMPRODUCT(O165,IMEXP(COMPLEX(0,-2*PI()*23*B165/Nt_load2)))</f>
        <v>0,483110751858358+0,76291524662141i</v>
      </c>
      <c r="AM165" s="240" t="str">
        <f t="shared" ref="AM165:AM228" ca="1" si="210">IMPRODUCT(O165,IMEXP(COMPLEX(0,-2*PI()*24*B165/Nt_load2)))</f>
        <v>0,750829339449499-0,501688125343209i</v>
      </c>
      <c r="AN165" s="240" t="str">
        <f t="shared" ref="AN165:AN228" ca="1" si="211">IMPRODUCT(O165,IMEXP(COMPLEX(0,-2*PI()*25*B165/Nt_load2)))</f>
        <v>-0,519963300660681-0,73829116075882i</v>
      </c>
      <c r="AO165" s="240" t="str">
        <f t="shared" ref="AO165:AO228" ca="1" si="212">IMPRODUCT(O165,IMEXP(COMPLEX(0,-2*PI()*26*B165/Nt_load2)))</f>
        <v>-0,725308263079436+0,537925269528442i</v>
      </c>
      <c r="AP165" s="240" t="str">
        <f t="shared" ref="AP165:AP228" ca="1" si="213">IMPRODUCT(O165,IMEXP(COMPLEX(0,-2*PI()*27*B165/Nt_load2)))</f>
        <v>0,555563212328233+0,711888466823343i</v>
      </c>
      <c r="AQ165" s="240" t="str">
        <f t="shared" ref="AQ165:AQ228" ca="1" si="214">IMPRODUCT(O165,IMEXP(COMPLEX(0,-2*PI()*28*B165/Nt_load2)))</f>
        <v>0,698039855574058-0,572866504622764i</v>
      </c>
      <c r="AR165" s="240" t="str">
        <f t="shared" ref="AR165:AR228" ca="1" si="215">IMPRODUCT(O165,IMEXP(COMPLEX(0,-2*PI()*28*B165/Nt_load2)))</f>
        <v>0,698039855574058-0,572866504622764i</v>
      </c>
      <c r="AS165" s="240" t="str">
        <f t="shared" ref="AS165:AS228" ca="1" si="216">IMPRODUCT(O165,IMEXP(COMPLEX(0,-2*PI()*30*B165/Nt_load2)))</f>
        <v>-0,669089808915589+0,606427654130199i</v>
      </c>
      <c r="AT165" s="240" t="str">
        <f t="shared" ref="AT165:AT228" ca="1" si="217">IMPRODUCT(O165,IMEXP(COMPLEX(0,-2*PI()*31*B165/Nt_load2)))</f>
        <v>0,622665295361641+0,654005811931941i</v>
      </c>
      <c r="AU165" s="240" t="str">
        <f t="shared" ref="AU165:AU228" ca="1" si="218">IMPRODUCT(O165,IMEXP(COMPLEX(0,-2*PI()*32*B165/Nt_load2)))</f>
        <v>0,638527866302098-0,638527866302047i</v>
      </c>
      <c r="AV165" s="240" t="str">
        <f t="shared" ref="AV165:AV228" ca="1" si="219">IMPRODUCT(O165,IMEXP(COMPLEX(0,-2*PI()*33*B165/Nt_load2)))</f>
        <v>-0,654005811931952-0,622665295361628i</v>
      </c>
      <c r="AW165" s="240" t="str">
        <f t="shared" ref="AW165:AW228" ca="1" si="220">IMPRODUCT(O165,IMEXP(COMPLEX(0,-2*PI()*34*B165/Nt_load2)))</f>
        <v>-0,606427654130186+0,669089808915601i</v>
      </c>
      <c r="AX165" s="240" t="str">
        <f t="shared" ref="AX165:AX228" ca="1" si="221">IMPRODUCT(O165,IMEXP(COMPLEX(0,-2*PI()*35*B165/Nt_load2)))</f>
        <v>0,683770771217178+0,589824723555753i</v>
      </c>
      <c r="AY165" s="240" t="str">
        <f t="shared" ref="AY165:AY228" ca="1" si="222">IMPRODUCT(O165,IMEXP(COMPLEX(0,-2*PI()*36*B165/Nt_load2)))</f>
        <v>0,57286650462275-0,698039855574069i</v>
      </c>
      <c r="AZ165" s="240" t="str">
        <f t="shared" ref="AZ165:AZ228" ca="1" si="223">IMPRODUCT(O165,IMEXP(COMPLEX(0,-2*PI()*37*B165/Nt_load2)))</f>
        <v>-0,711888466823353-0,55556321232822i</v>
      </c>
      <c r="BA165" s="240" t="str">
        <f t="shared" ref="BA165:BA228" ca="1" si="224">IMPRODUCT(O165,IMEXP(COMPLEX(0,-2*PI()*38*B165/Nt_load2)))</f>
        <v>-0,537925269528501+0,725308263079392i</v>
      </c>
      <c r="BB165" s="240" t="str">
        <f t="shared" ref="BB165:BB228" ca="1" si="225">IMPRODUCT(O165,IMEXP(COMPLEX(0,-2*PI()*39*B165/Nt_load2)))</f>
        <v>0,73829116075883+0,519963300660668i</v>
      </c>
      <c r="BC165" s="240" t="str">
        <f t="shared" ref="BC165:BC228" ca="1" si="226">IMPRODUCT(O165,IMEXP(COMPLEX(0,-2*PI()*40*B165/Nt_load2)))</f>
        <v>0,501688125343195-0,750829339449509i</v>
      </c>
      <c r="BD165" s="240" t="str">
        <f t="shared" ref="BD165:BD228" ca="1" si="227">IMPRODUCT(O165,IMEXP(COMPLEX(0,-2*PI()*41*B165/Nt_load2)))</f>
        <v>-0,762915246621372-0,483110751858419i</v>
      </c>
      <c r="BE165" s="240" t="str">
        <f t="shared" ref="BE165:BE228" ca="1" si="228">IMPRODUCT(O165,IMEXP(COMPLEX(0,-2*PI()*42*B165/Nt_load2)))</f>
        <v>-0,464242370521316+0,774541602175961i</v>
      </c>
      <c r="BF165" s="240" t="str">
        <f t="shared" ref="BF165:BF228" ca="1" si="229">IMPRODUCT(O165,IMEXP(COMPLEX(0,-2*PI()*43*B165/Nt_load2)))</f>
        <v>0,785701402831367+0,445094346939362i</v>
      </c>
      <c r="BG165" s="240" t="str">
        <f t="shared" ref="BG165:BG228" ca="1" si="230">IMPRODUCT(O165,IMEXP(COMPLEX(0,-2*PI()*44*B165/Nt_load2)))</f>
        <v>0,42567821516603-0,796387926340938i</v>
      </c>
      <c r="BH165" s="240" t="str">
        <f t="shared" ref="BH165:BH228" ca="1" si="231">IMPRODUCT(O165,IMEXP(COMPLEX(0,-2*PI()*45*B165/Nt_load2)))</f>
        <v>-0,806594735542581-0,406005670752946i</v>
      </c>
      <c r="BI165" s="240" t="str">
        <f t="shared" ref="BI165:BI228" ca="1" si="232">IMPRODUCT(O165,IMEXP(COMPLEX(0,-2*PI()*46*B165/Nt_load2)))</f>
        <v>-0,38608856370532+0,816315682236057i</v>
      </c>
      <c r="BJ165" s="240" t="str">
        <f t="shared" ref="BJ165:BJ228" ca="1" si="233">IMPRODUCT(O165,IMEXP(COMPLEX(0,-2*PI()*47*B165/Nt_load2)))</f>
        <v>0,82554491088652+0,365938891343791i</v>
      </c>
      <c r="BK165" s="240" t="str">
        <f t="shared" ref="BK165:BK228" ca="1" si="234">IMPRODUCT(O165,IMEXP(COMPLEX(0,-2*PI()*48*B165/Nt_load2)))</f>
        <v>0,34556879107736-0,83427686215182i</v>
      </c>
      <c r="BL165" s="240" t="str">
        <f t="shared" ref="BL165:BL228" ca="1" si="235">IMPRODUCT(O165,IMEXP(COMPLEX(0,-2*PI()*49*B165/Nt_load2)))</f>
        <v>-0,842506276230976-0,324990533092845i</v>
      </c>
      <c r="BM165" s="240" t="str">
        <f t="shared" ref="BM165:BM228" ca="1" si="236">IMPRODUCT(O165,IMEXP(COMPLEX(0,-2*PI()*50*B165/Nt_load2)))</f>
        <v>-0,304216512963445+0,85022819603264i</v>
      </c>
      <c r="BN165" s="240" t="str">
        <f t="shared" ref="BN165:BN228" ca="1" si="237">IMPRODUCT(O165,IMEXP(COMPLEX(0,-2*PI()*51*B165/Nt_load2)))</f>
        <v>0,857437970161122+0,283259244181952i</v>
      </c>
      <c r="BO165" s="240" t="str">
        <f t="shared" ref="BO165:BO228" ca="1" si="238">IMPRODUCT(O165,IMEXP(COMPLEX(0,-2*PI()*52*B165/Nt_load2)))</f>
        <v>0,262131350623496-0,864131255718052i</v>
      </c>
      <c r="BP165" s="240" t="str">
        <f t="shared" ref="BP165:BP228" ca="1" si="239">IMPRODUCT(O165,IMEXP(COMPLEX(0,-2*PI()*53*B165/Nt_load2)))</f>
        <v>-0,870304020918457-0,240845558941246i</v>
      </c>
      <c r="BQ165" s="240" t="str">
        <f t="shared" ref="BQ165:BQ228" ca="1" si="240">IMPRODUCT(O165,IMEXP(COMPLEX(0,-2*PI()*54*B165/Nt_load2)))</f>
        <v>-0,219414690899986+0,875952547519453i</v>
      </c>
      <c r="BR165" s="240" t="str">
        <f t="shared" ref="BR165:BR228" ca="1" si="241">IMPRODUCT(O165,IMEXP(COMPLEX(0,-2*PI()*55*B165/Nt_load2)))</f>
        <v>0,881073433059793+0,197851655653385i</v>
      </c>
      <c r="BS165" s="240" t="str">
        <f t="shared" ref="BS165:BS228" ca="1" si="242">IMPRODUCT(O165,IMEXP(COMPLEX(0,-2*PI()*56*B165/Nt_load2)))</f>
        <v>0,176169441967642-0,8856635929095i</v>
      </c>
      <c r="BT165" s="240" t="str">
        <f t="shared" ref="BT165:BT228" ca="1" si="243">IMPRODUCT(O165,IMEXP(COMPLEX(0,-2*PI()*57*B165/Nt_load2)))</f>
        <v>-0,889720262127949-0,154381110397383i</v>
      </c>
      <c r="BU165" s="240" t="str">
        <f t="shared" ref="BU165:BU228" ca="1" si="244">IMPRODUCT(O165,IMEXP(COMPLEX(0,-2*PI()*58*B165/Nt_load2)))</f>
        <v>-0,132499785418889+0,893240997129276i</v>
      </c>
      <c r="BV165" s="240" t="str">
        <f t="shared" ref="BV165:BV228" ca="1" si="245">IMPRODUCT(O165,IMEXP(COMPLEX(0,-2*PI()*59*B165/Nt_load2)))</f>
        <v>0,896223677154351+0,110538647524247i</v>
      </c>
      <c r="BW165" s="240" t="str">
        <f t="shared" ref="BW165:BW228" ca="1" si="246">IMPRODUCT(O165,IMEXP(COMPLEX(0,-2*PI()*60*B165/Nt_load2)))</f>
        <v>0,0885109252815403-0,898666505548283i</v>
      </c>
      <c r="BX165" s="240" t="str">
        <f t="shared" ref="BX165:BX228" ca="1" si="247">IMPRODUCT(O165,IMEXP(COMPLEX(0,-2*PI()*61*B165/Nt_load2)))</f>
        <v>-0,900568010842574-0,0664298873670933i</v>
      </c>
      <c r="BY165" s="240" t="str">
        <f t="shared" ref="BY165:BY228" ca="1" si="248">IMPRODUCT(O165,IMEXP(COMPLEX(0,-2*PI()*62*B165/Nt_load2)))</f>
        <v>-0,0443088345725468+0,901927047641536i</v>
      </c>
      <c r="BZ165" s="240" t="str">
        <f t="shared" ref="BZ165:BZ228" ca="1" si="249">IMPRODUCT(O165,IMEXP(COMPLEX(0,-2*PI()*63*B165/Nt_load2)))</f>
        <v>0,902742797312224+0,0221610917929705i</v>
      </c>
      <c r="CA165" s="240" t="str">
        <f t="shared" ref="CA165:CA228" ca="1" si="250">IMPRODUCT(O165,IMEXP(COMPLEX(0,-2*PI()*64*B165/Nt_load2)))</f>
        <v>2,52227414542171E-13-0,903014768477546i</v>
      </c>
      <c r="CB165" s="240" t="str">
        <f t="shared" ref="CB165:CB228" ca="1" si="251">IMPRODUCT(O165,IMEXP(COMPLEX(0,-2*PI()*65*B165/Nt_load2)))</f>
        <v>-0,902742797312237+0,0221610917924533i</v>
      </c>
      <c r="CC165" s="240" t="str">
        <f t="shared" ref="CC165:CC228" ca="1" si="252">IMPRODUCT(O165,IMEXP(COMPLEX(0,-2*PI()*66*B165/Nt_load2)))</f>
        <v>0,0443088345721327+0,901927047641557i</v>
      </c>
      <c r="CD165" s="240" t="str">
        <f t="shared" ref="CD165:CD228" ca="1" si="253">IMPRODUCT(O165,IMEXP(COMPLEX(0,-2*PI()*67*B165/Nt_load2)))</f>
        <v>0,900568010842606-0,066429887366667i</v>
      </c>
      <c r="CE165" s="240" t="str">
        <f t="shared" ref="CE165:CE228" ca="1" si="254">IMPRODUCT(O165,IMEXP(COMPLEX(0,-2*PI()*68*B165/Nt_load2)))</f>
        <v>-0,0885109252819322-0,898666505548244i</v>
      </c>
      <c r="CF165" s="240" t="str">
        <f t="shared" ref="CF165:CF228" ca="1" si="255">IMPRODUCT(O165,IMEXP(COMPLEX(0,-2*PI()*69*B165/Nt_load2)))</f>
        <v>-0,896223677154313+0,110538647524549i</v>
      </c>
      <c r="CG165" s="240" t="str">
        <f t="shared" ref="CG165:CG228" ca="1" si="256">IMPRODUCT(O165,IMEXP(COMPLEX(0,-2*PI()*70*B165/Nt_load2)))</f>
        <v>0,13249978541919+0,893240997129232i</v>
      </c>
      <c r="CH165" s="240" t="str">
        <f t="shared" ref="CH165:CH228" ca="1" si="257">IMPRODUCT(O165,IMEXP(COMPLEX(0,-2*PI()*71*B165/Nt_load2)))</f>
        <v>0,889720262127913-0,154381110397595i</v>
      </c>
      <c r="CI165" s="240" t="str">
        <f t="shared" ref="CI165:CI228" ca="1" si="258">IMPRODUCT(O165,IMEXP(COMPLEX(0,-2*PI()*72*B165/Nt_load2)))</f>
        <v>-0,176169441967764-0,885663592909476i</v>
      </c>
      <c r="CJ165" s="240" t="str">
        <f t="shared" ref="CJ165:CJ228" ca="1" si="259">IMPRODUCT(O165,IMEXP(COMPLEX(0,-2*PI()*73*B165/Nt_load2)))</f>
        <v>-0,881073433059766+0,197851655653507i</v>
      </c>
      <c r="CK165" s="240" t="str">
        <f t="shared" ref="CK165:CK228" ca="1" si="260">IMPRODUCT(O165,IMEXP(COMPLEX(0,-2*PI()*74*B165/Nt_load2)))</f>
        <v>0,21941469090002+0,875952547519444i</v>
      </c>
      <c r="CL165" s="240" t="str">
        <f t="shared" ref="CL165:CL228" ca="1" si="261">IMPRODUCT(O165,IMEXP(COMPLEX(0,-2*PI()*75*B165/Nt_load2)))</f>
        <v>0,870304020918472-0,240845558941193i</v>
      </c>
      <c r="CM165" s="240" t="str">
        <f t="shared" ref="CM165:CM228" ca="1" si="262">IMPRODUCT(O165,IMEXP(COMPLEX(0,-2*PI()*76*B165/Nt_load2)))</f>
        <v>-0,262131350623443-0,864131255718068i</v>
      </c>
      <c r="CN165" s="240" t="str">
        <f t="shared" ref="CN165:CN228" ca="1" si="263">IMPRODUCT(O165,IMEXP(COMPLEX(0,-2*PI()*77*B165/Nt_load2)))</f>
        <v>-0,857437970161167+0,283259244181814i</v>
      </c>
      <c r="CO165" s="240" t="str">
        <f t="shared" ref="CO165:CO228" ca="1" si="264">IMPRODUCT(O165,IMEXP(COMPLEX(0,-2*PI()*78*B165/Nt_load2)))</f>
        <v>0,304216512963224+0,85022819603272i</v>
      </c>
      <c r="CP165" s="240" t="str">
        <f t="shared" ref="CP165:CP228" ca="1" si="265">IMPRODUCT(O165,IMEXP(COMPLEX(0,-2*PI()*79*B165/Nt_load2)))</f>
        <v>0,842506276231059-0,324990533092625i</v>
      </c>
      <c r="CQ165" s="240" t="str">
        <f t="shared" ref="CQ165:CQ228" ca="1" si="266">IMPRODUCT(O165,IMEXP(COMPLEX(0,-2*PI()*80*B165/Nt_load2)))</f>
        <v>-0,34556879107706-0,834276862151945i</v>
      </c>
      <c r="CR165" s="240" t="str">
        <f t="shared" ref="CR165:CR228" ca="1" si="267">IMPRODUCT(O165,IMEXP(COMPLEX(0,-2*PI()*81*B165/Nt_load2)))</f>
        <v>-0,825544910886688+0,365938891343412i</v>
      </c>
      <c r="CS165" s="240" t="str">
        <f t="shared" ref="CS165:CS228" ca="1" si="268">IMPRODUCT(O165,IMEXP(COMPLEX(0,-2*PI()*82*B165/Nt_load2)))</f>
        <v>0,386088563704945+0,816315682236234i</v>
      </c>
      <c r="CT165" s="240" t="str">
        <f t="shared" ref="CT165:CT228" ca="1" si="269">IMPRODUCT(O165,IMEXP(COMPLEX(0,-2*PI()*83*B165/Nt_load2)))</f>
        <v>0,806594735542398-0,406005670753309i</v>
      </c>
      <c r="CU165" s="240" t="str">
        <f t="shared" ref="CU165:CU228" ca="1" si="270">IMPRODUCT(O165,IMEXP(COMPLEX(0,-2*PI()*84*B165/Nt_load2)))</f>
        <v>-0,425678215166309-0,796387926340789i</v>
      </c>
      <c r="CV165" s="240" t="str">
        <f t="shared" ref="CV165:CV228" ca="1" si="271">IMPRODUCT(O165,IMEXP(COMPLEX(0,-2*PI()*85*B165/Nt_load2)))</f>
        <v>-0,785701402831217+0,445094346939627i</v>
      </c>
      <c r="CW165" s="240" t="str">
        <f t="shared" ref="CW165:CW228" ca="1" si="272">IMPRODUCT(O165,IMEXP(COMPLEX(0,-2*PI()*86*B165/Nt_load2)))</f>
        <v>0,4642423705215+0,774541602175851i</v>
      </c>
      <c r="CX165" s="240" t="str">
        <f t="shared" ref="CX165:CX228" ca="1" si="273">IMPRODUCT(O165,IMEXP(COMPLEX(0,-2*PI()*87*B165/Nt_load2)))</f>
        <v>0,762915246621312-0,483110751858513i</v>
      </c>
      <c r="CY165" s="240" t="str">
        <f t="shared" ref="CY165:CY228" ca="1" si="274">IMPRODUCT(O165,IMEXP(COMPLEX(0,-2*PI()*88*B165/Nt_load2)))</f>
        <v>-0,501688125343304-0,750829339449436i</v>
      </c>
      <c r="CZ165" s="240" t="str">
        <f t="shared" ref="CZ165:CZ228" ca="1" si="275">IMPRODUCT(O165,IMEXP(COMPLEX(0,-2*PI()*89*B165/Nt_load2)))</f>
        <v>-0,73829116075881+0,519963300660696i</v>
      </c>
      <c r="DA165" s="240" t="str">
        <f t="shared" ref="DA165:DA228" ca="1" si="276">IMPRODUCT(O165,IMEXP(COMPLEX(0,-2*PI()*90*B165/Nt_load2)))</f>
        <v>0,537925269528451+0,725308263079429i</v>
      </c>
      <c r="DB165" s="240" t="str">
        <f t="shared" ref="DB165:DB228" ca="1" si="277">IMPRODUCT(O165,IMEXP(COMPLEX(0,-2*PI()*91*B165/Nt_load2)))</f>
        <v>0,711888466823395-0,555563212328166i</v>
      </c>
      <c r="DC165" s="240" t="str">
        <f t="shared" ref="DC165:DC228" ca="1" si="278">IMPRODUCT(O165,IMEXP(COMPLEX(0,-2*PI()*92*B165/Nt_load2)))</f>
        <v>-0,572866504622644-0,698039855574158i</v>
      </c>
      <c r="DD165" s="240" t="str">
        <f t="shared" ref="DD165:DD228" ca="1" si="279">IMPRODUCT(O165,IMEXP(COMPLEX(0,-2*PI()*93*B165/Nt_load2)))</f>
        <v>-0,683770771217331+0,589824723555575i</v>
      </c>
      <c r="DE165" s="240" t="str">
        <f t="shared" ref="DE165:DE228" ca="1" si="280">IMPRODUCT(O165,IMEXP(COMPLEX(0,-2*PI()*94*B165/Nt_load2)))</f>
        <v>0,606427654130007+0,669089808915763i</v>
      </c>
      <c r="DF165" s="240" t="str">
        <f t="shared" ref="DF165:DF228" ca="1" si="281">IMPRODUCT(O165,IMEXP(COMPLEX(0,-2*PI()*95*B165/Nt_load2)))</f>
        <v>0,654005811932185-0,622665295361383i</v>
      </c>
      <c r="DG165" s="240" t="str">
        <f t="shared" ref="DG165:DG228" ca="1" si="282">IMPRODUCT(O165,IMEXP(COMPLEX(0,-2*PI()*96*B165/Nt_load2)))</f>
        <v>-0,63852786630181-0,638527866302336i</v>
      </c>
      <c r="DH165" s="240" t="str">
        <f t="shared" ref="DH165:DH228" ca="1" si="283">IMPRODUCT(O165,IMEXP(COMPLEX(0,-2*PI()*97*B165/Nt_load2)))</f>
        <v>-0,622665295361941+0,654005811931654i</v>
      </c>
      <c r="DI165" s="240" t="str">
        <f t="shared" ref="DI165:DI228" ca="1" si="284">IMPRODUCT(O165,IMEXP(COMPLEX(0,-2*PI()*98*B165/Nt_load2)))</f>
        <v>0,669089808915849+0,606427654129912i</v>
      </c>
      <c r="DJ165" s="240" t="str">
        <f t="shared" ref="DJ165:DJ228" ca="1" si="285">IMPRODUCT(O165,IMEXP(COMPLEX(0,-2*PI()*99*B165/Nt_load2)))</f>
        <v>0,589824723555459-0,683770771217432i</v>
      </c>
      <c r="DK165" s="240" t="str">
        <f t="shared" ref="DK165:DK228" ca="1" si="286">IMPRODUCT(O165,IMEXP(COMPLEX(0,-2*PI()*100*B165/Nt_load2)))</f>
        <v>-0,698039855574255-0,572866504622523i</v>
      </c>
      <c r="DL165" s="240" t="str">
        <f t="shared" ref="DL165:DL228" ca="1" si="287">IMPRODUCT(O165,IMEXP(COMPLEX(0,-2*PI()*101*B165/Nt_load2)))</f>
        <v>-0,555563212328065+0,711888466823474i</v>
      </c>
      <c r="DM165" s="240" t="str">
        <f t="shared" ref="DM165:DM228" ca="1" si="288">IMPRODUCT(O165,IMEXP(COMPLEX(0,-2*PI()*102*B165/Nt_load2)))</f>
        <v>0,725308263079506+0,537925269528348i</v>
      </c>
      <c r="DN165" s="240" t="str">
        <f t="shared" ref="DN165:DN228" ca="1" si="289">IMPRODUCT(O165,IMEXP(COMPLEX(0,-2*PI()*103*B165/Nt_load2)))</f>
        <v>0,519963300660569-0,738291160758898i</v>
      </c>
      <c r="DO165" s="240" t="str">
        <f t="shared" ref="DO165:DO228" ca="1" si="290">IMPRODUCT(O165,IMEXP(COMPLEX(0,-2*PI()*104*B165/Nt_load2)))</f>
        <v>-0,750829339449522-0,501688125343176i</v>
      </c>
      <c r="DP165" s="240" t="str">
        <f t="shared" ref="DP165:DP228" ca="1" si="291">IMPRODUCT(O165,IMEXP(COMPLEX(0,-2*PI()*105*B165/Nt_load2)))</f>
        <v>-0,483110751858404+0,762915246621381i</v>
      </c>
      <c r="DQ165" s="240" t="str">
        <f t="shared" ref="DQ165:DQ228" ca="1" si="292">IMPRODUCT(O165,IMEXP(COMPLEX(0,-2*PI()*106*B165/Nt_load2)))</f>
        <v>0,774541602175917+0,46424237052139i</v>
      </c>
      <c r="DR165" s="240" t="str">
        <f t="shared" ref="DR165:DR228" ca="1" si="293">IMPRODUCT(O165,IMEXP(COMPLEX(0,-2*PI()*107*B165/Nt_load2)))</f>
        <v>0,445094346939493-0,785701402831293i</v>
      </c>
      <c r="DS165" s="240" t="str">
        <f t="shared" ref="DS165:DS228" ca="1" si="294">IMPRODUCT(O165,IMEXP(COMPLEX(0,-2*PI()*108*B165/Nt_load2)))</f>
        <v>-0,796387926340861-0,425678215166172i</v>
      </c>
      <c r="DT165" s="240" t="str">
        <f t="shared" ref="DT165:DT228" ca="1" si="295">IMPRODUCT(O165,IMEXP(COMPLEX(0,-2*PI()*109*B165/Nt_load2)))</f>
        <v>-0,406005670753171+0,806594735542467i</v>
      </c>
      <c r="DU165" s="240" t="str">
        <f t="shared" ref="DU165:DU228" ca="1" si="296">IMPRODUCT(O165,IMEXP(COMPLEX(0,-2*PI()*110*B165/Nt_load2)))</f>
        <v>0,816315682235905+0,38608856370564i</v>
      </c>
      <c r="DV165" s="240" t="str">
        <f t="shared" ref="DV165:DV228" ca="1" si="297">IMPRODUCT(O165,IMEXP(COMPLEX(0,-2*PI()*111*B165/Nt_load2)))</f>
        <v>0,365938891344092-0,825544910886387i</v>
      </c>
      <c r="DW165" s="240" t="str">
        <f t="shared" ref="DW165:DW228" ca="1" si="298">IMPRODUCT(O165,IMEXP(COMPLEX(0,-2*PI()*112*B165/Nt_load2)))</f>
        <v>-0,834276862151655-0,345568791077759i</v>
      </c>
      <c r="DX165" s="240" t="str">
        <f t="shared" ref="DX165:DX228" ca="1" si="299">IMPRODUCT(O165,IMEXP(COMPLEX(0,-2*PI()*113*B165/Nt_load2)))</f>
        <v>-0,324990533092493+0,842506276231111i</v>
      </c>
      <c r="DY165" s="240" t="str">
        <f t="shared" ref="DY165:DY228" ca="1" si="300">IMPRODUCT(O165,IMEXP(COMPLEX(0,-2*PI()*114*B165/Nt_load2)))</f>
        <v>0,850228196032763+0,304216512963102i</v>
      </c>
      <c r="DZ165" s="240" t="str">
        <f t="shared" ref="DZ165:DZ228" ca="1" si="301">IMPRODUCT(O165,IMEXP(COMPLEX(0,-2*PI()*115*B165/Nt_load2)))</f>
        <v>0,283259244181667-0,857437970161216i</v>
      </c>
      <c r="EA165" s="240" t="str">
        <f t="shared" ref="EA165:EA228" ca="1" si="302">IMPRODUCT(O165,IMEXP(COMPLEX(0,-2*PI()*116*B165/Nt_load2)))</f>
        <v>-0,864131255718109-0,262131350623308i</v>
      </c>
      <c r="EB165" s="240" t="str">
        <f t="shared" ref="EB165:EB228" ca="1" si="303">IMPRODUCT(O165,IMEXP(COMPLEX(0,-2*PI()*117*B165/Nt_load2)))</f>
        <v>-0,240845558941057+0,87030402091851i</v>
      </c>
      <c r="EC165" s="240" t="str">
        <f t="shared" ref="EC165:EC228" ca="1" si="304">IMPRODUCT(O165,IMEXP(COMPLEX(0,-2*PI()*118*B165/Nt_load2)))</f>
        <v>0,875952547519475+0,219414690899895i</v>
      </c>
      <c r="ED165" s="240" t="str">
        <f t="shared" ref="ED165:ED228" ca="1" si="305">IMPRODUCT(O165,IMEXP(COMPLEX(0,-2*PI()*119*B165/Nt_load2)))</f>
        <v>0,197851655653356-0,881073433059799i</v>
      </c>
      <c r="EE165" s="240" t="str">
        <f t="shared" ref="EE165:EE228" ca="1" si="306">IMPRODUCT(O165,IMEXP(COMPLEX(0,-2*PI()*120*B165/Nt_load2)))</f>
        <v>-0,885663592909504-0,176169441967625i</v>
      </c>
      <c r="EF165" s="240" t="str">
        <f t="shared" ref="EF165:EF228" ca="1" si="307">IMPRODUCT(O165,IMEXP(COMPLEX(0,-2*PI()*121*B165/Nt_load2)))</f>
        <v>-0,154381110397455+0,889720262127936i</v>
      </c>
      <c r="EG165" s="240" t="str">
        <f t="shared" ref="EG165:EG228" ca="1" si="308">IMPRODUCT(O165,IMEXP(COMPLEX(0,-2*PI()*122*B165/Nt_load2)))</f>
        <v>0,893240997129251+0,132499785419063i</v>
      </c>
      <c r="EH165" s="240" t="str">
        <f t="shared" ref="EH165:EH228" ca="1" si="309">IMPRODUCT(O165,IMEXP(COMPLEX(0,-2*PI()*123*B165/Nt_load2)))</f>
        <v>0,110538647524395-0,896223677154332i</v>
      </c>
      <c r="EI165" s="240" t="str">
        <f t="shared" ref="EI165:EI228" ca="1" si="310">IMPRODUCT(O165,IMEXP(COMPLEX(0,-2*PI()*124*B165/Nt_load2)))</f>
        <v>-0,898666505548257-0,0885109252817913i</v>
      </c>
      <c r="EJ165" s="240" t="str">
        <f t="shared" ref="EJ165:EJ228" ca="1" si="311">IMPRODUCT(O165,IMEXP(COMPLEX(0,-2*PI()*125*B165/Nt_load2)))</f>
        <v>-0,0664298873674345+0,900568010842549i</v>
      </c>
      <c r="EK165" s="240" t="str">
        <f t="shared" ref="EK165:EK228" ca="1" si="312">IMPRODUCT(O165,IMEXP(COMPLEX(0,-2*PI()*126*B165/Nt_load2)))</f>
        <v>0,901927047641519+0,0443088345729012i</v>
      </c>
      <c r="EL165" s="240" t="str">
        <f t="shared" ref="EL165:EL228" ca="1" si="313">IMPRODUCT(O165,IMEXP(COMPLEX(0,-2*PI()*127*B165/Nt_load2)))</f>
        <v>0,0221610917932098-0,902742797312218i</v>
      </c>
      <c r="EM165" s="240" t="str">
        <f t="shared" ref="EM165:EM228" ca="1" si="314">IMPRODUCT(O165,IMEXP(COMPLEX(0,-2*PI()*128*B165/Nt_load2)))</f>
        <v>-0,903014768477546+3,93827988551791E-13i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-0,0872178291341924-0,242598473920776i</v>
      </c>
      <c r="G166" s="247" t="str">
        <f t="shared" si="184"/>
        <v>-0,150719337833822+0,283239056671315i</v>
      </c>
      <c r="H166" s="247" t="str">
        <f t="shared" si="180"/>
        <v>0,0030367668129305-0,080659808777009i</v>
      </c>
      <c r="I166" s="247" t="str">
        <f t="shared" ref="I166:I229" si="317">IMDIV(IMPRODUCT(-1,H166),IMSUM(1,IMPRODUCT(F166,G166,-1)))</f>
        <v>-0,00444165931892072+0,0877938220526658i</v>
      </c>
      <c r="J166" s="275" t="str">
        <f ca="1">IMPRODUCT(1/N_FFT2,CC100)</f>
        <v>0,00373624744567332+6,23161600654242E-07i</v>
      </c>
      <c r="K166" s="274" t="str">
        <f t="shared" ref="K166:K229" ca="1" si="318">IMPRODUCT(I166,J166)</f>
        <v>-0,0000166498480235465+0,00032801667551864i</v>
      </c>
      <c r="N166" s="265">
        <f t="shared" ca="1" si="185"/>
        <v>2.9500599402875376</v>
      </c>
      <c r="O166" s="240">
        <f t="shared" ca="1" si="186"/>
        <v>0.95005994028753771</v>
      </c>
      <c r="P166" s="240" t="str">
        <f t="shared" ca="1" si="187"/>
        <v>-0,0466172317415579-0,94891555148175i</v>
      </c>
      <c r="Q166" s="240" t="str">
        <f t="shared" ca="1" si="188"/>
        <v>-0,945485141997257+0,0931221584886534i</v>
      </c>
      <c r="R166" s="240" t="str">
        <f t="shared" ca="1" si="189"/>
        <v>0,139402745799421+0,939776975990975i</v>
      </c>
      <c r="S166" s="240" t="str">
        <f t="shared" ca="1" si="190"/>
        <v>0,931804804934789-0,185347499685321i</v>
      </c>
      <c r="T166" s="240" t="str">
        <f t="shared" ca="1" si="191"/>
        <v>-0,230845735209944-0,921587834487056i</v>
      </c>
      <c r="U166" s="241" t="str">
        <f t="shared" ca="1" si="192"/>
        <v>-0,90915067822448+0,275787843138758i</v>
      </c>
      <c r="V166" s="240" t="str">
        <f t="shared" ca="1" si="193"/>
        <v>0,320065553997325+0,894523298345854i</v>
      </c>
      <c r="W166" s="240" t="str">
        <f t="shared" ca="1" si="194"/>
        <v>0,87774093349055-0,36357219890181i</v>
      </c>
      <c r="X166" s="240" t="str">
        <f t="shared" ca="1" si="195"/>
        <v>-0,406202966533977-0,858844013845446i</v>
      </c>
      <c r="Y166" s="240" t="str">
        <f t="shared" ca="1" si="196"/>
        <v>-0,837878063745095+0,447855155640673i</v>
      </c>
      <c r="Z166" s="240" t="str">
        <f t="shared" ca="1" si="197"/>
        <v>0,488428422449863+0,814893591999776i</v>
      </c>
      <c r="AA166" s="240" t="str">
        <f t="shared" ca="1" si="198"/>
        <v>0,789945970215082-0,5278250224081i</v>
      </c>
      <c r="AB166" s="240" t="str">
        <f t="shared" ca="1" si="199"/>
        <v>-0,565950045655423-0,763095299396992i</v>
      </c>
      <c r="AC166" s="240" t="str">
        <f t="shared" ca="1" si="200"/>
        <v>-0,734406265163457+0,602711645671312i</v>
      </c>
      <c r="AD166" s="240" t="str">
        <f t="shared" ca="1" si="201"/>
        <v>0,63802126054155+0,703947981910689i</v>
      </c>
      <c r="AE166" s="240" t="str">
        <f t="shared" ca="1" si="202"/>
        <v>0,671793826311-0,671793826311009i</v>
      </c>
      <c r="AF166" s="240" t="str">
        <f t="shared" ca="1" si="203"/>
        <v>-0,703947981910695-0,638021260541542i</v>
      </c>
      <c r="AG166" s="240" t="str">
        <f t="shared" ca="1" si="204"/>
        <v>-0,602711645671305+0,734406265163463i</v>
      </c>
      <c r="AH166" s="240" t="str">
        <f t="shared" ca="1" si="205"/>
        <v>0,763095299396999+0,565950045655412i</v>
      </c>
      <c r="AI166" s="240" t="str">
        <f t="shared" ca="1" si="206"/>
        <v>0,527825022408169-0,789945970215037i</v>
      </c>
      <c r="AJ166" s="240" t="str">
        <f t="shared" ca="1" si="207"/>
        <v>-0,814893591999783-0,488428422449852i</v>
      </c>
      <c r="AK166" s="240" t="str">
        <f t="shared" ca="1" si="208"/>
        <v>-0,447855155640664+0,837878063745099i</v>
      </c>
      <c r="AL166" s="240" t="str">
        <f t="shared" ca="1" si="209"/>
        <v>0,85884401384541+0,406202966534054i</v>
      </c>
      <c r="AM166" s="240" t="str">
        <f t="shared" ca="1" si="210"/>
        <v>0,3635721989018-0,877740933490554i</v>
      </c>
      <c r="AN166" s="240" t="str">
        <f t="shared" ca="1" si="211"/>
        <v>-0,894523298345858-0,320065553997315i</v>
      </c>
      <c r="AO166" s="240" t="str">
        <f t="shared" ca="1" si="212"/>
        <v>-0,275787843138728+0,909150678224488i</v>
      </c>
      <c r="AP166" s="240" t="str">
        <f t="shared" ca="1" si="213"/>
        <v>0,921587834487053+0,230845735209956i</v>
      </c>
      <c r="AQ166" s="240" t="str">
        <f t="shared" ca="1" si="214"/>
        <v>0,185347499685358-0,931804804934781i</v>
      </c>
      <c r="AR166" s="240" t="str">
        <f t="shared" ca="1" si="215"/>
        <v>0,185347499685358-0,931804804934781i</v>
      </c>
      <c r="AS166" s="240" t="str">
        <f t="shared" ca="1" si="216"/>
        <v>-0,0931221584886708+0,945485141997255i</v>
      </c>
      <c r="AT166" s="240" t="str">
        <f t="shared" ca="1" si="217"/>
        <v>0,948915551481748+0,0466172317416023i</v>
      </c>
      <c r="AU166" s="240" t="str">
        <f t="shared" ca="1" si="218"/>
        <v>-1,32682678828718E-14-0,950059940287538i</v>
      </c>
      <c r="AV166" s="240" t="str">
        <f t="shared" ca="1" si="219"/>
        <v>-0,948915551481752+0,0466172317415276i</v>
      </c>
      <c r="AW166" s="240" t="str">
        <f t="shared" ca="1" si="220"/>
        <v>0,0931221584886905+0,945485141997253i</v>
      </c>
      <c r="AX166" s="240" t="str">
        <f t="shared" ca="1" si="221"/>
        <v>0,939776975990975-0,139402745799422i</v>
      </c>
      <c r="AY166" s="240" t="str">
        <f t="shared" ca="1" si="222"/>
        <v>-0,185347499685285-0,931804804934796i</v>
      </c>
      <c r="AZ166" s="240" t="str">
        <f t="shared" ca="1" si="223"/>
        <v>-0,921587834487047+0,230845735209975i</v>
      </c>
      <c r="BA166" s="240" t="str">
        <f t="shared" ca="1" si="224"/>
        <v>0,275787843138754+0,909150678224481i</v>
      </c>
      <c r="BB166" s="240" t="str">
        <f t="shared" ca="1" si="225"/>
        <v>0,894523298345883-0,320065553997243i</v>
      </c>
      <c r="BC166" s="240" t="str">
        <f t="shared" ca="1" si="226"/>
        <v>-0,363572198901824-0,877740933490544i</v>
      </c>
      <c r="BD166" s="240" t="str">
        <f t="shared" ca="1" si="227"/>
        <v>-0,858844013845441+0,406202966533986i</v>
      </c>
      <c r="BE166" s="240" t="str">
        <f t="shared" ca="1" si="228"/>
        <v>0,447855155640687+0,837878063745087i</v>
      </c>
      <c r="BF166" s="240" t="str">
        <f t="shared" ca="1" si="229"/>
        <v>0,814893591999769-0,488428422449875i</v>
      </c>
      <c r="BG166" s="240" t="str">
        <f t="shared" ca="1" si="230"/>
        <v>-0,527825022408106-0,789945970215079i</v>
      </c>
      <c r="BH166" s="240" t="str">
        <f t="shared" ca="1" si="231"/>
        <v>-0,763095299396984+0,565950045655433i</v>
      </c>
      <c r="BI166" s="240" t="str">
        <f t="shared" ca="1" si="232"/>
        <v>0,60271164567132+0,734406265163451i</v>
      </c>
      <c r="BJ166" s="240" t="str">
        <f t="shared" ca="1" si="233"/>
        <v>0,703947981910741-0,638021260541492i</v>
      </c>
      <c r="BK166" s="240" t="str">
        <f t="shared" ca="1" si="234"/>
        <v>-0,671793826311016-0,671793826310992i</v>
      </c>
      <c r="BL166" s="240" t="str">
        <f t="shared" ca="1" si="235"/>
        <v>-0,638021260541537+0,7039479819107i</v>
      </c>
      <c r="BM166" s="240" t="str">
        <f t="shared" ca="1" si="236"/>
        <v>0,734406265163472+0,602711645671294i</v>
      </c>
      <c r="BN166" s="240" t="str">
        <f t="shared" ca="1" si="237"/>
        <v>0,565950045655407-0,763095299397003i</v>
      </c>
      <c r="BO166" s="240" t="str">
        <f t="shared" ca="1" si="238"/>
        <v>-0,789945970215045-0,527825022408157i</v>
      </c>
      <c r="BP166" s="240" t="str">
        <f t="shared" ca="1" si="239"/>
        <v>-0,488428422449847+0,814893591999786i</v>
      </c>
      <c r="BQ166" s="240" t="str">
        <f t="shared" ca="1" si="240"/>
        <v>0,837878063745102+0,447855155640658i</v>
      </c>
      <c r="BR166" s="240" t="str">
        <f t="shared" ca="1" si="241"/>
        <v>0,406202966534041-0,858844013845416i</v>
      </c>
      <c r="BS166" s="240" t="str">
        <f t="shared" ca="1" si="242"/>
        <v>-0,877740933490557-0,363572198901793i</v>
      </c>
      <c r="BT166" s="240" t="str">
        <f t="shared" ca="1" si="243"/>
        <v>-0,320065553997301+0,894523298345862i</v>
      </c>
      <c r="BU166" s="240" t="str">
        <f t="shared" ca="1" si="244"/>
        <v>0,90915067822449+0,275787843138722i</v>
      </c>
      <c r="BV166" s="240" t="str">
        <f t="shared" ca="1" si="245"/>
        <v>0,230845735209936-0,921587834487058i</v>
      </c>
      <c r="BW166" s="240" t="str">
        <f t="shared" ca="1" si="246"/>
        <v>-0,931804804934784-0,185347499685346i</v>
      </c>
      <c r="BX166" s="240" t="str">
        <f t="shared" ca="1" si="247"/>
        <v>-0,139402745799396+0,939776975990979i</v>
      </c>
      <c r="BY166" s="240" t="str">
        <f t="shared" ca="1" si="248"/>
        <v>0,945485141997285+0,0931221584883754i</v>
      </c>
      <c r="BZ166" s="240" t="str">
        <f t="shared" ca="1" si="249"/>
        <v>0,0466172317415014-0,948915551481753i</v>
      </c>
      <c r="CA166" s="240" t="str">
        <f t="shared" ca="1" si="250"/>
        <v>-0,950059940287538-1,62479757184492E-13i</v>
      </c>
      <c r="CB166" s="240" t="str">
        <f t="shared" ca="1" si="251"/>
        <v>0,0466172317411634+0,94891555148177i</v>
      </c>
      <c r="CC166" s="240" t="str">
        <f t="shared" ca="1" si="252"/>
        <v>0,945485141997224-0,0931221584889925i</v>
      </c>
      <c r="CD166" s="240" t="str">
        <f t="shared" ca="1" si="253"/>
        <v>-0,139402745799529-0,939776975990959i</v>
      </c>
      <c r="CE166" s="240" t="str">
        <f t="shared" ca="1" si="254"/>
        <v>-0,931804804934813+0,185347499685198i</v>
      </c>
      <c r="CF166" s="240" t="str">
        <f t="shared" ca="1" si="255"/>
        <v>0,230845735209621+0,921587834487137i</v>
      </c>
      <c r="CG166" s="240" t="str">
        <f t="shared" ca="1" si="256"/>
        <v>0,90915067822437-0,275787843139121i</v>
      </c>
      <c r="CH166" s="240" t="str">
        <f t="shared" ca="1" si="257"/>
        <v>-0,320065553997441-0,894523298345812i</v>
      </c>
      <c r="CI166" s="240" t="str">
        <f t="shared" ca="1" si="258"/>
        <v>-0,877740933490578+0,363572198901743i</v>
      </c>
      <c r="CJ166" s="240" t="str">
        <f t="shared" ca="1" si="259"/>
        <v>0,406202966533736+0,85884401384556i</v>
      </c>
      <c r="CK166" s="240" t="str">
        <f t="shared" ca="1" si="260"/>
        <v>0,837878063744906-0,447855155641026i</v>
      </c>
      <c r="CL166" s="240" t="str">
        <f t="shared" ca="1" si="261"/>
        <v>-0,488428422450043-0,814893591999668i</v>
      </c>
      <c r="CM166" s="240" t="str">
        <f t="shared" ca="1" si="262"/>
        <v>-0,789945970215068+0,527825022408123i</v>
      </c>
      <c r="CN166" s="240" t="str">
        <f t="shared" ca="1" si="263"/>
        <v>0,565950045655211+0,763095299397148i</v>
      </c>
      <c r="CO166" s="240" t="str">
        <f t="shared" ca="1" si="264"/>
        <v>0,734406265163746-0,60271164567096i</v>
      </c>
      <c r="CP166" s="240" t="str">
        <f t="shared" ca="1" si="265"/>
        <v>-0,638021260541707-0,703947981910546i</v>
      </c>
      <c r="CQ166" s="240" t="str">
        <f t="shared" ca="1" si="266"/>
        <v>-0,671793826310978+0,67179382631103i</v>
      </c>
      <c r="CR166" s="240" t="str">
        <f t="shared" ca="1" si="267"/>
        <v>0,703947981910578+0,638021260541673i</v>
      </c>
      <c r="CS166" s="240" t="str">
        <f t="shared" ca="1" si="268"/>
        <v>0,602711645671655-0,734406265163176i</v>
      </c>
      <c r="CT166" s="240" t="str">
        <f t="shared" ca="1" si="269"/>
        <v>-0,763095299397185-0,565950045655163i</v>
      </c>
      <c r="CU166" s="240" t="str">
        <f t="shared" ca="1" si="270"/>
        <v>-0,527825022408062+0,789945970215108i</v>
      </c>
      <c r="CV166" s="240" t="str">
        <f t="shared" ca="1" si="271"/>
        <v>0,814893591999692+0,488428422450003i</v>
      </c>
      <c r="CW166" s="240" t="str">
        <f t="shared" ca="1" si="272"/>
        <v>0,447855155640974-0,837878063744934i</v>
      </c>
      <c r="CX166" s="240" t="str">
        <f t="shared" ca="1" si="273"/>
        <v>-0,858844013845586-0,406202966533681i</v>
      </c>
      <c r="CY166" s="240" t="str">
        <f t="shared" ca="1" si="274"/>
        <v>-0,3635721989017+0,877740933490595i</v>
      </c>
      <c r="CZ166" s="240" t="str">
        <f t="shared" ca="1" si="275"/>
        <v>0,894523298345832+0,320065553997385i</v>
      </c>
      <c r="DA166" s="240" t="str">
        <f t="shared" ca="1" si="276"/>
        <v>0,275787843139064-0,909150678224387i</v>
      </c>
      <c r="DB166" s="240" t="str">
        <f t="shared" ca="1" si="277"/>
        <v>-0,921587834487154-0,23084573520955i</v>
      </c>
      <c r="DC166" s="240" t="str">
        <f t="shared" ca="1" si="278"/>
        <v>-0,185347499685154+0,931804804934822i</v>
      </c>
      <c r="DD166" s="240" t="str">
        <f t="shared" ca="1" si="279"/>
        <v>0,939776975990968+0,13940274579947i</v>
      </c>
      <c r="DE166" s="240" t="str">
        <f t="shared" ca="1" si="280"/>
        <v>0,0931221584889199-0,945485141997231i</v>
      </c>
      <c r="DF166" s="240" t="str">
        <f t="shared" ca="1" si="281"/>
        <v>-0,948915551481772-0,0466172317411173i</v>
      </c>
      <c r="DG166" s="240" t="str">
        <f t="shared" ca="1" si="282"/>
        <v>2,22070514707771E-13+0,950059940287538i</v>
      </c>
      <c r="DH166" s="240" t="str">
        <f t="shared" ca="1" si="283"/>
        <v>0,94891555148175-0,0466172317415609i</v>
      </c>
      <c r="DI166" s="240" t="str">
        <f t="shared" ca="1" si="284"/>
        <v>-0,0931221584884213-0,94548514199728i</v>
      </c>
      <c r="DJ166" s="240" t="str">
        <f t="shared" ca="1" si="285"/>
        <v>-0,939776975991041+0,139402745798974i</v>
      </c>
      <c r="DK166" s="240" t="str">
        <f t="shared" ca="1" si="286"/>
        <v>0,185347499685589+0,931804804934735i</v>
      </c>
      <c r="DL166" s="240" t="str">
        <f t="shared" ca="1" si="287"/>
        <v>0,92158783448704-0,230845735210007i</v>
      </c>
      <c r="DM166" s="240" t="str">
        <f t="shared" ca="1" si="288"/>
        <v>-0,275787843138586-0,909150678224532i</v>
      </c>
      <c r="DN166" s="240" t="str">
        <f t="shared" ca="1" si="289"/>
        <v>-0,894523298346001+0,320065553996913i</v>
      </c>
      <c r="DO166" s="240" t="str">
        <f t="shared" ca="1" si="290"/>
        <v>0,36357219890211+0,877740933490426i</v>
      </c>
      <c r="DP166" s="240" t="str">
        <f t="shared" ca="1" si="291"/>
        <v>0,858844013845396-0,406202966534083i</v>
      </c>
      <c r="DQ166" s="240" t="str">
        <f t="shared" ca="1" si="292"/>
        <v>-0,447855155640532-0,83787806374517i</v>
      </c>
      <c r="DR166" s="240" t="str">
        <f t="shared" ca="1" si="293"/>
        <v>-0,81489359199995+0,488428422449573i</v>
      </c>
      <c r="DS166" s="240" t="str">
        <f t="shared" ca="1" si="294"/>
        <v>0,527825022408454+0,789945970214846i</v>
      </c>
      <c r="DT166" s="240" t="str">
        <f t="shared" ca="1" si="295"/>
        <v>0,76309529939692-0,56595004565552i</v>
      </c>
      <c r="DU166" s="240" t="str">
        <f t="shared" ca="1" si="296"/>
        <v>-0,602711645671268-0,734406265163494i</v>
      </c>
      <c r="DV166" s="240" t="str">
        <f t="shared" ca="1" si="297"/>
        <v>-0,703947981910914+0,638021260541302i</v>
      </c>
      <c r="DW166" s="240" t="str">
        <f t="shared" ca="1" si="298"/>
        <v>0,671793826311293+0,671793826310716i</v>
      </c>
      <c r="DX166" s="240" t="str">
        <f t="shared" ca="1" si="299"/>
        <v>0,638021260541378-0,703947981910845i</v>
      </c>
      <c r="DY166" s="240" t="str">
        <f t="shared" ca="1" si="300"/>
        <v>-0,734406265163428-0,602711645671347i</v>
      </c>
      <c r="DZ166" s="240" t="str">
        <f t="shared" ca="1" si="301"/>
        <v>-0,565950045655624+0,763095299396843i</v>
      </c>
      <c r="EA166" s="240" t="str">
        <f t="shared" ca="1" si="302"/>
        <v>0,789945970215315+0,527825022407754i</v>
      </c>
      <c r="EB166" s="240" t="str">
        <f t="shared" ca="1" si="303"/>
        <v>0,488428422449662-0,814893591999897i</v>
      </c>
      <c r="EC166" s="240" t="str">
        <f t="shared" ca="1" si="304"/>
        <v>-0,837878063745121-0,447855155640622i</v>
      </c>
      <c r="ED166" s="240" t="str">
        <f t="shared" ca="1" si="305"/>
        <v>-0,406202966534201+0,85884401384534i</v>
      </c>
      <c r="EE166" s="240" t="str">
        <f t="shared" ca="1" si="306"/>
        <v>0,877740933490386+0,363572198902205i</v>
      </c>
      <c r="EF166" s="240" t="str">
        <f t="shared" ca="1" si="307"/>
        <v>0,32006555399701-0,894523298345966i</v>
      </c>
      <c r="EG166" s="240" t="str">
        <f t="shared" ca="1" si="308"/>
        <v>-0,909150678224494-0,27578784313871i</v>
      </c>
      <c r="EH166" s="240" t="str">
        <f t="shared" ca="1" si="309"/>
        <v>-0,230845735210107+0,921587834487015i</v>
      </c>
      <c r="EI166" s="240" t="str">
        <f t="shared" ca="1" si="310"/>
        <v>0,931804804934716+0,185347499685691i</v>
      </c>
      <c r="EJ166" s="240" t="str">
        <f t="shared" ca="1" si="311"/>
        <v>0,139402745799077-0,939776975991026i</v>
      </c>
      <c r="EK166" s="240" t="str">
        <f t="shared" ca="1" si="312"/>
        <v>-0,945485141997268-0,0931221584885506i</v>
      </c>
      <c r="EL166" s="240" t="str">
        <f t="shared" ca="1" si="313"/>
        <v>-0,0466172317416637+0,948915551481745i</v>
      </c>
      <c r="EM166" s="240" t="str">
        <f t="shared" ca="1" si="314"/>
        <v>0,950059940287538+3,24959514368984E-13i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-0,0869468333645716-0,238029459271295i</v>
      </c>
      <c r="G167" s="247" t="str">
        <f t="shared" si="184"/>
        <v>-0,147030987388548+0,281037857116686i</v>
      </c>
      <c r="H167" s="247" t="str">
        <f t="shared" si="180"/>
        <v>0,00300292356381004-0,0794551326815323i</v>
      </c>
      <c r="I167" s="247" t="str">
        <f t="shared" si="317"/>
        <v>-0,00425319078215522+0,0862853541984933i</v>
      </c>
      <c r="J167" s="275" t="str">
        <f ca="1">IMPRODUCT(1/N_FFT2,CD100)</f>
        <v>0,010030476989344+0,0000799851851331199i</v>
      </c>
      <c r="K167" s="274" t="str">
        <f t="shared" ca="1" si="318"/>
        <v>-0,0000495630823015413+0,000865143067553267i</v>
      </c>
      <c r="N167" s="265">
        <f t="shared" ca="1" si="185"/>
        <v>2.9665005544997776</v>
      </c>
      <c r="O167" s="240">
        <f t="shared" ca="1" si="186"/>
        <v>0.96650055449977768</v>
      </c>
      <c r="P167" s="240" t="str">
        <f t="shared" ca="1" si="187"/>
        <v>-0,0711001915106152-0,96388177937729i</v>
      </c>
      <c r="Q167" s="240" t="str">
        <f t="shared" ca="1" si="188"/>
        <v>-0,956039645379117+0,141815084923118i</v>
      </c>
      <c r="R167" s="240" t="str">
        <f t="shared" ca="1" si="189"/>
        <v>0,211761470103202+0,943016649708852i</v>
      </c>
      <c r="S167" s="240" t="str">
        <f t="shared" ca="1" si="190"/>
        <v>0,924883365108383-0,280560301529228i</v>
      </c>
      <c r="T167" s="240" t="str">
        <f t="shared" ca="1" si="191"/>
        <v>-0,347838752372787-0,901738057418074i</v>
      </c>
      <c r="U167" s="241" t="str">
        <f t="shared" ca="1" si="192"/>
        <v>-0,873706153065672+0,413232234879569i</v>
      </c>
      <c r="V167" s="240" t="str">
        <f t="shared" ca="1" si="193"/>
        <v>0,476386376102065+0,84093955936959i</v>
      </c>
      <c r="W167" s="240" t="str">
        <f t="shared" ca="1" si="194"/>
        <v>0,803615841340104-0,536958938277049i</v>
      </c>
      <c r="X167" s="240" t="str">
        <f t="shared" ca="1" si="195"/>
        <v>-0,594621673441981-0,761937259439014i</v>
      </c>
      <c r="Y167" s="240" t="str">
        <f t="shared" ca="1" si="196"/>
        <v>-0,716129673512785+0,649062102238953i</v>
      </c>
      <c r="Z167" s="240" t="str">
        <f t="shared" ca="1" si="197"/>
        <v>0,699985207267452+0,66644131883844i</v>
      </c>
      <c r="AA167" s="240" t="str">
        <f t="shared" ca="1" si="198"/>
        <v>0,61314146091509-0,747115031809217i</v>
      </c>
      <c r="AB167" s="240" t="str">
        <f t="shared" ca="1" si="199"/>
        <v>-0,790196175261604-0,55651893629086i</v>
      </c>
      <c r="AC167" s="240" t="str">
        <f t="shared" ca="1" si="200"/>
        <v>-0,496880587332608+0,828995177175585i</v>
      </c>
      <c r="AD167" s="240" t="str">
        <f t="shared" ca="1" si="201"/>
        <v>0,863301782398137+0,434549599420569i</v>
      </c>
      <c r="AE167" s="240" t="str">
        <f t="shared" ca="1" si="202"/>
        <v>0,369863749578755-0,892930080463146i</v>
      </c>
      <c r="AF167" s="240" t="str">
        <f t="shared" ca="1" si="203"/>
        <v>-0,917719513056327-0,30317357603201i</v>
      </c>
      <c r="AG167" s="240" t="str">
        <f t="shared" ca="1" si="204"/>
        <v>-0,23484047860899+0,937535744094633i</v>
      </c>
      <c r="AH167" s="240" t="str">
        <f t="shared" ca="1" si="205"/>
        <v>0,952271387705138+0,165234760285199i</v>
      </c>
      <c r="AI167" s="240" t="str">
        <f t="shared" ca="1" si="206"/>
        <v>0,0947336204790464-0,961846590158383i</v>
      </c>
      <c r="AJ167" s="240" t="str">
        <f t="shared" ca="1" si="207"/>
        <v>-0,966209462602655-0,0237191109754596i</v>
      </c>
      <c r="AK167" s="240" t="str">
        <f t="shared" ca="1" si="208"/>
        <v>0,0474239344455002+0,965336362254156i</v>
      </c>
      <c r="AL167" s="240" t="str">
        <f t="shared" ca="1" si="209"/>
        <v>0,959232020519331-0,118309985456766i</v>
      </c>
      <c r="AM167" s="240" t="str">
        <f t="shared" ca="1" si="210"/>
        <v>-0,188554904406148-0,947929517354938i</v>
      </c>
      <c r="AN167" s="240" t="str">
        <f t="shared" ca="1" si="211"/>
        <v>-0,931490102004903+0,257778027991669i</v>
      </c>
      <c r="AO167" s="240" t="str">
        <f t="shared" ca="1" si="212"/>
        <v>0,325604230108933+0,910002861085363i</v>
      </c>
      <c r="AP167" s="240" t="str">
        <f t="shared" ca="1" si="213"/>
        <v>0,883584235816569-0,39166595469204i</v>
      </c>
      <c r="AQ167" s="240" t="str">
        <f t="shared" ca="1" si="214"/>
        <v>-0,455605207531708-0,852377391017832i</v>
      </c>
      <c r="AR167" s="240" t="str">
        <f t="shared" ca="1" si="215"/>
        <v>-0,455605207531708-0,852377391017832i</v>
      </c>
      <c r="AS167" s="240" t="str">
        <f t="shared" ca="1" si="216"/>
        <v>0,575743708107052+0,776300524554454i</v>
      </c>
      <c r="AT167" s="240" t="str">
        <f t="shared" ca="1" si="217"/>
        <v>0,731842770020671-0,631291914899002i</v>
      </c>
      <c r="AU167" s="240" t="str">
        <f t="shared" ca="1" si="218"/>
        <v>-0,683419096107325-0,683419096107378i</v>
      </c>
      <c r="AV167" s="240" t="str">
        <f t="shared" ca="1" si="219"/>
        <v>-0,631291914899054+0,731842770020627i</v>
      </c>
      <c r="AW167" s="240" t="str">
        <f t="shared" ca="1" si="220"/>
        <v>0,776300524554471+0,575743708107029i</v>
      </c>
      <c r="AX167" s="240" t="str">
        <f t="shared" ca="1" si="221"/>
        <v>0,517075496276909-0,816551439284976i</v>
      </c>
      <c r="AY167" s="240" t="str">
        <f t="shared" ca="1" si="222"/>
        <v>-0,852377391017846-0,455605207531683i</v>
      </c>
      <c r="AZ167" s="240" t="str">
        <f t="shared" ca="1" si="223"/>
        <v>-0,391665954692021+0,883584235816578i</v>
      </c>
      <c r="BA167" s="240" t="str">
        <f t="shared" ca="1" si="224"/>
        <v>0,91000286108537+0,325604230108913i</v>
      </c>
      <c r="BB167" s="240" t="str">
        <f t="shared" ca="1" si="225"/>
        <v>0,257778027991648-0,931490102004909i</v>
      </c>
      <c r="BC167" s="240" t="str">
        <f t="shared" ca="1" si="226"/>
        <v>-0,947929517354944-0,18855490440612i</v>
      </c>
      <c r="BD167" s="240" t="str">
        <f t="shared" ca="1" si="227"/>
        <v>-0,118309985456737+0,959232020519334i</v>
      </c>
      <c r="BE167" s="240" t="str">
        <f t="shared" ca="1" si="228"/>
        <v>0,965336362254157+0,0474239344454785i</v>
      </c>
      <c r="BF167" s="240" t="str">
        <f t="shared" ca="1" si="229"/>
        <v>-0,0237191109754883-0,966209462602655i</v>
      </c>
      <c r="BG167" s="240" t="str">
        <f t="shared" ca="1" si="230"/>
        <v>-0,96184659015839+0,0947336204789793i</v>
      </c>
      <c r="BH167" s="240" t="str">
        <f t="shared" ca="1" si="231"/>
        <v>0,165234760285125+0,952271387705151i</v>
      </c>
      <c r="BI167" s="240" t="str">
        <f t="shared" ca="1" si="232"/>
        <v>0,937535744094649-0,234840478608929i</v>
      </c>
      <c r="BJ167" s="240" t="str">
        <f t="shared" ca="1" si="233"/>
        <v>-0,303173576031942-0,917719513056349i</v>
      </c>
      <c r="BK167" s="240" t="str">
        <f t="shared" ca="1" si="234"/>
        <v>-0,892930080463139+0,369863749578774i</v>
      </c>
      <c r="BL167" s="240" t="str">
        <f t="shared" ca="1" si="235"/>
        <v>0,434549599420499+0,863301782398173i</v>
      </c>
      <c r="BM167" s="240" t="str">
        <f t="shared" ca="1" si="236"/>
        <v>0,82899517717557-0,496880587332633i</v>
      </c>
      <c r="BN167" s="240" t="str">
        <f t="shared" ca="1" si="237"/>
        <v>-0,556518936290878-0,790196175261591i</v>
      </c>
      <c r="BO167" s="240" t="str">
        <f t="shared" ca="1" si="238"/>
        <v>-0,747115031809205+0,613141460915105i</v>
      </c>
      <c r="BP167" s="240" t="str">
        <f t="shared" ca="1" si="239"/>
        <v>0,666441318838462+0,699985207267432i</v>
      </c>
      <c r="BQ167" s="240" t="str">
        <f t="shared" ca="1" si="240"/>
        <v>0,649062102238935-0,716129673512801i</v>
      </c>
      <c r="BR167" s="240" t="str">
        <f t="shared" ca="1" si="241"/>
        <v>-0,761937259439026-0,594621673441966i</v>
      </c>
      <c r="BS167" s="240" t="str">
        <f t="shared" ca="1" si="242"/>
        <v>-0,536958938277025+0,803615841340119i</v>
      </c>
      <c r="BT167" s="240" t="str">
        <f t="shared" ca="1" si="243"/>
        <v>0,840939559369602+0,476386376102043i</v>
      </c>
      <c r="BU167" s="240" t="str">
        <f t="shared" ca="1" si="244"/>
        <v>0,413232234879602-0,873706153065656i</v>
      </c>
      <c r="BV167" s="240" t="str">
        <f t="shared" ca="1" si="245"/>
        <v>-0,901738057418063-0,347838752372813i</v>
      </c>
      <c r="BW167" s="240" t="str">
        <f t="shared" ca="1" si="246"/>
        <v>-0,280560301529267+0,924883365108371i</v>
      </c>
      <c r="BX167" s="240" t="str">
        <f t="shared" ca="1" si="247"/>
        <v>0,943016649708882+0,211761470103069i</v>
      </c>
      <c r="BY167" s="240" t="str">
        <f t="shared" ca="1" si="248"/>
        <v>0,141815084923363-0,95603964537908i</v>
      </c>
      <c r="BZ167" s="240" t="str">
        <f t="shared" ca="1" si="249"/>
        <v>-0,963881779377315-0,0711001915102919i</v>
      </c>
      <c r="CA167" s="240" t="str">
        <f t="shared" ca="1" si="250"/>
        <v>-7,43576019954583E-14+0,966500554499778i</v>
      </c>
      <c r="CB167" s="240" t="str">
        <f t="shared" ca="1" si="251"/>
        <v>0,963881779377325-0,0711001915101436i</v>
      </c>
      <c r="CC167" s="240" t="str">
        <f t="shared" ca="1" si="252"/>
        <v>-0,14181508492323-0,956039645379099i</v>
      </c>
      <c r="CD167" s="240" t="str">
        <f t="shared" ca="1" si="253"/>
        <v>-0,943016649708915+0,211761470102924i</v>
      </c>
      <c r="CE167" s="240" t="str">
        <f t="shared" ca="1" si="254"/>
        <v>0,280560301529506+0,924883365108298i</v>
      </c>
      <c r="CF167" s="240" t="str">
        <f t="shared" ca="1" si="255"/>
        <v>0,901738057418113-0,347838752372687i</v>
      </c>
      <c r="CG167" s="240" t="str">
        <f t="shared" ca="1" si="256"/>
        <v>-0,413232234879988-0,873706153065473i</v>
      </c>
      <c r="CH167" s="240" t="str">
        <f t="shared" ca="1" si="257"/>
        <v>-0,840939559369574+0,476386376102093i</v>
      </c>
      <c r="CI167" s="240" t="str">
        <f t="shared" ca="1" si="258"/>
        <v>0,536958938276752+0,803615841340302i</v>
      </c>
      <c r="CJ167" s="240" t="str">
        <f t="shared" ca="1" si="259"/>
        <v>0,761937259438881-0,594621673442151i</v>
      </c>
      <c r="CK167" s="240" t="str">
        <f t="shared" ca="1" si="260"/>
        <v>-0,649062102238825-0,716129673512902i</v>
      </c>
      <c r="CL167" s="240" t="str">
        <f t="shared" ca="1" si="261"/>
        <v>-0,666441318838142+0,699985207267737i</v>
      </c>
      <c r="CM167" s="240" t="str">
        <f t="shared" ca="1" si="262"/>
        <v>0,747115031809232+0,613141460915071i</v>
      </c>
      <c r="CN167" s="240" t="str">
        <f t="shared" ca="1" si="263"/>
        <v>0,556518936291156-0,790196175261395i</v>
      </c>
      <c r="CO167" s="240" t="str">
        <f t="shared" ca="1" si="264"/>
        <v>-0,828995177175692-0,496880587332431i</v>
      </c>
      <c r="CP167" s="240" t="str">
        <f t="shared" ca="1" si="265"/>
        <v>-0,43454959942073+0,863301782398056i</v>
      </c>
      <c r="CQ167" s="240" t="str">
        <f t="shared" ca="1" si="266"/>
        <v>0,892930080463308+0,369863749578366i</v>
      </c>
      <c r="CR167" s="240" t="str">
        <f t="shared" ca="1" si="267"/>
        <v>0,303173576031979-0,917719513056336i</v>
      </c>
      <c r="CS167" s="240" t="str">
        <f t="shared" ca="1" si="268"/>
        <v>-0,937535744094546-0,234840478609339i</v>
      </c>
      <c r="CT167" s="240" t="str">
        <f t="shared" ca="1" si="269"/>
        <v>-0,165234760284988+0,952271387705175i</v>
      </c>
      <c r="CU167" s="240" t="str">
        <f t="shared" ca="1" si="270"/>
        <v>0,961846590158367+0,094733620479223i</v>
      </c>
      <c r="CV167" s="240" t="str">
        <f t="shared" ca="1" si="271"/>
        <v>0,023719110975129-0,966209462602664i</v>
      </c>
      <c r="CW167" s="240" t="str">
        <f t="shared" ca="1" si="272"/>
        <v>-0,965336362254159+0,0474239344454396i</v>
      </c>
      <c r="CX167" s="240" t="str">
        <f t="shared" ca="1" si="273"/>
        <v>0,118309985456317+0,959232020519386i</v>
      </c>
      <c r="CY167" s="240" t="str">
        <f t="shared" ca="1" si="274"/>
        <v>0,947929517354914-0,18855490440627i</v>
      </c>
      <c r="CZ167" s="240" t="str">
        <f t="shared" ca="1" si="275"/>
        <v>-0,257778027991412-0,931490102004974i</v>
      </c>
      <c r="DA167" s="240" t="str">
        <f t="shared" ca="1" si="276"/>
        <v>-0,910002861085258+0,325604230109225i</v>
      </c>
      <c r="DB167" s="240" t="str">
        <f t="shared" ca="1" si="277"/>
        <v>0,391665954691967+0,883584235816602i</v>
      </c>
      <c r="DC167" s="240" t="str">
        <f t="shared" ca="1" si="278"/>
        <v>0,852377391018055-0,455605207531291i</v>
      </c>
      <c r="DD167" s="240" t="str">
        <f t="shared" ca="1" si="279"/>
        <v>-0,517075496277038-0,816551439284894i</v>
      </c>
      <c r="DE167" s="240" t="str">
        <f t="shared" ca="1" si="280"/>
        <v>-0,776300524554608+0,575743708106843i</v>
      </c>
      <c r="DF167" s="240" t="str">
        <f t="shared" ca="1" si="281"/>
        <v>0,631291914899237+0,731842770020468i</v>
      </c>
      <c r="DG167" s="240" t="str">
        <f t="shared" ca="1" si="282"/>
        <v>0,68341909610743-0,683419096107272i</v>
      </c>
      <c r="DH167" s="240" t="str">
        <f t="shared" ca="1" si="283"/>
        <v>-0,731842770020951-0,631291914898678i</v>
      </c>
      <c r="DI167" s="240" t="str">
        <f t="shared" ca="1" si="284"/>
        <v>-0,575743708107+0,776300524554491i</v>
      </c>
      <c r="DJ167" s="240" t="str">
        <f t="shared" ca="1" si="285"/>
        <v>0,81655143928479+0,517075496277204i</v>
      </c>
      <c r="DK167" s="240" t="str">
        <f t="shared" ca="1" si="286"/>
        <v>0,455605207531488-0,85237739101795i</v>
      </c>
      <c r="DL167" s="240" t="str">
        <f t="shared" ca="1" si="287"/>
        <v>-0,883584235816511-0,391665954692171i</v>
      </c>
      <c r="DM167" s="240" t="str">
        <f t="shared" ca="1" si="288"/>
        <v>-0,32560423010853+0,910002861085508i</v>
      </c>
      <c r="DN167" s="240" t="str">
        <f t="shared" ca="1" si="289"/>
        <v>0,931490102004915+0,257778027991627i</v>
      </c>
      <c r="DO167" s="240" t="str">
        <f t="shared" ca="1" si="290"/>
        <v>0,188554904406489-0,94792951735487i</v>
      </c>
      <c r="DP167" s="240" t="str">
        <f t="shared" ca="1" si="291"/>
        <v>-0,959232020519362-0,118309985456511i</v>
      </c>
      <c r="DQ167" s="240" t="str">
        <f t="shared" ca="1" si="292"/>
        <v>-0,0474239344456351+0,965336362254149i</v>
      </c>
      <c r="DR167" s="240" t="str">
        <f t="shared" ca="1" si="293"/>
        <v>0,966209462602644-0,0237191109758945i</v>
      </c>
      <c r="DS167" s="240" t="str">
        <f t="shared" ca="1" si="294"/>
        <v>-0,094733620479001-0,961846590158388i</v>
      </c>
      <c r="DT167" s="240" t="str">
        <f t="shared" ca="1" si="295"/>
        <v>-0,952271387705214+0,165234760284769i</v>
      </c>
      <c r="DU167" s="240" t="str">
        <f t="shared" ca="1" si="296"/>
        <v>0,234840478609123+0,9375357440946i</v>
      </c>
      <c r="DV167" s="240" t="str">
        <f t="shared" ca="1" si="297"/>
        <v>0,917719513056398-0,303173576031793i</v>
      </c>
      <c r="DW167" s="240" t="str">
        <f t="shared" ca="1" si="298"/>
        <v>-0,369863749579074-0,892930080463015i</v>
      </c>
      <c r="DX167" s="240" t="str">
        <f t="shared" ca="1" si="299"/>
        <v>-0,863301782398156+0,434549599420531i</v>
      </c>
      <c r="DY167" s="240" t="str">
        <f t="shared" ca="1" si="300"/>
        <v>0,496880587332239+0,828995177175807i</v>
      </c>
      <c r="DZ167" s="240" t="str">
        <f t="shared" ca="1" si="301"/>
        <v>0,790196175261524-0,556518936290974i</v>
      </c>
      <c r="EA167" s="240" t="str">
        <f t="shared" ca="1" si="302"/>
        <v>-0,613141460914899-0,747115031809374i</v>
      </c>
      <c r="EB167" s="240" t="str">
        <f t="shared" ca="1" si="303"/>
        <v>-0,699985207267208+0,666441318838697i</v>
      </c>
      <c r="EC167" s="240" t="str">
        <f t="shared" ca="1" si="304"/>
        <v>0,716129673512761+0,64906210223898i</v>
      </c>
      <c r="ED167" s="240" t="str">
        <f t="shared" ca="1" si="305"/>
        <v>0,594621673442317-0,761937259438752i</v>
      </c>
      <c r="EE167" s="240" t="str">
        <f t="shared" ca="1" si="306"/>
        <v>-0,803615841340185-0,536958938276926i</v>
      </c>
      <c r="EF167" s="240" t="str">
        <f t="shared" ca="1" si="307"/>
        <v>-0,476386376102275+0,84093955936947i</v>
      </c>
      <c r="EG167" s="240" t="str">
        <f t="shared" ca="1" si="308"/>
        <v>0,873706153065789+0,413232234879321i</v>
      </c>
      <c r="EH167" s="240" t="str">
        <f t="shared" ca="1" si="309"/>
        <v>0,347838752372895-0,901738057418032i</v>
      </c>
      <c r="EI167" s="240" t="str">
        <f t="shared" ca="1" si="310"/>
        <v>-0,924883365108241-0,280560301529693i</v>
      </c>
      <c r="EJ167" s="240" t="str">
        <f t="shared" ca="1" si="311"/>
        <v>-0,211761470103127+0,943016649708869i</v>
      </c>
      <c r="EK167" s="240" t="str">
        <f t="shared" ca="1" si="312"/>
        <v>0,956039645379069+0,141815084923437i</v>
      </c>
      <c r="EL167" s="240" t="str">
        <f t="shared" ca="1" si="313"/>
        <v>0,071100191510366-0,963881779377309i</v>
      </c>
      <c r="EM167" s="240" t="str">
        <f t="shared" ca="1" si="314"/>
        <v>-0,966500554499778-1,48715203990916E-13i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-0,0866681568480712-0,233588829052011i</v>
      </c>
      <c r="G168" s="247" t="str">
        <f t="shared" si="184"/>
        <v>-0,143451693001348+0,278836124778698i</v>
      </c>
      <c r="H168" s="247" t="str">
        <f t="shared" si="180"/>
        <v>0,00297058845005437-0,0782858592213202i</v>
      </c>
      <c r="I168" s="247" t="str">
        <f t="shared" si="317"/>
        <v>-0,00407951965593631+0,0848274463720626i</v>
      </c>
      <c r="J168" s="275" t="str">
        <f ca="1">IMPRODUCT(1/N_FFT2,CE100)</f>
        <v>0,00405621358116324-6,03060189085981E-07i</v>
      </c>
      <c r="K168" s="274" t="str">
        <f t="shared" ca="1" si="318"/>
        <v>-0,0000164962469771824+0,000344080700225652i</v>
      </c>
      <c r="N168" s="265">
        <f t="shared" ca="1" si="185"/>
        <v>2.9748182075796228</v>
      </c>
      <c r="O168" s="240">
        <f t="shared" ca="1" si="186"/>
        <v>0.97481820757962256</v>
      </c>
      <c r="P168" s="240" t="str">
        <f t="shared" ca="1" si="187"/>
        <v>-0,0955488930481448-0,970124191465208i</v>
      </c>
      <c r="Q168" s="240" t="str">
        <f t="shared" ca="1" si="188"/>
        <v>-0,956087349063154+0,190177598023898i</v>
      </c>
      <c r="R168" s="240" t="str">
        <f t="shared" ca="1" si="189"/>
        <v>0,282974788769021+0,932842862839115i</v>
      </c>
      <c r="S168" s="240" t="str">
        <f t="shared" ca="1" si="190"/>
        <v>0,900614589902152-0,373046777608554i</v>
      </c>
      <c r="T168" s="240" t="str">
        <f t="shared" ca="1" si="191"/>
        <v>-0,459526122051603-0,859712906138417i</v>
      </c>
      <c r="U168" s="241" t="str">
        <f t="shared" ca="1" si="192"/>
        <v>-0,810531717121672+0,54157997873679i</v>
      </c>
      <c r="V168" s="240" t="str">
        <f t="shared" ca="1" si="193"/>
        <v>0,618418124168922+0,753544664587402i</v>
      </c>
      <c r="W168" s="240" t="str">
        <f t="shared" ca="1" si="194"/>
        <v>0,689300565003681-0,689300565003653i</v>
      </c>
      <c r="X168" s="240" t="str">
        <f t="shared" ca="1" si="195"/>
        <v>-0,753544664587376-0,618418124168954i</v>
      </c>
      <c r="Y168" s="240" t="str">
        <f t="shared" ca="1" si="196"/>
        <v>-0,541579978736742+0,810531717121704i</v>
      </c>
      <c r="Z168" s="240" t="str">
        <f t="shared" ca="1" si="197"/>
        <v>0,859712906138439+0,459526122051562i</v>
      </c>
      <c r="AA168" s="240" t="str">
        <f t="shared" ca="1" si="198"/>
        <v>0,373046777608584-0,90061458990214i</v>
      </c>
      <c r="AB168" s="240" t="str">
        <f t="shared" ca="1" si="199"/>
        <v>-0,932842862839111-0,282974788769034i</v>
      </c>
      <c r="AC168" s="240" t="str">
        <f t="shared" ca="1" si="200"/>
        <v>-0,190177598023882+0,956087349063157i</v>
      </c>
      <c r="AD168" s="240" t="str">
        <f t="shared" ca="1" si="201"/>
        <v>0,970124191465211+0,0955488930481088i</v>
      </c>
      <c r="AE168" s="240" t="str">
        <f t="shared" ca="1" si="202"/>
        <v>4,0842527242445E-14-0,974818207579623i</v>
      </c>
      <c r="AF168" s="240" t="str">
        <f t="shared" ca="1" si="203"/>
        <v>-0,97012419146521+0,095548893048124i</v>
      </c>
      <c r="AG168" s="240" t="str">
        <f t="shared" ca="1" si="204"/>
        <v>0,190177598023897+0,956087349063154i</v>
      </c>
      <c r="AH168" s="240" t="str">
        <f t="shared" ca="1" si="205"/>
        <v>0,932842862839106-0,282974788769048i</v>
      </c>
      <c r="AI168" s="240" t="str">
        <f t="shared" ca="1" si="206"/>
        <v>-0,373046777608599-0,900614589902134i</v>
      </c>
      <c r="AJ168" s="240" t="str">
        <f t="shared" ca="1" si="207"/>
        <v>-0,859712906138433+0,459526122051575i</v>
      </c>
      <c r="AK168" s="240" t="str">
        <f t="shared" ca="1" si="208"/>
        <v>0,541579978736758+0,810531717121694i</v>
      </c>
      <c r="AL168" s="240" t="str">
        <f t="shared" ca="1" si="209"/>
        <v>0,753544664587366-0,618418124168965i</v>
      </c>
      <c r="AM168" s="240" t="str">
        <f t="shared" ca="1" si="210"/>
        <v>-0,68930056500369-0,689300565003644i</v>
      </c>
      <c r="AN168" s="240" t="str">
        <f t="shared" ca="1" si="211"/>
        <v>-0,618418124168986+0,753544664587349i</v>
      </c>
      <c r="AO168" s="240" t="str">
        <f t="shared" ca="1" si="212"/>
        <v>0,81053171712168+0,541579978736779i</v>
      </c>
      <c r="AP168" s="240" t="str">
        <f t="shared" ca="1" si="213"/>
        <v>0,459526122051598-0,85971290613842i</v>
      </c>
      <c r="AQ168" s="240" t="str">
        <f t="shared" ca="1" si="214"/>
        <v>-0,900614589902161-0,373046777608532i</v>
      </c>
      <c r="AR168" s="240" t="str">
        <f t="shared" ca="1" si="215"/>
        <v>-0,900614589902161-0,373046777608532i</v>
      </c>
      <c r="AS168" s="240" t="str">
        <f t="shared" ca="1" si="216"/>
        <v>0,956087349063149+0,190177598023922i</v>
      </c>
      <c r="AT168" s="240" t="str">
        <f t="shared" ca="1" si="217"/>
        <v>0,0955488930481528-0,970124191465207i</v>
      </c>
      <c r="AU168" s="240" t="str">
        <f t="shared" ca="1" si="218"/>
        <v>-0,974818207579623+1,52859449666436E-14i</v>
      </c>
      <c r="AV168" s="240" t="str">
        <f t="shared" ca="1" si="219"/>
        <v>0,0955488930481764+0,970124191465204i</v>
      </c>
      <c r="AW168" s="240" t="str">
        <f t="shared" ca="1" si="220"/>
        <v>0,956087349063162-0,190177598023857i</v>
      </c>
      <c r="AX168" s="240" t="str">
        <f t="shared" ca="1" si="221"/>
        <v>-0,282974788769006-0,932842862839119i</v>
      </c>
      <c r="AY168" s="240" t="str">
        <f t="shared" ca="1" si="222"/>
        <v>-0,900614589902149+0,373046777608561i</v>
      </c>
      <c r="AZ168" s="240" t="str">
        <f t="shared" ca="1" si="223"/>
        <v>0,459526122051625+0,859712906138406i</v>
      </c>
      <c r="BA168" s="240" t="str">
        <f t="shared" ca="1" si="224"/>
        <v>0,81053171712172-0,541579978736718i</v>
      </c>
      <c r="BB168" s="240" t="str">
        <f t="shared" ca="1" si="225"/>
        <v>-0,618418124168928-0,753544664587396i</v>
      </c>
      <c r="BC168" s="240" t="str">
        <f t="shared" ca="1" si="226"/>
        <v>-0,689300565003668+0,689300565003665i</v>
      </c>
      <c r="BD168" s="240" t="str">
        <f t="shared" ca="1" si="227"/>
        <v>0,753544664587385+0,618418124168942i</v>
      </c>
      <c r="BE168" s="240" t="str">
        <f t="shared" ca="1" si="228"/>
        <v>0,541579978736732-0,810531717121711i</v>
      </c>
      <c r="BF168" s="240" t="str">
        <f t="shared" ca="1" si="229"/>
        <v>-0,859712906138397-0,459526122051639i</v>
      </c>
      <c r="BG168" s="240" t="str">
        <f t="shared" ca="1" si="230"/>
        <v>-0,373046777608564+0,900614589902148i</v>
      </c>
      <c r="BH168" s="240" t="str">
        <f t="shared" ca="1" si="231"/>
        <v>0,932842862839116+0,282974788769016i</v>
      </c>
      <c r="BI168" s="240" t="str">
        <f t="shared" ca="1" si="232"/>
        <v>0,190177598023867-0,95608734906316i</v>
      </c>
      <c r="BJ168" s="240" t="str">
        <f t="shared" ca="1" si="233"/>
        <v>-0,970124191465212-0,095548893048097i</v>
      </c>
      <c r="BK168" s="240" t="str">
        <f t="shared" ca="1" si="234"/>
        <v>-3,24830822366253E-14+0,974818207579623i</v>
      </c>
      <c r="BL168" s="240" t="str">
        <f t="shared" ca="1" si="235"/>
        <v>0,970124191465208-0,0955488930481426i</v>
      </c>
      <c r="BM168" s="240" t="str">
        <f t="shared" ca="1" si="236"/>
        <v>-0,190177598023912-0,956087349063151i</v>
      </c>
      <c r="BN168" s="240" t="str">
        <f t="shared" ca="1" si="237"/>
        <v>-0,932842862839104+0,28297478876906i</v>
      </c>
      <c r="BO168" s="240" t="str">
        <f t="shared" ca="1" si="238"/>
        <v>0,373046777608517+0,900614589902168i</v>
      </c>
      <c r="BP168" s="240" t="str">
        <f t="shared" ca="1" si="239"/>
        <v>0,859712906138429-0,459526122051582i</v>
      </c>
      <c r="BQ168" s="240" t="str">
        <f t="shared" ca="1" si="240"/>
        <v>-0,54157997873677-0,810531717121685i</v>
      </c>
      <c r="BR168" s="240" t="str">
        <f t="shared" ca="1" si="241"/>
        <v>-0,753544664587356+0,618418124168977i</v>
      </c>
      <c r="BS168" s="240" t="str">
        <f t="shared" ca="1" si="242"/>
        <v>0,689300565003632+0,689300565003701i</v>
      </c>
      <c r="BT168" s="240" t="str">
        <f t="shared" ca="1" si="243"/>
        <v>0,618418124168979-0,753544664587355i</v>
      </c>
      <c r="BU168" s="240" t="str">
        <f t="shared" ca="1" si="244"/>
        <v>-0,810531717121692-0,541579978736761i</v>
      </c>
      <c r="BV168" s="240" t="str">
        <f t="shared" ca="1" si="245"/>
        <v>-0,459526122051584+0,859712906138428i</v>
      </c>
      <c r="BW168" s="240" t="str">
        <f t="shared" ca="1" si="246"/>
        <v>0,900614589902278+0,37304677760825i</v>
      </c>
      <c r="BX168" s="240" t="str">
        <f t="shared" ca="1" si="247"/>
        <v>0,282974788769247-0,932842862839046i</v>
      </c>
      <c r="BY168" s="240" t="str">
        <f t="shared" ca="1" si="248"/>
        <v>-0,956087349063191-0,19017759802371i</v>
      </c>
      <c r="BZ168" s="240" t="str">
        <f t="shared" ca="1" si="249"/>
        <v>-0,0955488930485167+0,970124191465171i</v>
      </c>
      <c r="CA168" s="240" t="str">
        <f t="shared" ca="1" si="250"/>
        <v>0,974818207579623-3,0571889933287E-14i</v>
      </c>
      <c r="CB168" s="240" t="str">
        <f t="shared" ca="1" si="251"/>
        <v>-0,0955488930485776-0,970124191465165i</v>
      </c>
      <c r="CC168" s="240" t="str">
        <f t="shared" ca="1" si="252"/>
        <v>-0,956087349063179+0,190177598023769i</v>
      </c>
      <c r="CD168" s="240" t="str">
        <f t="shared" ca="1" si="253"/>
        <v>0,282974788769306+0,932842862839028i</v>
      </c>
      <c r="CE168" s="240" t="str">
        <f t="shared" ca="1" si="254"/>
        <v>0,900614589902255-0,373046777608306i</v>
      </c>
      <c r="CF168" s="240" t="str">
        <f t="shared" ca="1" si="255"/>
        <v>-0,459526122051723-0,859712906138353i</v>
      </c>
      <c r="CG168" s="240" t="str">
        <f t="shared" ca="1" si="256"/>
        <v>-0,810531717121928+0,541579978736408i</v>
      </c>
      <c r="CH168" s="240" t="str">
        <f t="shared" ca="1" si="257"/>
        <v>0,61841812416894+0,753544664587386i</v>
      </c>
      <c r="CI168" s="240" t="str">
        <f t="shared" ca="1" si="258"/>
        <v>0,689300565003382-0,689300565003951i</v>
      </c>
      <c r="CJ168" s="240" t="str">
        <f t="shared" ca="1" si="259"/>
        <v>-0,753544664587272-0,61841812416908i</v>
      </c>
      <c r="CK168" s="240" t="str">
        <f t="shared" ca="1" si="260"/>
        <v>-0,541579978736558+0,810531717121827i</v>
      </c>
      <c r="CL168" s="240" t="str">
        <f t="shared" ca="1" si="261"/>
        <v>0,859712906138268+0,459526122051883i</v>
      </c>
      <c r="CM168" s="240" t="str">
        <f t="shared" ca="1" si="262"/>
        <v>0,37304677760846-0,900614589902191i</v>
      </c>
      <c r="CN168" s="240" t="str">
        <f t="shared" ca="1" si="263"/>
        <v>-0,932842862838981-0,282974788769465i</v>
      </c>
      <c r="CO168" s="240" t="str">
        <f t="shared" ca="1" si="264"/>
        <v>-0,190177598023961+0,956087349063142i</v>
      </c>
      <c r="CP168" s="240" t="str">
        <f t="shared" ca="1" si="265"/>
        <v>0,970124191465242+0,0955488930477923i</v>
      </c>
      <c r="CQ168" s="240" t="str">
        <f t="shared" ca="1" si="266"/>
        <v>1,97286136251401E-13-0,974818207579623i</v>
      </c>
      <c r="CR168" s="240" t="str">
        <f t="shared" ca="1" si="267"/>
        <v>-0,970124191465188+0,0955488930483371i</v>
      </c>
      <c r="CS168" s="240" t="str">
        <f t="shared" ca="1" si="268"/>
        <v>0,190177598023546+0,956087349063223i</v>
      </c>
      <c r="CT168" s="240" t="str">
        <f t="shared" ca="1" si="269"/>
        <v>0,932842862839095-0,282974788769088i</v>
      </c>
      <c r="CU168" s="240" t="str">
        <f t="shared" ca="1" si="270"/>
        <v>-0,373046777608979-0,900614589901977i</v>
      </c>
      <c r="CV168" s="240" t="str">
        <f t="shared" ca="1" si="271"/>
        <v>-0,859712906138461+0,459526122051522i</v>
      </c>
      <c r="CW168" s="240" t="str">
        <f t="shared" ca="1" si="272"/>
        <v>0,541579978737013+0,810531717121523i</v>
      </c>
      <c r="CX168" s="240" t="str">
        <f t="shared" ca="1" si="273"/>
        <v>0,753544664587532-0,618418124168765i</v>
      </c>
      <c r="CY168" s="240" t="str">
        <f t="shared" ca="1" si="274"/>
        <v>-0,689300565003789-0,689300565003544i</v>
      </c>
      <c r="CZ168" s="240" t="str">
        <f t="shared" ca="1" si="275"/>
        <v>-0,618418124169267+0,753544664587118i</v>
      </c>
      <c r="DA168" s="240" t="str">
        <f t="shared" ca="1" si="276"/>
        <v>0,8105317171217+0,541579978736748i</v>
      </c>
      <c r="DB168" s="240" t="str">
        <f t="shared" ca="1" si="277"/>
        <v>0,459526122051241-0,859712906138611i</v>
      </c>
      <c r="DC168" s="240" t="str">
        <f t="shared" ca="1" si="278"/>
        <v>-0,900614589902099-0,373046777608683i</v>
      </c>
      <c r="DD168" s="240" t="str">
        <f t="shared" ca="1" si="279"/>
        <v>-0,282974788768756+0,932842862839196i</v>
      </c>
      <c r="DE168" s="240" t="str">
        <f t="shared" ca="1" si="280"/>
        <v>0,956087349063097+0,190177598024184i</v>
      </c>
      <c r="DF168" s="240" t="str">
        <f t="shared" ca="1" si="281"/>
        <v>0,095548893048019-0,970124191465219i</v>
      </c>
      <c r="DG168" s="240" t="str">
        <f t="shared" ca="1" si="282"/>
        <v>-0,974818207579623-4,52850162279385E-13i</v>
      </c>
      <c r="DH168" s="240" t="str">
        <f t="shared" ca="1" si="283"/>
        <v>0,0955488930481103+0,970124191465211i</v>
      </c>
      <c r="DI168" s="240" t="str">
        <f t="shared" ca="1" si="284"/>
        <v>0,956087349063079-0,190177598024274i</v>
      </c>
      <c r="DJ168" s="240" t="str">
        <f t="shared" ca="1" si="285"/>
        <v>-0,282974788768844-0,932842862839169i</v>
      </c>
      <c r="DK168" s="240" t="str">
        <f t="shared" ca="1" si="286"/>
        <v>-0,900614589902064+0,373046777608768i</v>
      </c>
      <c r="DL168" s="240" t="str">
        <f t="shared" ca="1" si="287"/>
        <v>0,459526122051297+0,859712906138581i</v>
      </c>
      <c r="DM168" s="240" t="str">
        <f t="shared" ca="1" si="288"/>
        <v>0,81053171712165-0,541579978736824i</v>
      </c>
      <c r="DN168" s="240" t="str">
        <f t="shared" ca="1" si="289"/>
        <v>-0,618418124168588-0,753544664587676i</v>
      </c>
      <c r="DO168" s="240" t="str">
        <f t="shared" ca="1" si="290"/>
        <v>-0,689300565003725+0,689300565003609i</v>
      </c>
      <c r="DP168" s="240" t="str">
        <f t="shared" ca="1" si="291"/>
        <v>0,753544664587589+0,618418124168693i</v>
      </c>
      <c r="DQ168" s="240" t="str">
        <f t="shared" ca="1" si="292"/>
        <v>0,541579978736961-0,810531717121558i</v>
      </c>
      <c r="DR168" s="240" t="str">
        <f t="shared" ca="1" si="293"/>
        <v>-0,859712906138504-0,459526122051442i</v>
      </c>
      <c r="DS168" s="240" t="str">
        <f t="shared" ca="1" si="294"/>
        <v>-0,373046777608894+0,900614589902012i</v>
      </c>
      <c r="DT168" s="240" t="str">
        <f t="shared" ca="1" si="295"/>
        <v>0,932842862839121+0,282974788769001i</v>
      </c>
      <c r="DU168" s="240" t="str">
        <f t="shared" ca="1" si="296"/>
        <v>0,190177598023457-0,956087349063242i</v>
      </c>
      <c r="DV168" s="240" t="str">
        <f t="shared" ca="1" si="297"/>
        <v>-0,970124191465197-0,0955488930482458i</v>
      </c>
      <c r="DW168" s="240" t="str">
        <f t="shared" ca="1" si="298"/>
        <v>2,89001806051263E-13+0,974818207579623i</v>
      </c>
      <c r="DX168" s="240" t="str">
        <f t="shared" ca="1" si="299"/>
        <v>0,970124191465233-0,0955488930478836i</v>
      </c>
      <c r="DY168" s="240" t="str">
        <f t="shared" ca="1" si="300"/>
        <v>-0,190177598024023-0,956087349063129i</v>
      </c>
      <c r="DZ168" s="240" t="str">
        <f t="shared" ca="1" si="301"/>
        <v>-0,932842862839235+0,282974788768625i</v>
      </c>
      <c r="EA168" s="240" t="str">
        <f t="shared" ca="1" si="302"/>
        <v>0,373046777608558+0,90061458990215i</v>
      </c>
      <c r="EB168" s="240" t="str">
        <f t="shared" ca="1" si="303"/>
        <v>0,859712906138231-0,459526122051951i</v>
      </c>
      <c r="EC168" s="240" t="str">
        <f t="shared" ca="1" si="304"/>
        <v>-0,541579978736635-0,810531717121776i</v>
      </c>
      <c r="ED168" s="240" t="str">
        <f t="shared" ca="1" si="305"/>
        <v>-0,753544664587223+0,61841812416914i</v>
      </c>
      <c r="EE168" s="240" t="str">
        <f t="shared" ca="1" si="306"/>
        <v>0,689300565003448+0,689300565003885i</v>
      </c>
      <c r="EF168" s="240" t="str">
        <f t="shared" ca="1" si="307"/>
        <v>0,61841812416887-0,753544664587445i</v>
      </c>
      <c r="EG168" s="240" t="str">
        <f t="shared" ca="1" si="308"/>
        <v>-0,810531717121431-0,54157997873715i</v>
      </c>
      <c r="EH168" s="240" t="str">
        <f t="shared" ca="1" si="309"/>
        <v>-0,459526122051642+0,859712906138396i</v>
      </c>
      <c r="EI168" s="240" t="str">
        <f t="shared" ca="1" si="310"/>
        <v>0,900614589902296+0,373046777608209i</v>
      </c>
      <c r="EJ168" s="240" t="str">
        <f t="shared" ca="1" si="311"/>
        <v>0,282974788769218-0,932842862839056i</v>
      </c>
      <c r="EK168" s="240" t="str">
        <f t="shared" ca="1" si="312"/>
        <v>-0,956087349063197-0,19017759802368i</v>
      </c>
      <c r="EL168" s="240" t="str">
        <f t="shared" ca="1" si="313"/>
        <v>-0,0955488930485002+0,970124191465173i</v>
      </c>
      <c r="EM168" s="240" t="str">
        <f t="shared" ca="1" si="314"/>
        <v>0,974818207579623-6,11437798665741E-14i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-0,086382206293716-0,229271258256287i</v>
      </c>
      <c r="G169" s="247" t="str">
        <f t="shared" si="184"/>
        <v>-0,13997799019538+0,276635937501866i</v>
      </c>
      <c r="H169" s="247" t="str">
        <f t="shared" si="180"/>
        <v>0,00293967475555686-0,0771504506838749i</v>
      </c>
      <c r="I169" s="247" t="str">
        <f t="shared" si="317"/>
        <v>-0,00391938616951004+0,0834177211516206i</v>
      </c>
      <c r="J169" s="275" t="str">
        <f ca="1">IMPRODUCT(1/N_FFT2,CF100)</f>
        <v>-0,00192655000455975-0,0000799853619447848i</v>
      </c>
      <c r="K169" s="274" t="str">
        <f t="shared" ca="1" si="318"/>
        <v>0,0000142230900616625-0,000160394917543649i</v>
      </c>
      <c r="N169" s="265">
        <f t="shared" ca="1" si="185"/>
        <v>2.9798297799175564</v>
      </c>
      <c r="O169" s="240">
        <f t="shared" ca="1" si="186"/>
        <v>0.97982977991755649</v>
      </c>
      <c r="P169" s="240" t="str">
        <f t="shared" ca="1" si="187"/>
        <v>-0,119941624940009-0,972461003958533i</v>
      </c>
      <c r="Q169" s="240" t="str">
        <f t="shared" ca="1" si="188"/>
        <v>-0,950465509330761+0,238079216198947i</v>
      </c>
      <c r="R169" s="240" t="str">
        <f t="shared" ca="1" si="189"/>
        <v>0,352635874441494+0,914174128746908i</v>
      </c>
      <c r="S169" s="240" t="str">
        <f t="shared" ca="1" si="190"/>
        <v>0,864132718351063-0,46188856089807i</v>
      </c>
      <c r="T169" s="240" t="str">
        <f t="shared" ca="1" si="191"/>
        <v>-0,564194013471674-0,801093947534253i</v>
      </c>
      <c r="U169" s="241" t="str">
        <f t="shared" ca="1" si="192"/>
        <v>-0,726005978086206+0,658013462929428i</v>
      </c>
      <c r="V169" s="240" t="str">
        <f t="shared" ca="1" si="193"/>
        <v>0,741935777424052+0,63999820295955i</v>
      </c>
      <c r="W169" s="240" t="str">
        <f t="shared" ca="1" si="194"/>
        <v>0,544364259148328-0,814698687230549i</v>
      </c>
      <c r="X169" s="240" t="str">
        <f t="shared" ca="1" si="195"/>
        <v>-0,875207770457401-0,440542570183941i</v>
      </c>
      <c r="Y169" s="240" t="str">
        <f t="shared" ca="1" si="196"/>
        <v>-0,330094710905737+0,922552914170968i</v>
      </c>
      <c r="Z169" s="240" t="str">
        <f t="shared" ca="1" si="197"/>
        <v>0,956022003340736+0,214681919922596i</v>
      </c>
      <c r="AA169" s="240" t="str">
        <f t="shared" ca="1" si="198"/>
        <v>0,096040113037236-0,975111631712534i</v>
      </c>
      <c r="AB169" s="240" t="str">
        <f t="shared" ca="1" si="199"/>
        <v>-0,979534673506944+0,024046226542489i</v>
      </c>
      <c r="AC169" s="240" t="str">
        <f t="shared" ca="1" si="200"/>
        <v>0,143770888492825+0,969224602058403i</v>
      </c>
      <c r="AD169" s="240" t="str">
        <f t="shared" ca="1" si="201"/>
        <v>0,944336490438159-0,261333102457816i</v>
      </c>
      <c r="AE169" s="240" t="str">
        <f t="shared" ca="1" si="202"/>
        <v>-0,374964623312413-0,905244679010856i</v>
      </c>
      <c r="AF169" s="240" t="str">
        <f t="shared" ca="1" si="203"/>
        <v>-0,852537145007185+0,482956327214258i</v>
      </c>
      <c r="AG169" s="240" t="str">
        <f t="shared" ca="1" si="204"/>
        <v>0,58368391841789+0,787006658798784i</v>
      </c>
      <c r="AH169" s="240" t="str">
        <f t="shared" ca="1" si="205"/>
        <v>0,709638859894277-0,675632360193943i</v>
      </c>
      <c r="AI169" s="240" t="str">
        <f t="shared" ca="1" si="206"/>
        <v>-0,757418662392409-0,621597432003208i</v>
      </c>
      <c r="AJ169" s="240" t="str">
        <f t="shared" ca="1" si="207"/>
        <v>-0,524206600150396+0,82781268290118i</v>
      </c>
      <c r="AK169" s="240" t="str">
        <f t="shared" ca="1" si="208"/>
        <v>0,885755630128948+0,418931213098472i</v>
      </c>
      <c r="AL169" s="240" t="str">
        <f t="shared" ca="1" si="209"/>
        <v>0,307354710659206-0,930375988215991i</v>
      </c>
      <c r="AM169" s="240" t="str">
        <f t="shared" ca="1" si="210"/>
        <v>-0,961002625443867-0,191155307285153i</v>
      </c>
      <c r="AN169" s="240" t="str">
        <f t="shared" ca="1" si="211"/>
        <v>-0,0720807501615903+0,97717488868136i</v>
      </c>
      <c r="AO169" s="240" t="str">
        <f t="shared" ca="1" si="212"/>
        <v>0,978649532036172-0,0480779685372551i</v>
      </c>
      <c r="AP169" s="240" t="str">
        <f t="shared" ca="1" si="213"/>
        <v>-0,167513549838299-0,965404375499645i</v>
      </c>
      <c r="AQ169" s="240" t="str">
        <f t="shared" ca="1" si="214"/>
        <v>-0,937638638554734+0,284429571427643i</v>
      </c>
      <c r="AR169" s="240" t="str">
        <f t="shared" ca="1" si="215"/>
        <v>-0,937638638554734+0,284429571427643i</v>
      </c>
      <c r="AS169" s="240" t="str">
        <f t="shared" ca="1" si="216"/>
        <v>0,840428035165577-0,503733178697824i</v>
      </c>
      <c r="AT169" s="240" t="str">
        <f t="shared" ca="1" si="217"/>
        <v>-0,602822233996954-0,772445306680162i</v>
      </c>
      <c r="AU169" s="240" t="str">
        <f t="shared" ca="1" si="218"/>
        <v>-0,692844281788253+0,692844281788201i</v>
      </c>
      <c r="AV169" s="240" t="str">
        <f t="shared" ca="1" si="219"/>
        <v>0,772445306680182+0,602822233996928i</v>
      </c>
      <c r="AW169" s="240" t="str">
        <f t="shared" ca="1" si="220"/>
        <v>0,50373317869788-0,840428035165543i</v>
      </c>
      <c r="AX169" s="240" t="str">
        <f t="shared" ca="1" si="221"/>
        <v>-0,895769943729482-0,397067507514991i</v>
      </c>
      <c r="AY169" s="240" t="str">
        <f t="shared" ca="1" si="222"/>
        <v>-0,284429571427705+0,937638638554715i</v>
      </c>
      <c r="AZ169" s="240" t="str">
        <f t="shared" ca="1" si="223"/>
        <v>0,96540437549965+0,167513549838267i</v>
      </c>
      <c r="BA169" s="240" t="str">
        <f t="shared" ca="1" si="224"/>
        <v>0,048077968537327-0,978649532036168i</v>
      </c>
      <c r="BB169" s="240" t="str">
        <f t="shared" ca="1" si="225"/>
        <v>-0,977174888681357+0,0720807501616295i</v>
      </c>
      <c r="BC169" s="240" t="str">
        <f t="shared" ca="1" si="226"/>
        <v>0,191155307285096+0,961002625443879i</v>
      </c>
      <c r="BD169" s="240" t="str">
        <f t="shared" ca="1" si="227"/>
        <v>0,930375988215982-0,307354710659237i</v>
      </c>
      <c r="BE169" s="240" t="str">
        <f t="shared" ca="1" si="228"/>
        <v>-0,418931213098414-0,885755630128976i</v>
      </c>
      <c r="BF169" s="240" t="str">
        <f t="shared" ca="1" si="229"/>
        <v>-0,827812682901163+0,524206600150423i</v>
      </c>
      <c r="BG169" s="240" t="str">
        <f t="shared" ca="1" si="230"/>
        <v>0,621597432003232+0,757418662392388i</v>
      </c>
      <c r="BH169" s="240" t="str">
        <f t="shared" ca="1" si="231"/>
        <v>0,675632360193924-0,709638859894295i</v>
      </c>
      <c r="BI169" s="240" t="str">
        <f t="shared" ca="1" si="232"/>
        <v>-0,787006658798798-0,58368391841787i</v>
      </c>
      <c r="BJ169" s="240" t="str">
        <f t="shared" ca="1" si="233"/>
        <v>-0,482956327214321+0,852537145007149i</v>
      </c>
      <c r="BK169" s="240" t="str">
        <f t="shared" ca="1" si="234"/>
        <v>0,905244679010871+0,374964623312376i</v>
      </c>
      <c r="BL169" s="240" t="str">
        <f t="shared" ca="1" si="235"/>
        <v>0,261333102457876-0,944336490438143i</v>
      </c>
      <c r="BM169" s="240" t="str">
        <f t="shared" ca="1" si="236"/>
        <v>-0,969224602058409-0,14377088849279i</v>
      </c>
      <c r="BN169" s="240" t="str">
        <f t="shared" ca="1" si="237"/>
        <v>-0,0240462265425539+0,979534673506942i</v>
      </c>
      <c r="BO169" s="240" t="str">
        <f t="shared" ca="1" si="238"/>
        <v>0,975111631712531-0,0960401130372684i</v>
      </c>
      <c r="BP169" s="240" t="str">
        <f t="shared" ca="1" si="239"/>
        <v>-0,214681919922528-0,956022003340752i</v>
      </c>
      <c r="BQ169" s="240" t="str">
        <f t="shared" ca="1" si="240"/>
        <v>-0,922552914170958+0,330094710905764i</v>
      </c>
      <c r="BR169" s="240" t="str">
        <f t="shared" ca="1" si="241"/>
        <v>0,440542570183876+0,875207770457433i</v>
      </c>
      <c r="BS169" s="240" t="str">
        <f t="shared" ca="1" si="242"/>
        <v>0,814698687230527-0,544364259148361i</v>
      </c>
      <c r="BT169" s="240" t="str">
        <f t="shared" ca="1" si="243"/>
        <v>-0,639998202959504-0,741935777424093i</v>
      </c>
      <c r="BU169" s="240" t="str">
        <f t="shared" ca="1" si="244"/>
        <v>-0,658013462929401+0,726005978086231i</v>
      </c>
      <c r="BV169" s="240" t="str">
        <f t="shared" ca="1" si="245"/>
        <v>0,801093947534238+0,564194013471694i</v>
      </c>
      <c r="BW169" s="240" t="str">
        <f t="shared" ca="1" si="246"/>
        <v>0,461888560897964-0,864132718351119i</v>
      </c>
      <c r="BX169" s="240" t="str">
        <f t="shared" ca="1" si="247"/>
        <v>-0,914174128747039-0,352635874441157i</v>
      </c>
      <c r="BY169" s="240" t="str">
        <f t="shared" ca="1" si="248"/>
        <v>-0,238079216199297+0,950465509330672i</v>
      </c>
      <c r="BZ169" s="240" t="str">
        <f t="shared" ca="1" si="249"/>
        <v>0,972461003958518+0,119941624940128i</v>
      </c>
      <c r="CA169" s="240" t="str">
        <f t="shared" ca="1" si="250"/>
        <v>-1,36841206365131E-13-0,979829779917556i</v>
      </c>
      <c r="CB169" s="240" t="str">
        <f t="shared" ca="1" si="251"/>
        <v>-0,972461003958486+0,119941624940386i</v>
      </c>
      <c r="CC169" s="240" t="str">
        <f t="shared" ca="1" si="252"/>
        <v>0,238079216198604+0,950465509330847i</v>
      </c>
      <c r="CD169" s="240" t="str">
        <f t="shared" ca="1" si="253"/>
        <v>0,914174128746946-0,3526358744414i</v>
      </c>
      <c r="CE169" s="240" t="str">
        <f t="shared" ca="1" si="254"/>
        <v>-0,461888560898193-0,864132718350996i</v>
      </c>
      <c r="CF169" s="240" t="str">
        <f t="shared" ca="1" si="255"/>
        <v>-0,801093947534033+0,564194013471986i</v>
      </c>
      <c r="CG169" s="240" t="str">
        <f t="shared" ca="1" si="256"/>
        <v>0,65801346292916+0,72600597808645i</v>
      </c>
      <c r="CH169" s="240" t="str">
        <f t="shared" ca="1" si="257"/>
        <v>0,639998202959602-0,741935777424007i</v>
      </c>
      <c r="CI169" s="240" t="str">
        <f t="shared" ca="1" si="258"/>
        <v>-0,814698687230617-0,544364259148226i</v>
      </c>
      <c r="CJ169" s="240" t="str">
        <f t="shared" ca="1" si="259"/>
        <v>-0,440542570183558+0,875207770457594i</v>
      </c>
      <c r="CK169" s="240" t="str">
        <f t="shared" ca="1" si="260"/>
        <v>0,922552914170848+0,33009471090607i</v>
      </c>
      <c r="CL169" s="240" t="str">
        <f t="shared" ca="1" si="261"/>
        <v>0,214681919922656-0,956022003340723i</v>
      </c>
      <c r="CM169" s="240" t="str">
        <f t="shared" ca="1" si="262"/>
        <v>-0,975111631712546-0,0960401130371207i</v>
      </c>
      <c r="CN169" s="240" t="str">
        <f t="shared" ca="1" si="263"/>
        <v>0,024046226542925+0,979534673506933i</v>
      </c>
      <c r="CO169" s="240" t="str">
        <f t="shared" ca="1" si="264"/>
        <v>0,969224602058454-0,143770888492482i</v>
      </c>
      <c r="CP169" s="240" t="str">
        <f t="shared" ca="1" si="265"/>
        <v>-0,261333102457764-0,944336490438174i</v>
      </c>
      <c r="CQ169" s="240" t="str">
        <f t="shared" ca="1" si="266"/>
        <v>-0,905244679010804+0,374964623312539i</v>
      </c>
      <c r="CR169" s="240" t="str">
        <f t="shared" ca="1" si="267"/>
        <v>0,482956327214632+0,852537145006973i</v>
      </c>
      <c r="CS169" s="240" t="str">
        <f t="shared" ca="1" si="268"/>
        <v>0,787006658798992-0,583683918417609i</v>
      </c>
      <c r="CT169" s="240" t="str">
        <f t="shared" ca="1" si="269"/>
        <v>-0,6756323601939-0,709638859894317i</v>
      </c>
      <c r="CU169" s="240" t="str">
        <f t="shared" ca="1" si="270"/>
        <v>-0,621597432003107+0,757418662392491i</v>
      </c>
      <c r="CV169" s="240" t="str">
        <f t="shared" ca="1" si="271"/>
        <v>0,827812682901407+0,524206600150039i</v>
      </c>
      <c r="CW169" s="240" t="str">
        <f t="shared" ca="1" si="272"/>
        <v>0,418931213098708-0,885755630128836i</v>
      </c>
      <c r="CX169" s="240" t="str">
        <f t="shared" ca="1" si="273"/>
        <v>-0,930375988215971-0,307354710659268i</v>
      </c>
      <c r="CY169" s="240" t="str">
        <f t="shared" ca="1" si="274"/>
        <v>-0,191155307284937+0,96100262544391i</v>
      </c>
      <c r="CZ169" s="240" t="str">
        <f t="shared" ca="1" si="275"/>
        <v>0,977174888681392+0,0720807501611761i</v>
      </c>
      <c r="DA169" s="240" t="str">
        <f t="shared" ca="1" si="276"/>
        <v>-0,0480779685369884-0,978649532036185i</v>
      </c>
      <c r="DB169" s="240" t="str">
        <f t="shared" ca="1" si="277"/>
        <v>-0,965404375499657+0,167513549838229i</v>
      </c>
      <c r="DC169" s="240" t="str">
        <f t="shared" ca="1" si="278"/>
        <v>0,284429571427847+0,937638638554672i</v>
      </c>
      <c r="DD169" s="240" t="str">
        <f t="shared" ca="1" si="279"/>
        <v>0,895769943729293-0,39706750751542i</v>
      </c>
      <c r="DE169" s="240" t="str">
        <f t="shared" ca="1" si="280"/>
        <v>-0,50373317869759-0,840428035165718i</v>
      </c>
      <c r="DF169" s="240" t="str">
        <f t="shared" ca="1" si="281"/>
        <v>-0,772445306680194+0,602822233996914i</v>
      </c>
      <c r="DG169" s="240" t="str">
        <f t="shared" ca="1" si="282"/>
        <v>0,692844281788372+0,692844281788081i</v>
      </c>
      <c r="DH169" s="240" t="str">
        <f t="shared" ca="1" si="283"/>
        <v>0,602822233996589-0,772445306680446i</v>
      </c>
      <c r="DI169" s="240" t="str">
        <f t="shared" ca="1" si="284"/>
        <v>-0,840428035165413-0,503733178698098i</v>
      </c>
      <c r="DJ169" s="240" t="str">
        <f t="shared" ca="1" si="285"/>
        <v>-0,397067507515045+0,895769943729458i</v>
      </c>
      <c r="DK169" s="240" t="str">
        <f t="shared" ca="1" si="286"/>
        <v>0,937638638554783+0,28442957142748i</v>
      </c>
      <c r="DL169" s="240" t="str">
        <f t="shared" ca="1" si="287"/>
        <v>0,167513549837852-0,965404375499722i</v>
      </c>
      <c r="DM169" s="240" t="str">
        <f t="shared" ca="1" si="288"/>
        <v>-0,978649532036155-0,0480779685375797i</v>
      </c>
      <c r="DN169" s="240" t="str">
        <f t="shared" ca="1" si="289"/>
        <v>0,0720807501615577+0,977174888681363i</v>
      </c>
      <c r="DO169" s="240" t="str">
        <f t="shared" ca="1" si="290"/>
        <v>0,961002625443836-0,191155307285313i</v>
      </c>
      <c r="DP169" s="240" t="str">
        <f t="shared" ca="1" si="291"/>
        <v>-0,307354710659632-0,930375988215851i</v>
      </c>
      <c r="DQ169" s="240" t="str">
        <f t="shared" ca="1" si="292"/>
        <v>-0,88575563012909+0,418931213098173i</v>
      </c>
      <c r="DR169" s="240" t="str">
        <f t="shared" ca="1" si="293"/>
        <v>0,524206600150362+0,827812682901202i</v>
      </c>
      <c r="DS169" s="240" t="str">
        <f t="shared" ca="1" si="294"/>
        <v>0,757418662392248-0,621597432003403i</v>
      </c>
      <c r="DT169" s="240" t="str">
        <f t="shared" ca="1" si="295"/>
        <v>-0,709638859894582-0,675632360193623i</v>
      </c>
      <c r="DU169" s="240" t="str">
        <f t="shared" ca="1" si="296"/>
        <v>-0,583683918418084+0,78700665879864i</v>
      </c>
      <c r="DV169" s="240" t="str">
        <f t="shared" ca="1" si="297"/>
        <v>0,852537145007175+0,482956327214275i</v>
      </c>
      <c r="DW169" s="240" t="str">
        <f t="shared" ca="1" si="298"/>
        <v>0,37496462331216-0,90524467901096i</v>
      </c>
      <c r="DX169" s="240" t="str">
        <f t="shared" ca="1" si="299"/>
        <v>-0,944336490438023-0,261333102458307i</v>
      </c>
      <c r="DY169" s="240" t="str">
        <f t="shared" ca="1" si="300"/>
        <v>-0,14377088849304+0,969224602058372i</v>
      </c>
      <c r="DZ169" s="240" t="str">
        <f t="shared" ca="1" si="301"/>
        <v>0,979534673506943+0,0240462265425147i</v>
      </c>
      <c r="EA169" s="240" t="str">
        <f t="shared" ca="1" si="302"/>
        <v>-0,0960401130375015-0,975111631712509i</v>
      </c>
      <c r="EB169" s="240" t="str">
        <f t="shared" ca="1" si="303"/>
        <v>-0,95602200334085+0,214681919922091i</v>
      </c>
      <c r="EC169" s="240" t="str">
        <f t="shared" ca="1" si="304"/>
        <v>0,330094710905526+0,922552914171043i</v>
      </c>
      <c r="ED169" s="240" t="str">
        <f t="shared" ca="1" si="305"/>
        <v>0,875207770457416-0,440542570183912i</v>
      </c>
      <c r="EE169" s="240" t="str">
        <f t="shared" ca="1" si="306"/>
        <v>-0,544364259148544-0,814698687230405i</v>
      </c>
      <c r="EF169" s="240" t="str">
        <f t="shared" ca="1" si="307"/>
        <v>-0,741935777423758+0,639998202959892i</v>
      </c>
      <c r="EG169" s="240" t="str">
        <f t="shared" ca="1" si="308"/>
        <v>0,726005978086052+0,658013462929599i</v>
      </c>
      <c r="EH169" s="240" t="str">
        <f t="shared" ca="1" si="309"/>
        <v>0,564194013471673-0,801093947534253i</v>
      </c>
      <c r="EI169" s="240" t="str">
        <f t="shared" ca="1" si="310"/>
        <v>-0,864132718351177-0,461888560897856i</v>
      </c>
      <c r="EJ169" s="240" t="str">
        <f t="shared" ca="1" si="311"/>
        <v>-0,352635874441952+0,914174128746732i</v>
      </c>
      <c r="EK169" s="240" t="str">
        <f t="shared" ca="1" si="312"/>
        <v>0,950465509330703+0,238079216199179i</v>
      </c>
      <c r="EL169" s="240" t="str">
        <f t="shared" ca="1" si="313"/>
        <v>0,119941624940005-0,972461003958533i</v>
      </c>
      <c r="EM169" s="240" t="str">
        <f t="shared" ca="1" si="314"/>
        <v>-0,979829779917556+2,73682412730262E-13i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-0,0860893662126086-0,22507172367158i</v>
      </c>
      <c r="G170" s="247" t="str">
        <f t="shared" si="184"/>
        <v>-0,13660650866162+0,274439200204075i</v>
      </c>
      <c r="H170" s="247" t="str">
        <f t="shared" si="180"/>
        <v>0,0029101019023636-0,0760474571398174i</v>
      </c>
      <c r="I170" s="247" t="str">
        <f t="shared" si="317"/>
        <v>-0,00377164813567603+0,0820539364944656i</v>
      </c>
      <c r="J170" s="275" t="str">
        <f ca="1">IMPRODUCT(1/N_FFT2,CG100)</f>
        <v>0,00373624704150631+5,82958718339363E-07i</v>
      </c>
      <c r="K170" s="274" t="str">
        <f t="shared" ca="1" si="318"/>
        <v>-0,0000141396432461759+0,00030657157875623i</v>
      </c>
      <c r="N170" s="265">
        <f t="shared" ca="1" si="185"/>
        <v>2.9831758310853327</v>
      </c>
      <c r="O170" s="240">
        <f t="shared" ca="1" si="186"/>
        <v>0.98317583108533269</v>
      </c>
      <c r="P170" s="240" t="str">
        <f t="shared" ca="1" si="187"/>
        <v>-0,144261856168198-0,972534437274712i</v>
      </c>
      <c r="Q170" s="240" t="str">
        <f t="shared" ca="1" si="188"/>
        <v>-0,940840609882591+0,285400878810997i</v>
      </c>
      <c r="R170" s="240" t="str">
        <f t="shared" ca="1" si="189"/>
        <v>0,420361834318081+0,888780424558886i</v>
      </c>
      <c r="S170" s="240" t="str">
        <f t="shared" ca="1" si="190"/>
        <v>0,817480827097755-0,546223225575317i</v>
      </c>
      <c r="T170" s="240" t="str">
        <f t="shared" ca="1" si="191"/>
        <v>-0,660260533554514-0,728485238464475i</v>
      </c>
      <c r="U170" s="241" t="str">
        <f t="shared" ca="1" si="192"/>
        <v>-0,623720144392552+0,760005194922553i</v>
      </c>
      <c r="V170" s="240" t="str">
        <f t="shared" ca="1" si="193"/>
        <v>0,843298038982671+0,505453392785444i</v>
      </c>
      <c r="W170" s="240" t="str">
        <f t="shared" ca="1" si="194"/>
        <v>0,376245101658176-0,908336027199495i</v>
      </c>
      <c r="X170" s="240" t="str">
        <f t="shared" ca="1" si="195"/>
        <v>-0,953711283538301-0,238892240313621i</v>
      </c>
      <c r="Y170" s="240" t="str">
        <f t="shared" ca="1" si="196"/>
        <v>-0,0963680834041046+0,978441570729369i</v>
      </c>
      <c r="Z170" s="240" t="str">
        <f t="shared" ca="1" si="197"/>
        <v>0,981991552738774-0,0482421514862845i</v>
      </c>
      <c r="AA170" s="240" t="str">
        <f t="shared" ca="1" si="198"/>
        <v>-0,191808089484895-0,964284383176711i</v>
      </c>
      <c r="AB170" s="240" t="str">
        <f t="shared" ca="1" si="199"/>
        <v>-0,925703368789791+0,331221961593078i</v>
      </c>
      <c r="AC170" s="240" t="str">
        <f t="shared" ca="1" si="200"/>
        <v>0,463465878499854+0,867083672027501i</v>
      </c>
      <c r="AD170" s="240" t="str">
        <f t="shared" ca="1" si="201"/>
        <v>0,789694232297466-0,585677158771324i</v>
      </c>
      <c r="AE170" s="240" t="str">
        <f t="shared" ca="1" si="202"/>
        <v>-0,695210297259165-0,695210297259152i</v>
      </c>
      <c r="AF170" s="240" t="str">
        <f t="shared" ca="1" si="203"/>
        <v>-0,58567715877131+0,789694232297476i</v>
      </c>
      <c r="AG170" s="240" t="str">
        <f t="shared" ca="1" si="204"/>
        <v>0,867083672027508+0,463465878499838i</v>
      </c>
      <c r="AH170" s="240" t="str">
        <f t="shared" ca="1" si="205"/>
        <v>0,331221961593151-0,925703368789765i</v>
      </c>
      <c r="AI170" s="240" t="str">
        <f t="shared" ca="1" si="206"/>
        <v>-0,964284383176715-0,191808089484875i</v>
      </c>
      <c r="AJ170" s="240" t="str">
        <f t="shared" ca="1" si="207"/>
        <v>-0,048242151486264+0,981991552738775i</v>
      </c>
      <c r="AK170" s="240" t="str">
        <f t="shared" ca="1" si="208"/>
        <v>0,978441570729367-0,0963680834041251i</v>
      </c>
      <c r="AL170" s="240" t="str">
        <f t="shared" ca="1" si="209"/>
        <v>-0,23889224031364-0,953711283538296i</v>
      </c>
      <c r="AM170" s="240" t="str">
        <f t="shared" ca="1" si="210"/>
        <v>-0,908336027199526+0,376245101658104i</v>
      </c>
      <c r="AN170" s="240" t="str">
        <f t="shared" ca="1" si="211"/>
        <v>0,50545339278546+0,843298038982661i</v>
      </c>
      <c r="AO170" s="240" t="str">
        <f t="shared" ca="1" si="212"/>
        <v>0,760005194922541-0,623720144392567i</v>
      </c>
      <c r="AP170" s="240" t="str">
        <f t="shared" ca="1" si="213"/>
        <v>-0,728485238464481-0,660260533554507i</v>
      </c>
      <c r="AQ170" s="240" t="str">
        <f t="shared" ca="1" si="214"/>
        <v>-0,546223225575327+0,817480827097749i</v>
      </c>
      <c r="AR170" s="240" t="str">
        <f t="shared" ca="1" si="215"/>
        <v>-0,546223225575327+0,817480827097749i</v>
      </c>
      <c r="AS170" s="240" t="str">
        <f t="shared" ca="1" si="216"/>
        <v>0,285400878811037-0,940840609882579i</v>
      </c>
      <c r="AT170" s="240" t="str">
        <f t="shared" ca="1" si="217"/>
        <v>-0,972534437274717-0,14426185616816i</v>
      </c>
      <c r="AU170" s="240" t="str">
        <f t="shared" ca="1" si="218"/>
        <v>1,71032436175701E-14+0,983175831085333i</v>
      </c>
      <c r="AV170" s="240" t="str">
        <f t="shared" ca="1" si="219"/>
        <v>0,972534437274712-0,144261856168195i</v>
      </c>
      <c r="AW170" s="240" t="str">
        <f t="shared" ca="1" si="220"/>
        <v>-0,285400878810976-0,940840609882597i</v>
      </c>
      <c r="AX170" s="240" t="str">
        <f t="shared" ca="1" si="221"/>
        <v>-0,888780424558899+0,420361834318051i</v>
      </c>
      <c r="AY170" s="240" t="str">
        <f t="shared" ca="1" si="222"/>
        <v>0,546223225575355+0,817480827097731i</v>
      </c>
      <c r="AZ170" s="240" t="str">
        <f t="shared" ca="1" si="223"/>
        <v>0,728485238464458-0,660260533554533i</v>
      </c>
      <c r="BA170" s="240" t="str">
        <f t="shared" ca="1" si="224"/>
        <v>-0,760005194922568-0,623720144392536i</v>
      </c>
      <c r="BB170" s="240" t="str">
        <f t="shared" ca="1" si="225"/>
        <v>-0,505453392785424+0,843298038982683i</v>
      </c>
      <c r="BC170" s="240" t="str">
        <f t="shared" ca="1" si="226"/>
        <v>0,908336027199504+0,376245101658156i</v>
      </c>
      <c r="BD170" s="240" t="str">
        <f t="shared" ca="1" si="227"/>
        <v>0,238892240313695-0,953711283538283i</v>
      </c>
      <c r="BE170" s="240" t="str">
        <f t="shared" ca="1" si="228"/>
        <v>-0,978441570729371-0,0963680834040841i</v>
      </c>
      <c r="BF170" s="240" t="str">
        <f t="shared" ca="1" si="229"/>
        <v>0,0482421514863051+0,981991552738773i</v>
      </c>
      <c r="BG170" s="240" t="str">
        <f t="shared" ca="1" si="230"/>
        <v>0,964284383176707-0,191808089484916i</v>
      </c>
      <c r="BH170" s="240" t="str">
        <f t="shared" ca="1" si="231"/>
        <v>-0,331221961593098-0,925703368789784i</v>
      </c>
      <c r="BI170" s="240" t="str">
        <f t="shared" ca="1" si="232"/>
        <v>-0,867083672027537+0,463465878499785i</v>
      </c>
      <c r="BJ170" s="240" t="str">
        <f t="shared" ca="1" si="233"/>
        <v>0,585677158771341+0,789694232297453i</v>
      </c>
      <c r="BK170" s="240" t="str">
        <f t="shared" ca="1" si="234"/>
        <v>0,695210297259138-0,695210297259178i</v>
      </c>
      <c r="BL170" s="240" t="str">
        <f t="shared" ca="1" si="235"/>
        <v>-0,789694232297489-0,585677158771294i</v>
      </c>
      <c r="BM170" s="240" t="str">
        <f t="shared" ca="1" si="236"/>
        <v>-0,46346587849982+0,867083672027518i</v>
      </c>
      <c r="BN170" s="240" t="str">
        <f t="shared" ca="1" si="237"/>
        <v>0,925703368789771+0,331221961593135i</v>
      </c>
      <c r="BO170" s="240" t="str">
        <f t="shared" ca="1" si="238"/>
        <v>0,191808089484954-0,964284383176699i</v>
      </c>
      <c r="BP170" s="240" t="str">
        <f t="shared" ca="1" si="239"/>
        <v>-0,981991552738776-0,0482421514862469i</v>
      </c>
      <c r="BQ170" s="240" t="str">
        <f t="shared" ca="1" si="240"/>
        <v>0,0963680834041422+0,978441570729365i</v>
      </c>
      <c r="BR170" s="240" t="str">
        <f t="shared" ca="1" si="241"/>
        <v>0,953711283538293-0,238892240313656i</v>
      </c>
      <c r="BS170" s="240" t="str">
        <f t="shared" ca="1" si="242"/>
        <v>-0,376245101658119-0,90833602719952i</v>
      </c>
      <c r="BT170" s="240" t="str">
        <f t="shared" ca="1" si="243"/>
        <v>-0,843298038982703+0,505453392785391i</v>
      </c>
      <c r="BU170" s="240" t="str">
        <f t="shared" ca="1" si="244"/>
        <v>0,62372014439258+0,76000519492253i</v>
      </c>
      <c r="BV170" s="240" t="str">
        <f t="shared" ca="1" si="245"/>
        <v>0,66026053355464-0,728485238464361i</v>
      </c>
      <c r="BW170" s="240" t="str">
        <f t="shared" ca="1" si="246"/>
        <v>-0,817480827097705-0,546223225575394i</v>
      </c>
      <c r="BX170" s="240" t="str">
        <f t="shared" ca="1" si="247"/>
        <v>-0,420361834318093+0,88878042455888i</v>
      </c>
      <c r="BY170" s="240" t="str">
        <f t="shared" ca="1" si="248"/>
        <v>0,940840609882613+0,285400878810926i</v>
      </c>
      <c r="BZ170" s="240" t="str">
        <f t="shared" ca="1" si="249"/>
        <v>0,144261856168047-0,972534437274734i</v>
      </c>
      <c r="CA170" s="240" t="str">
        <f t="shared" ca="1" si="250"/>
        <v>-0,983175831085333+2,29811251765863E-13i</v>
      </c>
      <c r="CB170" s="240" t="str">
        <f t="shared" ca="1" si="251"/>
        <v>0,144261856168501+0,972534437274667i</v>
      </c>
      <c r="CC170" s="240" t="str">
        <f t="shared" ca="1" si="252"/>
        <v>0,940840609882479-0,285400878811366i</v>
      </c>
      <c r="CD170" s="240" t="str">
        <f t="shared" ca="1" si="253"/>
        <v>-0,420361834318508-0,888780424558683i</v>
      </c>
      <c r="CE170" s="240" t="str">
        <f t="shared" ca="1" si="254"/>
        <v>-0,817480827097993+0,546223225574962i</v>
      </c>
      <c r="CF170" s="240" t="str">
        <f t="shared" ca="1" si="255"/>
        <v>0,660260533554256+0,728485238464709i</v>
      </c>
      <c r="CG170" s="240" t="str">
        <f t="shared" ca="1" si="256"/>
        <v>0,623720144392754-0,760005194922388i</v>
      </c>
      <c r="CH170" s="240" t="str">
        <f t="shared" ca="1" si="257"/>
        <v>-0,843298038982587-0,505453392785583i</v>
      </c>
      <c r="CI170" s="240" t="str">
        <f t="shared" ca="1" si="258"/>
        <v>-0,376245101658236+0,908336027199471i</v>
      </c>
      <c r="CJ170" s="240" t="str">
        <f t="shared" ca="1" si="259"/>
        <v>0,953711283538286+0,238892240313685i</v>
      </c>
      <c r="CK170" s="240" t="str">
        <f t="shared" ca="1" si="260"/>
        <v>0,0963680834040741-0,978441570729372i</v>
      </c>
      <c r="CL170" s="240" t="str">
        <f t="shared" ca="1" si="261"/>
        <v>-0,981991552738768+0,0482421514864128i</v>
      </c>
      <c r="CM170" s="240" t="str">
        <f t="shared" ca="1" si="262"/>
        <v>0,191808089485131+0,964284383176663i</v>
      </c>
      <c r="CN170" s="240" t="str">
        <f t="shared" ca="1" si="263"/>
        <v>0,925703368789682-0,331221961593384i</v>
      </c>
      <c r="CO170" s="240" t="str">
        <f t="shared" ca="1" si="264"/>
        <v>-0,463465878500152-0,867083672027341i</v>
      </c>
      <c r="CP170" s="240" t="str">
        <f t="shared" ca="1" si="265"/>
        <v>-0,789694232297214+0,585677158771663i</v>
      </c>
      <c r="CQ170" s="240" t="str">
        <f t="shared" ca="1" si="266"/>
        <v>0,69521029725885+0,695210297259467i</v>
      </c>
      <c r="CR170" s="240" t="str">
        <f t="shared" ca="1" si="267"/>
        <v>0,5856771587716-0,789694232297261i</v>
      </c>
      <c r="CS170" s="240" t="str">
        <f t="shared" ca="1" si="268"/>
        <v>-0,867083672027392-0,463465878500057i</v>
      </c>
      <c r="CT170" s="240" t="str">
        <f t="shared" ca="1" si="269"/>
        <v>-0,33122196159331+0,925703368789708i</v>
      </c>
      <c r="CU170" s="240" t="str">
        <f t="shared" ca="1" si="270"/>
        <v>0,964284383176684+0,191808089485027i</v>
      </c>
      <c r="CV170" s="240" t="str">
        <f t="shared" ca="1" si="271"/>
        <v>0,0482421514863345-0,981991552738772i</v>
      </c>
      <c r="CW170" s="240" t="str">
        <f t="shared" ca="1" si="272"/>
        <v>-0,978441570729363+0,0963680834041661i</v>
      </c>
      <c r="CX170" s="240" t="str">
        <f t="shared" ca="1" si="273"/>
        <v>0,23889224031376+0,953711283538266i</v>
      </c>
      <c r="CY170" s="240" t="str">
        <f t="shared" ca="1" si="274"/>
        <v>0,908336027199436-0,376245101658322i</v>
      </c>
      <c r="CZ170" s="240" t="str">
        <f t="shared" ca="1" si="275"/>
        <v>-0,505453392785651-0,843298038982547i</v>
      </c>
      <c r="DA170" s="240" t="str">
        <f t="shared" ca="1" si="276"/>
        <v>-0,760005194922329+0,623720144392826i</v>
      </c>
      <c r="DB170" s="240" t="str">
        <f t="shared" ca="1" si="277"/>
        <v>0,728485238464761+0,660260533554198i</v>
      </c>
      <c r="DC170" s="240" t="str">
        <f t="shared" ca="1" si="278"/>
        <v>0,546223225575699-0,8174808270975i</v>
      </c>
      <c r="DD170" s="240" t="str">
        <f t="shared" ca="1" si="279"/>
        <v>-0,888780424558716-0,420361834318438i</v>
      </c>
      <c r="DE170" s="240" t="str">
        <f t="shared" ca="1" si="280"/>
        <v>-0,285400878811277+0,940840609882505i</v>
      </c>
      <c r="DF170" s="240" t="str">
        <f t="shared" ca="1" si="281"/>
        <v>0,972534437274678+0,144261856168424i</v>
      </c>
      <c r="DG170" s="240" t="str">
        <f t="shared" ca="1" si="282"/>
        <v>1,37309149230487E-13-0,983175831085333i</v>
      </c>
      <c r="DH170" s="240" t="str">
        <f t="shared" ca="1" si="283"/>
        <v>-0,972534437274723+0,144261856168125i</v>
      </c>
      <c r="DI170" s="240" t="str">
        <f t="shared" ca="1" si="284"/>
        <v>0,285400878811015+0,940840609882585i</v>
      </c>
      <c r="DJ170" s="240" t="str">
        <f t="shared" ca="1" si="285"/>
        <v>0,888780424558846-0,420361834318164i</v>
      </c>
      <c r="DK170" s="240" t="str">
        <f t="shared" ca="1" si="286"/>
        <v>-0,546223225575471-0,817480827097654i</v>
      </c>
      <c r="DL170" s="240" t="str">
        <f t="shared" ca="1" si="287"/>
        <v>-0,728485238464308+0,660260533554698i</v>
      </c>
      <c r="DM170" s="240" t="str">
        <f t="shared" ca="1" si="288"/>
        <v>0,760005194922775+0,623720144392282i</v>
      </c>
      <c r="DN170" s="240" t="str">
        <f t="shared" ca="1" si="289"/>
        <v>0,505453392785072-0,843298038982894i</v>
      </c>
      <c r="DO170" s="240" t="str">
        <f t="shared" ca="1" si="290"/>
        <v>-0,90833602719933-0,376245101658575i</v>
      </c>
      <c r="DP170" s="240" t="str">
        <f t="shared" ca="1" si="291"/>
        <v>-0,238892240314054+0,953711283538192i</v>
      </c>
      <c r="DQ170" s="240" t="str">
        <f t="shared" ca="1" si="292"/>
        <v>0,978441570729335+0,0963680834044394i</v>
      </c>
      <c r="DR170" s="240" t="str">
        <f t="shared" ca="1" si="293"/>
        <v>-0,0482421514860322-0,981991552738787i</v>
      </c>
      <c r="DS170" s="240" t="str">
        <f t="shared" ca="1" si="294"/>
        <v>-0,964284383176738+0,191808089484757i</v>
      </c>
      <c r="DT170" s="240" t="str">
        <f t="shared" ca="1" si="295"/>
        <v>0,331221961593025+0,92570336878981i</v>
      </c>
      <c r="DU170" s="240" t="str">
        <f t="shared" ca="1" si="296"/>
        <v>0,86708367202752-0,463465878499815i</v>
      </c>
      <c r="DV170" s="240" t="str">
        <f t="shared" ca="1" si="297"/>
        <v>-0,585677158771357-0,789694232297441i</v>
      </c>
      <c r="DW170" s="240" t="str">
        <f t="shared" ca="1" si="298"/>
        <v>-0,695210297259045+0,695210297259272i</v>
      </c>
      <c r="DX170" s="240" t="str">
        <f t="shared" ca="1" si="299"/>
        <v>0,789694232297633+0,585677158771098i</v>
      </c>
      <c r="DY170" s="240" t="str">
        <f t="shared" ca="1" si="300"/>
        <v>0,463465878499531-0,867083672027673i</v>
      </c>
      <c r="DZ170" s="240" t="str">
        <f t="shared" ca="1" si="301"/>
        <v>-0,925703368789919-0,331221961592721i</v>
      </c>
      <c r="EA170" s="240" t="str">
        <f t="shared" ca="1" si="302"/>
        <v>-0,191808089484441+0,964284383176801i</v>
      </c>
      <c r="EB170" s="240" t="str">
        <f t="shared" ca="1" si="303"/>
        <v>0,981991552738753+0,0482421514867151i</v>
      </c>
      <c r="EC170" s="240" t="str">
        <f t="shared" ca="1" si="304"/>
        <v>-0,0963680834037869-0,9784415707294i</v>
      </c>
      <c r="ED170" s="240" t="str">
        <f t="shared" ca="1" si="305"/>
        <v>-0,953711283538358+0,238892240313391i</v>
      </c>
      <c r="EE170" s="240" t="str">
        <f t="shared" ca="1" si="306"/>
        <v>0,37624510165797+0,908336027199581i</v>
      </c>
      <c r="EF170" s="240" t="str">
        <f t="shared" ca="1" si="307"/>
        <v>0,843298038982728-0,505453392785349i</v>
      </c>
      <c r="EG170" s="240" t="str">
        <f t="shared" ca="1" si="308"/>
        <v>-0,623720144392531-0,760005194922571i</v>
      </c>
      <c r="EH170" s="240" t="str">
        <f t="shared" ca="1" si="309"/>
        <v>-0,660260533554459+0,728485238464524i</v>
      </c>
      <c r="EI170" s="240" t="str">
        <f t="shared" ca="1" si="310"/>
        <v>0,817480827097833+0,546223225575202i</v>
      </c>
      <c r="EJ170" s="240" t="str">
        <f t="shared" ca="1" si="311"/>
        <v>0,420361834317873-0,888780424558984i</v>
      </c>
      <c r="EK170" s="240" t="str">
        <f t="shared" ca="1" si="312"/>
        <v>-0,940840609882678-0,285400878810706i</v>
      </c>
      <c r="EL170" s="240" t="str">
        <f t="shared" ca="1" si="313"/>
        <v>-0,144261856167806+0,97253443727477i</v>
      </c>
      <c r="EM170" s="240" t="str">
        <f t="shared" ca="1" si="314"/>
        <v>0,983175831085333-4,59622503531727E-13i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-0,0857900006538979-0,22098548254335i</v>
      </c>
      <c r="G171" s="247" t="str">
        <f t="shared" si="184"/>
        <v>-0,133333972652643+0,272247656813004i</v>
      </c>
      <c r="H171" s="247" t="str">
        <f t="shared" si="180"/>
        <v>0,00288179493603614-0,0749755102677141i</v>
      </c>
      <c r="I171" s="247" t="str">
        <f t="shared" si="317"/>
        <v>-0,00363526898455706+0,0807339773257732i</v>
      </c>
      <c r="J171" s="275" t="str">
        <f ca="1">IMPRODUCT(1/N_FFT2,CH100)</f>
        <v>0,00942228202800777+0,0000799855328602602i</v>
      </c>
      <c r="K171" s="274" t="str">
        <f t="shared" ca="1" si="318"/>
        <v>-0,0000407100798164962+0,0007604075346794i</v>
      </c>
      <c r="N171" s="265">
        <f t="shared" ca="1" si="185"/>
        <v>2.9855663722715513</v>
      </c>
      <c r="O171" s="240">
        <f t="shared" ca="1" si="186"/>
        <v>0.98556637227155131</v>
      </c>
      <c r="P171" s="240" t="str">
        <f t="shared" ca="1" si="187"/>
        <v>-0,168494288502184-0,971056511689535i</v>
      </c>
      <c r="Q171" s="240" t="str">
        <f t="shared" ca="1" si="188"/>
        <v>-0,927954168656238+0,332027310662868i</v>
      </c>
      <c r="R171" s="240" t="str">
        <f t="shared" ca="1" si="189"/>
        <v>0,485783883215118+0,85752847938768i</v>
      </c>
      <c r="S171" s="240" t="str">
        <f t="shared" ca="1" si="190"/>
        <v>0,761853108248702-0,625236687666597i</v>
      </c>
      <c r="T171" s="240" t="str">
        <f t="shared" ca="1" si="191"/>
        <v>-0,74627957590332-0,643745189296252i</v>
      </c>
      <c r="U171" s="241" t="str">
        <f t="shared" ca="1" si="192"/>
        <v>-0,506682376569389+0,845348474551473i</v>
      </c>
      <c r="V171" s="240" t="str">
        <f t="shared" ca="1" si="193"/>
        <v>0,919526328103028+0,354700445556343i</v>
      </c>
      <c r="W171" s="240" t="str">
        <f t="shared" ca="1" si="194"/>
        <v>0,192274460934731-0,966628990784347i</v>
      </c>
      <c r="X171" s="240" t="str">
        <f t="shared" ca="1" si="195"/>
        <v>-0,985269538106573-0,02418700956641i</v>
      </c>
      <c r="Y171" s="240" t="str">
        <f t="shared" ca="1" si="196"/>
        <v>0,14461262141067+0,974899104462221i</v>
      </c>
      <c r="Z171" s="240" t="str">
        <f t="shared" ca="1" si="197"/>
        <v>0,935823044316678-0,309154174932786i</v>
      </c>
      <c r="AA171" s="240" t="str">
        <f t="shared" ca="1" si="198"/>
        <v>-0,46459277181428-0,86919194113293i</v>
      </c>
      <c r="AB171" s="240" t="str">
        <f t="shared" ca="1" si="199"/>
        <v>-0,776967728769161+0,606351566835444i</v>
      </c>
      <c r="AC171" s="240" t="str">
        <f t="shared" ca="1" si="200"/>
        <v>0,730256512646585+0,66186592289508i</v>
      </c>
      <c r="AD171" s="240" t="str">
        <f t="shared" ca="1" si="201"/>
        <v>0,527275663406063-0,832659263403826i</v>
      </c>
      <c r="AE171" s="240" t="str">
        <f t="shared" ca="1" si="202"/>
        <v>-0,91054459927308-0,3771599221645i</v>
      </c>
      <c r="AF171" s="240" t="str">
        <f t="shared" ca="1" si="203"/>
        <v>-0,215938814421609+0,961619208719697i</v>
      </c>
      <c r="AG171" s="240" t="str">
        <f t="shared" ca="1" si="204"/>
        <v>0,984379214413441+0,0483594497826676i</v>
      </c>
      <c r="AH171" s="240" t="str">
        <f t="shared" ca="1" si="205"/>
        <v>-0,120643845083423-0,978154454468206i</v>
      </c>
      <c r="AI171" s="240" t="str">
        <f t="shared" ca="1" si="206"/>
        <v>-0,943128215167904+0,28609481628773i</v>
      </c>
      <c r="AJ171" s="240" t="str">
        <f t="shared" ca="1" si="207"/>
        <v>0,44312180709992+0,880331834154035i</v>
      </c>
      <c r="AK171" s="240" t="str">
        <f t="shared" ca="1" si="208"/>
        <v>0,791614332982596-0,587101202493256i</v>
      </c>
      <c r="AL171" s="240" t="str">
        <f t="shared" ca="1" si="209"/>
        <v>-0,713793570172706-0,679587973210686i</v>
      </c>
      <c r="AM171" s="240" t="str">
        <f t="shared" ca="1" si="210"/>
        <v>-0,547551339099208+0,819468489451041i</v>
      </c>
      <c r="AN171" s="240" t="str">
        <f t="shared" ca="1" si="211"/>
        <v>0,901014392423986+0,399392211738464i</v>
      </c>
      <c r="AO171" s="240" t="str">
        <f t="shared" ca="1" si="212"/>
        <v>0,239473094441146-0,956030183200974i</v>
      </c>
      <c r="AP171" s="240" t="str">
        <f t="shared" ca="1" si="213"/>
        <v>-0,982895937489856-0,072502760074649i</v>
      </c>
      <c r="AQ171" s="240" t="str">
        <f t="shared" ca="1" si="214"/>
        <v>0,0966023974150571+0,980820600806371i</v>
      </c>
      <c r="AR171" s="240" t="str">
        <f t="shared" ca="1" si="215"/>
        <v>0,0966023974150571+0,980820600806371i</v>
      </c>
      <c r="AS171" s="240" t="str">
        <f t="shared" ca="1" si="216"/>
        <v>-0,42138392237826-0,890941448196018i</v>
      </c>
      <c r="AT171" s="240" t="str">
        <f t="shared" ca="1" si="217"/>
        <v>-0,805784098322143+0,567497190339896i</v>
      </c>
      <c r="AU171" s="240" t="str">
        <f t="shared" ca="1" si="218"/>
        <v>0,69690066514262+0,696900665142658i</v>
      </c>
      <c r="AV171" s="240" t="str">
        <f t="shared" ca="1" si="219"/>
        <v>0,567497190339941-0,805784098322112i</v>
      </c>
      <c r="AW171" s="240" t="str">
        <f t="shared" ca="1" si="220"/>
        <v>-0,890941448195992-0,421383922378316i</v>
      </c>
      <c r="AX171" s="240" t="str">
        <f t="shared" ca="1" si="221"/>
        <v>-0,262863124823075+0,949865280848161i</v>
      </c>
      <c r="AY171" s="240" t="str">
        <f t="shared" ca="1" si="222"/>
        <v>0,980820600806374+0,0966023974150212i</v>
      </c>
      <c r="AZ171" s="240" t="str">
        <f t="shared" ca="1" si="223"/>
        <v>-0,0725027600746919-0,982895937489853i</v>
      </c>
      <c r="BA171" s="240" t="str">
        <f t="shared" ca="1" si="224"/>
        <v>-0,956030183200964+0,239473094441188i</v>
      </c>
      <c r="BB171" s="240" t="str">
        <f t="shared" ca="1" si="225"/>
        <v>0,399392211738413+0,901014392424008i</v>
      </c>
      <c r="BC171" s="240" t="str">
        <f t="shared" ca="1" si="226"/>
        <v>0,819468489451071-0,547551339099163i</v>
      </c>
      <c r="BD171" s="240" t="str">
        <f t="shared" ca="1" si="227"/>
        <v>-0,679587973210646-0,713793570172744i</v>
      </c>
      <c r="BE171" s="240" t="str">
        <f t="shared" ca="1" si="228"/>
        <v>-0,5871012024933+0,791614332982562i</v>
      </c>
      <c r="BF171" s="240" t="str">
        <f t="shared" ca="1" si="229"/>
        <v>0,880331834154051+0,443121807099887i</v>
      </c>
      <c r="BG171" s="240" t="str">
        <f t="shared" ca="1" si="230"/>
        <v>0,286094816287695-0,943128215167915i</v>
      </c>
      <c r="BH171" s="240" t="str">
        <f t="shared" ca="1" si="231"/>
        <v>-0,97815445446821-0,120643845083387i</v>
      </c>
      <c r="BI171" s="240" t="str">
        <f t="shared" ca="1" si="232"/>
        <v>0,0483594497827036+0,984379214413439i</v>
      </c>
      <c r="BJ171" s="240" t="str">
        <f t="shared" ca="1" si="233"/>
        <v>0,961619208719689-0,215938814421644i</v>
      </c>
      <c r="BK171" s="240" t="str">
        <f t="shared" ca="1" si="234"/>
        <v>-0,377159922164446-0,910544599273103i</v>
      </c>
      <c r="BL171" s="240" t="str">
        <f t="shared" ca="1" si="235"/>
        <v>-0,832659263403858+0,527275663406014i</v>
      </c>
      <c r="BM171" s="240" t="str">
        <f t="shared" ca="1" si="236"/>
        <v>0,661865922895035+0,730256512646624i</v>
      </c>
      <c r="BN171" s="240" t="str">
        <f t="shared" ca="1" si="237"/>
        <v>0,606351566835411-0,776967728769187i</v>
      </c>
      <c r="BO171" s="240" t="str">
        <f t="shared" ca="1" si="238"/>
        <v>-0,86919194113295-0,464592771814241i</v>
      </c>
      <c r="BP171" s="240" t="str">
        <f t="shared" ca="1" si="239"/>
        <v>-0,309154174932745+0,935823044316691i</v>
      </c>
      <c r="BQ171" s="240" t="str">
        <f t="shared" ca="1" si="240"/>
        <v>0,974899104462227+0,144612621410624i</v>
      </c>
      <c r="BR171" s="240" t="str">
        <f t="shared" ca="1" si="241"/>
        <v>-0,0241870095664424-0,985269538106572i</v>
      </c>
      <c r="BS171" s="240" t="str">
        <f t="shared" ca="1" si="242"/>
        <v>-0,96662899078434+0,192274460934764i</v>
      </c>
      <c r="BT171" s="240" t="str">
        <f t="shared" ca="1" si="243"/>
        <v>0,354700445556284+0,919526328103051i</v>
      </c>
      <c r="BU171" s="240" t="str">
        <f t="shared" ca="1" si="244"/>
        <v>0,845348474551555-0,506682376569252i</v>
      </c>
      <c r="BV171" s="240" t="str">
        <f t="shared" ca="1" si="245"/>
        <v>-0,643745189296086-0,746279575903462i</v>
      </c>
      <c r="BW171" s="240" t="str">
        <f t="shared" ca="1" si="246"/>
        <v>-0,625236687666832+0,761853108248509i</v>
      </c>
      <c r="BX171" s="240" t="str">
        <f t="shared" ca="1" si="247"/>
        <v>0,857528479387492+0,48578388321545i</v>
      </c>
      <c r="BY171" s="240" t="str">
        <f t="shared" ca="1" si="248"/>
        <v>0,33202731066331-0,927954168656079i</v>
      </c>
      <c r="BZ171" s="240" t="str">
        <f t="shared" ca="1" si="249"/>
        <v>-0,971056511689608-0,168494288501766i</v>
      </c>
      <c r="CA171" s="240" t="str">
        <f t="shared" ca="1" si="250"/>
        <v>3,37103424213551E-13+0,985566372271551i</v>
      </c>
      <c r="CB171" s="240" t="str">
        <f t="shared" ca="1" si="251"/>
        <v>0,971056511689493-0,168494288502431i</v>
      </c>
      <c r="CC171" s="240" t="str">
        <f t="shared" ca="1" si="252"/>
        <v>-0,332027310663022-0,927954168656183i</v>
      </c>
      <c r="CD171" s="240" t="str">
        <f t="shared" ca="1" si="253"/>
        <v>-0,857528479387642+0,485783883215184i</v>
      </c>
      <c r="CE171" s="240" t="str">
        <f t="shared" ca="1" si="254"/>
        <v>0,625236687666584+0,761853108248712i</v>
      </c>
      <c r="CF171" s="240" t="str">
        <f t="shared" ca="1" si="255"/>
        <v>0,643745189296329-0,746279575903253i</v>
      </c>
      <c r="CG171" s="240" t="str">
        <f t="shared" ca="1" si="256"/>
        <v>-0,845348474551391-0,506682376569526i</v>
      </c>
      <c r="CH171" s="240" t="str">
        <f t="shared" ca="1" si="257"/>
        <v>-0,354700445556583+0,919526328102935i</v>
      </c>
      <c r="CI171" s="240" t="str">
        <f t="shared" ca="1" si="258"/>
        <v>0,966628990784278+0,192274460935079i</v>
      </c>
      <c r="CJ171" s="240" t="str">
        <f t="shared" ca="1" si="259"/>
        <v>0,0241870095668606-0,985269538106562i</v>
      </c>
      <c r="CK171" s="240" t="str">
        <f t="shared" ca="1" si="260"/>
        <v>-0,974899104462157+0,144612621411097i</v>
      </c>
      <c r="CL171" s="240" t="str">
        <f t="shared" ca="1" si="261"/>
        <v>0,309154174933106+0,935823044316572i</v>
      </c>
      <c r="CM171" s="240" t="str">
        <f t="shared" ca="1" si="262"/>
        <v>0,869191941132818-0,464592771814489i</v>
      </c>
      <c r="CN171" s="240" t="str">
        <f t="shared" ca="1" si="263"/>
        <v>-0,606351566835556-0,776967728769074i</v>
      </c>
      <c r="CO171" s="240" t="str">
        <f t="shared" ca="1" si="264"/>
        <v>-0,661865922894972+0,730256512646681i</v>
      </c>
      <c r="CP171" s="240" t="str">
        <f t="shared" ca="1" si="265"/>
        <v>0,832659263403851+0,527275663406024i</v>
      </c>
      <c r="CQ171" s="240" t="str">
        <f t="shared" ca="1" si="266"/>
        <v>0,377159922164547-0,91054459927306i</v>
      </c>
      <c r="CR171" s="240" t="str">
        <f t="shared" ca="1" si="267"/>
        <v>-0,961619208719665-0,215938814421751i</v>
      </c>
      <c r="CS171" s="240" t="str">
        <f t="shared" ca="1" si="268"/>
        <v>-0,0483594497829114+0,98437921441343i</v>
      </c>
      <c r="CT171" s="240" t="str">
        <f t="shared" ca="1" si="269"/>
        <v>0,978154454468248-0,120643845083083i</v>
      </c>
      <c r="CU171" s="240" t="str">
        <f t="shared" ca="1" si="270"/>
        <v>-0,286094816287282-0,94312821516804i</v>
      </c>
      <c r="CV171" s="240" t="str">
        <f t="shared" ca="1" si="271"/>
        <v>-0,880331834153836+0,443121807100314i</v>
      </c>
      <c r="CW171" s="240" t="str">
        <f t="shared" ca="1" si="272"/>
        <v>0,587101202493617+0,791614332982328i</v>
      </c>
      <c r="CX171" s="240" t="str">
        <f t="shared" ca="1" si="273"/>
        <v>0,679587973210452-0,71379357017293i</v>
      </c>
      <c r="CY171" s="240" t="str">
        <f t="shared" ca="1" si="274"/>
        <v>-0,819468489451165-0,547551339099021i</v>
      </c>
      <c r="CZ171" s="240" t="str">
        <f t="shared" ca="1" si="275"/>
        <v>-0,399392211738347+0,901014392424037i</v>
      </c>
      <c r="DA171" s="240" t="str">
        <f t="shared" ca="1" si="276"/>
        <v>0,956030183200981+0,239473094441118i</v>
      </c>
      <c r="DB171" s="240" t="str">
        <f t="shared" ca="1" si="277"/>
        <v>0,0725027600747179-0,982895937489851i</v>
      </c>
      <c r="DC171" s="240" t="str">
        <f t="shared" ca="1" si="278"/>
        <v>-0,980820600806386+0,0966023974148977i</v>
      </c>
      <c r="DD171" s="240" t="str">
        <f t="shared" ca="1" si="279"/>
        <v>0,26286312482286+0,94986528084822i</v>
      </c>
      <c r="DE171" s="240" t="str">
        <f t="shared" ca="1" si="280"/>
        <v>0,890941448196129-0,421383922378026i</v>
      </c>
      <c r="DF171" s="240" t="str">
        <f t="shared" ca="1" si="281"/>
        <v>-0,567497190339605-0,805784098322348i</v>
      </c>
      <c r="DG171" s="240" t="str">
        <f t="shared" ca="1" si="282"/>
        <v>-0,69690066514298+0,696900665142299i</v>
      </c>
      <c r="DH171" s="240" t="str">
        <f t="shared" ca="1" si="283"/>
        <v>0,805784098322358+0,567497190339591i</v>
      </c>
      <c r="DI171" s="240" t="str">
        <f t="shared" ca="1" si="284"/>
        <v>0,421383922378012-0,890941448196136i</v>
      </c>
      <c r="DJ171" s="240" t="str">
        <f t="shared" ca="1" si="285"/>
        <v>-0,949865280848224-0,262863124822845i</v>
      </c>
      <c r="DK171" s="240" t="str">
        <f t="shared" ca="1" si="286"/>
        <v>-0,0966023974148809+0,980820600806387i</v>
      </c>
      <c r="DL171" s="240" t="str">
        <f t="shared" ca="1" si="287"/>
        <v>0,98289593748985-0,0725027600747348i</v>
      </c>
      <c r="DM171" s="240" t="str">
        <f t="shared" ca="1" si="288"/>
        <v>-0,239473094441134-0,956030183200977i</v>
      </c>
      <c r="DN171" s="240" t="str">
        <f t="shared" ca="1" si="289"/>
        <v>-0,901014392424031+0,399392211738363i</v>
      </c>
      <c r="DO171" s="240" t="str">
        <f t="shared" ca="1" si="290"/>
        <v>0,547551339099036+0,819468489451156i</v>
      </c>
      <c r="DP171" s="240" t="str">
        <f t="shared" ca="1" si="291"/>
        <v>0,713793570172918-0,679587973210464i</v>
      </c>
      <c r="DQ171" s="240" t="str">
        <f t="shared" ca="1" si="292"/>
        <v>-0,791614332982354-0,58710120249358i</v>
      </c>
      <c r="DR171" s="240" t="str">
        <f t="shared" ca="1" si="293"/>
        <v>-0,443121807100275+0,880331834153856i</v>
      </c>
      <c r="DS171" s="240" t="str">
        <f t="shared" ca="1" si="294"/>
        <v>0,943128215168045+0,286094816287266i</v>
      </c>
      <c r="DT171" s="240" t="str">
        <f t="shared" ca="1" si="295"/>
        <v>0,120643845083039-0,978154454468254i</v>
      </c>
      <c r="DU171" s="240" t="str">
        <f t="shared" ca="1" si="296"/>
        <v>-0,984379214413427+0,0483594497829563i</v>
      </c>
      <c r="DV171" s="240" t="str">
        <f t="shared" ca="1" si="297"/>
        <v>0,215938814421768+0,961619208719661i</v>
      </c>
      <c r="DW171" s="240" t="str">
        <f t="shared" ca="1" si="298"/>
        <v>0,910544599273054-0,377159922164563i</v>
      </c>
      <c r="DX171" s="240" t="str">
        <f t="shared" ca="1" si="299"/>
        <v>-0,527275663406038-0,832659263403842i</v>
      </c>
      <c r="DY171" s="240" t="str">
        <f t="shared" ca="1" si="300"/>
        <v>-0,73025651264667+0,661865922894985i</v>
      </c>
      <c r="DZ171" s="240" t="str">
        <f t="shared" ca="1" si="301"/>
        <v>0,776967728769084+0,606351566835542i</v>
      </c>
      <c r="EA171" s="240" t="str">
        <f t="shared" ca="1" si="302"/>
        <v>0,464592771814475-0,869191941132826i</v>
      </c>
      <c r="EB171" s="240" t="str">
        <f t="shared" ca="1" si="303"/>
        <v>-0,935823044316577-0,30915417493309i</v>
      </c>
      <c r="EC171" s="240" t="str">
        <f t="shared" ca="1" si="304"/>
        <v>-0,14461262141108+0,97489910446216i</v>
      </c>
      <c r="ED171" s="240" t="str">
        <f t="shared" ca="1" si="305"/>
        <v>0,985269538106562-0,0241870095668774i</v>
      </c>
      <c r="EE171" s="240" t="str">
        <f t="shared" ca="1" si="306"/>
        <v>-0,192274460935096-0,966628990784275i</v>
      </c>
      <c r="EF171" s="240" t="str">
        <f t="shared" ca="1" si="307"/>
        <v>-0,91952632810293+0,354700445556599i</v>
      </c>
      <c r="EG171" s="240" t="str">
        <f t="shared" ca="1" si="308"/>
        <v>0,506682376569541+0,845348474551382i</v>
      </c>
      <c r="EH171" s="240" t="str">
        <f t="shared" ca="1" si="309"/>
        <v>0,746279575903242-0,643745189296341i</v>
      </c>
      <c r="EI171" s="240" t="str">
        <f t="shared" ca="1" si="310"/>
        <v>-0,761853108248723-0,625236687666571i</v>
      </c>
      <c r="EJ171" s="240" t="str">
        <f t="shared" ca="1" si="311"/>
        <v>-0,485783883215157+0,857528479387658i</v>
      </c>
      <c r="EK171" s="240" t="str">
        <f t="shared" ca="1" si="312"/>
        <v>0,927954168656194+0,332027310662992i</v>
      </c>
      <c r="EL171" s="240" t="str">
        <f t="shared" ca="1" si="313"/>
        <v>0,1684942885024-0,971056511689498i</v>
      </c>
      <c r="EM171" s="240" t="str">
        <f t="shared" ca="1" si="314"/>
        <v>-0,985566372271551-3,06194988570678E-13i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-0,0854844547708982-0,217008053019581i</v>
      </c>
      <c r="G172" s="247" t="str">
        <f t="shared" si="184"/>
        <v>-0,130157200912057+0,270062901466674i</v>
      </c>
      <c r="H172" s="247" t="str">
        <f t="shared" si="180"/>
        <v>0,00285468406067614-0,073933317692846i</v>
      </c>
      <c r="I172" s="247" t="str">
        <f t="shared" si="317"/>
        <v>-0,00350930711059431+0,0794558476230355i</v>
      </c>
      <c r="J172" s="275" t="str">
        <f ca="1">IMPRODUCT(1/N_FFT2,CI100)</f>
        <v>0,00405621397188813-5,6285719476218E-07i</v>
      </c>
      <c r="K172" s="274" t="str">
        <f t="shared" ca="1" si="318"/>
        <v>-0,0000141897782381385+0,000322291894515527i</v>
      </c>
      <c r="N172" s="265">
        <f t="shared" ca="1" si="185"/>
        <v>2.9873583055918407</v>
      </c>
      <c r="O172" s="240">
        <f t="shared" ca="1" si="186"/>
        <v>0.98735830559184057</v>
      </c>
      <c r="P172" s="240" t="str">
        <f t="shared" ca="1" si="187"/>
        <v>-0,192624049783212-0,968386492608351i</v>
      </c>
      <c r="Q172" s="240" t="str">
        <f t="shared" ca="1" si="188"/>
        <v>-0,912200129791325+0,377845665358067i</v>
      </c>
      <c r="R172" s="240" t="str">
        <f t="shared" ca="1" si="189"/>
        <v>0,548546883911502+0,820958427554143i</v>
      </c>
      <c r="S172" s="240" t="str">
        <f t="shared" ca="1" si="190"/>
        <v>0,698167753344853-0,698167753344846i</v>
      </c>
      <c r="T172" s="240" t="str">
        <f t="shared" ca="1" si="191"/>
        <v>-0,820958427554143-0,548546883911501i</v>
      </c>
      <c r="U172" s="241" t="str">
        <f t="shared" ca="1" si="192"/>
        <v>-0,377845665358021+0,912200129791344i</v>
      </c>
      <c r="V172" s="240" t="str">
        <f t="shared" ca="1" si="193"/>
        <v>0,968386492608349+0,192624049783222i</v>
      </c>
      <c r="W172" s="240" t="str">
        <f t="shared" ca="1" si="194"/>
        <v>-2,92719643181624E-14-0,987358305591841i</v>
      </c>
      <c r="X172" s="240" t="str">
        <f t="shared" ca="1" si="195"/>
        <v>-0,968386492608357+0,192624049783184i</v>
      </c>
      <c r="Y172" s="240" t="str">
        <f t="shared" ca="1" si="196"/>
        <v>0,377845665358078+0,91220012979132i</v>
      </c>
      <c r="Z172" s="240" t="str">
        <f t="shared" ca="1" si="197"/>
        <v>0,82095842755417-0,548546883911461i</v>
      </c>
      <c r="AA172" s="240" t="str">
        <f t="shared" ca="1" si="198"/>
        <v>-0,698167753344846-0,698167753344853i</v>
      </c>
      <c r="AB172" s="240" t="str">
        <f t="shared" ca="1" si="199"/>
        <v>-0,548546883911467+0,820958427554167i</v>
      </c>
      <c r="AC172" s="240" t="str">
        <f t="shared" ca="1" si="200"/>
        <v>0,912200129791318+0,377845665358084i</v>
      </c>
      <c r="AD172" s="240" t="str">
        <f t="shared" ca="1" si="201"/>
        <v>0,192624049783192-0,968386492608355i</v>
      </c>
      <c r="AE172" s="240" t="str">
        <f t="shared" ca="1" si="202"/>
        <v>-0,987358305591841-3,9674509391971E-14i</v>
      </c>
      <c r="AF172" s="240" t="str">
        <f t="shared" ca="1" si="203"/>
        <v>0,192624049783215+0,968386492608351i</v>
      </c>
      <c r="AG172" s="240" t="str">
        <f t="shared" ca="1" si="204"/>
        <v>0,912200129791309-0,377845665358104i</v>
      </c>
      <c r="AH172" s="240" t="str">
        <f t="shared" ca="1" si="205"/>
        <v>-0,548546883911485-0,820958427554154i</v>
      </c>
      <c r="AI172" s="240" t="str">
        <f t="shared" ca="1" si="206"/>
        <v>-0,698167753344831+0,698167753344869i</v>
      </c>
      <c r="AJ172" s="240" t="str">
        <f t="shared" ca="1" si="207"/>
        <v>0,820958427554127+0,548546883911527i</v>
      </c>
      <c r="AK172" s="240" t="str">
        <f t="shared" ca="1" si="208"/>
        <v>0,377845665358057-0,912200129791329i</v>
      </c>
      <c r="AL172" s="240" t="str">
        <f t="shared" ca="1" si="209"/>
        <v>-0,968386492608343-0,192624049783256i</v>
      </c>
      <c r="AM172" s="240" t="str">
        <f t="shared" ca="1" si="210"/>
        <v>-1,04025450738086E-14+0,987358305591841i</v>
      </c>
      <c r="AN172" s="240" t="str">
        <f t="shared" ca="1" si="211"/>
        <v>0,968386492608346-0,192624049783243i</v>
      </c>
      <c r="AO172" s="240" t="str">
        <f t="shared" ca="1" si="212"/>
        <v>-0,377845665358044-0,912200129791334i</v>
      </c>
      <c r="AP172" s="240" t="str">
        <f t="shared" ca="1" si="213"/>
        <v>-0,820958427554138+0,54854688391151i</v>
      </c>
      <c r="AQ172" s="240" t="str">
        <f t="shared" ca="1" si="214"/>
        <v>0,698167753344821+0,698167753344879i</v>
      </c>
      <c r="AR172" s="240" t="str">
        <f t="shared" ca="1" si="215"/>
        <v>0,698167753344821+0,698167753344879i</v>
      </c>
      <c r="AS172" s="240" t="str">
        <f t="shared" ca="1" si="216"/>
        <v>-0,91220012979134-0,377845665358029i</v>
      </c>
      <c r="AT172" s="240" t="str">
        <f t="shared" ca="1" si="217"/>
        <v>-0,192624049783228+0,968386492608348i</v>
      </c>
      <c r="AU172" s="240" t="str">
        <f t="shared" ca="1" si="218"/>
        <v>0,987358305591841-1,88694192443538E-14i</v>
      </c>
      <c r="AV172" s="240" t="str">
        <f t="shared" ca="1" si="219"/>
        <v>-0,192624049783175-0,968386492608359i</v>
      </c>
      <c r="AW172" s="240" t="str">
        <f t="shared" ca="1" si="220"/>
        <v>-0,912200129791323+0,377845665358071i</v>
      </c>
      <c r="AX172" s="240" t="str">
        <f t="shared" ca="1" si="221"/>
        <v>0,548546883911453+0,820958427554176i</v>
      </c>
      <c r="AY172" s="240" t="str">
        <f t="shared" ca="1" si="222"/>
        <v>0,698167753344858-0,698167753344841i</v>
      </c>
      <c r="AZ172" s="240" t="str">
        <f t="shared" ca="1" si="223"/>
        <v>-0,820958427554159-0,548546883911479i</v>
      </c>
      <c r="BA172" s="240" t="str">
        <f t="shared" ca="1" si="224"/>
        <v>-0,377845665358094+0,912200129791314i</v>
      </c>
      <c r="BB172" s="240" t="str">
        <f t="shared" ca="1" si="225"/>
        <v>0,968386492608354+0,192624049783199i</v>
      </c>
      <c r="BC172" s="240" t="str">
        <f t="shared" ca="1" si="226"/>
        <v>4,30614517494727E-14-0,987358305591841i</v>
      </c>
      <c r="BD172" s="240" t="str">
        <f t="shared" ca="1" si="227"/>
        <v>-0,968386492608351+0,192624049783211i</v>
      </c>
      <c r="BE172" s="240" t="str">
        <f t="shared" ca="1" si="228"/>
        <v>0,377845665358092+0,912200129791314i</v>
      </c>
      <c r="BF172" s="240" t="str">
        <f t="shared" ca="1" si="229"/>
        <v>0,82095842755416-0,548546883911477i</v>
      </c>
      <c r="BG172" s="240" t="str">
        <f t="shared" ca="1" si="230"/>
        <v>-0,698167753344862-0,698167753344838i</v>
      </c>
      <c r="BH172" s="240" t="str">
        <f t="shared" ca="1" si="231"/>
        <v>-0,54854688391153+0,820958427554125i</v>
      </c>
      <c r="BI172" s="240" t="str">
        <f t="shared" ca="1" si="232"/>
        <v>0,912200129791328+0,37784566535806i</v>
      </c>
      <c r="BJ172" s="240" t="str">
        <f t="shared" ca="1" si="233"/>
        <v>0,192624049783177-0,968386492608358i</v>
      </c>
      <c r="BK172" s="240" t="str">
        <f t="shared" ca="1" si="234"/>
        <v>-0,987358305591841-2,08050901476171E-14i</v>
      </c>
      <c r="BL172" s="240" t="str">
        <f t="shared" ca="1" si="235"/>
        <v>0,192624049783232+0,968386492608347i</v>
      </c>
      <c r="BM172" s="240" t="str">
        <f t="shared" ca="1" si="236"/>
        <v>0,912200129791339-0,377845665358034i</v>
      </c>
      <c r="BN172" s="240" t="str">
        <f t="shared" ca="1" si="237"/>
        <v>-0,548546883911507-0,82095842755414i</v>
      </c>
      <c r="BO172" s="240" t="str">
        <f t="shared" ca="1" si="238"/>
        <v>-0,698167753344882+0,698167753344818i</v>
      </c>
      <c r="BP172" s="240" t="str">
        <f t="shared" ca="1" si="239"/>
        <v>0,820958427554137+0,548546883911511i</v>
      </c>
      <c r="BQ172" s="240" t="str">
        <f t="shared" ca="1" si="240"/>
        <v>0,377845665358039-0,912200129791336i</v>
      </c>
      <c r="BR172" s="240" t="str">
        <f t="shared" ca="1" si="241"/>
        <v>-0,968386492608346-0,192624049783238i</v>
      </c>
      <c r="BS172" s="240" t="str">
        <f t="shared" ca="1" si="242"/>
        <v>1,54824768868521E-14+0,987358305591841i</v>
      </c>
      <c r="BT172" s="240" t="str">
        <f t="shared" ca="1" si="243"/>
        <v>0,968386492608302-0,192624049783461i</v>
      </c>
      <c r="BU172" s="240" t="str">
        <f t="shared" ca="1" si="244"/>
        <v>-0,377845665358055-0,91220012979133i</v>
      </c>
      <c r="BV172" s="240" t="str">
        <f t="shared" ca="1" si="245"/>
        <v>-0,820958427554292+0,548546883911281i</v>
      </c>
      <c r="BW172" s="240" t="str">
        <f t="shared" ca="1" si="246"/>
        <v>0,698167753345181+0,698167753344519i</v>
      </c>
      <c r="BX172" s="240" t="str">
        <f t="shared" ca="1" si="247"/>
        <v>0,548546883911318-0,820958427554266i</v>
      </c>
      <c r="BY172" s="240" t="str">
        <f t="shared" ca="1" si="248"/>
        <v>-0,912200129791312-0,377845665358097i</v>
      </c>
      <c r="BZ172" s="240" t="str">
        <f t="shared" ca="1" si="249"/>
        <v>-0,192624049783505+0,968386492608293i</v>
      </c>
      <c r="CA172" s="240" t="str">
        <f t="shared" ca="1" si="250"/>
        <v>0,987358305591841-4,44643796034504E-13i</v>
      </c>
      <c r="CB172" s="240" t="str">
        <f t="shared" ca="1" si="251"/>
        <v>-0,192624049783386-0,968386492608317i</v>
      </c>
      <c r="CC172" s="240" t="str">
        <f t="shared" ca="1" si="252"/>
        <v>-0,912200129791354+0,377845665357998i</v>
      </c>
      <c r="CD172" s="240" t="str">
        <f t="shared" ca="1" si="253"/>
        <v>0,548546883911229+0,820958427554326i</v>
      </c>
      <c r="CE172" s="240" t="str">
        <f t="shared" ca="1" si="254"/>
        <v>0,698167753344562-0,698167753345138i</v>
      </c>
      <c r="CF172" s="240" t="str">
        <f t="shared" ca="1" si="255"/>
        <v>-0,820958427554224-0,548546883911381i</v>
      </c>
      <c r="CG172" s="240" t="str">
        <f t="shared" ca="1" si="256"/>
        <v>-0,377845665358167+0,912200129791284i</v>
      </c>
      <c r="CH172" s="240" t="str">
        <f t="shared" ca="1" si="257"/>
        <v>0,968386492608281+0,192624049783566i</v>
      </c>
      <c r="CI172" s="240" t="str">
        <f t="shared" ca="1" si="258"/>
        <v>-3,68681719608063E-13-0,987358305591841i</v>
      </c>
      <c r="CJ172" s="240" t="str">
        <f t="shared" ca="1" si="259"/>
        <v>-0,968386492608329+0,192624049783326i</v>
      </c>
      <c r="CK172" s="240" t="str">
        <f t="shared" ca="1" si="260"/>
        <v>0,377845665357928+0,912200129791382i</v>
      </c>
      <c r="CL172" s="240" t="str">
        <f t="shared" ca="1" si="261"/>
        <v>0,82095842755436-0,548546883911177i</v>
      </c>
      <c r="CM172" s="240" t="str">
        <f t="shared" ca="1" si="262"/>
        <v>-0,698167753345084-0,698167753344616i</v>
      </c>
      <c r="CN172" s="240" t="str">
        <f t="shared" ca="1" si="263"/>
        <v>-0,548546883911421+0,820958427554198i</v>
      </c>
      <c r="CO172" s="240" t="str">
        <f t="shared" ca="1" si="264"/>
        <v>0,91220012979126+0,377845665358224i</v>
      </c>
      <c r="CP172" s="240" t="str">
        <f t="shared" ca="1" si="265"/>
        <v>0,19262404978364-0,968386492608267i</v>
      </c>
      <c r="CQ172" s="240" t="str">
        <f t="shared" ca="1" si="266"/>
        <v>-0,987358305591841+3,06750848614238E-13i</v>
      </c>
      <c r="CR172" s="240" t="str">
        <f t="shared" ca="1" si="267"/>
        <v>0,192624049783251+0,968386492608344i</v>
      </c>
      <c r="CS172" s="240" t="str">
        <f t="shared" ca="1" si="268"/>
        <v>0,912200129791412-0,377845665357858i</v>
      </c>
      <c r="CT172" s="240" t="str">
        <f t="shared" ca="1" si="269"/>
        <v>-0,548546883911114-0,820958427554402i</v>
      </c>
      <c r="CU172" s="240" t="str">
        <f t="shared" ca="1" si="270"/>
        <v>-0,69816775334467+0,69816775334503i</v>
      </c>
      <c r="CV172" s="240" t="str">
        <f t="shared" ca="1" si="271"/>
        <v>0,820958427554155+0,548546883911484i</v>
      </c>
      <c r="CW172" s="240" t="str">
        <f t="shared" ca="1" si="272"/>
        <v>0,377845665358294-0,91220012979123i</v>
      </c>
      <c r="CX172" s="240" t="str">
        <f t="shared" ca="1" si="273"/>
        <v>-0,968386492608252-0,192624049783715i</v>
      </c>
      <c r="CY172" s="240" t="str">
        <f t="shared" ca="1" si="274"/>
        <v>2,30788772187797E-13+0,987358305591841i</v>
      </c>
      <c r="CZ172" s="240" t="str">
        <f t="shared" ca="1" si="275"/>
        <v>0,968386492608358-0,192624049783177i</v>
      </c>
      <c r="DA172" s="240" t="str">
        <f t="shared" ca="1" si="276"/>
        <v>-0,377845665357813-0,91220012979143i</v>
      </c>
      <c r="DB172" s="240" t="str">
        <f t="shared" ca="1" si="277"/>
        <v>-0,820958427553899+0,548546883911868i</v>
      </c>
      <c r="DC172" s="240" t="str">
        <f t="shared" ca="1" si="278"/>
        <v>0,698167753344997+0,698167753344703i</v>
      </c>
      <c r="DD172" s="240" t="str">
        <f t="shared" ca="1" si="279"/>
        <v>0,548546883911548-0,820958427554113i</v>
      </c>
      <c r="DE172" s="240" t="str">
        <f t="shared" ca="1" si="280"/>
        <v>-0,912200129791202-0,377845665358364i</v>
      </c>
      <c r="DF172" s="240" t="str">
        <f t="shared" ca="1" si="281"/>
        <v>-0,192624049782799+0,968386492608433i</v>
      </c>
      <c r="DG172" s="240" t="str">
        <f t="shared" ca="1" si="282"/>
        <v>0,987358305591841-1,54826695761357E-13i</v>
      </c>
      <c r="DH172" s="240" t="str">
        <f t="shared" ca="1" si="283"/>
        <v>-0,19262404978313-0,968386492608368i</v>
      </c>
      <c r="DI172" s="240" t="str">
        <f t="shared" ca="1" si="284"/>
        <v>-0,912200129791459+0,377845665357743i</v>
      </c>
      <c r="DJ172" s="240" t="str">
        <f t="shared" ca="1" si="285"/>
        <v>0,548546883911828+0,820958427553925i</v>
      </c>
      <c r="DK172" s="240" t="str">
        <f t="shared" ca="1" si="286"/>
        <v>0,698167753344758-0,698167753344942i</v>
      </c>
      <c r="DL172" s="240" t="str">
        <f t="shared" ca="1" si="287"/>
        <v>-0,82095842755407-0,548546883911611i</v>
      </c>
      <c r="DM172" s="240" t="str">
        <f t="shared" ca="1" si="288"/>
        <v>-0,377845665358409+0,912200129791184i</v>
      </c>
      <c r="DN172" s="240" t="str">
        <f t="shared" ca="1" si="289"/>
        <v>0,968386492608419+0,192624049782873i</v>
      </c>
      <c r="DO172" s="240" t="str">
        <f t="shared" ca="1" si="290"/>
        <v>-1,06927030200145E-13-0,987358305591841i</v>
      </c>
      <c r="DP172" s="240" t="str">
        <f t="shared" ca="1" si="291"/>
        <v>-0,968386492608383+0,192624049783056i</v>
      </c>
      <c r="DQ172" s="240" t="str">
        <f t="shared" ca="1" si="292"/>
        <v>0,377845665357673+0,912200129791488i</v>
      </c>
      <c r="DR172" s="240" t="str">
        <f t="shared" ca="1" si="293"/>
        <v>0,820958427553968-0,548546883911765i</v>
      </c>
      <c r="DS172" s="240" t="str">
        <f t="shared" ca="1" si="294"/>
        <v>-0,698167753344889-0,698167753344811i</v>
      </c>
      <c r="DT172" s="240" t="str">
        <f t="shared" ca="1" si="295"/>
        <v>-0,54854688391165+0,820958427554045i</v>
      </c>
      <c r="DU172" s="240" t="str">
        <f t="shared" ca="1" si="296"/>
        <v>0,912200129791154+0,377845665358479i</v>
      </c>
      <c r="DV172" s="240" t="str">
        <f t="shared" ca="1" si="297"/>
        <v>0,192624049782948-0,968386492608404i</v>
      </c>
      <c r="DW172" s="240" t="str">
        <f t="shared" ca="1" si="298"/>
        <v>-0,987358305591841+3,09649537737042E-14i</v>
      </c>
      <c r="DX172" s="240" t="str">
        <f t="shared" ca="1" si="299"/>
        <v>0,192624049782981+0,968386492608398i</v>
      </c>
      <c r="DY172" s="240" t="str">
        <f t="shared" ca="1" si="300"/>
        <v>0,912200129791507-0,377845665357629i</v>
      </c>
      <c r="DZ172" s="240" t="str">
        <f t="shared" ca="1" si="301"/>
        <v>-0,548546883911702-0,82095842755401i</v>
      </c>
      <c r="EA172" s="240" t="str">
        <f t="shared" ca="1" si="302"/>
        <v>-0,698167753344865+0,698167753344835i</v>
      </c>
      <c r="EB172" s="240" t="str">
        <f t="shared" ca="1" si="303"/>
        <v>0,820958427554002+0,548546883911713i</v>
      </c>
      <c r="EC172" s="240" t="str">
        <f t="shared" ca="1" si="304"/>
        <v>0,377845665357641-0,912200129791501i</v>
      </c>
      <c r="ED172" s="240" t="str">
        <f t="shared" ca="1" si="305"/>
        <v>-0,968386492608395-0,192624049782994i</v>
      </c>
      <c r="EE172" s="240" t="str">
        <f t="shared" ca="1" si="306"/>
        <v>-4,49971226527358E-14+0,987358305591841i</v>
      </c>
      <c r="EF172" s="240" t="str">
        <f t="shared" ca="1" si="307"/>
        <v>0,968386492608413-0,192624049782907i</v>
      </c>
      <c r="EG172" s="240" t="str">
        <f t="shared" ca="1" si="308"/>
        <v>-0,377845665358466-0,91220012979116i</v>
      </c>
      <c r="EH172" s="240" t="str">
        <f t="shared" ca="1" si="309"/>
        <v>-0,820958427554052+0,548546883911638i</v>
      </c>
      <c r="EI172" s="240" t="str">
        <f t="shared" ca="1" si="310"/>
        <v>0,698167753344801+0,698167753344899i</v>
      </c>
      <c r="EJ172" s="240" t="str">
        <f t="shared" ca="1" si="311"/>
        <v>0,548546883911777-0,82095842755396i</v>
      </c>
      <c r="EK172" s="240" t="str">
        <f t="shared" ca="1" si="312"/>
        <v>-0,912200129791483-0,377845665357686i</v>
      </c>
      <c r="EL172" s="240" t="str">
        <f t="shared" ca="1" si="313"/>
        <v>-0,192624049783069+0,96838649260838i</v>
      </c>
      <c r="EM172" s="240" t="str">
        <f t="shared" ca="1" si="314"/>
        <v>0,987358305591841+1,20959199079176E-13i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-0,0851730562360658-0,213135196205382i</v>
      </c>
      <c r="G173" s="247" t="str">
        <f t="shared" si="184"/>
        <v>-0,12707310620519+0,267886389012732i</v>
      </c>
      <c r="H173" s="247" t="str">
        <f t="shared" si="180"/>
        <v>0,00282870421820942-0,0729196577907248i</v>
      </c>
      <c r="I173" s="247" t="str">
        <f t="shared" si="317"/>
        <v>-0,00339290637935338+0,078217662980097i</v>
      </c>
      <c r="J173" s="275" t="str">
        <f ca="1">IMPRODUCT(1/N_FFT2,CJ100)</f>
        <v>-0,0013465289241012-0,0000799856978892828i</v>
      </c>
      <c r="K173" s="274" t="str">
        <f t="shared" ca="1" si="318"/>
        <v>0,0000108249409372986-0,000105050961593675i</v>
      </c>
      <c r="N173" s="265">
        <f t="shared" ca="1" si="185"/>
        <v>2.9887505521654743</v>
      </c>
      <c r="O173" s="240">
        <f t="shared" ca="1" si="186"/>
        <v>0.98875055216547436</v>
      </c>
      <c r="P173" s="240" t="str">
        <f t="shared" ca="1" si="187"/>
        <v>-0,216636472185246-0,964726019824624i</v>
      </c>
      <c r="Q173" s="240" t="str">
        <f t="shared" ca="1" si="188"/>
        <v>-0,893819912727481+0,422745334710354i</v>
      </c>
      <c r="R173" s="240" t="str">
        <f t="shared" ca="1" si="189"/>
        <v>0,60831057489624+0,779477965613484i</v>
      </c>
      <c r="S173" s="240" t="str">
        <f t="shared" ca="1" si="190"/>
        <v>0,62725671000687-0,764314512592092i</v>
      </c>
      <c r="T173" s="240" t="str">
        <f t="shared" ca="1" si="191"/>
        <v>-0,883176021014688-0,444553450455841i</v>
      </c>
      <c r="U173" s="241" t="str">
        <f t="shared" ca="1" si="192"/>
        <v>-0,240246787044593+0,959118937213879i</v>
      </c>
      <c r="V173" s="240" t="str">
        <f t="shared" ca="1" si="193"/>
        <v>0,988452758985044+0,0242651532528517i</v>
      </c>
      <c r="W173" s="240" t="str">
        <f t="shared" ca="1" si="194"/>
        <v>-0,192895663615556-0,96975198755447i</v>
      </c>
      <c r="X173" s="240" t="str">
        <f t="shared" ca="1" si="195"/>
        <v>-0,903925400746914+0,400682572982732i</v>
      </c>
      <c r="Y173" s="240" t="str">
        <f t="shared" ca="1" si="196"/>
        <v>0,588998016241491+0,794171890254948i</v>
      </c>
      <c r="Z173" s="240" t="str">
        <f t="shared" ca="1" si="197"/>
        <v>0,645825009130052-0,748690665087857i</v>
      </c>
      <c r="AA173" s="240" t="str">
        <f t="shared" ca="1" si="198"/>
        <v>-0,872000137090887-0,466093783825751i</v>
      </c>
      <c r="AB173" s="240" t="str">
        <f t="shared" ca="1" si="199"/>
        <v>-0,263712386222861+0,952934117219116i</v>
      </c>
      <c r="AC173" s="240" t="str">
        <f t="shared" ca="1" si="200"/>
        <v>0,987559558823231+0,0485156900847162i</v>
      </c>
      <c r="AD173" s="240" t="str">
        <f t="shared" ca="1" si="201"/>
        <v>-0,169038661910966-0,974193812948368i</v>
      </c>
      <c r="AE173" s="240" t="str">
        <f t="shared" ca="1" si="202"/>
        <v>-0,913486397904901+0,378378455055595i</v>
      </c>
      <c r="AF173" s="240" t="str">
        <f t="shared" ca="1" si="203"/>
        <v>0,569330667205804+0,80838743544573i</v>
      </c>
      <c r="AG173" s="240" t="str">
        <f t="shared" ca="1" si="204"/>
        <v>0,664004287416673-0,732615834322332i</v>
      </c>
      <c r="AH173" s="240" t="str">
        <f t="shared" ca="1" si="205"/>
        <v>-0,86029899289071-0,487353359728608i</v>
      </c>
      <c r="AI173" s="240" t="str">
        <f t="shared" ca="1" si="206"/>
        <v>-0,287019134920505+0,946175285344642i</v>
      </c>
      <c r="AJ173" s="240" t="str">
        <f t="shared" ca="1" si="207"/>
        <v>0,986071489710413+0,0727370028789924i</v>
      </c>
      <c r="AK173" s="240" t="str">
        <f t="shared" ca="1" si="208"/>
        <v>-0,145079837637208-0,978048820416799i</v>
      </c>
      <c r="AL173" s="240" t="str">
        <f t="shared" ca="1" si="209"/>
        <v>-0,922497145014248+0,355846416095614i</v>
      </c>
      <c r="AM173" s="240" t="str">
        <f t="shared" ca="1" si="210"/>
        <v>0,549320374664835+0,822116038272953i</v>
      </c>
      <c r="AN173" s="240" t="str">
        <f t="shared" ca="1" si="211"/>
        <v>0,681783594349274-0,716099703172481i</v>
      </c>
      <c r="AO173" s="240" t="str">
        <f t="shared" ca="1" si="212"/>
        <v>-0,848079636745916-0,508319372190796i</v>
      </c>
      <c r="AP173" s="240" t="str">
        <f t="shared" ca="1" si="213"/>
        <v>-0,310152994023613+0,93884651285805i</v>
      </c>
      <c r="AQ173" s="240" t="str">
        <f t="shared" ca="1" si="214"/>
        <v>0,983989448003781+0,0969145016225459i</v>
      </c>
      <c r="AR173" s="240" t="str">
        <f t="shared" ca="1" si="215"/>
        <v>0,983989448003781+0,0969145016225459i</v>
      </c>
      <c r="AS173" s="240" t="str">
        <f t="shared" ca="1" si="216"/>
        <v>-0,930952214337827+0,333100028560532i</v>
      </c>
      <c r="AT173" s="240" t="str">
        <f t="shared" ca="1" si="217"/>
        <v>0,528979192070587+0,835349429139614i</v>
      </c>
      <c r="AU173" s="240" t="str">
        <f t="shared" ca="1" si="218"/>
        <v>0,699152220338168-0,699152220338132i</v>
      </c>
      <c r="AV173" s="240" t="str">
        <f t="shared" ca="1" si="219"/>
        <v>-0,835349429139639-0,528979192070547i</v>
      </c>
      <c r="AW173" s="240" t="str">
        <f t="shared" ca="1" si="220"/>
        <v>-0,333100028560487+0,930952214337842i</v>
      </c>
      <c r="AX173" s="240" t="str">
        <f t="shared" ca="1" si="221"/>
        <v>0,981314687847405+0,121033622694188i</v>
      </c>
      <c r="AY173" s="240" t="str">
        <f t="shared" ca="1" si="222"/>
        <v>-0,0969145016224943-0,983989448003785i</v>
      </c>
      <c r="AZ173" s="240" t="str">
        <f t="shared" ca="1" si="223"/>
        <v>-0,938846512858033+0,310152994023663i</v>
      </c>
      <c r="BA173" s="240" t="str">
        <f t="shared" ca="1" si="224"/>
        <v>0,50831937219083+0,848079636745896i</v>
      </c>
      <c r="BB173" s="240" t="str">
        <f t="shared" ca="1" si="225"/>
        <v>0,716099703172517-0,681783594349236i</v>
      </c>
      <c r="BC173" s="240" t="str">
        <f t="shared" ca="1" si="226"/>
        <v>-0,822116038272979-0,549320374664795i</v>
      </c>
      <c r="BD173" s="240" t="str">
        <f t="shared" ca="1" si="227"/>
        <v>-0,355846416095577+0,922497145014261i</v>
      </c>
      <c r="BE173" s="240" t="str">
        <f t="shared" ca="1" si="228"/>
        <v>0,978048820416791+0,145079837637259i</v>
      </c>
      <c r="BF173" s="240" t="str">
        <f t="shared" ca="1" si="229"/>
        <v>-0,0727370028789407-0,986071489710416i</v>
      </c>
      <c r="BG173" s="240" t="str">
        <f t="shared" ca="1" si="230"/>
        <v>-0,946175285344627+0,287019134920555i</v>
      </c>
      <c r="BH173" s="240" t="str">
        <f t="shared" ca="1" si="231"/>
        <v>0,487353359728556+0,860298992890738i</v>
      </c>
      <c r="BI173" s="240" t="str">
        <f t="shared" ca="1" si="232"/>
        <v>0,732615834322367-0,664004287416634i</v>
      </c>
      <c r="BJ173" s="240" t="str">
        <f t="shared" ca="1" si="233"/>
        <v>-0,808387435445759-0,569330667205764i</v>
      </c>
      <c r="BK173" s="240" t="str">
        <f t="shared" ca="1" si="234"/>
        <v>-0,378378455055559+0,913486397904916i</v>
      </c>
      <c r="BL173" s="240" t="str">
        <f t="shared" ca="1" si="235"/>
        <v>0,974193812948359+0,169038661911021i</v>
      </c>
      <c r="BM173" s="240" t="str">
        <f t="shared" ca="1" si="236"/>
        <v>-0,0485156900846645-0,987559558823234i</v>
      </c>
      <c r="BN173" s="240" t="str">
        <f t="shared" ca="1" si="237"/>
        <v>-0,952934117219102+0,263712386222909i</v>
      </c>
      <c r="BO173" s="240" t="str">
        <f t="shared" ca="1" si="238"/>
        <v>0,466093783825698+0,872000137090914i</v>
      </c>
      <c r="BP173" s="240" t="str">
        <f t="shared" ca="1" si="239"/>
        <v>0,748690665087892-0,645825009130013i</v>
      </c>
      <c r="BQ173" s="240" t="str">
        <f t="shared" ca="1" si="240"/>
        <v>-0,794171890254978-0,588998016241452i</v>
      </c>
      <c r="BR173" s="240" t="str">
        <f t="shared" ca="1" si="241"/>
        <v>-0,400682572982683+0,903925400746935i</v>
      </c>
      <c r="BS173" s="240" t="str">
        <f t="shared" ca="1" si="242"/>
        <v>0,969751987554459+0,192895663615611i</v>
      </c>
      <c r="BT173" s="240" t="str">
        <f t="shared" ca="1" si="243"/>
        <v>-0,0242651532524066-0,988452758985055i</v>
      </c>
      <c r="BU173" s="240" t="str">
        <f t="shared" ca="1" si="244"/>
        <v>-0,959118937213843+0,240246787044738i</v>
      </c>
      <c r="BV173" s="240" t="str">
        <f t="shared" ca="1" si="245"/>
        <v>0,44455345045557+0,883176021014825i</v>
      </c>
      <c r="BW173" s="240" t="str">
        <f t="shared" ca="1" si="246"/>
        <v>0,764314512591927-0,627256710007071i</v>
      </c>
      <c r="BX173" s="240" t="str">
        <f t="shared" ca="1" si="247"/>
        <v>-0,779477965613387-0,608310574896365i</v>
      </c>
      <c r="BY173" s="240" t="str">
        <f t="shared" ca="1" si="248"/>
        <v>-0,422745334709986+0,893819912727654i</v>
      </c>
      <c r="BZ173" s="240" t="str">
        <f t="shared" ca="1" si="249"/>
        <v>0,964726019824618+0,216636472185272i</v>
      </c>
      <c r="CA173" s="240" t="str">
        <f t="shared" ca="1" si="250"/>
        <v>4,45271311926934E-13-0,988750552165474i</v>
      </c>
      <c r="CB173" s="240" t="str">
        <f t="shared" ca="1" si="251"/>
        <v>-0,964726019824598+0,216636472185363i</v>
      </c>
      <c r="CC173" s="240" t="str">
        <f t="shared" ca="1" si="252"/>
        <v>0,42274533471007+0,893819912727615i</v>
      </c>
      <c r="CD173" s="240" t="str">
        <f t="shared" ca="1" si="253"/>
        <v>0,77947796561333-0,608310574896438i</v>
      </c>
      <c r="CE173" s="240" t="str">
        <f t="shared" ca="1" si="254"/>
        <v>-0,764314512591986-0,627256710007i</v>
      </c>
      <c r="CF173" s="240" t="str">
        <f t="shared" ca="1" si="255"/>
        <v>-0,444553450455487+0,883176021014866i</v>
      </c>
      <c r="CG173" s="240" t="str">
        <f t="shared" ca="1" si="256"/>
        <v>0,959118937213866+0,240246787044648i</v>
      </c>
      <c r="CH173" s="240" t="str">
        <f t="shared" ca="1" si="257"/>
        <v>0,0242651532532968-0,988452758985033i</v>
      </c>
      <c r="CI173" s="240" t="str">
        <f t="shared" ca="1" si="258"/>
        <v>-0,96975198755444+0,192895663615702i</v>
      </c>
      <c r="CJ173" s="240" t="str">
        <f t="shared" ca="1" si="259"/>
        <v>0,400682572982421+0,903925400747051i</v>
      </c>
      <c r="CK173" s="240" t="str">
        <f t="shared" ca="1" si="260"/>
        <v>0,794171890254797-0,588998016241696i</v>
      </c>
      <c r="CL173" s="240" t="str">
        <f t="shared" ca="1" si="261"/>
        <v>-0,74869066508775-0,645825009130176i</v>
      </c>
      <c r="CM173" s="240" t="str">
        <f t="shared" ca="1" si="262"/>
        <v>-0,466093783825369+0,87200013709109i</v>
      </c>
      <c r="CN173" s="240" t="str">
        <f t="shared" ca="1" si="263"/>
        <v>0,952934117219101+0,263712386222914i</v>
      </c>
      <c r="CO173" s="240" t="str">
        <f t="shared" ca="1" si="264"/>
        <v>0,048515690085161-0,987559558823209i</v>
      </c>
      <c r="CP173" s="240" t="str">
        <f t="shared" ca="1" si="265"/>
        <v>-0,974193812948342+0,169038661911113i</v>
      </c>
      <c r="CQ173" s="240" t="str">
        <f t="shared" ca="1" si="266"/>
        <v>0,378378455055281+0,913486397905031i</v>
      </c>
      <c r="CR173" s="240" t="str">
        <f t="shared" ca="1" si="267"/>
        <v>0,808387435445584-0,569330667206012i</v>
      </c>
      <c r="CS173" s="240" t="str">
        <f t="shared" ca="1" si="268"/>
        <v>-0,732615834322222-0,664004287416794i</v>
      </c>
      <c r="CT173" s="240" t="str">
        <f t="shared" ca="1" si="269"/>
        <v>-0,487353359728231+0,860298992890923i</v>
      </c>
      <c r="CU173" s="240" t="str">
        <f t="shared" ca="1" si="270"/>
        <v>0,946175285344625+0,287019134920561i</v>
      </c>
      <c r="CV173" s="240" t="str">
        <f t="shared" ca="1" si="271"/>
        <v>0,0727370028794364-0,986071489710379i</v>
      </c>
      <c r="CW173" s="240" t="str">
        <f t="shared" ca="1" si="272"/>
        <v>-0,978048820416777+0,145079837637351i</v>
      </c>
      <c r="CX173" s="240" t="str">
        <f t="shared" ca="1" si="273"/>
        <v>0,355846416095297+0,92249714501437i</v>
      </c>
      <c r="CY173" s="240" t="str">
        <f t="shared" ca="1" si="274"/>
        <v>0,822116038272811-0,549320374665048i</v>
      </c>
      <c r="CZ173" s="240" t="str">
        <f t="shared" ca="1" si="275"/>
        <v>-0,716099703172368-0,681783594349393i</v>
      </c>
      <c r="DA173" s="240" t="str">
        <f t="shared" ca="1" si="276"/>
        <v>-0,508319372190509+0,848079636746089i</v>
      </c>
      <c r="DB173" s="240" t="str">
        <f t="shared" ca="1" si="277"/>
        <v>0,938846512858031+0,310152994023668i</v>
      </c>
      <c r="DC173" s="240" t="str">
        <f t="shared" ca="1" si="278"/>
        <v>0,096914501622989-0,983989448003737i</v>
      </c>
      <c r="DD173" s="240" t="str">
        <f t="shared" ca="1" si="279"/>
        <v>-0,981314687847395+0,121033622694281i</v>
      </c>
      <c r="DE173" s="240" t="str">
        <f t="shared" ca="1" si="280"/>
        <v>0,333100028560212+0,930952214337941i</v>
      </c>
      <c r="DF173" s="240" t="str">
        <f t="shared" ca="1" si="281"/>
        <v>0,835349429139481-0,528979192070798i</v>
      </c>
      <c r="DG173" s="240" t="str">
        <f t="shared" ca="1" si="282"/>
        <v>-0,699152220338016-0,699152220338285i</v>
      </c>
      <c r="DH173" s="240" t="str">
        <f t="shared" ca="1" si="283"/>
        <v>-0,528979192070264+0,835349429139818i</v>
      </c>
      <c r="DI173" s="240" t="str">
        <f t="shared" ca="1" si="284"/>
        <v>0,930952214337823+0,333100028560544i</v>
      </c>
      <c r="DJ173" s="240" t="str">
        <f t="shared" ca="1" si="285"/>
        <v>0,12103362269463-0,981314687847351i</v>
      </c>
      <c r="DK173" s="240" t="str">
        <f t="shared" ca="1" si="286"/>
        <v>-0,983989448003771+0,0969145016226384i</v>
      </c>
      <c r="DL173" s="240" t="str">
        <f t="shared" ca="1" si="287"/>
        <v>0,310152994023334+0,938846512858141i</v>
      </c>
      <c r="DM173" s="240" t="str">
        <f t="shared" ca="1" si="288"/>
        <v>0,848079636745764-0,508319372191051i</v>
      </c>
      <c r="DN173" s="240" t="str">
        <f t="shared" ca="1" si="289"/>
        <v>-0,681783594349117-0,716099703172631i</v>
      </c>
      <c r="DO173" s="240" t="str">
        <f t="shared" ca="1" si="290"/>
        <v>-0,549320374664523+0,822116038273162i</v>
      </c>
      <c r="DP173" s="240" t="str">
        <f t="shared" ca="1" si="291"/>
        <v>0,922497145014243+0,355846416095626i</v>
      </c>
      <c r="DQ173" s="240" t="str">
        <f t="shared" ca="1" si="292"/>
        <v>0,145079837637699-0,978048820416726i</v>
      </c>
      <c r="DR173" s="240" t="str">
        <f t="shared" ca="1" si="293"/>
        <v>-0,986071489710406+0,0727370028790851i</v>
      </c>
      <c r="DS173" s="240" t="str">
        <f t="shared" ca="1" si="294"/>
        <v>0,287019134920224+0,946175285344728i</v>
      </c>
      <c r="DT173" s="240" t="str">
        <f t="shared" ca="1" si="295"/>
        <v>0,860298992890612-0,487353359728781i</v>
      </c>
      <c r="DU173" s="240" t="str">
        <f t="shared" ca="1" si="296"/>
        <v>-0,664004287416513-0,732615834322477i</v>
      </c>
      <c r="DV173" s="240" t="str">
        <f t="shared" ca="1" si="297"/>
        <v>-0,569330667205496+0,808387435445947i</v>
      </c>
      <c r="DW173" s="240" t="str">
        <f t="shared" ca="1" si="298"/>
        <v>0,913486397904896+0,378378455055606i</v>
      </c>
      <c r="DX173" s="240" t="str">
        <f t="shared" ca="1" si="299"/>
        <v>0,16903866191146-0,974193812948283i</v>
      </c>
      <c r="DY173" s="240" t="str">
        <f t="shared" ca="1" si="300"/>
        <v>-0,987559558823227+0,0485156900848092i</v>
      </c>
      <c r="DZ173" s="240" t="str">
        <f t="shared" ca="1" si="301"/>
        <v>0,263712386222575+0,952934117219195i</v>
      </c>
      <c r="EA173" s="240" t="str">
        <f t="shared" ca="1" si="302"/>
        <v>0,872000137090793-0,466093783825926i</v>
      </c>
      <c r="EB173" s="240" t="str">
        <f t="shared" ca="1" si="303"/>
        <v>-0,645825009129888-0,748690665087999i</v>
      </c>
      <c r="EC173" s="240" t="str">
        <f t="shared" ca="1" si="304"/>
        <v>-0,588998016241189+0,794171890255174i</v>
      </c>
      <c r="ED173" s="240" t="str">
        <f t="shared" ca="1" si="305"/>
        <v>0,903925400746908+0,400682572982744i</v>
      </c>
      <c r="EE173" s="240" t="str">
        <f t="shared" ca="1" si="306"/>
        <v>0,192895663616048-0,969751987554372i</v>
      </c>
      <c r="EF173" s="240" t="str">
        <f t="shared" ca="1" si="307"/>
        <v>-0,988452758985042+0,0242651532529446i</v>
      </c>
      <c r="EG173" s="240" t="str">
        <f t="shared" ca="1" si="308"/>
        <v>0,240246787044306+0,959118937213951i</v>
      </c>
      <c r="EH173" s="240" t="str">
        <f t="shared" ca="1" si="309"/>
        <v>0,883176021014577-0,444553450456063i</v>
      </c>
      <c r="EI173" s="240" t="str">
        <f t="shared" ca="1" si="310"/>
        <v>-0,627256710006716-0,764314512592218i</v>
      </c>
      <c r="EJ173" s="240" t="str">
        <f t="shared" ca="1" si="311"/>
        <v>-0,608310574895951+0,779477965613709i</v>
      </c>
      <c r="EK173" s="240" t="str">
        <f t="shared" ca="1" si="312"/>
        <v>0,893819912727458+0,422745334710402i</v>
      </c>
      <c r="EL173" s="240" t="str">
        <f t="shared" ca="1" si="313"/>
        <v>0,216636472185706-0,964726019824521i</v>
      </c>
      <c r="EM173" s="240" t="str">
        <f t="shared" ca="1" si="314"/>
        <v>-0,988750552165474+9,30267073940833E-14i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-0,0848561165212642-0,20936289967556i</v>
      </c>
      <c r="G174" s="247" t="str">
        <f t="shared" si="184"/>
        <v>-0,124078694509447+0,265719444841227i</v>
      </c>
      <c r="H174" s="247" t="str">
        <f t="shared" si="180"/>
        <v>0,00280379470718059-0,0719333749114388i</v>
      </c>
      <c r="I174" s="247" t="str">
        <f t="shared" si="317"/>
        <v>-0,00328528765953482+0,0770176436317947i</v>
      </c>
      <c r="J174" s="275" t="str">
        <f ca="1">IMPRODUCT(1/N_FFT2,CK100)</f>
        <v>0,00373624666427855+5,42755623890359E-07i</v>
      </c>
      <c r="K174" s="274" t="str">
        <f t="shared" ca="1" si="318"/>
        <v>-0,0000123164468183524+0,000287755131001534i</v>
      </c>
      <c r="N174" s="265">
        <f t="shared" ca="1" si="185"/>
        <v>2.9898627167416127</v>
      </c>
      <c r="O174" s="240">
        <f t="shared" ca="1" si="186"/>
        <v>0.98986271674161286</v>
      </c>
      <c r="P174" s="240" t="str">
        <f t="shared" ca="1" si="187"/>
        <v>-0,240517020993412-0,960197771611423i</v>
      </c>
      <c r="Q174" s="240" t="str">
        <f t="shared" ca="1" si="188"/>
        <v>-0,87298097868006+0,466618054577714i</v>
      </c>
      <c r="R174" s="240" t="str">
        <f t="shared" ca="1" si="189"/>
        <v>0,664751171497029+0,733439893916613i</v>
      </c>
      <c r="S174" s="240" t="str">
        <f t="shared" ca="1" si="190"/>
        <v>0,549938260197551-0,823040769321895i</v>
      </c>
      <c r="T174" s="240" t="str">
        <f t="shared" ca="1" si="191"/>
        <v>-0,931999366294008-0,333474705521503i</v>
      </c>
      <c r="U174" s="241" t="str">
        <f t="shared" ca="1" si="192"/>
        <v>-0,0970235128138576+0,9850962572035i</v>
      </c>
      <c r="V174" s="240" t="str">
        <f t="shared" ca="1" si="193"/>
        <v>0,979148947490724-0,145243026073176i</v>
      </c>
      <c r="W174" s="240" t="str">
        <f t="shared" ca="1" si="194"/>
        <v>-0,378804062012919-0,914513903993591i</v>
      </c>
      <c r="X174" s="240" t="str">
        <f t="shared" ca="1" si="195"/>
        <v>-0,795065189218752+0,589660531905974i</v>
      </c>
      <c r="Y174" s="240" t="str">
        <f t="shared" ca="1" si="196"/>
        <v>0,765174227435311+0,627962259744854i</v>
      </c>
      <c r="Z174" s="240" t="str">
        <f t="shared" ca="1" si="197"/>
        <v>0,423220846339606-0,894825297596505i</v>
      </c>
      <c r="AA174" s="240" t="str">
        <f t="shared" ca="1" si="198"/>
        <v>-0,970842782200129-0,193112636160871i</v>
      </c>
      <c r="AB174" s="240" t="str">
        <f t="shared" ca="1" si="199"/>
        <v>0,0485702614139402+0,98867038374843i</v>
      </c>
      <c r="AC174" s="240" t="str">
        <f t="shared" ca="1" si="200"/>
        <v>0,947239560487512-0,287341979255576i</v>
      </c>
      <c r="AD174" s="240" t="str">
        <f t="shared" ca="1" si="201"/>
        <v>-0,50889113905143-0,849033572121871i</v>
      </c>
      <c r="AE174" s="240" t="str">
        <f t="shared" ca="1" si="202"/>
        <v>-0,699938639451724+0,699938639451743i</v>
      </c>
      <c r="AF174" s="240" t="str">
        <f t="shared" ca="1" si="203"/>
        <v>0,849033572121883+0,50889113905141i</v>
      </c>
      <c r="AG174" s="240" t="str">
        <f t="shared" ca="1" si="204"/>
        <v>0,287341979255553-0,947239560487519i</v>
      </c>
      <c r="AH174" s="240" t="str">
        <f t="shared" ca="1" si="205"/>
        <v>-0,988670383748431-0,0485702614139126i</v>
      </c>
      <c r="AI174" s="240" t="str">
        <f t="shared" ca="1" si="206"/>
        <v>0,193112636160897+0,970842782200123i</v>
      </c>
      <c r="AJ174" s="240" t="str">
        <f t="shared" ca="1" si="207"/>
        <v>0,894825297596495-0,423220846339628i</v>
      </c>
      <c r="AK174" s="240" t="str">
        <f t="shared" ca="1" si="208"/>
        <v>-0,627962259744873-0,765174227435295i</v>
      </c>
      <c r="AL174" s="240" t="str">
        <f t="shared" ca="1" si="209"/>
        <v>-0,589660531905957+0,795065189218765i</v>
      </c>
      <c r="AM174" s="240" t="str">
        <f t="shared" ca="1" si="210"/>
        <v>0,914513903993602+0,378804062012893i</v>
      </c>
      <c r="AN174" s="240" t="str">
        <f t="shared" ca="1" si="211"/>
        <v>0,145243026073151-0,979148947490728i</v>
      </c>
      <c r="AO174" s="240" t="str">
        <f t="shared" ca="1" si="212"/>
        <v>-0,985096257203498+0,0970235128138817i</v>
      </c>
      <c r="AP174" s="240" t="str">
        <f t="shared" ca="1" si="213"/>
        <v>0,333474705521523+0,931999366294001i</v>
      </c>
      <c r="AQ174" s="240" t="str">
        <f t="shared" ca="1" si="214"/>
        <v>0,82304076932188-0,549938260197574i</v>
      </c>
      <c r="AR174" s="240" t="str">
        <f t="shared" ca="1" si="215"/>
        <v>0,82304076932188-0,549938260197574i</v>
      </c>
      <c r="AS174" s="240" t="str">
        <f t="shared" ca="1" si="216"/>
        <v>-0,466618054577694+0,872980978680072i</v>
      </c>
      <c r="AT174" s="240" t="str">
        <f t="shared" ca="1" si="217"/>
        <v>0,960197771611428+0,24051702099339i</v>
      </c>
      <c r="AU174" s="240" t="str">
        <f t="shared" ca="1" si="218"/>
        <v>-2,76483916788946E-14-0,989862716741613i</v>
      </c>
      <c r="AV174" s="240" t="str">
        <f t="shared" ca="1" si="219"/>
        <v>-0,960197771611416+0,240517020993436i</v>
      </c>
      <c r="AW174" s="240" t="str">
        <f t="shared" ca="1" si="220"/>
        <v>0,466618054577736+0,872980978680049i</v>
      </c>
      <c r="AX174" s="240" t="str">
        <f t="shared" ca="1" si="221"/>
        <v>0,733439893916598-0,664751171497046i</v>
      </c>
      <c r="AY174" s="240" t="str">
        <f t="shared" ca="1" si="222"/>
        <v>-0,823040769321907-0,549938260197534i</v>
      </c>
      <c r="AZ174" s="240" t="str">
        <f t="shared" ca="1" si="223"/>
        <v>-0,333474705521478+0,931999366294017i</v>
      </c>
      <c r="BA174" s="240" t="str">
        <f t="shared" ca="1" si="224"/>
        <v>0,985096257203503+0,0970235128138266i</v>
      </c>
      <c r="BB174" s="240" t="str">
        <f t="shared" ca="1" si="225"/>
        <v>-0,145243026073198-0,979148947490721i</v>
      </c>
      <c r="BC174" s="240" t="str">
        <f t="shared" ca="1" si="226"/>
        <v>-0,91451390399358+0,378804062012945i</v>
      </c>
      <c r="BD174" s="240" t="str">
        <f t="shared" ca="1" si="227"/>
        <v>0,589660531905991+0,79506518921874i</v>
      </c>
      <c r="BE174" s="240" t="str">
        <f t="shared" ca="1" si="228"/>
        <v>0,627962259744835-0,765174227435325i</v>
      </c>
      <c r="BF174" s="240" t="str">
        <f t="shared" ca="1" si="229"/>
        <v>-0,894825297596518-0,423220846339578i</v>
      </c>
      <c r="BG174" s="240" t="str">
        <f t="shared" ca="1" si="230"/>
        <v>-0,193112636160851+0,970842782200133i</v>
      </c>
      <c r="BH174" s="240" t="str">
        <f t="shared" ca="1" si="231"/>
        <v>0,988670383748429-0,0485702614139678i</v>
      </c>
      <c r="BI174" s="240" t="str">
        <f t="shared" ca="1" si="232"/>
        <v>-0,287341979255593-0,947239560487507i</v>
      </c>
      <c r="BJ174" s="240" t="str">
        <f t="shared" ca="1" si="233"/>
        <v>-0,849033572121859+0,508891139051451i</v>
      </c>
      <c r="BK174" s="240" t="str">
        <f t="shared" ca="1" si="234"/>
        <v>0,699938639451762+0,699938639451704i</v>
      </c>
      <c r="BL174" s="240" t="str">
        <f t="shared" ca="1" si="235"/>
        <v>0,508891139051392-0,849033572121893i</v>
      </c>
      <c r="BM174" s="240" t="str">
        <f t="shared" ca="1" si="236"/>
        <v>-0,947239560487526-0,287341979255526i</v>
      </c>
      <c r="BN174" s="240" t="str">
        <f t="shared" ca="1" si="237"/>
        <v>-0,0485702614139832+0,988670383748428i</v>
      </c>
      <c r="BO174" s="240" t="str">
        <f t="shared" ca="1" si="238"/>
        <v>0,970842782200119-0,193112636160918i</v>
      </c>
      <c r="BP174" s="240" t="str">
        <f t="shared" ca="1" si="239"/>
        <v>-0,423220846339653-0,894825297596483i</v>
      </c>
      <c r="BQ174" s="240" t="str">
        <f t="shared" ca="1" si="240"/>
        <v>-0,765174227435282+0,627962259744888i</v>
      </c>
      <c r="BR174" s="240" t="str">
        <f t="shared" ca="1" si="241"/>
        <v>0,795065189218781+0,589660531905935i</v>
      </c>
      <c r="BS174" s="240" t="str">
        <f t="shared" ca="1" si="242"/>
        <v>0,378804062012504-0,914513903993763i</v>
      </c>
      <c r="BT174" s="240" t="str">
        <f t="shared" ca="1" si="243"/>
        <v>-0,979148947490702-0,145243026073325i</v>
      </c>
      <c r="BU174" s="240" t="str">
        <f t="shared" ca="1" si="244"/>
        <v>0,0970235128141051+0,985096257203477i</v>
      </c>
      <c r="BV174" s="240" t="str">
        <f t="shared" ca="1" si="245"/>
        <v>0,931999366294127-0,333474705521172i</v>
      </c>
      <c r="BW174" s="240" t="str">
        <f t="shared" ca="1" si="246"/>
        <v>-0,549938260197592-0,823040769321868i</v>
      </c>
      <c r="BX174" s="240" t="str">
        <f t="shared" ca="1" si="247"/>
        <v>-0,664751171496698+0,733439893916914i</v>
      </c>
      <c r="BY174" s="240" t="str">
        <f t="shared" ca="1" si="248"/>
        <v>0,872980978679989+0,466618054577849i</v>
      </c>
      <c r="BZ174" s="240" t="str">
        <f t="shared" ca="1" si="249"/>
        <v>0,240517020993172-0,960197771611482i</v>
      </c>
      <c r="CA174" s="240" t="str">
        <f t="shared" ca="1" si="250"/>
        <v>-0,989862716741613-3,52640279054907E-13i</v>
      </c>
      <c r="CB174" s="240" t="str">
        <f t="shared" ca="1" si="251"/>
        <v>0,240517020993456+0,960197771611411i</v>
      </c>
      <c r="CC174" s="240" t="str">
        <f t="shared" ca="1" si="252"/>
        <v>0,87298097867985-0,466618054578107i</v>
      </c>
      <c r="CD174" s="240" t="str">
        <f t="shared" ca="1" si="253"/>
        <v>-0,664751171496915-0,733439893916717i</v>
      </c>
      <c r="CE174" s="240" t="str">
        <f t="shared" ca="1" si="254"/>
        <v>-0,549938260197347+0,823040769322031i</v>
      </c>
      <c r="CF174" s="240" t="str">
        <f t="shared" ca="1" si="255"/>
        <v>0,931999366293894+0,333474705521823i</v>
      </c>
      <c r="CG174" s="240" t="str">
        <f t="shared" ca="1" si="256"/>
        <v>0,0970235128138131-0,985096257203505i</v>
      </c>
      <c r="CH174" s="240" t="str">
        <f t="shared" ca="1" si="257"/>
        <v>-0,979148947490659+0,145243026073615i</v>
      </c>
      <c r="CI174" s="240" t="str">
        <f t="shared" ca="1" si="258"/>
        <v>0,378804062012776+0,91451390399365i</v>
      </c>
      <c r="CJ174" s="240" t="str">
        <f t="shared" ca="1" si="259"/>
        <v>0,795065189218597-0,589660531906183i</v>
      </c>
      <c r="CK174" s="240" t="str">
        <f t="shared" ca="1" si="260"/>
        <v>-0,765174227435093-0,627962259745118i</v>
      </c>
      <c r="CL174" s="240" t="str">
        <f t="shared" ca="1" si="261"/>
        <v>-0,423220846339566+0,894825297596524i</v>
      </c>
      <c r="CM174" s="240" t="str">
        <f t="shared" ca="1" si="262"/>
        <v>0,970842782200217+0,193112636160423i</v>
      </c>
      <c r="CN174" s="240" t="str">
        <f t="shared" ca="1" si="263"/>
        <v>-0,0485702614137987-0,988670383748437i</v>
      </c>
      <c r="CO174" s="240" t="str">
        <f t="shared" ca="1" si="264"/>
        <v>-0,947239560487441+0,287341979255808i</v>
      </c>
      <c r="CP174" s="240" t="str">
        <f t="shared" ca="1" si="265"/>
        <v>0,508891139051125+0,849033572122054i</v>
      </c>
      <c r="CQ174" s="240" t="str">
        <f t="shared" ca="1" si="266"/>
        <v>0,699938639451684-0,699938639451782i</v>
      </c>
      <c r="CR174" s="240" t="str">
        <f t="shared" ca="1" si="267"/>
        <v>-0,84903357212211-0,50889113905103i</v>
      </c>
      <c r="CS174" s="240" t="str">
        <f t="shared" ca="1" si="268"/>
        <v>-0,287341979255702+0,947239560487474i</v>
      </c>
      <c r="CT174" s="240" t="str">
        <f t="shared" ca="1" si="269"/>
        <v>0,988670383748444+0,0485702614136606i</v>
      </c>
      <c r="CU174" s="240" t="str">
        <f t="shared" ca="1" si="270"/>
        <v>-0,193112636160559-0,97084278220019i</v>
      </c>
      <c r="CV174" s="240" t="str">
        <f t="shared" ca="1" si="271"/>
        <v>-0,894825297596477+0,423220846339666i</v>
      </c>
      <c r="CW174" s="240" t="str">
        <f t="shared" ca="1" si="272"/>
        <v>0,627962259745225+0,765174227435006i</v>
      </c>
      <c r="CX174" s="240" t="str">
        <f t="shared" ca="1" si="273"/>
        <v>0,589660531906071-0,79506518921868i</v>
      </c>
      <c r="CY174" s="240" t="str">
        <f t="shared" ca="1" si="274"/>
        <v>-0,914513903993693-0,378804062012674i</v>
      </c>
      <c r="CZ174" s="240" t="str">
        <f t="shared" ca="1" si="275"/>
        <v>-0,145243026073506+0,979148947490676i</v>
      </c>
      <c r="DA174" s="240" t="str">
        <f t="shared" ca="1" si="276"/>
        <v>0,985096257203492-0,0970235128139367i</v>
      </c>
      <c r="DB174" s="240" t="str">
        <f t="shared" ca="1" si="277"/>
        <v>-0,33347470552194-0,931999366293852i</v>
      </c>
      <c r="DC174" s="240" t="str">
        <f t="shared" ca="1" si="278"/>
        <v>-0,82304076932197+0,549938260197439i</v>
      </c>
      <c r="DD174" s="240" t="str">
        <f t="shared" ca="1" si="279"/>
        <v>0,7334398939168+0,664751171496824i</v>
      </c>
      <c r="DE174" s="240" t="str">
        <f t="shared" ca="1" si="280"/>
        <v>0,466618054577999-0,872980978679908i</v>
      </c>
      <c r="DF174" s="240" t="str">
        <f t="shared" ca="1" si="281"/>
        <v>-0,960197771611437-0,240517020993349i</v>
      </c>
      <c r="DG174" s="240" t="str">
        <f t="shared" ca="1" si="282"/>
        <v>4,7681544219377E-13+0,989862716741613i</v>
      </c>
      <c r="DH174" s="240" t="str">
        <f t="shared" ca="1" si="283"/>
        <v>0,960197771611452-0,240517020993292i</v>
      </c>
      <c r="DI174" s="240" t="str">
        <f t="shared" ca="1" si="284"/>
        <v>-0,466618054577946-0,872980978679936i</v>
      </c>
      <c r="DJ174" s="240" t="str">
        <f t="shared" ca="1" si="285"/>
        <v>-0,733439893916821+0,664751171496801i</v>
      </c>
      <c r="DK174" s="240" t="str">
        <f t="shared" ca="1" si="286"/>
        <v>0,823040769321937+0,549938260197489i</v>
      </c>
      <c r="DL174" s="240" t="str">
        <f t="shared" ca="1" si="287"/>
        <v>0,333474705521068-0,931999366294164i</v>
      </c>
      <c r="DM174" s="240" t="str">
        <f t="shared" ca="1" si="288"/>
        <v>-0,985096257203489-0,0970235128139676i</v>
      </c>
      <c r="DN174" s="240" t="str">
        <f t="shared" ca="1" si="289"/>
        <v>0,145243026073448+0,979148947490684i</v>
      </c>
      <c r="DO174" s="240" t="str">
        <f t="shared" ca="1" si="290"/>
        <v>0,914513903993716-0,378804062012619i</v>
      </c>
      <c r="DP174" s="240" t="str">
        <f t="shared" ca="1" si="291"/>
        <v>-0,589660531906023-0,795065189218715i</v>
      </c>
      <c r="DQ174" s="240" t="str">
        <f t="shared" ca="1" si="292"/>
        <v>-0,627962259744487+0,76517422743561i</v>
      </c>
      <c r="DR174" s="240" t="str">
        <f t="shared" ca="1" si="293"/>
        <v>0,894825297596452+0,423220846339719i</v>
      </c>
      <c r="DS174" s="240" t="str">
        <f t="shared" ca="1" si="294"/>
        <v>0,193112636160617-0,970842782200178i</v>
      </c>
      <c r="DT174" s="240" t="str">
        <f t="shared" ca="1" si="295"/>
        <v>-0,988670383748445+0,0485702614136296i</v>
      </c>
      <c r="DU174" s="240" t="str">
        <f t="shared" ca="1" si="296"/>
        <v>0,287341979255645+0,947239560487491i</v>
      </c>
      <c r="DV174" s="240" t="str">
        <f t="shared" ca="1" si="297"/>
        <v>0,849033572121635-0,508891139051824i</v>
      </c>
      <c r="DW174" s="240" t="str">
        <f t="shared" ca="1" si="298"/>
        <v>-0,699938639451662-0,699938639451804i</v>
      </c>
      <c r="DX174" s="240" t="str">
        <f t="shared" ca="1" si="299"/>
        <v>-0,508891139051176+0,849033572122023i</v>
      </c>
      <c r="DY174" s="240" t="str">
        <f t="shared" ca="1" si="300"/>
        <v>0,947239560487424+0,287341979255864i</v>
      </c>
      <c r="DZ174" s="240" t="str">
        <f t="shared" ca="1" si="301"/>
        <v>0,0485702614138297-0,988670383748435i</v>
      </c>
      <c r="EA174" s="240" t="str">
        <f t="shared" ca="1" si="302"/>
        <v>-0,970842782200032+0,193112636161359i</v>
      </c>
      <c r="EB174" s="240" t="str">
        <f t="shared" ca="1" si="303"/>
        <v>0,423220846339512+0,89482529759655i</v>
      </c>
      <c r="EC174" s="240" t="str">
        <f t="shared" ca="1" si="304"/>
        <v>0,765174227435113-0,627962259745094i</v>
      </c>
      <c r="ED174" s="240" t="str">
        <f t="shared" ca="1" si="305"/>
        <v>-0,79506518921858-0,589660531906208i</v>
      </c>
      <c r="EE174" s="240" t="str">
        <f t="shared" ca="1" si="306"/>
        <v>-0,37880406201283+0,914513903993628i</v>
      </c>
      <c r="EF174" s="240" t="str">
        <f t="shared" ca="1" si="307"/>
        <v>0,979148947490799+0,145243026072672i</v>
      </c>
      <c r="EG174" s="240" t="str">
        <f t="shared" ca="1" si="308"/>
        <v>-0,0970235128137682-0,985096257203509i</v>
      </c>
      <c r="EH174" s="240" t="str">
        <f t="shared" ca="1" si="309"/>
        <v>-0,931999366293909+0,333474705521781i</v>
      </c>
      <c r="EI174" s="240" t="str">
        <f t="shared" ca="1" si="310"/>
        <v>0,549938260197299+0,823040769322064i</v>
      </c>
      <c r="EJ174" s="240" t="str">
        <f t="shared" ca="1" si="311"/>
        <v>0,664751171496949-0,733439893916686i</v>
      </c>
      <c r="EK174" s="240" t="str">
        <f t="shared" ca="1" si="312"/>
        <v>-0,872980978680292-0,466618054577279i</v>
      </c>
      <c r="EL174" s="240" t="str">
        <f t="shared" ca="1" si="313"/>
        <v>-0,240517020993514+0,960197771611397i</v>
      </c>
      <c r="EM174" s="240" t="str">
        <f t="shared" ca="1" si="314"/>
        <v>0,989862716741613-3,07528700294121E-13i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-0,0845339320578001-0,205687362309243i</v>
      </c>
      <c r="G175" s="247" t="str">
        <f t="shared" si="184"/>
        <v>-0,121171063916194+0,263563274085469i</v>
      </c>
      <c r="H175" s="247" t="str">
        <f t="shared" si="180"/>
        <v>0,00277989883687326-0,0709733749856121i</v>
      </c>
      <c r="I175" s="247" t="str">
        <f t="shared" si="317"/>
        <v>-0,00318574126200751+0,0758541079183492i</v>
      </c>
      <c r="J175" s="275" t="str">
        <f ca="1">IMPRODUCT(1/N_FFT2,CL100)</f>
        <v>0,00886796803308356+0,000079985857053834i</v>
      </c>
      <c r="K175" s="274" t="str">
        <f t="shared" ca="1" si="318"/>
        <v>-0,0000343183075060611+0,000672416989952798i</v>
      </c>
      <c r="N175" s="265">
        <f t="shared" ca="1" si="185"/>
        <v>2.9907710217316748</v>
      </c>
      <c r="O175" s="240">
        <f t="shared" ca="1" si="186"/>
        <v>0.99077102173167497</v>
      </c>
      <c r="P175" s="240" t="str">
        <f t="shared" ca="1" si="187"/>
        <v>-0,264251271232278-0,954881397428682i</v>
      </c>
      <c r="Q175" s="240" t="str">
        <f t="shared" ca="1" si="188"/>
        <v>-0,849812651298458+0,509358101139378i</v>
      </c>
      <c r="R175" s="240" t="str">
        <f t="shared" ca="1" si="189"/>
        <v>0,717563022362011+0,683176790034559i</v>
      </c>
      <c r="S175" s="240" t="str">
        <f t="shared" ca="1" si="190"/>
        <v>0,46704622658607-0,873782032165311i</v>
      </c>
      <c r="T175" s="240" t="str">
        <f t="shared" ca="1" si="191"/>
        <v>-0,966697396284045-0,217079159572896i</v>
      </c>
      <c r="U175" s="241" t="str">
        <f t="shared" ca="1" si="192"/>
        <v>0,0486148298273567+0,989577594645354i</v>
      </c>
      <c r="V175" s="240" t="str">
        <f t="shared" ca="1" si="193"/>
        <v>0,940765005649177-0,310786778433592i</v>
      </c>
      <c r="W175" s="240" t="str">
        <f t="shared" ca="1" si="194"/>
        <v>-0,550442887412572-0,823795997319808i</v>
      </c>
      <c r="X175" s="240" t="str">
        <f t="shared" ca="1" si="195"/>
        <v>-0,647144724980714+0,750220582517477i</v>
      </c>
      <c r="Y175" s="240" t="str">
        <f t="shared" ca="1" si="196"/>
        <v>0,895646395582411+0,423609196764497i</v>
      </c>
      <c r="Z175" s="240" t="str">
        <f t="shared" ca="1" si="197"/>
        <v>0,169384085204186-0,976184536439073i</v>
      </c>
      <c r="AA175" s="240" t="str">
        <f t="shared" ca="1" si="198"/>
        <v>-0,986000188456773+0,097112542271503i</v>
      </c>
      <c r="AB175" s="240" t="str">
        <f t="shared" ca="1" si="199"/>
        <v>0,356573573063926+0,92438222856979i</v>
      </c>
      <c r="AC175" s="240" t="str">
        <f t="shared" ca="1" si="200"/>
        <v>0,795794746627639-0,590201608556838i</v>
      </c>
      <c r="AD175" s="240" t="str">
        <f t="shared" ca="1" si="201"/>
        <v>-0,781070795578103-0,609553631601204i</v>
      </c>
      <c r="AE175" s="240" t="str">
        <f t="shared" ca="1" si="202"/>
        <v>-0,379151655284155+0,915353068383185i</v>
      </c>
      <c r="AF175" s="240" t="str">
        <f t="shared" ca="1" si="203"/>
        <v>0,983319962542143+0,121280949737974i</v>
      </c>
      <c r="AG175" s="240" t="str">
        <f t="shared" ca="1" si="204"/>
        <v>-0,145376302095363-0,980047421450771i</v>
      </c>
      <c r="AH175" s="240" t="str">
        <f t="shared" ca="1" si="205"/>
        <v>-0,905772533735459+0,401501350724595i</v>
      </c>
      <c r="AI175" s="240" t="str">
        <f t="shared" ca="1" si="206"/>
        <v>0,628538482330537+0,765876356687456i</v>
      </c>
      <c r="AJ175" s="240" t="str">
        <f t="shared" ca="1" si="207"/>
        <v>0,570494070132493-0,810039340678519i</v>
      </c>
      <c r="AK175" s="240" t="str">
        <f t="shared" ca="1" si="208"/>
        <v>-0,932854575466768-0,33378070425647i</v>
      </c>
      <c r="AL175" s="240" t="str">
        <f t="shared" ca="1" si="209"/>
        <v>-0,0728856378408843+0,988086484726794i</v>
      </c>
      <c r="AM175" s="240" t="str">
        <f t="shared" ca="1" si="210"/>
        <v>0,97173363436449-0,193289837673913i</v>
      </c>
      <c r="AN175" s="240" t="str">
        <f t="shared" ca="1" si="211"/>
        <v>-0,445461876463999-0,884980753531059i</v>
      </c>
      <c r="AO175" s="240" t="str">
        <f t="shared" ca="1" si="212"/>
        <v>-0,734112903521171+0,665361151846832i</v>
      </c>
      <c r="AP175" s="240" t="str">
        <f t="shared" ca="1" si="213"/>
        <v>0,837056430056113+0,530060138479533i</v>
      </c>
      <c r="AQ175" s="240" t="str">
        <f t="shared" ca="1" si="214"/>
        <v>0,287605646276496-0,94810875416964i</v>
      </c>
      <c r="AR175" s="240" t="str">
        <f t="shared" ca="1" si="215"/>
        <v>0,287605646276496-0,94810875416964i</v>
      </c>
      <c r="AS175" s="240" t="str">
        <f t="shared" ca="1" si="216"/>
        <v>0,240737721103317+0,961078855839211i</v>
      </c>
      <c r="AT175" s="240" t="str">
        <f t="shared" ca="1" si="217"/>
        <v>0,862056977176243-0,488349245525152i</v>
      </c>
      <c r="AU175" s="240" t="str">
        <f t="shared" ca="1" si="218"/>
        <v>-0,700580908069574-0,700580908069609i</v>
      </c>
      <c r="AV175" s="240" t="str">
        <f t="shared" ca="1" si="219"/>
        <v>-0,488349245525194+0,862056977176219i</v>
      </c>
      <c r="AW175" s="240" t="str">
        <f t="shared" ca="1" si="220"/>
        <v>0,961078855839224+0,240737721103268i</v>
      </c>
      <c r="AX175" s="240" t="str">
        <f t="shared" ca="1" si="221"/>
        <v>-0,024314738058163-0,990472620023588i</v>
      </c>
      <c r="AY175" s="240" t="str">
        <f t="shared" ca="1" si="222"/>
        <v>-0,948108754169652+0,287605646276457i</v>
      </c>
      <c r="AZ175" s="240" t="str">
        <f t="shared" ca="1" si="223"/>
        <v>0,530060138479576+0,837056430056087i</v>
      </c>
      <c r="BA175" s="240" t="str">
        <f t="shared" ca="1" si="224"/>
        <v>0,665361151846863-0,734112903521143i</v>
      </c>
      <c r="BB175" s="240" t="str">
        <f t="shared" ca="1" si="225"/>
        <v>-0,884980753531037-0,445461876464043i</v>
      </c>
      <c r="BC175" s="240" t="str">
        <f t="shared" ca="1" si="226"/>
        <v>-0,193289837673857+0,9717336343645i</v>
      </c>
      <c r="BD175" s="240" t="str">
        <f t="shared" ca="1" si="227"/>
        <v>0,988086484726798-0,0728856378408358i</v>
      </c>
      <c r="BE175" s="240" t="str">
        <f t="shared" ca="1" si="228"/>
        <v>-0,33378070425643-0,932854575466782i</v>
      </c>
      <c r="BF175" s="240" t="str">
        <f t="shared" ca="1" si="229"/>
        <v>-0,810039340678491+0,570494070132533i</v>
      </c>
      <c r="BG175" s="240" t="str">
        <f t="shared" ca="1" si="230"/>
        <v>0,765876356687431+0,628538482330569i</v>
      </c>
      <c r="BH175" s="240" t="str">
        <f t="shared" ca="1" si="231"/>
        <v>0,401501350724638-0,90577253373544i</v>
      </c>
      <c r="BI175" s="240" t="str">
        <f t="shared" ca="1" si="232"/>
        <v>-0,980047421450779-0,145376302095306i</v>
      </c>
      <c r="BJ175" s="240" t="str">
        <f t="shared" ca="1" si="233"/>
        <v>0,12128094973802+0,983319962542137i</v>
      </c>
      <c r="BK175" s="240" t="str">
        <f t="shared" ca="1" si="234"/>
        <v>0,915353068383203-0,379151655284114i</v>
      </c>
      <c r="BL175" s="240" t="str">
        <f t="shared" ca="1" si="235"/>
        <v>-0,609553631601163-0,781070795578135i</v>
      </c>
      <c r="BM175" s="240" t="str">
        <f t="shared" ca="1" si="236"/>
        <v>-0,590201608556795+0,795794746627671i</v>
      </c>
      <c r="BN175" s="240" t="str">
        <f t="shared" ca="1" si="237"/>
        <v>0,924382228569772+0,356573573063974i</v>
      </c>
      <c r="BO175" s="240" t="str">
        <f t="shared" ca="1" si="238"/>
        <v>0,0971125422715478-0,986000188456769i</v>
      </c>
      <c r="BP175" s="240" t="str">
        <f t="shared" ca="1" si="239"/>
        <v>-0,976184536439065+0,169384085204231i</v>
      </c>
      <c r="BQ175" s="240" t="str">
        <f t="shared" ca="1" si="240"/>
        <v>0,423609196764457+0,89564639558243i</v>
      </c>
      <c r="BR175" s="240" t="str">
        <f t="shared" ca="1" si="241"/>
        <v>0,750220582517704-0,647144724980451i</v>
      </c>
      <c r="BS175" s="240" t="str">
        <f t="shared" ca="1" si="242"/>
        <v>-0,823795997319783-0,550442887412611i</v>
      </c>
      <c r="BT175" s="240" t="str">
        <f t="shared" ca="1" si="243"/>
        <v>-0,310786778433444+0,940765005649226i</v>
      </c>
      <c r="BU175" s="240" t="str">
        <f t="shared" ca="1" si="244"/>
        <v>0,98957759464537+0,0486148298270096i</v>
      </c>
      <c r="BV175" s="240" t="str">
        <f t="shared" ca="1" si="245"/>
        <v>-0,217079159572507-0,966697396284132i</v>
      </c>
      <c r="BW175" s="240" t="str">
        <f t="shared" ca="1" si="246"/>
        <v>-0,87378203216539+0,467046226585923i</v>
      </c>
      <c r="BX175" s="240" t="str">
        <f t="shared" ca="1" si="247"/>
        <v>0,683176790034607+0,717563022361965i</v>
      </c>
      <c r="BY175" s="240" t="str">
        <f t="shared" ca="1" si="248"/>
        <v>0,509358101139131-0,849812651298606i</v>
      </c>
      <c r="BZ175" s="240" t="str">
        <f t="shared" ca="1" si="249"/>
        <v>-0,954881397428557-0,264251271232726i</v>
      </c>
      <c r="CA175" s="240" t="str">
        <f t="shared" ca="1" si="250"/>
        <v>-2,45666820609532E-13+0,990771021731675i</v>
      </c>
      <c r="CB175" s="240" t="str">
        <f t="shared" ca="1" si="251"/>
        <v>0,954881397428685-0,264251271232266i</v>
      </c>
      <c r="CC175" s="240" t="str">
        <f t="shared" ca="1" si="252"/>
        <v>-0,509358101139555-0,849812651298352i</v>
      </c>
      <c r="CD175" s="240" t="str">
        <f t="shared" ca="1" si="253"/>
        <v>-0,68317679003424+0,717563022362315i</v>
      </c>
      <c r="CE175" s="240" t="str">
        <f t="shared" ca="1" si="254"/>
        <v>0,873782032165158+0,467046226586357i</v>
      </c>
      <c r="CF175" s="240" t="str">
        <f t="shared" ca="1" si="255"/>
        <v>0,217079159572986-0,966697396284025i</v>
      </c>
      <c r="CG175" s="240" t="str">
        <f t="shared" ca="1" si="256"/>
        <v>-0,989577594645347+0,0486148298275032i</v>
      </c>
      <c r="CH175" s="240" t="str">
        <f t="shared" ca="1" si="257"/>
        <v>0,310786778433926+0,940765005649067i</v>
      </c>
      <c r="CI175" s="240" t="str">
        <f t="shared" ca="1" si="258"/>
        <v>0,823795997320047-0,550442887412214i</v>
      </c>
      <c r="CJ175" s="240" t="str">
        <f t="shared" ca="1" si="259"/>
        <v>-0,750220582517374-0,647144724980833i</v>
      </c>
      <c r="CK175" s="240" t="str">
        <f t="shared" ca="1" si="260"/>
        <v>-0,423609196764455+0,895646395582431i</v>
      </c>
      <c r="CL175" s="240" t="str">
        <f t="shared" ca="1" si="261"/>
        <v>0,976184536439116+0,169384085203938i</v>
      </c>
      <c r="CM175" s="240" t="str">
        <f t="shared" ca="1" si="262"/>
        <v>-0,0971125422710728-0,986000188456816i</v>
      </c>
      <c r="CN175" s="240" t="str">
        <f t="shared" ca="1" si="263"/>
        <v>-0,924382228569883+0,356573573063687i</v>
      </c>
      <c r="CO175" s="240" t="str">
        <f t="shared" ca="1" si="264"/>
        <v>0,590201608556796+0,79579474662767i</v>
      </c>
      <c r="CP175" s="240" t="str">
        <f t="shared" ca="1" si="265"/>
        <v>0,609553631601007-0,781070795578257i</v>
      </c>
      <c r="CQ175" s="240" t="str">
        <f t="shared" ca="1" si="266"/>
        <v>-0,91535306838336-0,379151655283735i</v>
      </c>
      <c r="CR175" s="240" t="str">
        <f t="shared" ca="1" si="267"/>
        <v>-0,121280949738326+0,9833199625421i</v>
      </c>
      <c r="CS175" s="240" t="str">
        <f t="shared" ca="1" si="268"/>
        <v>0,980047421450793-0,14537630209521i</v>
      </c>
      <c r="CT175" s="240" t="str">
        <f t="shared" ca="1" si="269"/>
        <v>-0,40150135072473-0,905772533735399i</v>
      </c>
      <c r="CU175" s="240" t="str">
        <f t="shared" ca="1" si="270"/>
        <v>-0,765876356687232+0,62853848233081i</v>
      </c>
      <c r="CV175" s="240" t="str">
        <f t="shared" ca="1" si="271"/>
        <v>0,810039340678257+0,570494070132866i</v>
      </c>
      <c r="CW175" s="240" t="str">
        <f t="shared" ca="1" si="272"/>
        <v>0,333780704256614-0,932854575466715i</v>
      </c>
      <c r="CX175" s="240" t="str">
        <f t="shared" ca="1" si="273"/>
        <v>-0,988086484726798-0,0728856378408344i</v>
      </c>
      <c r="CY175" s="240" t="str">
        <f t="shared" ca="1" si="274"/>
        <v>0,193289837674162+0,97173363436444i</v>
      </c>
      <c r="CZ175" s="240" t="str">
        <f t="shared" ca="1" si="275"/>
        <v>0,884980753531264-0,445461876463591i</v>
      </c>
      <c r="DA175" s="240" t="str">
        <f t="shared" ca="1" si="276"/>
        <v>-0,665361151846645-0,734112903521341i</v>
      </c>
      <c r="DB175" s="240" t="str">
        <f t="shared" ca="1" si="277"/>
        <v>-0,530060138479574+0,837056430056088i</v>
      </c>
      <c r="DC175" s="240" t="str">
        <f t="shared" ca="1" si="278"/>
        <v>0,948108754169713+0,287605646276253i</v>
      </c>
      <c r="DD175" s="240" t="str">
        <f t="shared" ca="1" si="279"/>
        <v>0,0243147380577534-0,990472620023597i</v>
      </c>
      <c r="DE175" s="240" t="str">
        <f t="shared" ca="1" si="280"/>
        <v>-0,961078855839298+0,240737721102976i</v>
      </c>
      <c r="DF175" s="240" t="str">
        <f t="shared" ca="1" si="281"/>
        <v>0,488349245525109+0,862056977176268i</v>
      </c>
      <c r="DG175" s="240" t="str">
        <f t="shared" ca="1" si="282"/>
        <v>0,700580908069499-0,700580908069684i</v>
      </c>
      <c r="DH175" s="240" t="str">
        <f t="shared" ca="1" si="283"/>
        <v>-0,862056977176397-0,488349245524881i</v>
      </c>
      <c r="DI175" s="240" t="str">
        <f t="shared" ca="1" si="284"/>
        <v>-0,240737721103705+0,961078855839114i</v>
      </c>
      <c r="DJ175" s="240" t="str">
        <f t="shared" ca="1" si="285"/>
        <v>0,990472620023591-0,0243147380580159i</v>
      </c>
      <c r="DK175" s="240" t="str">
        <f t="shared" ca="1" si="286"/>
        <v>-0,287605646276504-0,948108754169637i</v>
      </c>
      <c r="DL175" s="240" t="str">
        <f t="shared" ca="1" si="287"/>
        <v>-0,837056430055947+0,530060138479796i</v>
      </c>
      <c r="DM175" s="240" t="str">
        <f t="shared" ca="1" si="288"/>
        <v>0,734112903520836+0,665361151847201i</v>
      </c>
      <c r="DN175" s="240" t="str">
        <f t="shared" ca="1" si="289"/>
        <v>0,445461876464262-0,884980753530926i</v>
      </c>
      <c r="DO175" s="240" t="str">
        <f t="shared" ca="1" si="290"/>
        <v>-0,971733634364492-0,193289837673904i</v>
      </c>
      <c r="DP175" s="240" t="str">
        <f t="shared" ca="1" si="291"/>
        <v>0,0728856378410963+0,98808648472678i</v>
      </c>
      <c r="DQ175" s="240" t="str">
        <f t="shared" ca="1" si="292"/>
        <v>0,932854575466627-0,333780704256862i</v>
      </c>
      <c r="DR175" s="240" t="str">
        <f t="shared" ca="1" si="293"/>
        <v>-0,570494070132252-0,810039340678689i</v>
      </c>
      <c r="DS175" s="240" t="str">
        <f t="shared" ca="1" si="294"/>
        <v>-0,628538482330607+0,765876356687399i</v>
      </c>
      <c r="DT175" s="240" t="str">
        <f t="shared" ca="1" si="295"/>
        <v>0,905772533735506+0,40150135072449i</v>
      </c>
      <c r="DU175" s="240" t="str">
        <f t="shared" ca="1" si="296"/>
        <v>0,145376302094951-0,980047421450832i</v>
      </c>
      <c r="DV175" s="240" t="str">
        <f t="shared" ca="1" si="297"/>
        <v>-0,983319962542192+0,12128094973758i</v>
      </c>
      <c r="DW175" s="240" t="str">
        <f t="shared" ca="1" si="298"/>
        <v>0,379151655283978+0,915353068383258i</v>
      </c>
      <c r="DX175" s="240" t="str">
        <f t="shared" ca="1" si="299"/>
        <v>0,781070795578096-0,609553631601214i</v>
      </c>
      <c r="DY175" s="240" t="str">
        <f t="shared" ca="1" si="300"/>
        <v>-0,795794746627827-0,590201608556585i</v>
      </c>
      <c r="DZ175" s="240" t="str">
        <f t="shared" ca="1" si="301"/>
        <v>-0,356573573063468+0,924382228569967i</v>
      </c>
      <c r="EA175" s="240" t="str">
        <f t="shared" ca="1" si="302"/>
        <v>0,986000188456745+0,0971125422717923i</v>
      </c>
      <c r="EB175" s="240" t="str">
        <f t="shared" ca="1" si="303"/>
        <v>-0,169384085204197-0,976184536439071i</v>
      </c>
      <c r="EC175" s="240" t="str">
        <f t="shared" ca="1" si="304"/>
        <v>-0,895646395582319+0,423609196764692i</v>
      </c>
      <c r="ED175" s="240" t="str">
        <f t="shared" ca="1" si="305"/>
        <v>0,647144724981011+0,750220582517221i</v>
      </c>
      <c r="EE175" s="240" t="str">
        <f t="shared" ca="1" si="306"/>
        <v>0,550442887412815-0,823795997319646i</v>
      </c>
      <c r="EF175" s="240" t="str">
        <f t="shared" ca="1" si="307"/>
        <v>-0,940765005649149-0,310786778433676i</v>
      </c>
      <c r="EG175" s="240" t="str">
        <f t="shared" ca="1" si="308"/>
        <v>-0,0486148298272409+0,98957759464536i</v>
      </c>
      <c r="EH175" s="240" t="str">
        <f t="shared" ca="1" si="309"/>
        <v>0,966697396283971-0,217079159573229i</v>
      </c>
      <c r="EI175" s="240" t="str">
        <f t="shared" ca="1" si="310"/>
        <v>-0,467046226585707-0,873782032165506i</v>
      </c>
      <c r="EJ175" s="240" t="str">
        <f t="shared" ca="1" si="311"/>
        <v>-0,717563022362134+0,68317679003443i</v>
      </c>
      <c r="EK175" s="240" t="str">
        <f t="shared" ca="1" si="312"/>
        <v>0,849812651298487+0,50935810113933i</v>
      </c>
      <c r="EL175" s="240" t="str">
        <f t="shared" ca="1" si="313"/>
        <v>0,264251271232026-0,954881397428751i</v>
      </c>
      <c r="EM175" s="240" t="str">
        <f t="shared" ca="1" si="314"/>
        <v>-0,990771021731675-4,91333641219063E-13i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-0,0842067852889983-0,202104980324896i</v>
      </c>
      <c r="G176" s="247" t="str">
        <f t="shared" si="184"/>
        <v>-0,118347403290078+0,261418970224928i</v>
      </c>
      <c r="H176" s="247" t="str">
        <f t="shared" si="180"/>
        <v>0,00275696361306246-0,0700386214768758i</v>
      </c>
      <c r="I176" s="247" t="str">
        <f t="shared" si="317"/>
        <v>-0,00309362018203599+0,0747254661675539i</v>
      </c>
      <c r="J176" s="275" t="str">
        <f ca="1">IMPRODUCT(1/N_FFT2,CM100)</f>
        <v>0,00405621433562762-5,22653993433824E-07i</v>
      </c>
      <c r="K176" s="274" t="str">
        <f t="shared" ca="1" si="318"/>
        <v>-0,0000125093309680576+0,000303104123998231i</v>
      </c>
      <c r="N176" s="265">
        <f t="shared" ca="1" si="185"/>
        <v>2.9915263344190879</v>
      </c>
      <c r="O176" s="240">
        <f t="shared" ca="1" si="186"/>
        <v>0.99152633441908777</v>
      </c>
      <c r="P176" s="240" t="str">
        <f t="shared" ca="1" si="187"/>
        <v>-0,287824901976146-0,948831543346328i</v>
      </c>
      <c r="Q176" s="240" t="str">
        <f t="shared" ca="1" si="188"/>
        <v>-0,824424016867202+0,550862516658285i</v>
      </c>
      <c r="R176" s="240" t="str">
        <f t="shared" ca="1" si="189"/>
        <v>0,766460221290393+0,629017647626866i</v>
      </c>
      <c r="S176" s="240" t="str">
        <f t="shared" ca="1" si="190"/>
        <v>0,379440700935872-0,916050886315737i</v>
      </c>
      <c r="T176" s="240" t="str">
        <f t="shared" ca="1" si="191"/>
        <v>-0,986751864107145-0,0971865758612089i</v>
      </c>
      <c r="U176" s="241" t="str">
        <f t="shared" ca="1" si="192"/>
        <v>0,193437191869254+0,97247443393042i</v>
      </c>
      <c r="V176" s="240" t="str">
        <f t="shared" ca="1" si="193"/>
        <v>0,874448158485561-0,467402278522221i</v>
      </c>
      <c r="W176" s="240" t="str">
        <f t="shared" ca="1" si="194"/>
        <v>-0,701114994792765-0,70111499479279i</v>
      </c>
      <c r="X176" s="240" t="str">
        <f t="shared" ca="1" si="195"/>
        <v>-0,467402278522165+0,874448158485592i</v>
      </c>
      <c r="Y176" s="240" t="str">
        <f t="shared" ca="1" si="196"/>
        <v>0,972474433930413+0,193437191869288i</v>
      </c>
      <c r="Z176" s="240" t="str">
        <f t="shared" ca="1" si="197"/>
        <v>-0,0971865758611727-0,986751864107149i</v>
      </c>
      <c r="AA176" s="240" t="str">
        <f t="shared" ca="1" si="198"/>
        <v>-0,916050886315728+0,379440700935893i</v>
      </c>
      <c r="AB176" s="240" t="str">
        <f t="shared" ca="1" si="199"/>
        <v>0,629017647626854+0,766460221290402i</v>
      </c>
      <c r="AC176" s="240" t="str">
        <f t="shared" ca="1" si="200"/>
        <v>0,550862516658247-0,824424016867227i</v>
      </c>
      <c r="AD176" s="240" t="str">
        <f t="shared" ca="1" si="201"/>
        <v>-0,948831543346329-0,287824901976142i</v>
      </c>
      <c r="AE176" s="240" t="str">
        <f t="shared" ca="1" si="202"/>
        <v>-3,46188157350093E-14+0,991526334419088i</v>
      </c>
      <c r="AF176" s="240" t="str">
        <f t="shared" ca="1" si="203"/>
        <v>0,94883154334632-0,287824901976169i</v>
      </c>
      <c r="AG176" s="240" t="str">
        <f t="shared" ca="1" si="204"/>
        <v>-0,550862516658271-0,824424016867211i</v>
      </c>
      <c r="AH176" s="240" t="str">
        <f t="shared" ca="1" si="205"/>
        <v>-0,629017647626831+0,766460221290421i</v>
      </c>
      <c r="AI176" s="240" t="str">
        <f t="shared" ca="1" si="206"/>
        <v>0,916050886315739+0,379440700935866i</v>
      </c>
      <c r="AJ176" s="240" t="str">
        <f t="shared" ca="1" si="207"/>
        <v>0,0971865758612415-0,986751864107142i</v>
      </c>
      <c r="AK176" s="240" t="str">
        <f t="shared" ca="1" si="208"/>
        <v>-0,972474433930408+0,193437191869313i</v>
      </c>
      <c r="AL176" s="240" t="str">
        <f t="shared" ca="1" si="209"/>
        <v>0,467402278522187+0,874448158485579i</v>
      </c>
      <c r="AM176" s="240" t="str">
        <f t="shared" ca="1" si="210"/>
        <v>0,701114994792816-0,701114994792739i</v>
      </c>
      <c r="AN176" s="240" t="str">
        <f t="shared" ca="1" si="211"/>
        <v>-0,874448158485575-0,467402278522195i</v>
      </c>
      <c r="AO176" s="240" t="str">
        <f t="shared" ca="1" si="212"/>
        <v>-0,193437191869322+0,972474433930406i</v>
      </c>
      <c r="AP176" s="240" t="str">
        <f t="shared" ca="1" si="213"/>
        <v>0,986751864107142-0,0971865758612398i</v>
      </c>
      <c r="AQ176" s="240" t="str">
        <f t="shared" ca="1" si="214"/>
        <v>-0,379440700935858-0,916050886315743i</v>
      </c>
      <c r="AR176" s="240" t="str">
        <f t="shared" ca="1" si="215"/>
        <v>-0,379440700935858-0,916050886315743i</v>
      </c>
      <c r="AS176" s="240" t="str">
        <f t="shared" ca="1" si="216"/>
        <v>0,824424016867206+0,550862516658279i</v>
      </c>
      <c r="AT176" s="240" t="str">
        <f t="shared" ca="1" si="217"/>
        <v>0,287824901976174-0,948831543346319i</v>
      </c>
      <c r="AU176" s="240" t="str">
        <f t="shared" ca="1" si="218"/>
        <v>-0,991526334419088+2,93954253230665E-14i</v>
      </c>
      <c r="AV176" s="240" t="str">
        <f t="shared" ca="1" si="219"/>
        <v>0,287824901976137+0,94883154334633i</v>
      </c>
      <c r="AW176" s="240" t="str">
        <f t="shared" ca="1" si="220"/>
        <v>0,824424016867174-0,550862516658328i</v>
      </c>
      <c r="AX176" s="240" t="str">
        <f t="shared" ca="1" si="221"/>
        <v>-0,766460221290401-0,629017647626856i</v>
      </c>
      <c r="AY176" s="240" t="str">
        <f t="shared" ca="1" si="222"/>
        <v>-0,379440700935901+0,916050886315725i</v>
      </c>
      <c r="AZ176" s="240" t="str">
        <f t="shared" ca="1" si="223"/>
        <v>0,986751864107148+0,0971865758611744i</v>
      </c>
      <c r="BA176" s="240" t="str">
        <f t="shared" ca="1" si="224"/>
        <v>-0,193437191869283-0,972474433930414i</v>
      </c>
      <c r="BB176" s="240" t="str">
        <f t="shared" ca="1" si="225"/>
        <v>-0,874448158485598+0,467402278522154i</v>
      </c>
      <c r="BC176" s="240" t="str">
        <f t="shared" ca="1" si="226"/>
        <v>0,701114994792787+0,701114994792768i</v>
      </c>
      <c r="BD176" s="240" t="str">
        <f t="shared" ca="1" si="227"/>
        <v>0,467402278522228-0,874448158485557i</v>
      </c>
      <c r="BE176" s="240" t="str">
        <f t="shared" ca="1" si="228"/>
        <v>-0,97247443393042-0,193437191869255i</v>
      </c>
      <c r="BF176" s="240" t="str">
        <f t="shared" ca="1" si="229"/>
        <v>0,0971865758612019+0,986751864107146i</v>
      </c>
      <c r="BG176" s="240" t="str">
        <f t="shared" ca="1" si="230"/>
        <v>0,916050886315757-0,379440700935823i</v>
      </c>
      <c r="BH176" s="240" t="str">
        <f t="shared" ca="1" si="231"/>
        <v>-0,629017647626877-0,766460221290383i</v>
      </c>
      <c r="BI176" s="240" t="str">
        <f t="shared" ca="1" si="232"/>
        <v>-0,55086251665831+0,824424016867186i</v>
      </c>
      <c r="BJ176" s="240" t="str">
        <f t="shared" ca="1" si="233"/>
        <v>0,948831543346338+0,28782490197611i</v>
      </c>
      <c r="BK176" s="240" t="str">
        <f t="shared" ca="1" si="234"/>
        <v>8,74599958312447E-15-0,991526334419088i</v>
      </c>
      <c r="BL176" s="240" t="str">
        <f t="shared" ca="1" si="235"/>
        <v>-0,948831543346339+0,287824901976107i</v>
      </c>
      <c r="BM176" s="240" t="str">
        <f t="shared" ca="1" si="236"/>
        <v>0,550862516658296+0,824424016867195i</v>
      </c>
      <c r="BN176" s="240" t="str">
        <f t="shared" ca="1" si="237"/>
        <v>0,62901764762689-0,766460221290372i</v>
      </c>
      <c r="BO176" s="240" t="str">
        <f t="shared" ca="1" si="238"/>
        <v>-0,916050886315751-0,379440700935839i</v>
      </c>
      <c r="BP176" s="240" t="str">
        <f t="shared" ca="1" si="239"/>
        <v>-0,0971865758612193+0,986751864107144i</v>
      </c>
      <c r="BQ176" s="240" t="str">
        <f t="shared" ca="1" si="240"/>
        <v>0,972474433930362-0,193437191869543i</v>
      </c>
      <c r="BR176" s="240" t="str">
        <f t="shared" ca="1" si="241"/>
        <v>-0,467402278522474-0,874448158485426i</v>
      </c>
      <c r="BS176" s="240" t="str">
        <f t="shared" ca="1" si="242"/>
        <v>-0,70111499479251+0,701114994793045i</v>
      </c>
      <c r="BT176" s="240" t="str">
        <f t="shared" ca="1" si="243"/>
        <v>0,874448158485775+0,46740227852182i</v>
      </c>
      <c r="BU176" s="240" t="str">
        <f t="shared" ca="1" si="244"/>
        <v>0,193437191868816-0,972474433930507i</v>
      </c>
      <c r="BV176" s="240" t="str">
        <f t="shared" ca="1" si="245"/>
        <v>-0,986751864107188+0,0971865758607783i</v>
      </c>
      <c r="BW176" s="240" t="str">
        <f t="shared" ca="1" si="246"/>
        <v>0,379440700935521+0,916050886315882i</v>
      </c>
      <c r="BX176" s="240" t="str">
        <f t="shared" ca="1" si="247"/>
        <v>0,766460221290599-0,629017647626613i</v>
      </c>
      <c r="BY176" s="240" t="str">
        <f t="shared" ca="1" si="248"/>
        <v>-0,824424016867059-0,550862516658501i</v>
      </c>
      <c r="BZ176" s="240" t="str">
        <f t="shared" ca="1" si="249"/>
        <v>-0,287824901976342+0,948831543346269i</v>
      </c>
      <c r="CA176" s="240" t="str">
        <f t="shared" ca="1" si="250"/>
        <v>0,991526334419088+1,38475262940038E-13i</v>
      </c>
      <c r="CB176" s="240" t="str">
        <f t="shared" ca="1" si="251"/>
        <v>-0,287824901976063-0,948831543346353i</v>
      </c>
      <c r="CC176" s="240" t="str">
        <f t="shared" ca="1" si="252"/>
        <v>-0,824424016867212+0,55086251665827i</v>
      </c>
      <c r="CD176" s="240" t="str">
        <f t="shared" ca="1" si="253"/>
        <v>0,766460221290415+0,629017647626838i</v>
      </c>
      <c r="CE176" s="240" t="str">
        <f t="shared" ca="1" si="254"/>
        <v>0,379440700935776-0,916050886315777i</v>
      </c>
      <c r="CF176" s="240" t="str">
        <f t="shared" ca="1" si="255"/>
        <v>-0,986751864107159-0,097186575861068i</v>
      </c>
      <c r="CG176" s="240" t="str">
        <f t="shared" ca="1" si="256"/>
        <v>0,193437191869512+0,972474433930368i</v>
      </c>
      <c r="CH176" s="240" t="str">
        <f t="shared" ca="1" si="257"/>
        <v>0,874448158485441-0,467402278522446i</v>
      </c>
      <c r="CI176" s="240" t="str">
        <f t="shared" ca="1" si="258"/>
        <v>-0,701114994793012-0,701114994792543i</v>
      </c>
      <c r="CJ176" s="240" t="str">
        <f t="shared" ca="1" si="259"/>
        <v>-0,467402278521861+0,874448158485753i</v>
      </c>
      <c r="CK176" s="240" t="str">
        <f t="shared" ca="1" si="260"/>
        <v>0,972474433930503+0,193437191868833i</v>
      </c>
      <c r="CL176" s="240" t="str">
        <f t="shared" ca="1" si="261"/>
        <v>-0,0971865758607473-0,986751864107191i</v>
      </c>
      <c r="CM176" s="240" t="str">
        <f t="shared" ca="1" si="262"/>
        <v>-0,916050886315894+0,379440700935492i</v>
      </c>
      <c r="CN176" s="240" t="str">
        <f t="shared" ca="1" si="263"/>
        <v>0,629017647626589+0,766460221290619i</v>
      </c>
      <c r="CO176" s="240" t="str">
        <f t="shared" ca="1" si="264"/>
        <v>0,550862516658538-0,824424016867033i</v>
      </c>
      <c r="CP176" s="240" t="str">
        <f t="shared" ca="1" si="265"/>
        <v>-0,948831543346264-0,287824901976359i</v>
      </c>
      <c r="CQ176" s="240" t="str">
        <f t="shared" ca="1" si="266"/>
        <v>-1,69571469503865E-13+0,991526334419088i</v>
      </c>
      <c r="CR176" s="240" t="str">
        <f t="shared" ca="1" si="267"/>
        <v>0,948831543346362-0,287824901976034i</v>
      </c>
      <c r="CS176" s="240" t="str">
        <f t="shared" ca="1" si="268"/>
        <v>-0,550862516658233-0,824424016867237i</v>
      </c>
      <c r="CT176" s="240" t="str">
        <f t="shared" ca="1" si="269"/>
        <v>-0,629017647626873+0,766460221290386i</v>
      </c>
      <c r="CU176" s="240" t="str">
        <f t="shared" ca="1" si="270"/>
        <v>0,916050886315765+0,379440700935805i</v>
      </c>
      <c r="CV176" s="240" t="str">
        <f t="shared" ca="1" si="271"/>
        <v>0,0971865758610848-0,986751864107157i</v>
      </c>
      <c r="CW176" s="240" t="str">
        <f t="shared" ca="1" si="272"/>
        <v>-0,972474433930377+0,193437191869467i</v>
      </c>
      <c r="CX176" s="240" t="str">
        <f t="shared" ca="1" si="273"/>
        <v>0,467402278522406+0,874448158485462i</v>
      </c>
      <c r="CY176" s="240" t="str">
        <f t="shared" ca="1" si="274"/>
        <v>0,701114994792575-0,70111499479298i</v>
      </c>
      <c r="CZ176" s="240" t="str">
        <f t="shared" ca="1" si="275"/>
        <v>-0,874448158485745-0,467402278521876i</v>
      </c>
      <c r="DA176" s="240" t="str">
        <f t="shared" ca="1" si="276"/>
        <v>-0,193437191868877+0,972474433930494i</v>
      </c>
      <c r="DB176" s="240" t="str">
        <f t="shared" ca="1" si="277"/>
        <v>0,986751864107099-0,097186575861684i</v>
      </c>
      <c r="DC176" s="240" t="str">
        <f t="shared" ca="1" si="278"/>
        <v>-0,37944070093545-0,916050886315911i</v>
      </c>
      <c r="DD176" s="240" t="str">
        <f t="shared" ca="1" si="279"/>
        <v>-0,766460221290648+0,629017647626554i</v>
      </c>
      <c r="DE176" s="240" t="str">
        <f t="shared" ca="1" si="280"/>
        <v>0,824424016867024+0,550862516658552i</v>
      </c>
      <c r="DF176" s="240" t="str">
        <f t="shared" ca="1" si="281"/>
        <v>0,287824901976401-0,94883154334625i</v>
      </c>
      <c r="DG176" s="240" t="str">
        <f t="shared" ca="1" si="282"/>
        <v>-0,991526334419088-2,1475811275242E-13i</v>
      </c>
      <c r="DH176" s="240" t="str">
        <f t="shared" ca="1" si="283"/>
        <v>0,287824901975991+0,948831543346375i</v>
      </c>
      <c r="DI176" s="240" t="str">
        <f t="shared" ca="1" si="284"/>
        <v>0,824424016867247-0,550862516658219i</v>
      </c>
      <c r="DJ176" s="240" t="str">
        <f t="shared" ca="1" si="285"/>
        <v>-0,766460221290375-0,629017647626887i</v>
      </c>
      <c r="DK176" s="240" t="str">
        <f t="shared" ca="1" si="286"/>
        <v>-0,379440700935847+0,916050886315747i</v>
      </c>
      <c r="DL176" s="240" t="str">
        <f t="shared" ca="1" si="287"/>
        <v>0,986751864107153+0,0971865758611298i</v>
      </c>
      <c r="DM176" s="240" t="str">
        <f t="shared" ca="1" si="288"/>
        <v>-0,193437191869423-0,972474433930386i</v>
      </c>
      <c r="DN176" s="240" t="str">
        <f t="shared" ca="1" si="289"/>
        <v>-0,87444815848547+0,467402278522392i</v>
      </c>
      <c r="DO176" s="240" t="str">
        <f t="shared" ca="1" si="290"/>
        <v>0,701114994792968+0,701114994792587i</v>
      </c>
      <c r="DP176" s="240" t="str">
        <f t="shared" ca="1" si="291"/>
        <v>0,467402278521916-0,874448158485724i</v>
      </c>
      <c r="DQ176" s="240" t="str">
        <f t="shared" ca="1" si="292"/>
        <v>-0,972474433930486-0,193437191868921i</v>
      </c>
      <c r="DR176" s="240" t="str">
        <f t="shared" ca="1" si="293"/>
        <v>0,097186575861639+0,986751864107103i</v>
      </c>
      <c r="DS176" s="240" t="str">
        <f t="shared" ca="1" si="294"/>
        <v>0,916050886315918-0,379440700935434i</v>
      </c>
      <c r="DT176" s="240" t="str">
        <f t="shared" ca="1" si="295"/>
        <v>-0,629017647626541-0,766460221290658i</v>
      </c>
      <c r="DU176" s="240" t="str">
        <f t="shared" ca="1" si="296"/>
        <v>-0,55086251665859+0,824424016866999i</v>
      </c>
      <c r="DV176" s="240" t="str">
        <f t="shared" ca="1" si="297"/>
        <v>0,948831543346237+0,287824901976445i</v>
      </c>
      <c r="DW176" s="240" t="str">
        <f t="shared" ca="1" si="298"/>
        <v>2,59944756000973E-13-0,991526334419088i</v>
      </c>
      <c r="DX176" s="240" t="str">
        <f t="shared" ca="1" si="299"/>
        <v>-0,94883154334638+0,287824901975974i</v>
      </c>
      <c r="DY176" s="240" t="str">
        <f t="shared" ca="1" si="300"/>
        <v>0,550862516658181+0,824424016867272i</v>
      </c>
      <c r="DZ176" s="240" t="str">
        <f t="shared" ca="1" si="301"/>
        <v>0,629017647626921-0,766460221290346i</v>
      </c>
      <c r="EA176" s="240" t="str">
        <f t="shared" ca="1" si="302"/>
        <v>-0,91605088631573-0,379440700935888i</v>
      </c>
      <c r="EB176" s="240" t="str">
        <f t="shared" ca="1" si="303"/>
        <v>-0,0971865758611468+0,986751864107151i</v>
      </c>
      <c r="EC176" s="240" t="str">
        <f t="shared" ca="1" si="304"/>
        <v>0,972474433930389-0,193437191869407i</v>
      </c>
      <c r="ED176" s="240" t="str">
        <f t="shared" ca="1" si="305"/>
        <v>-0,467402278522352-0,874448158485491i</v>
      </c>
      <c r="EE176" s="240" t="str">
        <f t="shared" ca="1" si="306"/>
        <v>-0,701114994792618+0,701114994792937i</v>
      </c>
      <c r="EF176" s="240" t="str">
        <f t="shared" ca="1" si="307"/>
        <v>0,874448158485703+0,467402278521955i</v>
      </c>
      <c r="EG176" s="240" t="str">
        <f t="shared" ca="1" si="308"/>
        <v>0,193437191868938-0,972474433930482i</v>
      </c>
      <c r="EH176" s="240" t="str">
        <f t="shared" ca="1" si="309"/>
        <v>-0,986751864107105+0,097186575861622i</v>
      </c>
      <c r="EI176" s="240" t="str">
        <f t="shared" ca="1" si="310"/>
        <v>0,379440700936304+0,916050886315558i</v>
      </c>
      <c r="EJ176" s="240" t="str">
        <f t="shared" ca="1" si="311"/>
        <v>0,766460221290687-0,629017647626506i</v>
      </c>
      <c r="EK176" s="240" t="str">
        <f t="shared" ca="1" si="312"/>
        <v>-0,824424016866973-0,550862516658628i</v>
      </c>
      <c r="EL176" s="240" t="str">
        <f t="shared" ca="1" si="313"/>
        <v>-0,287824901976461+0,948831543346232i</v>
      </c>
      <c r="EM176" s="240" t="str">
        <f t="shared" ca="1" si="314"/>
        <v>0,991526334419088+2,76950525880075E-13i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-0,0838749456265924-0,19861233440671i</v>
      </c>
      <c r="G177" s="247" t="str">
        <f t="shared" si="184"/>
        <v>-0,115604990726421+0,259287523123464i</v>
      </c>
      <c r="H177" s="247" t="str">
        <f t="shared" si="180"/>
        <v>0,00273493945213987-0,0691281316493822i</v>
      </c>
      <c r="I177" s="247" t="str">
        <f t="shared" si="317"/>
        <v>-0,00300833405342253+0,0736302149723313i</v>
      </c>
      <c r="J177" s="275" t="str">
        <f ca="1">IMPRODUCT(1/N_FFT2,CN100)</f>
        <v>-0,000815707298499449-0,0000799860102782129i</v>
      </c>
      <c r="K177" s="274" t="str">
        <f t="shared" ca="1" si="318"/>
        <v>8,34330717526511E-06-0,0000598200791044967i</v>
      </c>
      <c r="N177" s="265">
        <f t="shared" ca="1" si="185"/>
        <v>2.9921638969862752</v>
      </c>
      <c r="O177" s="240">
        <f t="shared" ca="1" si="186"/>
        <v>0.99216389698627516</v>
      </c>
      <c r="P177" s="240" t="str">
        <f t="shared" ca="1" si="187"/>
        <v>-0,311223697967601-0,942087579955475i</v>
      </c>
      <c r="Q177" s="240" t="str">
        <f t="shared" ca="1" si="188"/>
        <v>-0,796913514522563+0,591031343377226i</v>
      </c>
      <c r="R177" s="240" t="str">
        <f t="shared" ca="1" si="189"/>
        <v>0,811178134333271+0,571296099113748i</v>
      </c>
      <c r="S177" s="240" t="str">
        <f t="shared" ca="1" si="190"/>
        <v>0,288009976620191-0,949441652683423i</v>
      </c>
      <c r="T177" s="240" t="str">
        <f t="shared" ca="1" si="191"/>
        <v>-0,991865075770202+0,0243489209281238i</v>
      </c>
      <c r="U177" s="241" t="str">
        <f t="shared" ca="1" si="192"/>
        <v>0,334249949796797+0,934166028896273i</v>
      </c>
      <c r="V177" s="240" t="str">
        <f t="shared" ca="1" si="193"/>
        <v>0,782168863809204-0,610410572459563i</v>
      </c>
      <c r="W177" s="240" t="str">
        <f t="shared" ca="1" si="194"/>
        <v>-0,824954130767771-0,551216727442285i</v>
      </c>
      <c r="X177" s="240" t="str">
        <f t="shared" ca="1" si="195"/>
        <v>-0,264622768832239+0,956223817261707i</v>
      </c>
      <c r="Y177" s="240" t="str">
        <f t="shared" ca="1" si="196"/>
        <v>0,990968792120708-0,0486831749767453i</v>
      </c>
      <c r="Z177" s="240" t="str">
        <f t="shared" ca="1" si="197"/>
        <v>-0,357074861954563-0,92568177115201i</v>
      </c>
      <c r="AA177" s="240" t="str">
        <f t="shared" ca="1" si="198"/>
        <v>-0,766953063819513+0,629422113037708i</v>
      </c>
      <c r="AB177" s="240" t="str">
        <f t="shared" ca="1" si="199"/>
        <v>0,838233205680883+0,530805323425588i</v>
      </c>
      <c r="AC177" s="240" t="str">
        <f t="shared" ca="1" si="200"/>
        <v>0,241076162183286-0,962429988367969i</v>
      </c>
      <c r="AD177" s="240" t="str">
        <f t="shared" ca="1" si="201"/>
        <v>-0,989475585925555+0,0729881041010911i</v>
      </c>
      <c r="AE177" s="240" t="str">
        <f t="shared" ca="1" si="202"/>
        <v>0,379684685567466+0,916639917322242i</v>
      </c>
      <c r="AF177" s="240" t="str">
        <f t="shared" ca="1" si="203"/>
        <v>0,751275279982336-0,648054513270646i</v>
      </c>
      <c r="AG177" s="240" t="str">
        <f t="shared" ca="1" si="204"/>
        <v>-0,851007360254503-0,510074182130065i</v>
      </c>
      <c r="AH177" s="240" t="str">
        <f t="shared" ca="1" si="205"/>
        <v>-0,217384340268557+0,968056427636838i</v>
      </c>
      <c r="AI177" s="240" t="str">
        <f t="shared" ca="1" si="206"/>
        <v>0,987386356636308-0,0972490679208291i</v>
      </c>
      <c r="AJ177" s="240" t="str">
        <f t="shared" ca="1" si="207"/>
        <v>-0,402065801323018-0,907045913881691i</v>
      </c>
      <c r="AK177" s="240" t="str">
        <f t="shared" ca="1" si="208"/>
        <v>-0,735144956008556+0,666296549697033i</v>
      </c>
      <c r="AL177" s="240" t="str">
        <f t="shared" ca="1" si="209"/>
        <v>0,863268899815468+0,489035791220217i</v>
      </c>
      <c r="AM177" s="240" t="str">
        <f t="shared" ca="1" si="210"/>
        <v>0,19356157415587-0,973099745911637i</v>
      </c>
      <c r="AN177" s="240" t="str">
        <f t="shared" ca="1" si="211"/>
        <v>-0,984702362726575+0,121451452538425i</v>
      </c>
      <c r="AO177" s="240" t="str">
        <f t="shared" ca="1" si="212"/>
        <v>0,424204727674158+0,896905539899206i</v>
      </c>
      <c r="AP177" s="240" t="str">
        <f t="shared" ca="1" si="213"/>
        <v>0,71857180820205-0,684137233996387i</v>
      </c>
      <c r="AQ177" s="240" t="str">
        <f t="shared" ca="1" si="214"/>
        <v>-0,875010438470937-0,467702823435877i</v>
      </c>
      <c r="AR177" s="240" t="str">
        <f t="shared" ca="1" si="215"/>
        <v>-0,875010438470937-0,467702823435877i</v>
      </c>
      <c r="AS177" s="240" t="str">
        <f t="shared" ca="1" si="216"/>
        <v>0,98142522093394-0,145580679342276i</v>
      </c>
      <c r="AT177" s="240" t="str">
        <f t="shared" ca="1" si="217"/>
        <v>-0,446088128959288-0,886224903556989i</v>
      </c>
      <c r="AU177" s="240" t="str">
        <f t="shared" ca="1" si="218"/>
        <v>-0,701565819607483+0,70156581960745i</v>
      </c>
      <c r="AV177" s="240" t="str">
        <f t="shared" ca="1" si="219"/>
        <v>0,886224903556972+0,446088128959322i</v>
      </c>
      <c r="AW177" s="240" t="str">
        <f t="shared" ca="1" si="220"/>
        <v>0,145580679342314-0,981425220933934i</v>
      </c>
      <c r="AX177" s="240" t="str">
        <f t="shared" ca="1" si="221"/>
        <v>-0,97755690528607+0,169622213788504i</v>
      </c>
      <c r="AY177" s="240" t="str">
        <f t="shared" ca="1" si="222"/>
        <v>0,467702823435936+0,875010438470905i</v>
      </c>
      <c r="AZ177" s="240" t="str">
        <f t="shared" ca="1" si="223"/>
        <v>0,684137233996344-0,718571808202091i</v>
      </c>
      <c r="BA177" s="240" t="str">
        <f t="shared" ca="1" si="224"/>
        <v>-0,896905539899231-0,424204727674104i</v>
      </c>
      <c r="BB177" s="240" t="str">
        <f t="shared" ca="1" si="225"/>
        <v>-0,121451452538371+0,984702362726581i</v>
      </c>
      <c r="BC177" s="240" t="str">
        <f t="shared" ca="1" si="226"/>
        <v>0,973099745911645-0,193561574155833i</v>
      </c>
      <c r="BD177" s="240" t="str">
        <f t="shared" ca="1" si="227"/>
        <v>-0,489035791220183-0,863268899815487i</v>
      </c>
      <c r="BE177" s="240" t="str">
        <f t="shared" ca="1" si="228"/>
        <v>-0,666296549697066+0,735144956008525i</v>
      </c>
      <c r="BF177" s="240" t="str">
        <f t="shared" ca="1" si="229"/>
        <v>0,907045913881675+0,402065801323053i</v>
      </c>
      <c r="BG177" s="240" t="str">
        <f t="shared" ca="1" si="230"/>
        <v>0,0972490679208671-0,987386356636304i</v>
      </c>
      <c r="BH177" s="240" t="str">
        <f t="shared" ca="1" si="231"/>
        <v>-0,968056427636826+0,217384340268609i</v>
      </c>
      <c r="BI177" s="240" t="str">
        <f t="shared" ca="1" si="232"/>
        <v>0,510074182130039+0,851007360254519i</v>
      </c>
      <c r="BJ177" s="240" t="str">
        <f t="shared" ca="1" si="233"/>
        <v>0,648054513270601-0,751275279982375i</v>
      </c>
      <c r="BK177" s="240" t="str">
        <f t="shared" ca="1" si="234"/>
        <v>-0,916639917322262-0,379684685567416i</v>
      </c>
      <c r="BL177" s="240" t="str">
        <f t="shared" ca="1" si="235"/>
        <v>-0,0729881041011256+0,989475585925552i</v>
      </c>
      <c r="BM177" s="240" t="str">
        <f t="shared" ca="1" si="236"/>
        <v>0,962429988367979-0,24107616218325i</v>
      </c>
      <c r="BN177" s="240" t="str">
        <f t="shared" ca="1" si="237"/>
        <v>-0,530805323425553-0,838233205680905i</v>
      </c>
      <c r="BO177" s="240" t="str">
        <f t="shared" ca="1" si="238"/>
        <v>-0,629422113037734+0,766953063819492i</v>
      </c>
      <c r="BP177" s="240" t="str">
        <f t="shared" ca="1" si="239"/>
        <v>0,925681771152067+0,357074861954414i</v>
      </c>
      <c r="BQ177" s="240" t="str">
        <f t="shared" ca="1" si="240"/>
        <v>0,0486831749766884-0,990968792120711i</v>
      </c>
      <c r="BR177" s="240" t="str">
        <f t="shared" ca="1" si="241"/>
        <v>-0,956223817261715+0,264622768832209i</v>
      </c>
      <c r="BS177" s="240" t="str">
        <f t="shared" ca="1" si="242"/>
        <v>0,551216727442172+0,824954130767847i</v>
      </c>
      <c r="BT177" s="240" t="str">
        <f t="shared" ca="1" si="243"/>
        <v>0,610410572459752-0,782168863809056i</v>
      </c>
      <c r="BU177" s="240" t="str">
        <f t="shared" ca="1" si="244"/>
        <v>-0,934166028896157-0,33424994979712i</v>
      </c>
      <c r="BV177" s="240" t="str">
        <f t="shared" ca="1" si="245"/>
        <v>-0,0243489209286042+0,99186507577019i</v>
      </c>
      <c r="BW177" s="240" t="str">
        <f t="shared" ca="1" si="246"/>
        <v>0,949441652683309-0,288009976620566i</v>
      </c>
      <c r="BX177" s="240" t="str">
        <f t="shared" ca="1" si="247"/>
        <v>-0,571296099113989-0,811178134333101i</v>
      </c>
      <c r="BY177" s="240" t="str">
        <f t="shared" ca="1" si="248"/>
        <v>-0,591031343377081+0,796913514522671i</v>
      </c>
      <c r="BZ177" s="240" t="str">
        <f t="shared" ca="1" si="249"/>
        <v>0,942087579955496+0,311223697967537i</v>
      </c>
      <c r="CA177" s="240" t="str">
        <f t="shared" ca="1" si="250"/>
        <v>4,52159139088283E-14-0,992163896986275i</v>
      </c>
      <c r="CB177" s="240" t="str">
        <f t="shared" ca="1" si="251"/>
        <v>-0,94208757995552+0,311223697967465i</v>
      </c>
      <c r="CC177" s="240" t="str">
        <f t="shared" ca="1" si="252"/>
        <v>0,59103134337702+0,796913514522716i</v>
      </c>
      <c r="CD177" s="240" t="str">
        <f t="shared" ca="1" si="253"/>
        <v>0,571296099114051-0,811178134333058i</v>
      </c>
      <c r="CE177" s="240" t="str">
        <f t="shared" ca="1" si="254"/>
        <v>-0,949441652683287-0,28800997662064i</v>
      </c>
      <c r="CF177" s="240" t="str">
        <f t="shared" ca="1" si="255"/>
        <v>0,024348920928542+0,991865075770192i</v>
      </c>
      <c r="CG177" s="240" t="str">
        <f t="shared" ca="1" si="256"/>
        <v>0,934166028896187-0,334249949797035i</v>
      </c>
      <c r="CH177" s="240" t="str">
        <f t="shared" ca="1" si="257"/>
        <v>-0,610410572459691-0,782168863809104i</v>
      </c>
      <c r="CI177" s="240" t="str">
        <f t="shared" ca="1" si="258"/>
        <v>-0,551216727442224+0,824954130767813i</v>
      </c>
      <c r="CJ177" s="240" t="str">
        <f t="shared" ca="1" si="259"/>
        <v>0,956223817261695+0,264622768832283i</v>
      </c>
      <c r="CK177" s="240" t="str">
        <f t="shared" ca="1" si="260"/>
        <v>-0,0486831749766122-0,990968792120715i</v>
      </c>
      <c r="CL177" s="240" t="str">
        <f t="shared" ca="1" si="261"/>
        <v>-0,9256817711521+0,357074861954329i</v>
      </c>
      <c r="CM177" s="240" t="str">
        <f t="shared" ca="1" si="262"/>
        <v>0,629422113037447+0,766953063819728i</v>
      </c>
      <c r="CN177" s="240" t="str">
        <f t="shared" ca="1" si="263"/>
        <v>0,530805323425951-0,838233205680653i</v>
      </c>
      <c r="CO177" s="240" t="str">
        <f t="shared" ca="1" si="264"/>
        <v>-0,962429988368083-0,241076162182831i</v>
      </c>
      <c r="CP177" s="240" t="str">
        <f t="shared" ca="1" si="265"/>
        <v>0,0729881041014432+0,989475585925529i</v>
      </c>
      <c r="CQ177" s="240" t="str">
        <f t="shared" ca="1" si="266"/>
        <v>0,916639917322178-0,37968468556762i</v>
      </c>
      <c r="CR177" s="240" t="str">
        <f t="shared" ca="1" si="267"/>
        <v>-0,648054513270682-0,751275279982306i</v>
      </c>
      <c r="CS177" s="240" t="str">
        <f t="shared" ca="1" si="268"/>
        <v>-0,510074182130104+0,85100736025448i</v>
      </c>
      <c r="CT177" s="240" t="str">
        <f t="shared" ca="1" si="269"/>
        <v>0,96805642763681+0,217384340268684i</v>
      </c>
      <c r="CU177" s="240" t="str">
        <f t="shared" ca="1" si="270"/>
        <v>-0,0972490679205807-0,987386356636332i</v>
      </c>
      <c r="CV177" s="240" t="str">
        <f t="shared" ca="1" si="271"/>
        <v>-0,907045913881826+0,402065801322712i</v>
      </c>
      <c r="CW177" s="240" t="str">
        <f t="shared" ca="1" si="272"/>
        <v>0,666296549696717+0,735144956008842i</v>
      </c>
      <c r="CX177" s="240" t="str">
        <f t="shared" ca="1" si="273"/>
        <v>0,489035791219832-0,863268899815686i</v>
      </c>
      <c r="CY177" s="240" t="str">
        <f t="shared" ca="1" si="274"/>
        <v>-0,973099745911707-0,19356157415552i</v>
      </c>
      <c r="CZ177" s="240" t="str">
        <f t="shared" ca="1" si="275"/>
        <v>0,12145145253859+0,984702362726554i</v>
      </c>
      <c r="DA177" s="240" t="str">
        <f t="shared" ca="1" si="276"/>
        <v>0,896905539899186-0,4242047276742i</v>
      </c>
      <c r="DB177" s="240" t="str">
        <f t="shared" ca="1" si="277"/>
        <v>-0,68413723399636-0,718571808202077i</v>
      </c>
      <c r="DC177" s="240" t="str">
        <f t="shared" ca="1" si="278"/>
        <v>-0,467702823435992+0,875010438470875i</v>
      </c>
      <c r="DD177" s="240" t="str">
        <f t="shared" ca="1" si="279"/>
        <v>0,977556905286022+0,169622213788787i</v>
      </c>
      <c r="DE177" s="240" t="str">
        <f t="shared" ca="1" si="280"/>
        <v>-0,145580679341946-0,98142522093399i</v>
      </c>
      <c r="DF177" s="240" t="str">
        <f t="shared" ca="1" si="281"/>
        <v>-0,88622490355718+0,446088128958908i</v>
      </c>
      <c r="DG177" s="240" t="str">
        <f t="shared" ca="1" si="282"/>
        <v>0,701565819607767+0,701565819607165i</v>
      </c>
      <c r="DH177" s="240" t="str">
        <f t="shared" ca="1" si="283"/>
        <v>0,446088128959003-0,886224903557131i</v>
      </c>
      <c r="DI177" s="240" t="str">
        <f t="shared" ca="1" si="284"/>
        <v>-0,981425220933974-0,145580679342052i</v>
      </c>
      <c r="DJ177" s="240" t="str">
        <f t="shared" ca="1" si="285"/>
        <v>0,169622213788654+0,977556905286044i</v>
      </c>
      <c r="DK177" s="240" t="str">
        <f t="shared" ca="1" si="286"/>
        <v>0,875010438470926-0,467702823435897i</v>
      </c>
      <c r="DL177" s="240" t="str">
        <f t="shared" ca="1" si="287"/>
        <v>-0,718571808202002-0,684137233996438i</v>
      </c>
      <c r="DM177" s="240" t="str">
        <f t="shared" ca="1" si="288"/>
        <v>-0,424204727674323+0,896905539899128i</v>
      </c>
      <c r="DN177" s="240" t="str">
        <f t="shared" ca="1" si="289"/>
        <v>0,984702362726541+0,121451452538697i</v>
      </c>
      <c r="DO177" s="240" t="str">
        <f t="shared" ca="1" si="290"/>
        <v>-0,193561574155415-0,973099745911728i</v>
      </c>
      <c r="DP177" s="240" t="str">
        <f t="shared" ca="1" si="291"/>
        <v>-0,863268899815266+0,489035791220574i</v>
      </c>
      <c r="DQ177" s="240" t="str">
        <f t="shared" ca="1" si="292"/>
        <v>0,735144956008769+0,666296549696797i</v>
      </c>
      <c r="DR177" s="240" t="str">
        <f t="shared" ca="1" si="293"/>
        <v>0,40206580132281-0,907045913881783i</v>
      </c>
      <c r="DS177" s="240" t="str">
        <f t="shared" ca="1" si="294"/>
        <v>-0,987386356636319-0,0972490679207157i</v>
      </c>
      <c r="DT177" s="240" t="str">
        <f t="shared" ca="1" si="295"/>
        <v>0,217384340268579+0,968056427636833i</v>
      </c>
      <c r="DU177" s="240" t="str">
        <f t="shared" ca="1" si="296"/>
        <v>0,851007360254534-0,510074182130012i</v>
      </c>
      <c r="DV177" s="240" t="str">
        <f t="shared" ca="1" si="297"/>
        <v>-0,751275279982217-0,648054513270784i</v>
      </c>
      <c r="DW177" s="240" t="str">
        <f t="shared" ca="1" si="298"/>
        <v>-0,379684685567719+0,916639917322137i</v>
      </c>
      <c r="DX177" s="240" t="str">
        <f t="shared" ca="1" si="299"/>
        <v>0,989475585925519+0,0729881041015784i</v>
      </c>
      <c r="DY177" s="240" t="str">
        <f t="shared" ca="1" si="300"/>
        <v>-0,241076162183684-0,96242998836787i</v>
      </c>
      <c r="DZ177" s="240" t="str">
        <f t="shared" ca="1" si="301"/>
        <v>-0,83823320568071+0,53080532342586i</v>
      </c>
      <c r="EA177" s="240" t="str">
        <f t="shared" ca="1" si="302"/>
        <v>0,76695306381966+0,62942211303753i</v>
      </c>
      <c r="EB177" s="240" t="str">
        <f t="shared" ca="1" si="303"/>
        <v>0,357074861954456-0,925681771152051i</v>
      </c>
      <c r="EC177" s="240" t="str">
        <f t="shared" ca="1" si="304"/>
        <v>-0,99096879212071-0,0486831749767194i</v>
      </c>
      <c r="ED177" s="240" t="str">
        <f t="shared" ca="1" si="305"/>
        <v>0,264622768832152+0,956223817261731i</v>
      </c>
      <c r="EE177" s="240" t="str">
        <f t="shared" ca="1" si="306"/>
        <v>0,824954130767873-0,551216727442135i</v>
      </c>
      <c r="EF177" s="240" t="str">
        <f t="shared" ca="1" si="307"/>
        <v>-0,782168863809037-0,610410572459775i</v>
      </c>
      <c r="EG177" s="240" t="str">
        <f t="shared" ca="1" si="308"/>
        <v>-0,334249949797163+0,934166028896142i</v>
      </c>
      <c r="EH177" s="240" t="str">
        <f t="shared" ca="1" si="309"/>
        <v>0,991865075770213+0,0243489209276627i</v>
      </c>
      <c r="EI177" s="240" t="str">
        <f t="shared" ca="1" si="310"/>
        <v>-0,288009976620536-0,949441652683318i</v>
      </c>
      <c r="EJ177" s="240" t="str">
        <f t="shared" ca="1" si="311"/>
        <v>-0,811178134333135+0,571296099113941i</v>
      </c>
      <c r="EK177" s="240" t="str">
        <f t="shared" ca="1" si="312"/>
        <v>0,796913514522643+0,591031343377117i</v>
      </c>
      <c r="EL177" s="240" t="str">
        <f t="shared" ca="1" si="313"/>
        <v>0,311223697967566-0,942087579955486i</v>
      </c>
      <c r="EM177" s="240" t="str">
        <f t="shared" ca="1" si="314"/>
        <v>-0,992163896986275-9,04318278176566E-14i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-0,0835386703209256-0,195206177824496i</v>
      </c>
      <c r="G178" s="247" t="str">
        <f t="shared" si="184"/>
        <v>-0,112941191842517+0,257169826535201i</v>
      </c>
      <c r="H178" s="247" t="str">
        <f t="shared" si="180"/>
        <v>0,0027137799207164-0,0682409731221341i</v>
      </c>
      <c r="I178" s="247" t="str">
        <f t="shared" si="317"/>
        <v>-0,00292934373424039+0,0725669318412334i</v>
      </c>
      <c r="J178" s="275" t="str">
        <f ca="1">IMPRODUCT(1/N_FFT2,CO100)</f>
        <v>0,00373624631399739+5,02552336440355E-07i</v>
      </c>
      <c r="K178" s="274" t="str">
        <f t="shared" ca="1" si="318"/>
        <v>-0,0000109812184106321+0,00027112645946137i</v>
      </c>
      <c r="N178" s="265">
        <f t="shared" ca="1" si="185"/>
        <v>2.9927088962609805</v>
      </c>
      <c r="O178" s="240">
        <f t="shared" ca="1" si="186"/>
        <v>0.99270889626098069</v>
      </c>
      <c r="P178" s="240" t="str">
        <f t="shared" ca="1" si="187"/>
        <v>-0,334433554522514-0,934679169728914i</v>
      </c>
      <c r="Q178" s="240" t="str">
        <f t="shared" ca="1" si="188"/>
        <v>-0,767374353955923+0,629767856917471i</v>
      </c>
      <c r="R178" s="240" t="str">
        <f t="shared" ca="1" si="189"/>
        <v>0,851474821724835+0,510354367752796i</v>
      </c>
      <c r="S178" s="240" t="str">
        <f t="shared" ca="1" si="190"/>
        <v>0,193667898239832-0,973634273178107i</v>
      </c>
      <c r="T178" s="240" t="str">
        <f t="shared" ca="1" si="191"/>
        <v>-0,981964321414427+0,145660647344431i</v>
      </c>
      <c r="U178" s="241" t="str">
        <f t="shared" ca="1" si="192"/>
        <v>0,467959734315581+0,875491084920335i</v>
      </c>
      <c r="V178" s="240" t="str">
        <f t="shared" ca="1" si="193"/>
        <v>0,666662548840334-0,735548773834478i</v>
      </c>
      <c r="W178" s="240" t="str">
        <f t="shared" ca="1" si="194"/>
        <v>-0,917143430997375-0,37989324776055i</v>
      </c>
      <c r="X178" s="240" t="str">
        <f t="shared" ca="1" si="195"/>
        <v>-0,048709916823686+0,991513134919918i</v>
      </c>
      <c r="Y178" s="240" t="str">
        <f t="shared" ca="1" si="196"/>
        <v>0,949963184472334-0,288168181558751i</v>
      </c>
      <c r="Z178" s="240" t="str">
        <f t="shared" ca="1" si="197"/>
        <v>-0,591355999066132-0,797351262044647i</v>
      </c>
      <c r="AA178" s="240" t="str">
        <f t="shared" ca="1" si="198"/>
        <v>-0,551519512816313+0,825407281103427i</v>
      </c>
      <c r="AB178" s="240" t="str">
        <f t="shared" ca="1" si="199"/>
        <v>0,962958654697401+0,241208586205106i</v>
      </c>
      <c r="AC178" s="240" t="str">
        <f t="shared" ca="1" si="200"/>
        <v>-0,0973024871911915-0,987928731590545i</v>
      </c>
      <c r="AD178" s="240" t="str">
        <f t="shared" ca="1" si="201"/>
        <v>-0,897398213408319+0,424437744889932i</v>
      </c>
      <c r="AE178" s="240" t="str">
        <f t="shared" ca="1" si="202"/>
        <v>0,701951192290364+0,701951192290341i</v>
      </c>
      <c r="AF178" s="240" t="str">
        <f t="shared" ca="1" si="203"/>
        <v>0,424437744889907-0,897398213408331i</v>
      </c>
      <c r="AG178" s="240" t="str">
        <f t="shared" ca="1" si="204"/>
        <v>-0,987928731590539-0,0973024871912588i</v>
      </c>
      <c r="AH178" s="240" t="str">
        <f t="shared" ca="1" si="205"/>
        <v>0,241208586205038+0,962958654697419i</v>
      </c>
      <c r="AI178" s="240" t="str">
        <f t="shared" ca="1" si="206"/>
        <v>0,825407281103407-0,551519512816342i</v>
      </c>
      <c r="AJ178" s="240" t="str">
        <f t="shared" ca="1" si="207"/>
        <v>-0,797351262044666-0,591355999066107i</v>
      </c>
      <c r="AK178" s="240" t="str">
        <f t="shared" ca="1" si="208"/>
        <v>-0,288168181558717+0,949963184472344i</v>
      </c>
      <c r="AL178" s="240" t="str">
        <f t="shared" ca="1" si="209"/>
        <v>0,991513134919922-0,0487099168236185i</v>
      </c>
      <c r="AM178" s="240" t="str">
        <f t="shared" ca="1" si="210"/>
        <v>-0,379893247760491-0,917143430997398i</v>
      </c>
      <c r="AN178" s="240" t="str">
        <f t="shared" ca="1" si="211"/>
        <v>-0,735548773834457+0,666662548840357i</v>
      </c>
      <c r="AO178" s="240" t="str">
        <f t="shared" ca="1" si="212"/>
        <v>0,875491084920349+0,467959734315555i</v>
      </c>
      <c r="AP178" s="240" t="str">
        <f t="shared" ca="1" si="213"/>
        <v>0,145660647344399-0,981964321414432i</v>
      </c>
      <c r="AQ178" s="240" t="str">
        <f t="shared" ca="1" si="214"/>
        <v>-0,973634273178117+0,193667898239782i</v>
      </c>
      <c r="AR178" s="240" t="str">
        <f t="shared" ca="1" si="215"/>
        <v>-0,973634273178117+0,193667898239782i</v>
      </c>
      <c r="AS178" s="240" t="str">
        <f t="shared" ca="1" si="216"/>
        <v>0,629767856917478-0,767374353955917i</v>
      </c>
      <c r="AT178" s="240" t="str">
        <f t="shared" ca="1" si="217"/>
        <v>-0,934679169728919-0,3344335545225i</v>
      </c>
      <c r="AU178" s="240" t="str">
        <f t="shared" ca="1" si="218"/>
        <v>3,11330787583917E-14+0,992708896260981i</v>
      </c>
      <c r="AV178" s="240" t="str">
        <f t="shared" ca="1" si="219"/>
        <v>0,934679169728931-0,334433554522466i</v>
      </c>
      <c r="AW178" s="240" t="str">
        <f t="shared" ca="1" si="220"/>
        <v>-0,629767856917444-0,767374353955945i</v>
      </c>
      <c r="AX178" s="240" t="str">
        <f t="shared" ca="1" si="221"/>
        <v>-0,510354367752798+0,851474821724833i</v>
      </c>
      <c r="AY178" s="240" t="str">
        <f t="shared" ca="1" si="222"/>
        <v>0,97363427317811+0,193667898239818i</v>
      </c>
      <c r="AZ178" s="240" t="str">
        <f t="shared" ca="1" si="223"/>
        <v>-0,14566064734446-0,981964321414423i</v>
      </c>
      <c r="BA178" s="240" t="str">
        <f t="shared" ca="1" si="224"/>
        <v>-0,87549108492037+0,467959734315517i</v>
      </c>
      <c r="BB178" s="240" t="str">
        <f t="shared" ca="1" si="225"/>
        <v>0,735548773834437+0,666662548840379i</v>
      </c>
      <c r="BC178" s="240" t="str">
        <f t="shared" ca="1" si="226"/>
        <v>0,379893247760518-0,917143430997387i</v>
      </c>
      <c r="BD178" s="240" t="str">
        <f t="shared" ca="1" si="227"/>
        <v>-0,99151313491992-0,0487099168236549i</v>
      </c>
      <c r="BE178" s="240" t="str">
        <f t="shared" ca="1" si="228"/>
        <v>0,288168181558777+0,949963184472326i</v>
      </c>
      <c r="BF178" s="240" t="str">
        <f t="shared" ca="1" si="229"/>
        <v>0,797351262044633-0,591355999066152i</v>
      </c>
      <c r="BG178" s="240" t="str">
        <f t="shared" ca="1" si="230"/>
        <v>-0,825407281103391-0,551519512816367i</v>
      </c>
      <c r="BH178" s="240" t="str">
        <f t="shared" ca="1" si="231"/>
        <v>-0,241208586205073+0,96295865469741i</v>
      </c>
      <c r="BI178" s="240" t="str">
        <f t="shared" ca="1" si="232"/>
        <v>0,987928731590542-0,0973024871912226i</v>
      </c>
      <c r="BJ178" s="240" t="str">
        <f t="shared" ca="1" si="233"/>
        <v>-0,424437744889957-0,897398213408307i</v>
      </c>
      <c r="BK178" s="240" t="str">
        <f t="shared" ca="1" si="234"/>
        <v>-0,701951192290385+0,70195119229032i</v>
      </c>
      <c r="BL178" s="240" t="str">
        <f t="shared" ca="1" si="235"/>
        <v>0,897398213408305+0,424437744889962i</v>
      </c>
      <c r="BM178" s="240" t="str">
        <f t="shared" ca="1" si="236"/>
        <v>0,0973024871912279-0,987928731590542i</v>
      </c>
      <c r="BN178" s="240" t="str">
        <f t="shared" ca="1" si="237"/>
        <v>-0,962958654697411+0,241208586205068i</v>
      </c>
      <c r="BO178" s="240" t="str">
        <f t="shared" ca="1" si="238"/>
        <v>0,551519512816362+0,825407281103394i</v>
      </c>
      <c r="BP178" s="240" t="str">
        <f t="shared" ca="1" si="239"/>
        <v>0,591355999065997-0,797351262044747i</v>
      </c>
      <c r="BQ178" s="240" t="str">
        <f t="shared" ca="1" si="240"/>
        <v>-0,949963184472296-0,288168181558877i</v>
      </c>
      <c r="BR178" s="240" t="str">
        <f t="shared" ca="1" si="241"/>
        <v>0,0487099168232551+0,99151313491994i</v>
      </c>
      <c r="BS178" s="240" t="str">
        <f t="shared" ca="1" si="242"/>
        <v>0,917143430997276-0,379893247760787i</v>
      </c>
      <c r="BT178" s="240" t="str">
        <f t="shared" ca="1" si="243"/>
        <v>-0,666662548840385-0,735548773834431i</v>
      </c>
      <c r="BU178" s="240" t="str">
        <f t="shared" ca="1" si="244"/>
        <v>-0,467959734315783+0,875491084920227i</v>
      </c>
      <c r="BV178" s="240" t="str">
        <f t="shared" ca="1" si="245"/>
        <v>0,981964321414494+0,145660647343977i</v>
      </c>
      <c r="BW178" s="240" t="str">
        <f t="shared" ca="1" si="246"/>
        <v>-0,193667898240006-0,973634273178072i</v>
      </c>
      <c r="BX178" s="240" t="str">
        <f t="shared" ca="1" si="247"/>
        <v>-0,851474821724887+0,510354367752709i</v>
      </c>
      <c r="BY178" s="240" t="str">
        <f t="shared" ca="1" si="248"/>
        <v>0,767374353955682+0,629767856917765i</v>
      </c>
      <c r="BZ178" s="240" t="str">
        <f t="shared" ca="1" si="249"/>
        <v>0,334433554522193-0,934679169729029i</v>
      </c>
      <c r="CA178" s="240" t="str">
        <f t="shared" ca="1" si="250"/>
        <v>-0,992708896260981+6,22661575167834E-14i</v>
      </c>
      <c r="CB178" s="240" t="str">
        <f t="shared" ca="1" si="251"/>
        <v>0,33443355452231+0,934679169728987i</v>
      </c>
      <c r="CC178" s="240" t="str">
        <f t="shared" ca="1" si="252"/>
        <v>0,767374353956239-0,629767856917087i</v>
      </c>
      <c r="CD178" s="240" t="str">
        <f t="shared" ca="1" si="253"/>
        <v>-0,851474821724943-0,510354367752614i</v>
      </c>
      <c r="CE178" s="240" t="str">
        <f t="shared" ca="1" si="254"/>
        <v>-0,193667898239898+0,973634273178094i</v>
      </c>
      <c r="CF178" s="240" t="str">
        <f t="shared" ca="1" si="255"/>
        <v>0,981964321414473-0,145660647344115i</v>
      </c>
      <c r="CG178" s="240" t="str">
        <f t="shared" ca="1" si="256"/>
        <v>-0,467959734315905-0,875491084920162i</v>
      </c>
      <c r="CH178" s="240" t="str">
        <f t="shared" ca="1" si="257"/>
        <v>-0,666662548840283+0,735548773834524i</v>
      </c>
      <c r="CI178" s="240" t="str">
        <f t="shared" ca="1" si="258"/>
        <v>0,917143430997324+0,379893247760672i</v>
      </c>
      <c r="CJ178" s="240" t="str">
        <f t="shared" ca="1" si="259"/>
        <v>0,048709916824117-0,991513134919897i</v>
      </c>
      <c r="CK178" s="240" t="str">
        <f t="shared" ca="1" si="260"/>
        <v>-0,949963184472259+0,288168181558996i</v>
      </c>
      <c r="CL178" s="240" t="str">
        <f t="shared" ca="1" si="261"/>
        <v>0,591355999066097+0,797351262044673i</v>
      </c>
      <c r="CM178" s="240" t="str">
        <f t="shared" ca="1" si="262"/>
        <v>0,551519512816599-0,825407281103235i</v>
      </c>
      <c r="CN178" s="240" t="str">
        <f t="shared" ca="1" si="263"/>
        <v>-0,962958654697516-0,241208586204646i</v>
      </c>
      <c r="CO178" s="240" t="str">
        <f t="shared" ca="1" si="264"/>
        <v>0,0973024871913659+0,987928731590528i</v>
      </c>
      <c r="CP178" s="240" t="str">
        <f t="shared" ca="1" si="265"/>
        <v>0,897398213408373-0,42443774488982i</v>
      </c>
      <c r="CQ178" s="240" t="str">
        <f t="shared" ca="1" si="266"/>
        <v>-0,701951192290063-0,701951192290642i</v>
      </c>
      <c r="CR178" s="240" t="str">
        <f t="shared" ca="1" si="267"/>
        <v>-0,424437744889666+0,897398213408445i</v>
      </c>
      <c r="CS178" s="240" t="str">
        <f t="shared" ca="1" si="268"/>
        <v>0,987928731590545+0,0973024871911969i</v>
      </c>
      <c r="CT178" s="240" t="str">
        <f t="shared" ca="1" si="269"/>
        <v>-0,241208586204811-0,962958654697475i</v>
      </c>
      <c r="CU178" s="240" t="str">
        <f t="shared" ca="1" si="270"/>
        <v>-0,825407281103157+0,551519512816716i</v>
      </c>
      <c r="CV178" s="240" t="str">
        <f t="shared" ca="1" si="271"/>
        <v>0,797351262044757+0,591355999065983i</v>
      </c>
      <c r="CW178" s="240" t="str">
        <f t="shared" ca="1" si="272"/>
        <v>0,28816818155886-0,949963184472301i</v>
      </c>
      <c r="CX178" s="240" t="str">
        <f t="shared" ca="1" si="273"/>
        <v>-0,991513134919939+0,0487099168232721i</v>
      </c>
      <c r="CY178" s="240" t="str">
        <f t="shared" ca="1" si="274"/>
        <v>0,379893247760829+0,917143430997259i</v>
      </c>
      <c r="CZ178" s="240" t="str">
        <f t="shared" ca="1" si="275"/>
        <v>0,73554877383441-0,666662548840409i</v>
      </c>
      <c r="DA178" s="240" t="str">
        <f t="shared" ca="1" si="276"/>
        <v>-0,875491084920242-0,467959734315755i</v>
      </c>
      <c r="DB178" s="240" t="str">
        <f t="shared" ca="1" si="277"/>
        <v>-0,145660647344923+0,981964321414354i</v>
      </c>
      <c r="DC178" s="240" t="str">
        <f t="shared" ca="1" si="278"/>
        <v>0,973634273178066-0,193667898240037i</v>
      </c>
      <c r="DD178" s="240" t="str">
        <f t="shared" ca="1" si="279"/>
        <v>-0,510354367752735-0,851474821724871i</v>
      </c>
      <c r="DE178" s="240" t="str">
        <f t="shared" ca="1" si="280"/>
        <v>-0,629767856917741+0,767374353955702i</v>
      </c>
      <c r="DF178" s="240" t="str">
        <f t="shared" ca="1" si="281"/>
        <v>0,934679169729035+0,334433554522176i</v>
      </c>
      <c r="DG178" s="240" t="str">
        <f t="shared" ca="1" si="282"/>
        <v>-1,07506478174429E-13-0,992708896260981i</v>
      </c>
      <c r="DH178" s="240" t="str">
        <f t="shared" ca="1" si="283"/>
        <v>-0,934679169728971+0,334433554522353i</v>
      </c>
      <c r="DI178" s="240" t="str">
        <f t="shared" ca="1" si="284"/>
        <v>0,629767856917121+0,76737435395621i</v>
      </c>
      <c r="DJ178" s="240" t="str">
        <f t="shared" ca="1" si="285"/>
        <v>0,510354367752575-0,851474821724966i</v>
      </c>
      <c r="DK178" s="240" t="str">
        <f t="shared" ca="1" si="286"/>
        <v>-0,973634273178103-0,193667898239854i</v>
      </c>
      <c r="DL178" s="240" t="str">
        <f t="shared" ca="1" si="287"/>
        <v>0,145660647344132+0,981964321414471i</v>
      </c>
      <c r="DM178" s="240" t="str">
        <f t="shared" ca="1" si="288"/>
        <v>0,875491084920153-0,46795973431592i</v>
      </c>
      <c r="DN178" s="240" t="str">
        <f t="shared" ca="1" si="289"/>
        <v>-0,735548773834536-0,66666254884027i</v>
      </c>
      <c r="DO178" s="240" t="str">
        <f t="shared" ca="1" si="290"/>
        <v>-0,379893247760656+0,917143430997331i</v>
      </c>
      <c r="DP178" s="240" t="str">
        <f t="shared" ca="1" si="291"/>
        <v>0,991513134919898+0,0487099168241i</v>
      </c>
      <c r="DQ178" s="240" t="str">
        <f t="shared" ca="1" si="292"/>
        <v>-0,288168181559039-0,949963184472246i</v>
      </c>
      <c r="DR178" s="240" t="str">
        <f t="shared" ca="1" si="293"/>
        <v>-0,797351262044646+0,591355999066133i</v>
      </c>
      <c r="DS178" s="240" t="str">
        <f t="shared" ca="1" si="294"/>
        <v>0,825407281103261+0,551519512816561i</v>
      </c>
      <c r="DT178" s="240" t="str">
        <f t="shared" ca="1" si="295"/>
        <v>0,241208586204629-0,962958654697521i</v>
      </c>
      <c r="DU178" s="240" t="str">
        <f t="shared" ca="1" si="296"/>
        <v>-0,987928731590526+0,0973024871913828i</v>
      </c>
      <c r="DV178" s="240" t="str">
        <f t="shared" ca="1" si="297"/>
        <v>0,424437744889834+0,897398213408366i</v>
      </c>
      <c r="DW178" s="240" t="str">
        <f t="shared" ca="1" si="298"/>
        <v>0,70195119229063-0,701951192290075i</v>
      </c>
      <c r="DX178" s="240" t="str">
        <f t="shared" ca="1" si="299"/>
        <v>-0,897398213408452-0,42443774488965i</v>
      </c>
      <c r="DY178" s="240" t="str">
        <f t="shared" ca="1" si="300"/>
        <v>-0,0973024871911519+0,987928731590548i</v>
      </c>
      <c r="DZ178" s="240" t="str">
        <f t="shared" ca="1" si="301"/>
        <v>0,962958654697464-0,241208586204854i</v>
      </c>
      <c r="EA178" s="240" t="str">
        <f t="shared" ca="1" si="302"/>
        <v>-0,551519512816754-0,825407281103132i</v>
      </c>
      <c r="EB178" s="240" t="str">
        <f t="shared" ca="1" si="303"/>
        <v>-0,591355999065947+0,797351262044784i</v>
      </c>
      <c r="EC178" s="240" t="str">
        <f t="shared" ca="1" si="304"/>
        <v>0,949963184472314+0,288168181558818i</v>
      </c>
      <c r="ED178" s="240" t="str">
        <f t="shared" ca="1" si="305"/>
        <v>-0,0487099168233172-0,991513134919937i</v>
      </c>
      <c r="EE178" s="240" t="str">
        <f t="shared" ca="1" si="306"/>
        <v>-0,917143430997252+0,379893247760845i</v>
      </c>
      <c r="EF178" s="240" t="str">
        <f t="shared" ca="1" si="307"/>
        <v>0,666662548840421+0,735548773834399i</v>
      </c>
      <c r="EG178" s="240" t="str">
        <f t="shared" ca="1" si="308"/>
        <v>0,46795973431574-0,87549108492025i</v>
      </c>
      <c r="EH178" s="240" t="str">
        <f t="shared" ca="1" si="309"/>
        <v>-0,981964321414356-0,145660647344907i</v>
      </c>
      <c r="EI178" s="240" t="str">
        <f t="shared" ca="1" si="310"/>
        <v>0,193667898240082+0,973634273178057i</v>
      </c>
      <c r="EJ178" s="240" t="str">
        <f t="shared" ca="1" si="311"/>
        <v>0,851474821724847-0,510354367752774i</v>
      </c>
      <c r="EK178" s="240" t="str">
        <f t="shared" ca="1" si="312"/>
        <v>-0,76737435395573-0,629767856917706i</v>
      </c>
      <c r="EL178" s="240" t="str">
        <f t="shared" ca="1" si="313"/>
        <v>-0,334433554522134+0,93467916972905i</v>
      </c>
      <c r="EM178" s="240" t="str">
        <f t="shared" ca="1" si="314"/>
        <v>0,992708896260981-1,24532315033567E-13i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-0,0831982052538019-0,191883425459101i</v>
      </c>
      <c r="G179" s="247" t="str">
        <f t="shared" si="184"/>
        <v>-0,110353457934337+0,255066685109184i</v>
      </c>
      <c r="H179" s="247" t="str">
        <f t="shared" si="180"/>
        <v>0,00269344149814351-0,0673762606847363i</v>
      </c>
      <c r="I179" s="247" t="str">
        <f t="shared" si="317"/>
        <v>-0,00285615645343735+0,0715342701997713i</v>
      </c>
      <c r="J179" s="275" t="str">
        <f ca="1">IMPRODUCT(1/N_FFT2,CP100)</f>
        <v>0,00835864335953047+0,0000799861576381996i</v>
      </c>
      <c r="K179" s="274" t="str">
        <f t="shared" ca="1" si="318"/>
        <v>-0,0000295953445860367+0,000597700999603853i</v>
      </c>
      <c r="N179" s="265">
        <f t="shared" ca="1" si="185"/>
        <v>2.9931798100012363</v>
      </c>
      <c r="O179" s="240">
        <f t="shared" ca="1" si="186"/>
        <v>0.99317981000123634</v>
      </c>
      <c r="P179" s="240" t="str">
        <f t="shared" ca="1" si="187"/>
        <v>-0,357440484006207-0,926629610679208i</v>
      </c>
      <c r="Q179" s="240" t="str">
        <f t="shared" ca="1" si="188"/>
        <v>-0,735897697900241+0,66697879517959i</v>
      </c>
      <c r="R179" s="240" t="str">
        <f t="shared" ca="1" si="189"/>
        <v>0,887132341749849+0,446544894960767i</v>
      </c>
      <c r="S179" s="240" t="str">
        <f t="shared" ca="1" si="190"/>
        <v>0,0973486448093792-0,988397377752425i</v>
      </c>
      <c r="T179" s="240" t="str">
        <f t="shared" ca="1" si="191"/>
        <v>-0,957202929910454+0,264893725793823i</v>
      </c>
      <c r="U179" s="241" t="str">
        <f t="shared" ca="1" si="192"/>
        <v>0,591636522053661+0,79772950350751i</v>
      </c>
      <c r="V179" s="240" t="str">
        <f t="shared" ca="1" si="193"/>
        <v>0,531348834470542-0,839091503413596i</v>
      </c>
      <c r="W179" s="240" t="str">
        <f t="shared" ca="1" si="194"/>
        <v>-0,974096138442889-0,193759768953062i</v>
      </c>
      <c r="X179" s="240" t="str">
        <f t="shared" ca="1" si="195"/>
        <v>0,169795896196452+0,978557861666308i</v>
      </c>
      <c r="Y179" s="240" t="str">
        <f t="shared" ca="1" si="196"/>
        <v>0,851878737912697-0,510596465798934i</v>
      </c>
      <c r="Z179" s="240" t="str">
        <f t="shared" ca="1" si="197"/>
        <v>-0,782969755205373-0,611035594239592i</v>
      </c>
      <c r="AA179" s="240" t="str">
        <f t="shared" ca="1" si="198"/>
        <v>-0,288304880601862+0,950413820825033i</v>
      </c>
      <c r="AB179" s="240" t="str">
        <f t="shared" ca="1" si="199"/>
        <v>0,990488746280185-0,0730628392987834i</v>
      </c>
      <c r="AC179" s="240" t="str">
        <f t="shared" ca="1" si="200"/>
        <v>-0,424639086458143-0,897823914387496i</v>
      </c>
      <c r="AD179" s="240" t="str">
        <f t="shared" ca="1" si="201"/>
        <v>-0,684837747210079+0,719307580239715i</v>
      </c>
      <c r="AE179" s="240" t="str">
        <f t="shared" ca="1" si="202"/>
        <v>0,917578498563588+0,380073458646987i</v>
      </c>
      <c r="AF179" s="240" t="str">
        <f t="shared" ca="1" si="203"/>
        <v>0,0243738526815427-0,992880682811157i</v>
      </c>
      <c r="AG179" s="240" t="str">
        <f t="shared" ca="1" si="204"/>
        <v>-0,935122555766268+0,334592200583418i</v>
      </c>
      <c r="AH179" s="240" t="str">
        <f t="shared" ca="1" si="205"/>
        <v>0,648718080062832+0,752044538304537i</v>
      </c>
      <c r="AI179" s="240" t="str">
        <f t="shared" ca="1" si="206"/>
        <v>0,468181721516054-0,875906393761545i</v>
      </c>
      <c r="AJ179" s="240" t="str">
        <f t="shared" ca="1" si="207"/>
        <v>-0,985710635602867-0,121575811136443i</v>
      </c>
      <c r="AK179" s="240" t="str">
        <f t="shared" ca="1" si="208"/>
        <v>0,241323008910377+0,963415455743021i</v>
      </c>
      <c r="AL179" s="240" t="str">
        <f t="shared" ca="1" si="209"/>
        <v>0,812008729385763-0,571881070149565i</v>
      </c>
      <c r="AM179" s="240" t="str">
        <f t="shared" ca="1" si="210"/>
        <v>-0,825798831568437-0,55178113847276i</v>
      </c>
      <c r="AN179" s="240" t="str">
        <f t="shared" ca="1" si="211"/>
        <v>-0,21760692807+0,969047656129476i</v>
      </c>
      <c r="AO179" s="240" t="str">
        <f t="shared" ca="1" si="212"/>
        <v>0,982430138224509-0,145729744740953i</v>
      </c>
      <c r="AP179" s="240" t="str">
        <f t="shared" ca="1" si="213"/>
        <v>-0,489536532908758-0,864152832513881i</v>
      </c>
      <c r="AQ179" s="240" t="str">
        <f t="shared" ca="1" si="214"/>
        <v>-0,630066601431719+0,767738375199765i</v>
      </c>
      <c r="AR179" s="240" t="str">
        <f t="shared" ca="1" si="215"/>
        <v>-0,630066601431719+0,767738375199765i</v>
      </c>
      <c r="AS179" s="240" t="str">
        <f t="shared" ca="1" si="216"/>
        <v>-0,0487330234656911-0,991983481423952i</v>
      </c>
      <c r="AT179" s="240" t="str">
        <f t="shared" ca="1" si="217"/>
        <v>-0,907974671470897+0,402477491248155i</v>
      </c>
      <c r="AU179" s="240" t="str">
        <f t="shared" ca="1" si="218"/>
        <v>0,702284178589432+0,70228417858945i</v>
      </c>
      <c r="AV179" s="240" t="str">
        <f t="shared" ca="1" si="219"/>
        <v>0,402477491248097-0,907974671470923i</v>
      </c>
      <c r="AW179" s="240" t="str">
        <f t="shared" ca="1" si="220"/>
        <v>-0,991983481423951-0,0487330234657258i</v>
      </c>
      <c r="AX179" s="240" t="str">
        <f t="shared" ca="1" si="221"/>
        <v>0,311542371330256+0,943052217992203i</v>
      </c>
      <c r="AY179" s="240" t="str">
        <f t="shared" ca="1" si="222"/>
        <v>0,767738375199787-0,630066601431692i</v>
      </c>
      <c r="AZ179" s="240" t="str">
        <f t="shared" ca="1" si="223"/>
        <v>-0,86415283251391-0,489536532908709i</v>
      </c>
      <c r="BA179" s="240" t="str">
        <f t="shared" ca="1" si="224"/>
        <v>-0,145729744740981+0,982430138224505i</v>
      </c>
      <c r="BB179" s="240" t="str">
        <f t="shared" ca="1" si="225"/>
        <v>0,96904765612946-0,217606928070068i</v>
      </c>
      <c r="BC179" s="240" t="str">
        <f t="shared" ca="1" si="226"/>
        <v>-0,551781138472737-0,825798831568453i</v>
      </c>
      <c r="BD179" s="240" t="str">
        <f t="shared" ca="1" si="227"/>
        <v>-0,571881070149507+0,812008729385803i</v>
      </c>
      <c r="BE179" s="240" t="str">
        <f t="shared" ca="1" si="228"/>
        <v>0,963415455743013+0,241323008910411i</v>
      </c>
      <c r="BF179" s="240" t="str">
        <f t="shared" ca="1" si="229"/>
        <v>-0,121575811136506-0,985710635602859i</v>
      </c>
      <c r="BG179" s="240" t="str">
        <f t="shared" ca="1" si="230"/>
        <v>-0,875906393761561+0,468181721516024i</v>
      </c>
      <c r="BH179" s="240" t="str">
        <f t="shared" ca="1" si="231"/>
        <v>0,752044538304579+0,648718080062784i</v>
      </c>
      <c r="BI179" s="240" t="str">
        <f t="shared" ca="1" si="232"/>
        <v>0,334592200583458-0,935122555766254i</v>
      </c>
      <c r="BJ179" s="240" t="str">
        <f t="shared" ca="1" si="233"/>
        <v>-0,992880682811155+0,0243738526816137i</v>
      </c>
      <c r="BK179" s="240" t="str">
        <f t="shared" ca="1" si="234"/>
        <v>0,380073458646961+0,917578498563599i</v>
      </c>
      <c r="BL179" s="240" t="str">
        <f t="shared" ca="1" si="235"/>
        <v>0,71930758023967-0,684837747210128i</v>
      </c>
      <c r="BM179" s="240" t="str">
        <f t="shared" ca="1" si="236"/>
        <v>-0,897823914387482-0,424639086458171i</v>
      </c>
      <c r="BN179" s="240" t="str">
        <f t="shared" ca="1" si="237"/>
        <v>-0,0730628392987196+0,99048874628019i</v>
      </c>
      <c r="BO179" s="240" t="str">
        <f t="shared" ca="1" si="238"/>
        <v>0,950413820825158-0,288304880601451i</v>
      </c>
      <c r="BP179" s="240" t="str">
        <f t="shared" ca="1" si="239"/>
        <v>-0,611035594239717-0,782969755205274i</v>
      </c>
      <c r="BQ179" s="240" t="str">
        <f t="shared" ca="1" si="240"/>
        <v>-0,510596465799221+0,851878737912525i</v>
      </c>
      <c r="BR179" s="240" t="str">
        <f t="shared" ca="1" si="241"/>
        <v>0,978557861666353+0,169795896196187i</v>
      </c>
      <c r="BS179" s="240" t="str">
        <f t="shared" ca="1" si="242"/>
        <v>-0,193759768952841-0,974096138442933i</v>
      </c>
      <c r="BT179" s="240" t="str">
        <f t="shared" ca="1" si="243"/>
        <v>-0,8390915034134+0,531348834470851i</v>
      </c>
      <c r="BU179" s="240" t="str">
        <f t="shared" ca="1" si="244"/>
        <v>0,797729503507433+0,591636522053766i</v>
      </c>
      <c r="BV179" s="240" t="str">
        <f t="shared" ca="1" si="245"/>
        <v>0,264893725793427-0,957202929910564i</v>
      </c>
      <c r="BW179" s="240" t="str">
        <f t="shared" ca="1" si="246"/>
        <v>-0,988397377752428+0,0973486448093446i</v>
      </c>
      <c r="BX179" s="240" t="str">
        <f t="shared" ca="1" si="247"/>
        <v>0,446544894960337+0,887132341750065i</v>
      </c>
      <c r="BY179" s="240" t="str">
        <f t="shared" ca="1" si="248"/>
        <v>0,666978795179546-0,735897697900282i</v>
      </c>
      <c r="BZ179" s="240" t="str">
        <f t="shared" ca="1" si="249"/>
        <v>-0,926629610679069-0,357440484006567i</v>
      </c>
      <c r="CA179" s="240" t="str">
        <f t="shared" ca="1" si="250"/>
        <v>1,6985360187355E-13+0,993179810001236i</v>
      </c>
      <c r="CB179" s="240" t="str">
        <f t="shared" ca="1" si="251"/>
        <v>0,926629610679307-0,357440484005949i</v>
      </c>
      <c r="CC179" s="240" t="str">
        <f t="shared" ca="1" si="252"/>
        <v>-0,666978795179787-0,735897697900063i</v>
      </c>
      <c r="CD179" s="240" t="str">
        <f t="shared" ca="1" si="253"/>
        <v>-0,446544894960941+0,88713234174976i</v>
      </c>
      <c r="CE179" s="240" t="str">
        <f t="shared" ca="1" si="254"/>
        <v>0,98839737775246+0,0973486448090206i</v>
      </c>
      <c r="CF179" s="240" t="str">
        <f t="shared" ca="1" si="255"/>
        <v>-0,264893725793754-0,957202929910474i</v>
      </c>
      <c r="CG179" s="240" t="str">
        <f t="shared" ca="1" si="256"/>
        <v>-0,797729503507239+0,591636522054028i</v>
      </c>
      <c r="CH179" s="240" t="str">
        <f t="shared" ca="1" si="257"/>
        <v>0,839091503413582+0,531348834470564i</v>
      </c>
      <c r="CI179" s="240" t="str">
        <f t="shared" ca="1" si="258"/>
        <v>0,19375976895349-0,974096138442804i</v>
      </c>
      <c r="CJ179" s="240" t="str">
        <f t="shared" ca="1" si="259"/>
        <v>-0,978557861666295+0,169795896196521i</v>
      </c>
      <c r="CK179" s="240" t="str">
        <f t="shared" ca="1" si="260"/>
        <v>0,510596465798641+0,851878737912872i</v>
      </c>
      <c r="CL179" s="240" t="str">
        <f t="shared" ca="1" si="261"/>
        <v>0,611035594239461-0,782969755205475i</v>
      </c>
      <c r="CM179" s="240" t="str">
        <f t="shared" ca="1" si="262"/>
        <v>-0,95041382082497-0,288304880602071i</v>
      </c>
      <c r="CN179" s="240" t="str">
        <f t="shared" ca="1" si="263"/>
        <v>0,0730628392990443+0,990488746280166i</v>
      </c>
      <c r="CO179" s="240" t="str">
        <f t="shared" ca="1" si="264"/>
        <v>0,897823914387549-0,424639086458032i</v>
      </c>
      <c r="CP179" s="240" t="str">
        <f t="shared" ca="1" si="265"/>
        <v>-0,719307580239962-0,684837747209821i</v>
      </c>
      <c r="CQ179" s="240" t="str">
        <f t="shared" ca="1" si="266"/>
        <v>-0,380073458647013+0,917578498563577i</v>
      </c>
      <c r="CR179" s="240" t="str">
        <f t="shared" ca="1" si="267"/>
        <v>0,992880682811144+0,0243738526820784i</v>
      </c>
      <c r="CS179" s="240" t="str">
        <f t="shared" ca="1" si="268"/>
        <v>-0,334592200583486-0,935122555766244i</v>
      </c>
      <c r="CT179" s="240" t="str">
        <f t="shared" ca="1" si="269"/>
        <v>-0,752044538304827+0,648718080062496i</v>
      </c>
      <c r="CU179" s="240" t="str">
        <f t="shared" ca="1" si="270"/>
        <v>0,875906393761622+0,468181721515911i</v>
      </c>
      <c r="CV179" s="240" t="str">
        <f t="shared" ca="1" si="271"/>
        <v>0,121575811136758-0,985710635602828i</v>
      </c>
      <c r="CW179" s="240" t="str">
        <f t="shared" ca="1" si="272"/>
        <v>-0,963415455742958+0,241323008910631i</v>
      </c>
      <c r="CX179" s="240" t="str">
        <f t="shared" ca="1" si="273"/>
        <v>0,571881070149381+0,812008729385892i</v>
      </c>
      <c r="CY179" s="240" t="str">
        <f t="shared" ca="1" si="274"/>
        <v>0,551781138472466-0,825798831568634i</v>
      </c>
      <c r="CZ179" s="240" t="str">
        <f t="shared" ca="1" si="275"/>
        <v>-0,969047656129448-0,217606928070123i</v>
      </c>
      <c r="DA179" s="240" t="str">
        <f t="shared" ca="1" si="276"/>
        <v>0,1457297447414+0,982430138224443i</v>
      </c>
      <c r="DB179" s="240" t="str">
        <f t="shared" ca="1" si="277"/>
        <v>0,864152832513895-0,489536532908734i</v>
      </c>
      <c r="DC179" s="240" t="str">
        <f t="shared" ca="1" si="278"/>
        <v>-0,767738375199484-0,630066601432063i</v>
      </c>
      <c r="DD179" s="240" t="str">
        <f t="shared" ca="1" si="279"/>
        <v>-0,311542371330134+0,943052217992243i</v>
      </c>
      <c r="DE179" s="240" t="str">
        <f t="shared" ca="1" si="280"/>
        <v>0,991983481423968-0,0487330234653743i</v>
      </c>
      <c r="DF179" s="240" t="str">
        <f t="shared" ca="1" si="281"/>
        <v>-0,402477491248304-0,907974671470831i</v>
      </c>
      <c r="DG179" s="240" t="str">
        <f t="shared" ca="1" si="282"/>
        <v>-0,70228417858961+0,702284178589272i</v>
      </c>
      <c r="DH179" s="240" t="str">
        <f t="shared" ca="1" si="283"/>
        <v>0,907974671471026+0,402477491247864i</v>
      </c>
      <c r="DI179" s="240" t="str">
        <f t="shared" ca="1" si="284"/>
        <v>0,0487330234658522-0,991983481423944i</v>
      </c>
      <c r="DJ179" s="240" t="str">
        <f t="shared" ca="1" si="285"/>
        <v>-0,943052217992092+0,311542371330591i</v>
      </c>
      <c r="DK179" s="240" t="str">
        <f t="shared" ca="1" si="286"/>
        <v>0,63006660143167+0,767738375199804i</v>
      </c>
      <c r="DL179" s="240" t="str">
        <f t="shared" ca="1" si="287"/>
        <v>0,489536532909175-0,864152832513646i</v>
      </c>
      <c r="DM179" s="240" t="str">
        <f t="shared" ca="1" si="288"/>
        <v>-0,982430138224513-0,145729744740924i</v>
      </c>
      <c r="DN179" s="240" t="str">
        <f t="shared" ca="1" si="289"/>
        <v>0,217606928069656+0,969047656129552i</v>
      </c>
      <c r="DO179" s="240" t="str">
        <f t="shared" ca="1" si="290"/>
        <v>0,825798831568367-0,551781138472866i</v>
      </c>
      <c r="DP179" s="240" t="str">
        <f t="shared" ca="1" si="291"/>
        <v>-0,812008729385617-0,571881070149772i</v>
      </c>
      <c r="DQ179" s="240" t="str">
        <f t="shared" ca="1" si="292"/>
        <v>-0,241323008910165+0,963415455743075i</v>
      </c>
      <c r="DR179" s="240" t="str">
        <f t="shared" ca="1" si="293"/>
        <v>0,985710635602887-0,121575811136282i</v>
      </c>
      <c r="DS179" s="240" t="str">
        <f t="shared" ca="1" si="294"/>
        <v>-0,46818172151636-0,875906393761381i</v>
      </c>
      <c r="DT179" s="240" t="str">
        <f t="shared" ca="1" si="295"/>
        <v>-0,648718080062879+0,752044538304497i</v>
      </c>
      <c r="DU179" s="240" t="str">
        <f t="shared" ca="1" si="296"/>
        <v>0,935122555766415+0,334592200583006i</v>
      </c>
      <c r="DV179" s="240" t="str">
        <f t="shared" ca="1" si="297"/>
        <v>-0,0243738526815719-0,992880682811156i</v>
      </c>
      <c r="DW179" s="240" t="str">
        <f t="shared" ca="1" si="298"/>
        <v>-0,917578498563761+0,380073458646571i</v>
      </c>
      <c r="DX179" s="240" t="str">
        <f t="shared" ca="1" si="299"/>
        <v>0,68483774721017+0,71930758023963i</v>
      </c>
      <c r="DY179" s="240" t="str">
        <f t="shared" ca="1" si="300"/>
        <v>0,424639086458464-0,897823914387344i</v>
      </c>
      <c r="DZ179" s="240" t="str">
        <f t="shared" ca="1" si="301"/>
        <v>-0,9904887462802-0,0730628392985643i</v>
      </c>
      <c r="EA179" s="240" t="str">
        <f t="shared" ca="1" si="302"/>
        <v>0,288304880601613+0,950413820825108i</v>
      </c>
      <c r="EB179" s="240" t="str">
        <f t="shared" ca="1" si="303"/>
        <v>0,782969755205161-0,611035594239862i</v>
      </c>
      <c r="EC179" s="240" t="str">
        <f t="shared" ca="1" si="304"/>
        <v>-0,851878737912612-0,510596465799075i</v>
      </c>
      <c r="ED179" s="240" t="str">
        <f t="shared" ca="1" si="305"/>
        <v>-0,16979589619602+0,978557861666382i</v>
      </c>
      <c r="EE179" s="240" t="str">
        <f t="shared" ca="1" si="306"/>
        <v>0,974096138442902-0,193759768952993i</v>
      </c>
      <c r="EF179" s="240" t="str">
        <f t="shared" ca="1" si="307"/>
        <v>-0,531348834470994-0,83909150341331i</v>
      </c>
      <c r="EG179" s="240" t="str">
        <f t="shared" ca="1" si="308"/>
        <v>-0,59163652205364+0,797729503507526i</v>
      </c>
      <c r="EH179" s="240" t="str">
        <f t="shared" ca="1" si="309"/>
        <v>0,957202929910346+0,264893725794215i</v>
      </c>
      <c r="EI179" s="240" t="str">
        <f t="shared" ca="1" si="310"/>
        <v>-0,0973486448094996-0,988397377752413i</v>
      </c>
      <c r="EJ179" s="240" t="str">
        <f t="shared" ca="1" si="311"/>
        <v>-0,887132341749989+0,446544894960489i</v>
      </c>
      <c r="EK179" s="240" t="str">
        <f t="shared" ca="1" si="312"/>
        <v>0,735897697900405+0,666978795179409i</v>
      </c>
      <c r="EL179" s="240" t="str">
        <f t="shared" ca="1" si="313"/>
        <v>0,357440484006409-0,92662961067913i</v>
      </c>
      <c r="EM179" s="240" t="str">
        <f t="shared" ca="1" si="314"/>
        <v>-0,993179810001236+3,39707203747098E-13i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-0,0828537856618503-0,188641143654144i</v>
      </c>
      <c r="G180" s="247" t="str">
        <f t="shared" si="184"/>
        <v>-0,107839324026337+0,252978820922914i</v>
      </c>
      <c r="H180" s="247" t="str">
        <f t="shared" si="180"/>
        <v>0,00267388335967594-0,0665331533517319i</v>
      </c>
      <c r="I180" s="247" t="str">
        <f t="shared" si="317"/>
        <v>-0,00278832145597785+0,0705309547210652i</v>
      </c>
      <c r="J180" s="275" t="str">
        <f ca="1">IMPRODUCT(1/N_FFT2,CQ100)</f>
        <v>0,00405621467244531-4,82450608562617E-07i</v>
      </c>
      <c r="K180" s="274" t="str">
        <f t="shared" ca="1" si="318"/>
        <v>-0,0000112760026992037+0,000286090038628544i</v>
      </c>
      <c r="N180" s="265">
        <f t="shared" ca="1" si="185"/>
        <v>2.9935905004814121</v>
      </c>
      <c r="O180" s="240">
        <f t="shared" ca="1" si="186"/>
        <v>0.99359050048141206</v>
      </c>
      <c r="P180" s="240" t="str">
        <f t="shared" ca="1" si="187"/>
        <v>-0,380230623089573-0,917957927092423i</v>
      </c>
      <c r="Q180" s="240" t="str">
        <f t="shared" ca="1" si="188"/>
        <v>-0,702574580612944+0,702574580612941i</v>
      </c>
      <c r="R180" s="240" t="str">
        <f t="shared" ca="1" si="189"/>
        <v>0,917957927092422+0,380230623089576i</v>
      </c>
      <c r="S180" s="240" t="str">
        <f t="shared" ca="1" si="190"/>
        <v>2,95178088825908E-15-0,993590500481412i</v>
      </c>
      <c r="T180" s="240" t="str">
        <f t="shared" ca="1" si="191"/>
        <v>-0,917957927092424+0,380230623089571i</v>
      </c>
      <c r="U180" s="241" t="str">
        <f t="shared" ca="1" si="192"/>
        <v>0,702574580612925+0,702574580612959i</v>
      </c>
      <c r="V180" s="240" t="str">
        <f t="shared" ca="1" si="193"/>
        <v>0,380230623089616-0,917957927092405i</v>
      </c>
      <c r="W180" s="240" t="str">
        <f t="shared" ca="1" si="194"/>
        <v>-0,993590500481412+3,29258064075338E-14i</v>
      </c>
      <c r="X180" s="240" t="str">
        <f t="shared" ca="1" si="195"/>
        <v>0,380230623089587+0,917957927092417i</v>
      </c>
      <c r="Y180" s="240" t="str">
        <f t="shared" ca="1" si="196"/>
        <v>0,702574580612947-0,702574580612938i</v>
      </c>
      <c r="Z180" s="240" t="str">
        <f t="shared" ca="1" si="197"/>
        <v>-0,917957927092412-0,3802306230896i</v>
      </c>
      <c r="AA180" s="240" t="str">
        <f t="shared" ca="1" si="198"/>
        <v>-4,85671964893759E-14+0,993590500481412i</v>
      </c>
      <c r="AB180" s="240" t="str">
        <f t="shared" ca="1" si="199"/>
        <v>0,917957927092411-0,380230623089601i</v>
      </c>
      <c r="AC180" s="240" t="str">
        <f t="shared" ca="1" si="200"/>
        <v>-0,702574580612949-0,702574580612936i</v>
      </c>
      <c r="AD180" s="240" t="str">
        <f t="shared" ca="1" si="201"/>
        <v>-0,380230623089585+0,917957927092418i</v>
      </c>
      <c r="AE180" s="240" t="str">
        <f t="shared" ca="1" si="202"/>
        <v>0,993590500481412+3,29867789261556E-14i</v>
      </c>
      <c r="AF180" s="240" t="str">
        <f t="shared" ca="1" si="203"/>
        <v>-0,380230623089619-0,917957927092404i</v>
      </c>
      <c r="AG180" s="240" t="str">
        <f t="shared" ca="1" si="204"/>
        <v>-0,702574580612923+0,702574580612961i</v>
      </c>
      <c r="AH180" s="240" t="str">
        <f t="shared" ca="1" si="205"/>
        <v>0,917957927092425+0,380230623089567i</v>
      </c>
      <c r="AI180" s="240" t="str">
        <f t="shared" ca="1" si="206"/>
        <v>1,38764188007487E-14-0,993590500481412i</v>
      </c>
      <c r="AJ180" s="240" t="str">
        <f t="shared" ca="1" si="207"/>
        <v>-0,917957927092436+0,380230623089543i</v>
      </c>
      <c r="AK180" s="240" t="str">
        <f t="shared" ca="1" si="208"/>
        <v>0,702574580612972+0,702574580612912i</v>
      </c>
      <c r="AL180" s="240" t="str">
        <f t="shared" ca="1" si="209"/>
        <v>0,380230623089554-0,917957927092431i</v>
      </c>
      <c r="AM180" s="240" t="str">
        <f t="shared" ca="1" si="210"/>
        <v>-0,993590500481412+1,70399876247152E-15i</v>
      </c>
      <c r="AN180" s="240" t="str">
        <f t="shared" ca="1" si="211"/>
        <v>0,380230623089557+0,91795792709243i</v>
      </c>
      <c r="AO180" s="240" t="str">
        <f t="shared" ca="1" si="212"/>
        <v>0,70257458061297-0,702574580612914i</v>
      </c>
      <c r="AP180" s="240" t="str">
        <f t="shared" ca="1" si="213"/>
        <v>-0,917957927092437-0,380230623089539i</v>
      </c>
      <c r="AQ180" s="240" t="str">
        <f t="shared" ca="1" si="214"/>
        <v>1,72844163256918E-14+0,993590500481412i</v>
      </c>
      <c r="AR180" s="240" t="str">
        <f t="shared" ca="1" si="215"/>
        <v>1,72844163256918E-14+0,993590500481412i</v>
      </c>
      <c r="AS180" s="240" t="str">
        <f t="shared" ca="1" si="216"/>
        <v>-0,702574580612925-0,702574580612959i</v>
      </c>
      <c r="AT180" s="240" t="str">
        <f t="shared" ca="1" si="217"/>
        <v>-0,380230623089616+0,917957927092405i</v>
      </c>
      <c r="AU180" s="240" t="str">
        <f t="shared" ca="1" si="218"/>
        <v>0,993590500481412-3,28648338889121E-14i</v>
      </c>
      <c r="AV180" s="240" t="str">
        <f t="shared" ca="1" si="219"/>
        <v>-0,380230623089592-0,917957927092415i</v>
      </c>
      <c r="AW180" s="240" t="str">
        <f t="shared" ca="1" si="220"/>
        <v>-0,702574580612944+0,702574580612941i</v>
      </c>
      <c r="AX180" s="240" t="str">
        <f t="shared" ca="1" si="221"/>
        <v>0,917957927092414+0,380230623089595i</v>
      </c>
      <c r="AY180" s="240" t="str">
        <f t="shared" ca="1" si="222"/>
        <v>4,33332551647179E-14-0,993590500481412i</v>
      </c>
      <c r="AZ180" s="240" t="str">
        <f t="shared" ca="1" si="223"/>
        <v>-0,917957927092409+0,380230623089606i</v>
      </c>
      <c r="BA180" s="240" t="str">
        <f t="shared" ca="1" si="224"/>
        <v>0,702574580612952+0,702574580612933i</v>
      </c>
      <c r="BB180" s="240" t="str">
        <f t="shared" ca="1" si="225"/>
        <v>0,38023062308958-0,91795792709242i</v>
      </c>
      <c r="BC180" s="240" t="str">
        <f t="shared" ca="1" si="226"/>
        <v>-0,993590500481412-2,77528376014976E-14i</v>
      </c>
      <c r="BD180" s="240" t="str">
        <f t="shared" ca="1" si="227"/>
        <v>0,38023062308953+0,917957927092442i</v>
      </c>
      <c r="BE180" s="240" t="str">
        <f t="shared" ca="1" si="228"/>
        <v>0,702574580612922-0,702574580612962i</v>
      </c>
      <c r="BF180" s="240" t="str">
        <f t="shared" ca="1" si="229"/>
        <v>-0,917957927092426-0,380230623089566i</v>
      </c>
      <c r="BG180" s="240" t="str">
        <f t="shared" ca="1" si="230"/>
        <v>-1,21724200382773E-14+0,993590500481412i</v>
      </c>
      <c r="BH180" s="240" t="str">
        <f t="shared" ca="1" si="231"/>
        <v>0,917957927092436-0,380230623089544i</v>
      </c>
      <c r="BI180" s="240" t="str">
        <f t="shared" ca="1" si="232"/>
        <v>-0,702574580612904-0,70257458061298i</v>
      </c>
      <c r="BJ180" s="240" t="str">
        <f t="shared" ca="1" si="233"/>
        <v>-0,380230623089552+0,917957927092432i</v>
      </c>
      <c r="BK180" s="240" t="str">
        <f t="shared" ca="1" si="234"/>
        <v>0,993590500481412-3,40799752494304E-15i</v>
      </c>
      <c r="BL180" s="240" t="str">
        <f t="shared" ca="1" si="235"/>
        <v>-0,380230623089559-0,91795792709243i</v>
      </c>
      <c r="BM180" s="240" t="str">
        <f t="shared" ca="1" si="236"/>
        <v>-0,702574580612969+0,702574580612915i</v>
      </c>
      <c r="BN180" s="240" t="str">
        <f t="shared" ca="1" si="237"/>
        <v>0,917957927092551+0,380230623089263i</v>
      </c>
      <c r="BO180" s="240" t="str">
        <f t="shared" ca="1" si="238"/>
        <v>2,77526760135507E-13-0,993590500481412i</v>
      </c>
      <c r="BP180" s="240" t="str">
        <f t="shared" ca="1" si="239"/>
        <v>-0,917957927092385+0,380230623089664i</v>
      </c>
      <c r="BQ180" s="240" t="str">
        <f t="shared" ca="1" si="240"/>
        <v>0,702574580613275+0,702574580612609i</v>
      </c>
      <c r="BR180" s="240" t="str">
        <f t="shared" ca="1" si="241"/>
        <v>0,380230623089706-0,917957927092368i</v>
      </c>
      <c r="BS180" s="240" t="str">
        <f t="shared" ca="1" si="242"/>
        <v>-0,993590500481412+2,3224561613383E-13i</v>
      </c>
      <c r="BT180" s="240" t="str">
        <f t="shared" ca="1" si="243"/>
        <v>0,380230623089222+0,917957927092569i</v>
      </c>
      <c r="BU180" s="240" t="str">
        <f t="shared" ca="1" si="244"/>
        <v>0,702574580612948-0,702574580612937i</v>
      </c>
      <c r="BV180" s="240" t="str">
        <f t="shared" ca="1" si="245"/>
        <v>-0,917957927092563-0,380230623089235i</v>
      </c>
      <c r="BW180" s="240" t="str">
        <f t="shared" ca="1" si="246"/>
        <v>-2,46365925009066E-13+0,993590500481412i</v>
      </c>
      <c r="BX180" s="240" t="str">
        <f t="shared" ca="1" si="247"/>
        <v>0,917957927092373-0,380230623089693i</v>
      </c>
      <c r="BY180" s="240" t="str">
        <f t="shared" ca="1" si="248"/>
        <v>-0,702574580612599-0,702574580613285i</v>
      </c>
      <c r="BZ180" s="240" t="str">
        <f t="shared" ca="1" si="249"/>
        <v>-0,380230623089677+0,91795792709238i</v>
      </c>
      <c r="CA180" s="240" t="str">
        <f t="shared" ca="1" si="250"/>
        <v>0,993590500481412-2,63406451260271E-13i</v>
      </c>
      <c r="CB180" s="240" t="str">
        <f t="shared" ca="1" si="251"/>
        <v>-0,38023062308925-0,917957927092557i</v>
      </c>
      <c r="CC180" s="240" t="str">
        <f t="shared" ca="1" si="252"/>
        <v>-0,702574580612915+0,702574580612969i</v>
      </c>
      <c r="CD180" s="240" t="str">
        <f t="shared" ca="1" si="253"/>
        <v>0,917957927092581+0,380230623089193i</v>
      </c>
      <c r="CE180" s="240" t="str">
        <f t="shared" ca="1" si="254"/>
        <v>2,01085319633879E-13-0,993590500481412i</v>
      </c>
      <c r="CF180" s="240" t="str">
        <f t="shared" ca="1" si="255"/>
        <v>-0,917957927092356+0,380230623089734i</v>
      </c>
      <c r="CG180" s="240" t="str">
        <f t="shared" ca="1" si="256"/>
        <v>0,702574580612631+0,702574580613254i</v>
      </c>
      <c r="CH180" s="240" t="str">
        <f t="shared" ca="1" si="257"/>
        <v>0,380230623089635-0,917957927092397i</v>
      </c>
      <c r="CI180" s="240" t="str">
        <f t="shared" ca="1" si="258"/>
        <v>-0,993590500481412+3,08687056635458E-13i</v>
      </c>
      <c r="CJ180" s="240" t="str">
        <f t="shared" ca="1" si="259"/>
        <v>0,380230623089292+0,917957927092539i</v>
      </c>
      <c r="CK180" s="240" t="str">
        <f t="shared" ca="1" si="260"/>
        <v>0,702574580612893-0,702574580612991i</v>
      </c>
      <c r="CL180" s="240" t="str">
        <f t="shared" ca="1" si="261"/>
        <v>-0,917957927092593-0,380230623089164i</v>
      </c>
      <c r="CM180" s="240" t="str">
        <f t="shared" ca="1" si="262"/>
        <v>-1,69924484507439E-13+0,993590500481412i</v>
      </c>
      <c r="CN180" s="240" t="str">
        <f t="shared" ca="1" si="263"/>
        <v>0,917957927092344-0,380230623089763i</v>
      </c>
      <c r="CO180" s="240" t="str">
        <f t="shared" ca="1" si="264"/>
        <v>-0,702574580612652-0,702574580613232i</v>
      </c>
      <c r="CP180" s="240" t="str">
        <f t="shared" ca="1" si="265"/>
        <v>-0,380230623089606+0,917957927092409i</v>
      </c>
      <c r="CQ180" s="240" t="str">
        <f t="shared" ca="1" si="266"/>
        <v>0,993590500481412-3,39847891761898E-13i</v>
      </c>
      <c r="CR180" s="240" t="str">
        <f t="shared" ca="1" si="267"/>
        <v>-0,380230623089321-0,917957927092527i</v>
      </c>
      <c r="CS180" s="240" t="str">
        <f t="shared" ca="1" si="268"/>
        <v>-0,702574580612871+0,702574580613013i</v>
      </c>
      <c r="CT180" s="240" t="str">
        <f t="shared" ca="1" si="269"/>
        <v>0,917957927092604+0,380230623089135i</v>
      </c>
      <c r="CU180" s="240" t="str">
        <f t="shared" ca="1" si="270"/>
        <v>1,38763649380998E-13-0,993590500481412i</v>
      </c>
      <c r="CV180" s="240" t="str">
        <f t="shared" ca="1" si="271"/>
        <v>-0,917957927092332+0,380230623089792i</v>
      </c>
      <c r="CW180" s="240" t="str">
        <f t="shared" ca="1" si="272"/>
        <v>0,702574580612674+0,70257458061321i</v>
      </c>
      <c r="CX180" s="240" t="str">
        <f t="shared" ca="1" si="273"/>
        <v>0,380230623089577-0,917957927092421i</v>
      </c>
      <c r="CY180" s="240" t="str">
        <f t="shared" ca="1" si="274"/>
        <v>-0,993590500481412+3,71008726888339E-13i</v>
      </c>
      <c r="CZ180" s="240" t="str">
        <f t="shared" ca="1" si="275"/>
        <v>0,38023062308935+0,917957927092515i</v>
      </c>
      <c r="DA180" s="240" t="str">
        <f t="shared" ca="1" si="276"/>
        <v>0,702574580612849-0,702574580613035i</v>
      </c>
      <c r="DB180" s="240" t="str">
        <f t="shared" ca="1" si="277"/>
        <v>-0,917957927092238-0,380230623090019i</v>
      </c>
      <c r="DC180" s="240" t="str">
        <f t="shared" ca="1" si="278"/>
        <v>-1,07602814254558E-13+0,993590500481412i</v>
      </c>
      <c r="DD180" s="240" t="str">
        <f t="shared" ca="1" si="279"/>
        <v>0,91795792709232-0,380230623089821i</v>
      </c>
      <c r="DE180" s="240" t="str">
        <f t="shared" ca="1" si="280"/>
        <v>-0,702574580612697-0,702574580613187i</v>
      </c>
      <c r="DF180" s="240" t="str">
        <f t="shared" ca="1" si="281"/>
        <v>-0,380230623089549+0,917957927092433i</v>
      </c>
      <c r="DG180" s="240" t="str">
        <f t="shared" ca="1" si="282"/>
        <v>0,993590500481412-4,02169562014779E-13i</v>
      </c>
      <c r="DH180" s="240" t="str">
        <f t="shared" ca="1" si="283"/>
        <v>-0,380230623089379-0,917957927092503i</v>
      </c>
      <c r="DI180" s="240" t="str">
        <f t="shared" ca="1" si="284"/>
        <v>-0,702574580612827+0,702574580613057i</v>
      </c>
      <c r="DJ180" s="240" t="str">
        <f t="shared" ca="1" si="285"/>
        <v>0,91795792709225+0,380230623089991i</v>
      </c>
      <c r="DK180" s="240" t="str">
        <f t="shared" ca="1" si="286"/>
        <v>7,64419791281169E-14-0,993590500481412i</v>
      </c>
      <c r="DL180" s="240" t="str">
        <f t="shared" ca="1" si="287"/>
        <v>-0,917957927092309+0,38023062308985i</v>
      </c>
      <c r="DM180" s="240" t="str">
        <f t="shared" ca="1" si="288"/>
        <v>0,702574580612719+0,702574580613165i</v>
      </c>
      <c r="DN180" s="240" t="str">
        <f t="shared" ca="1" si="289"/>
        <v>0,38023062308952-0,917957927092445i</v>
      </c>
      <c r="DO180" s="240" t="str">
        <f t="shared" ca="1" si="290"/>
        <v>-0,993590500481412+4,3333039714122E-13i</v>
      </c>
      <c r="DP180" s="240" t="str">
        <f t="shared" ca="1" si="291"/>
        <v>0,380230623089407+0,917957927092491i</v>
      </c>
      <c r="DQ180" s="240" t="str">
        <f t="shared" ca="1" si="292"/>
        <v>0,702574580612804-0,70257458061308i</v>
      </c>
      <c r="DR180" s="240" t="str">
        <f t="shared" ca="1" si="293"/>
        <v>-0,917957927092262-0,380230623089962i</v>
      </c>
      <c r="DS180" s="240" t="str">
        <f t="shared" ca="1" si="294"/>
        <v>-4,52811440016763E-14+0,993590500481412i</v>
      </c>
      <c r="DT180" s="240" t="str">
        <f t="shared" ca="1" si="295"/>
        <v>0,917957927092296-0,380230623089878i</v>
      </c>
      <c r="DU180" s="240" t="str">
        <f t="shared" ca="1" si="296"/>
        <v>-0,702574580612741-0,702574580613143i</v>
      </c>
      <c r="DV180" s="240" t="str">
        <f t="shared" ca="1" si="297"/>
        <v>-0,380230623089491+0,917957927092456i</v>
      </c>
      <c r="DW180" s="240" t="str">
        <f t="shared" ca="1" si="298"/>
        <v>0,993590500481412-4,64491232267661E-13i</v>
      </c>
      <c r="DX180" s="240" t="str">
        <f t="shared" ca="1" si="299"/>
        <v>-0,380230623089436-0,917957927092479i</v>
      </c>
      <c r="DY180" s="240" t="str">
        <f t="shared" ca="1" si="300"/>
        <v>-0,702574580612783+0,702574580613102i</v>
      </c>
      <c r="DZ180" s="240" t="str">
        <f t="shared" ca="1" si="301"/>
        <v>0,917957927092274+0,380230623089933i</v>
      </c>
      <c r="EA180" s="240" t="str">
        <f t="shared" ca="1" si="302"/>
        <v>1,41203088752357E-14-0,993590500481412i</v>
      </c>
      <c r="EB180" s="240" t="str">
        <f t="shared" ca="1" si="303"/>
        <v>-0,917957927092285+0,380230623089907i</v>
      </c>
      <c r="EC180" s="240" t="str">
        <f t="shared" ca="1" si="304"/>
        <v>0,702574580612763+0,702574580613121i</v>
      </c>
      <c r="ED180" s="240" t="str">
        <f t="shared" ca="1" si="305"/>
        <v>0,380230623089462-0,917957927092468i</v>
      </c>
      <c r="EE180" s="240" t="str">
        <f t="shared" ca="1" si="306"/>
        <v>-0,993590500481412-4,92731850018132E-13i</v>
      </c>
      <c r="EF180" s="240" t="str">
        <f t="shared" ca="1" si="307"/>
        <v>0,380230623089465+0,917957927092467i</v>
      </c>
      <c r="EG180" s="240" t="str">
        <f t="shared" ca="1" si="308"/>
        <v>0,702574580612761-0,702574580613123i</v>
      </c>
      <c r="EH180" s="240" t="str">
        <f t="shared" ca="1" si="309"/>
        <v>-0,917957927092286-0,380230623089904i</v>
      </c>
      <c r="EI180" s="240" t="str">
        <f t="shared" ca="1" si="310"/>
        <v>1,70405262512049E-14+0,993590500481412i</v>
      </c>
      <c r="EJ180" s="240" t="str">
        <f t="shared" ca="1" si="311"/>
        <v>0,917957927092273-0,380230623089936i</v>
      </c>
      <c r="EK180" s="240" t="str">
        <f t="shared" ca="1" si="312"/>
        <v>-0,702574580612785-0,7025745806131i</v>
      </c>
      <c r="EL180" s="240" t="str">
        <f t="shared" ca="1" si="313"/>
        <v>-0,380230623089433+0,91795792709248i</v>
      </c>
      <c r="EM180" s="240" t="str">
        <f t="shared" ca="1" si="314"/>
        <v>0,993590500481412+4,61571014891692E-13i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-0,0825056367973814-0,185476540822691i</v>
      </c>
      <c r="G181" s="247" t="str">
        <f t="shared" si="184"/>
        <v>-0,105396406838592+0,250906879573401i</v>
      </c>
      <c r="H181" s="247" t="str">
        <f t="shared" si="180"/>
        <v>0,00265506717824787-0,0657108516349155i</v>
      </c>
      <c r="I181" s="247" t="str">
        <f t="shared" si="317"/>
        <v>-0,00272542609154178+0,0695557769650316i</v>
      </c>
      <c r="J181" s="275" t="str">
        <f ca="1">IMPRODUCT(1/N_FFT2,CR100)</f>
        <v>-0,0003260755730588-0,0000799862990921527i</v>
      </c>
      <c r="K181" s="274" t="str">
        <f t="shared" ca="1" si="318"/>
        <v>6,45220405454097E-06-0,0000224624430869111i</v>
      </c>
      <c r="N181" s="265">
        <f t="shared" ca="1" si="185"/>
        <v>2.9939515702734174</v>
      </c>
      <c r="O181" s="240">
        <f t="shared" ca="1" si="186"/>
        <v>0.9939515702734173</v>
      </c>
      <c r="P181" s="240" t="str">
        <f t="shared" ca="1" si="187"/>
        <v>-0,402790240394922-0,908680222240802i</v>
      </c>
      <c r="Q181" s="240" t="str">
        <f t="shared" ca="1" si="188"/>
        <v>-0,66749707770137+0,736469534542416i</v>
      </c>
      <c r="R181" s="240" t="str">
        <f t="shared" ca="1" si="189"/>
        <v>0,943785026119309+0,311784458435579i</v>
      </c>
      <c r="S181" s="240" t="str">
        <f t="shared" ca="1" si="190"/>
        <v>-0,0974242905442725-0,989165421787952i</v>
      </c>
      <c r="T181" s="240" t="str">
        <f t="shared" ca="1" si="191"/>
        <v>-0,864824331086979+0,489916932151718i</v>
      </c>
      <c r="U181" s="241" t="str">
        <f t="shared" ca="1" si="192"/>
        <v>0,798349387170594+0,592096259111074i</v>
      </c>
      <c r="V181" s="240" t="str">
        <f t="shared" ca="1" si="193"/>
        <v>0,217776021702811-0,969800664270905i</v>
      </c>
      <c r="W181" s="240" t="str">
        <f t="shared" ca="1" si="194"/>
        <v>-0,97485306955785+0,19391033191305i</v>
      </c>
      <c r="X181" s="240" t="str">
        <f t="shared" ca="1" si="195"/>
        <v>0,572325456036048+0,812639708863726i</v>
      </c>
      <c r="Y181" s="240" t="str">
        <f t="shared" ca="1" si="196"/>
        <v>0,510993229872734-0,852540698778201i</v>
      </c>
      <c r="Z181" s="240" t="str">
        <f t="shared" ca="1" si="197"/>
        <v>-0,986476591878618-0,121670282832493i</v>
      </c>
      <c r="AA181" s="240" t="str">
        <f t="shared" ca="1" si="198"/>
        <v>0,288528910783392+0,951152349358998i</v>
      </c>
      <c r="AB181" s="240" t="str">
        <f t="shared" ca="1" si="199"/>
        <v>0,752628922010032-0,649222172913872i</v>
      </c>
      <c r="AC181" s="240" t="str">
        <f t="shared" ca="1" si="200"/>
        <v>-0,898521577410415-0,424969056493403i</v>
      </c>
      <c r="AD181" s="240" t="str">
        <f t="shared" ca="1" si="201"/>
        <v>-0,0243927926267541+0,993652210643573i</v>
      </c>
      <c r="AE181" s="240" t="str">
        <f t="shared" ca="1" si="202"/>
        <v>0,918291512083047-0,380368798516942i</v>
      </c>
      <c r="AF181" s="240" t="str">
        <f t="shared" ca="1" si="203"/>
        <v>-0,719866525365519-0,685369907208631i</v>
      </c>
      <c r="AG181" s="240" t="str">
        <f t="shared" ca="1" si="204"/>
        <v>-0,334852198788415+0,935849202070267i</v>
      </c>
      <c r="AH181" s="240" t="str">
        <f t="shared" ca="1" si="205"/>
        <v>0,991258415434479-0,0731196135063391i</v>
      </c>
      <c r="AI181" s="240" t="str">
        <f t="shared" ca="1" si="206"/>
        <v>-0,468545526789949-0,876587025556574i</v>
      </c>
      <c r="AJ181" s="240" t="str">
        <f t="shared" ca="1" si="207"/>
        <v>-0,611510405539433+0,783578169658899i</v>
      </c>
      <c r="AK181" s="240" t="str">
        <f t="shared" ca="1" si="208"/>
        <v>0,964164087327007+0,241510531360173i</v>
      </c>
      <c r="AL181" s="240" t="str">
        <f t="shared" ca="1" si="209"/>
        <v>-0,169927837790214-0,979318259807778i</v>
      </c>
      <c r="AM181" s="240" t="str">
        <f t="shared" ca="1" si="210"/>
        <v>-0,826440526782736+0,552209905507014i</v>
      </c>
      <c r="AN181" s="240" t="str">
        <f t="shared" ca="1" si="211"/>
        <v>0,839743527831054+0,531761724379301i</v>
      </c>
      <c r="AO181" s="240" t="str">
        <f t="shared" ca="1" si="212"/>
        <v>0,145842985491837-0,983193545357078i</v>
      </c>
      <c r="AP181" s="240" t="str">
        <f t="shared" ca="1" si="213"/>
        <v>-0,957946733989302+0,265099564104171i</v>
      </c>
      <c r="AQ181" s="240" t="str">
        <f t="shared" ca="1" si="214"/>
        <v>0,630556200965325+0,768334953957691i</v>
      </c>
      <c r="AR181" s="240" t="str">
        <f t="shared" ca="1" si="215"/>
        <v>0,630556200965325+0,768334953957691i</v>
      </c>
      <c r="AS181" s="240" t="str">
        <f t="shared" ca="1" si="216"/>
        <v>-0,992754312077084-0,0487708919474339i</v>
      </c>
      <c r="AT181" s="240" t="str">
        <f t="shared" ca="1" si="217"/>
        <v>0,357718236697539+0,927349657455587i</v>
      </c>
      <c r="AU181" s="240" t="str">
        <f t="shared" ca="1" si="218"/>
        <v>0,702829895511359-0,702829895511342i</v>
      </c>
      <c r="AV181" s="240" t="str">
        <f t="shared" ca="1" si="219"/>
        <v>-0,927349657455576-0,357718236697569i</v>
      </c>
      <c r="AW181" s="240" t="str">
        <f t="shared" ca="1" si="220"/>
        <v>0,0487708919474026+0,992754312077085i</v>
      </c>
      <c r="AX181" s="240" t="str">
        <f t="shared" ca="1" si="221"/>
        <v>0,887821696779653-0,446891887122925i</v>
      </c>
      <c r="AY181" s="240" t="str">
        <f t="shared" ca="1" si="222"/>
        <v>-0,768334953957672-0,630556200965349i</v>
      </c>
      <c r="AZ181" s="240" t="str">
        <f t="shared" ca="1" si="223"/>
        <v>-0,265099564104099+0,957946733989322i</v>
      </c>
      <c r="BA181" s="240" t="str">
        <f t="shared" ca="1" si="224"/>
        <v>0,983193545357067-0,14584298549191i</v>
      </c>
      <c r="BB181" s="240" t="str">
        <f t="shared" ca="1" si="225"/>
        <v>-0,53176172437928-0,839743527831067i</v>
      </c>
      <c r="BC181" s="240" t="str">
        <f t="shared" ca="1" si="226"/>
        <v>-0,552209905507034+0,826440526782723i</v>
      </c>
      <c r="BD181" s="240" t="str">
        <f t="shared" ca="1" si="227"/>
        <v>0,979318259807773+0,169927837790238i</v>
      </c>
      <c r="BE181" s="240" t="str">
        <f t="shared" ca="1" si="228"/>
        <v>-0,241510531360149-0,964164087327012i</v>
      </c>
      <c r="BF181" s="240" t="str">
        <f t="shared" ca="1" si="229"/>
        <v>-0,783578169658909+0,611510405539419i</v>
      </c>
      <c r="BG181" s="240" t="str">
        <f t="shared" ca="1" si="230"/>
        <v>0,876587025556559+0,468545526789977i</v>
      </c>
      <c r="BH181" s="240" t="str">
        <f t="shared" ca="1" si="231"/>
        <v>0,0731196135063705-0,991258415434477i</v>
      </c>
      <c r="BI181" s="240" t="str">
        <f t="shared" ca="1" si="232"/>
        <v>-0,935849202070278+0,334852198788385i</v>
      </c>
      <c r="BJ181" s="240" t="str">
        <f t="shared" ca="1" si="233"/>
        <v>0,685369907208608+0,719866525365541i</v>
      </c>
      <c r="BK181" s="240" t="str">
        <f t="shared" ca="1" si="234"/>
        <v>0,380368798516876-0,918291512083074i</v>
      </c>
      <c r="BL181" s="240" t="str">
        <f t="shared" ca="1" si="235"/>
        <v>-0,993652210643571+0,024392792626825i</v>
      </c>
      <c r="BM181" s="240" t="str">
        <f t="shared" ca="1" si="236"/>
        <v>0,424969056493469+0,898521577410383i</v>
      </c>
      <c r="BN181" s="240" t="str">
        <f t="shared" ca="1" si="237"/>
        <v>0,649222172914114-0,752628922009823i</v>
      </c>
      <c r="BO181" s="240" t="str">
        <f t="shared" ca="1" si="238"/>
        <v>-0,951152349358962-0,28852891078351i</v>
      </c>
      <c r="BP181" s="240" t="str">
        <f t="shared" ca="1" si="239"/>
        <v>0,121670282832568+0,986476591878608i</v>
      </c>
      <c r="BQ181" s="240" t="str">
        <f t="shared" ca="1" si="240"/>
        <v>0,852540698778059-0,51099322987297i</v>
      </c>
      <c r="BR181" s="240" t="str">
        <f t="shared" ca="1" si="241"/>
        <v>-0,812639708863999-0,572325456035661i</v>
      </c>
      <c r="BS181" s="240" t="str">
        <f t="shared" ca="1" si="242"/>
        <v>-0,193910331913373+0,974853069557786i</v>
      </c>
      <c r="BT181" s="240" t="str">
        <f t="shared" ca="1" si="243"/>
        <v>0,969800664270934-0,217776021702682i</v>
      </c>
      <c r="BU181" s="240" t="str">
        <f t="shared" ca="1" si="244"/>
        <v>-0,592096259111128-0,798349387170555i</v>
      </c>
      <c r="BV181" s="240" t="str">
        <f t="shared" ca="1" si="245"/>
        <v>-0,489916932151443+0,864824331087135i</v>
      </c>
      <c r="BW181" s="240" t="str">
        <f t="shared" ca="1" si="246"/>
        <v>0,989165421787907+0,0974242905447343i</v>
      </c>
      <c r="BX181" s="240" t="str">
        <f t="shared" ca="1" si="247"/>
        <v>-0,311784458435338-0,943785026119389i</v>
      </c>
      <c r="BY181" s="240" t="str">
        <f t="shared" ca="1" si="248"/>
        <v>-0,736469534542447+0,667497077701336i</v>
      </c>
      <c r="BZ181" s="240" t="str">
        <f t="shared" ca="1" si="249"/>
        <v>0,908680222240867+0,402790240394774i</v>
      </c>
      <c r="CA181" s="240" t="str">
        <f t="shared" ca="1" si="250"/>
        <v>-3,71143658852275E-13-0,993951570273417i</v>
      </c>
      <c r="CB181" s="240" t="str">
        <f t="shared" ca="1" si="251"/>
        <v>-0,908680222240968+0,402790240394548i</v>
      </c>
      <c r="CC181" s="240" t="str">
        <f t="shared" ca="1" si="252"/>
        <v>0,736469534542272+0,667497077701529i</v>
      </c>
      <c r="CD181" s="240" t="str">
        <f t="shared" ca="1" si="253"/>
        <v>0,311784458435571-0,943785026119311i</v>
      </c>
      <c r="CE181" s="240" t="str">
        <f t="shared" ca="1" si="254"/>
        <v>-0,989165421787932+0,0974242905444749i</v>
      </c>
      <c r="CF181" s="240" t="str">
        <f t="shared" ca="1" si="255"/>
        <v>0,489916932152089+0,864824331086769i</v>
      </c>
      <c r="CG181" s="240" t="str">
        <f t="shared" ca="1" si="256"/>
        <v>0,592096259111337-0,7983493871704i</v>
      </c>
      <c r="CH181" s="240" t="str">
        <f t="shared" ca="1" si="257"/>
        <v>-0,96980066427088-0,217776021702922i</v>
      </c>
      <c r="CI181" s="240" t="str">
        <f t="shared" ca="1" si="258"/>
        <v>0,193910331913118+0,974853069557836i</v>
      </c>
      <c r="CJ181" s="240" t="str">
        <f t="shared" ca="1" si="259"/>
        <v>0,812639708863563-0,572325456036279i</v>
      </c>
      <c r="CK181" s="240" t="str">
        <f t="shared" ca="1" si="260"/>
        <v>-0,852540698778441-0,510993229872333i</v>
      </c>
      <c r="CL181" s="240" t="str">
        <f t="shared" ca="1" si="261"/>
        <v>-0,121670282832826+0,986476591878577i</v>
      </c>
      <c r="CM181" s="240" t="str">
        <f t="shared" ca="1" si="262"/>
        <v>0,951152349359034-0,288528910783273i</v>
      </c>
      <c r="CN181" s="240" t="str">
        <f t="shared" ca="1" si="263"/>
        <v>-0,649222172913917-0,752628922009993i</v>
      </c>
      <c r="CO181" s="240" t="str">
        <f t="shared" ca="1" si="264"/>
        <v>-0,424969056493156+0,898521577410531i</v>
      </c>
      <c r="CP181" s="240" t="str">
        <f t="shared" ca="1" si="265"/>
        <v>0,993652210643584+0,0243927926262949i</v>
      </c>
      <c r="CQ181" s="240" t="str">
        <f t="shared" ca="1" si="266"/>
        <v>-0,380368798516649-0,918291512083169i</v>
      </c>
      <c r="CR181" s="240" t="str">
        <f t="shared" ca="1" si="267"/>
        <v>-0,685369907208654+0,719866525365497i</v>
      </c>
      <c r="CS181" s="240" t="str">
        <f t="shared" ca="1" si="268"/>
        <v>0,935849202070328+0,334852198788245i</v>
      </c>
      <c r="CT181" s="240" t="str">
        <f t="shared" ca="1" si="269"/>
        <v>-0,0731196135067022-0,991258415434452i</v>
      </c>
      <c r="CU181" s="240" t="str">
        <f t="shared" ca="1" si="270"/>
        <v>-0,876587025556769+0,468545526789584i</v>
      </c>
      <c r="CV181" s="240" t="str">
        <f t="shared" ca="1" si="271"/>
        <v>0,783578169658758+0,611510405539614i</v>
      </c>
      <c r="CW181" s="240" t="str">
        <f t="shared" ca="1" si="272"/>
        <v>0,241510531360183-0,964164087327004i</v>
      </c>
      <c r="CX181" s="240" t="str">
        <f t="shared" ca="1" si="273"/>
        <v>-0,979318259807749+0,169927837790385i</v>
      </c>
      <c r="CY181" s="240" t="str">
        <f t="shared" ca="1" si="274"/>
        <v>0,552209905507334+0,826440526782522i</v>
      </c>
      <c r="CZ181" s="240" t="str">
        <f t="shared" ca="1" si="275"/>
        <v>0,531761724379656-0,83974352783083i</v>
      </c>
      <c r="DA181" s="240" t="str">
        <f t="shared" ca="1" si="276"/>
        <v>-0,983193545357043-0,14584298549207i</v>
      </c>
      <c r="DB181" s="240" t="str">
        <f t="shared" ca="1" si="277"/>
        <v>0,265099564104147+0,957946733989309i</v>
      </c>
      <c r="DC181" s="240" t="str">
        <f t="shared" ca="1" si="278"/>
        <v>0,768334953957523-0,63055620096553i</v>
      </c>
      <c r="DD181" s="240" t="str">
        <f t="shared" ca="1" si="279"/>
        <v>-0,887821696779854-0,446891887122527i</v>
      </c>
      <c r="DE181" s="240" t="str">
        <f t="shared" ca="1" si="280"/>
        <v>-0,0487708919477616+0,992754312077068i</v>
      </c>
      <c r="DF181" s="240" t="str">
        <f t="shared" ca="1" si="281"/>
        <v>0,927349657455629-0,357718236697431i</v>
      </c>
      <c r="DG181" s="240" t="str">
        <f t="shared" ca="1" si="282"/>
        <v>-0,70282989551139-0,702829895511311i</v>
      </c>
      <c r="DH181" s="240" t="str">
        <f t="shared" ca="1" si="283"/>
        <v>-0,357718236697302+0,927349657455679i</v>
      </c>
      <c r="DI181" s="240" t="str">
        <f t="shared" ca="1" si="284"/>
        <v>0,992754312077062-0,048770891947872i</v>
      </c>
      <c r="DJ181" s="240" t="str">
        <f t="shared" ca="1" si="285"/>
        <v>-0,446891887122625-0,887821696779804i</v>
      </c>
      <c r="DK181" s="240" t="str">
        <f t="shared" ca="1" si="286"/>
        <v>-0,630556200965445+0,768334953957593i</v>
      </c>
      <c r="DL181" s="240" t="str">
        <f t="shared" ca="1" si="287"/>
        <v>0,957946733989338+0,265099564104041i</v>
      </c>
      <c r="DM181" s="240" t="str">
        <f t="shared" ca="1" si="288"/>
        <v>-0,14584298549218-0,983193545357027i</v>
      </c>
      <c r="DN181" s="240" t="str">
        <f t="shared" ca="1" si="289"/>
        <v>-0,8397435278313+0,531761724378913i</v>
      </c>
      <c r="DO181" s="240" t="str">
        <f t="shared" ca="1" si="290"/>
        <v>0,8264405267826+0,552209905507218i</v>
      </c>
      <c r="DP181" s="240" t="str">
        <f t="shared" ca="1" si="291"/>
        <v>0,169927837790276-0,979318259807767i</v>
      </c>
      <c r="DQ181" s="240" t="str">
        <f t="shared" ca="1" si="292"/>
        <v>-0,96416408732697+0,241510531360317i</v>
      </c>
      <c r="DR181" s="240" t="str">
        <f t="shared" ca="1" si="293"/>
        <v>0,611510405539701+0,783578169658689i</v>
      </c>
      <c r="DS181" s="240" t="str">
        <f t="shared" ca="1" si="294"/>
        <v>0,468545526790334-0,876587025556368i</v>
      </c>
      <c r="DT181" s="240" t="str">
        <f t="shared" ca="1" si="295"/>
        <v>-0,991258415434461-0,0731196135065919i</v>
      </c>
      <c r="DU181" s="240" t="str">
        <f t="shared" ca="1" si="296"/>
        <v>0,334852198788376+0,935849202070282i</v>
      </c>
      <c r="DV181" s="240" t="str">
        <f t="shared" ca="1" si="297"/>
        <v>0,71986652536542-0,685369907208733i</v>
      </c>
      <c r="DW181" s="240" t="str">
        <f t="shared" ca="1" si="298"/>
        <v>-0,918291512083222-0,380368798516521i</v>
      </c>
      <c r="DX181" s="240" t="str">
        <f t="shared" ca="1" si="299"/>
        <v>0,0243927926264054+0,993652210643582i</v>
      </c>
      <c r="DY181" s="240" t="str">
        <f t="shared" ca="1" si="300"/>
        <v>0,898521577410483-0,424969056493256i</v>
      </c>
      <c r="DZ181" s="240" t="str">
        <f t="shared" ca="1" si="301"/>
        <v>-0,752628922010065-0,649222172913833i</v>
      </c>
      <c r="EA181" s="240" t="str">
        <f t="shared" ca="1" si="302"/>
        <v>-0,288528910783168+0,951152349359066i</v>
      </c>
      <c r="EB181" s="240" t="str">
        <f t="shared" ca="1" si="303"/>
        <v>0,986476591878564-0,121670282832935i</v>
      </c>
      <c r="EC181" s="240" t="str">
        <f t="shared" ca="1" si="304"/>
        <v>-0,510993229872429-0,852540698778384i</v>
      </c>
      <c r="ED181" s="240" t="str">
        <f t="shared" ca="1" si="305"/>
        <v>-0,572325456036166+0,812639708863644i</v>
      </c>
      <c r="EE181" s="240" t="str">
        <f t="shared" ca="1" si="306"/>
        <v>0,974853069557858+0,193910331913009i</v>
      </c>
      <c r="EF181" s="240" t="str">
        <f t="shared" ca="1" si="307"/>
        <v>-0,217776021703057-0,969800664270849i</v>
      </c>
      <c r="EG181" s="240" t="str">
        <f t="shared" ca="1" si="308"/>
        <v>-0,798349387170334+0,592096259111426i</v>
      </c>
      <c r="EH181" s="240" t="str">
        <f t="shared" ca="1" si="309"/>
        <v>0,864824331086837+0,489916932151968i</v>
      </c>
      <c r="EI181" s="240" t="str">
        <f t="shared" ca="1" si="310"/>
        <v>0,0974242905443649-0,989165421787943i</v>
      </c>
      <c r="EJ181" s="240" t="str">
        <f t="shared" ca="1" si="311"/>
        <v>-0,943785026119268+0,311784458435703i</v>
      </c>
      <c r="EK181" s="240" t="str">
        <f t="shared" ca="1" si="312"/>
        <v>0,667497077701611+0,736469534542197i</v>
      </c>
      <c r="EL181" s="240" t="str">
        <f t="shared" ca="1" si="313"/>
        <v>0,402790240395351-0,908680222240612i</v>
      </c>
      <c r="EM181" s="240" t="str">
        <f t="shared" ca="1" si="314"/>
        <v>-0,993951570273417-2,46455777432619E-13i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-0,0821539745329538-0,182386958744436i</v>
      </c>
      <c r="G182" s="247" t="str">
        <f t="shared" si="184"/>
        <v>-0,103022402692398+0,24885143585328i</v>
      </c>
      <c r="H182" s="247" t="str">
        <f t="shared" si="180"/>
        <v>0,00263695694306351-0,0649085950150548i</v>
      </c>
      <c r="I182" s="247" t="str">
        <f t="shared" si="317"/>
        <v>-0,00266709229824722+0,0686075913062374i</v>
      </c>
      <c r="J182" s="275" t="str">
        <f ca="1">IMPRODUCT(1/N_FFT2,CS100)</f>
        <v>0,00373624599066098+4,62348846231535E-07i</v>
      </c>
      <c r="K182" s="274" t="str">
        <f t="shared" ca="1" si="318"/>
        <v>-9,99663354673212E-06+0,00025633360481979i</v>
      </c>
      <c r="N182" s="265">
        <f t="shared" ca="1" si="185"/>
        <v>2.9942712666963023</v>
      </c>
      <c r="O182" s="240">
        <f t="shared" ca="1" si="186"/>
        <v>0.99427126669630228</v>
      </c>
      <c r="P182" s="240" t="str">
        <f t="shared" ca="1" si="187"/>
        <v>-0,425105744327381-0,898810579553742i</v>
      </c>
      <c r="Q182" s="240" t="str">
        <f t="shared" ca="1" si="188"/>
        <v>-0,630759014229017+0,76858208263445i</v>
      </c>
      <c r="R182" s="240" t="str">
        <f t="shared" ca="1" si="189"/>
        <v>0,96447420284874+0,241588211254518i</v>
      </c>
      <c r="S182" s="240" t="str">
        <f t="shared" ca="1" si="190"/>
        <v>-0,193972701591161-0,975166623103608i</v>
      </c>
      <c r="T182" s="240" t="str">
        <f t="shared" ca="1" si="191"/>
        <v>-0,798606169745274+0,592286702047793i</v>
      </c>
      <c r="U182" s="241" t="str">
        <f t="shared" ca="1" si="192"/>
        <v>0,876868972630058+0,468696230640461i</v>
      </c>
      <c r="V182" s="240" t="str">
        <f t="shared" ca="1" si="193"/>
        <v>0,0487865787073922-0,993073623411626i</v>
      </c>
      <c r="W182" s="240" t="str">
        <f t="shared" ca="1" si="194"/>
        <v>-0,918586873064781+0,380491141041335i</v>
      </c>
      <c r="X182" s="240" t="str">
        <f t="shared" ca="1" si="195"/>
        <v>0,73670641396676+0,667711772696954i</v>
      </c>
      <c r="Y182" s="240" t="str">
        <f t="shared" ca="1" si="196"/>
        <v>0,288621713756333-0,951458279761244i</v>
      </c>
      <c r="Z182" s="240" t="str">
        <f t="shared" ca="1" si="197"/>
        <v>-0,983509781548906+0,145889894699707i</v>
      </c>
      <c r="AA182" s="240" t="str">
        <f t="shared" ca="1" si="198"/>
        <v>0,55238751932313+0,826706344643556i</v>
      </c>
      <c r="AB182" s="240" t="str">
        <f t="shared" ca="1" si="199"/>
        <v>0,511157586681036-0,852814911546631i</v>
      </c>
      <c r="AC182" s="240" t="str">
        <f t="shared" ca="1" si="200"/>
        <v>-0,989483578785183-0,09745562627338i</v>
      </c>
      <c r="AD182" s="240" t="str">
        <f t="shared" ca="1" si="201"/>
        <v>0,334959901269395+0,936150210339915i</v>
      </c>
      <c r="AE182" s="240" t="str">
        <f t="shared" ca="1" si="202"/>
        <v>0,703055955019881-0,703055955019906i</v>
      </c>
      <c r="AF182" s="240" t="str">
        <f t="shared" ca="1" si="203"/>
        <v>-0,936150210339894-0,334959901269453i</v>
      </c>
      <c r="AG182" s="240" t="str">
        <f t="shared" ca="1" si="204"/>
        <v>0,0974556262734214+0,989483578785179i</v>
      </c>
      <c r="AH182" s="240" t="str">
        <f t="shared" ca="1" si="205"/>
        <v>0,852814911546612-0,511157586681069i</v>
      </c>
      <c r="AI182" s="240" t="str">
        <f t="shared" ca="1" si="206"/>
        <v>-0,826706344643522-0,552387519323179i</v>
      </c>
      <c r="AJ182" s="240" t="str">
        <f t="shared" ca="1" si="207"/>
        <v>-0,145889894699672+0,983509781548911i</v>
      </c>
      <c r="AK182" s="240" t="str">
        <f t="shared" ca="1" si="208"/>
        <v>0,951458279761262-0,288621713756275i</v>
      </c>
      <c r="AL182" s="240" t="str">
        <f t="shared" ca="1" si="209"/>
        <v>-0,667711772696984-0,736706413966731i</v>
      </c>
      <c r="AM182" s="240" t="str">
        <f t="shared" ca="1" si="210"/>
        <v>-0,380491141041303+0,918586873064795i</v>
      </c>
      <c r="AN182" s="240" t="str">
        <f t="shared" ca="1" si="211"/>
        <v>0,993073623411629-0,0487865787073314i</v>
      </c>
      <c r="AO182" s="240" t="str">
        <f t="shared" ca="1" si="212"/>
        <v>-0,468696230640495-0,876868972630039i</v>
      </c>
      <c r="AP182" s="240" t="str">
        <f t="shared" ca="1" si="213"/>
        <v>-0,592286702047843+0,798606169745237i</v>
      </c>
      <c r="AQ182" s="240" t="str">
        <f t="shared" ca="1" si="214"/>
        <v>0,975166623103604+0,193972701591181i</v>
      </c>
      <c r="AR182" s="240" t="str">
        <f t="shared" ca="1" si="215"/>
        <v>0,975166623103604+0,193972701591181i</v>
      </c>
      <c r="AS182" s="240" t="str">
        <f t="shared" ca="1" si="216"/>
        <v>-0,768582082634476+0,630759014228984i</v>
      </c>
      <c r="AT182" s="240" t="str">
        <f t="shared" ca="1" si="217"/>
        <v>0,898810579553742+0,425105744327381i</v>
      </c>
      <c r="AU182" s="240" t="str">
        <f t="shared" ca="1" si="218"/>
        <v>-3,4592625553504E-14-0,994271266696302i</v>
      </c>
      <c r="AV182" s="240" t="str">
        <f t="shared" ca="1" si="219"/>
        <v>-0,898810579553751+0,425105744327361i</v>
      </c>
      <c r="AW182" s="240" t="str">
        <f t="shared" ca="1" si="220"/>
        <v>0,768582082634462+0,630759014229002i</v>
      </c>
      <c r="AX182" s="240" t="str">
        <f t="shared" ca="1" si="221"/>
        <v>0,241588211254553-0,964474202848731i</v>
      </c>
      <c r="AY182" s="240" t="str">
        <f t="shared" ca="1" si="222"/>
        <v>-0,975166623103607+0,193972701591165i</v>
      </c>
      <c r="AZ182" s="240" t="str">
        <f t="shared" ca="1" si="223"/>
        <v>0,59228670204782+0,798606169745255i</v>
      </c>
      <c r="BA182" s="240" t="str">
        <f t="shared" ca="1" si="224"/>
        <v>0,468696230640515-0,876868972630028i</v>
      </c>
      <c r="BB182" s="240" t="str">
        <f t="shared" ca="1" si="225"/>
        <v>-0,993073623411628-0,0487865787073541i</v>
      </c>
      <c r="BC182" s="240" t="str">
        <f t="shared" ca="1" si="226"/>
        <v>0,380491141041282+0,918586873064804i</v>
      </c>
      <c r="BD182" s="240" t="str">
        <f t="shared" ca="1" si="227"/>
        <v>0,667711772696995-0,736706413966721i</v>
      </c>
      <c r="BE182" s="240" t="str">
        <f t="shared" ca="1" si="228"/>
        <v>-0,951458279761253-0,288621713756303i</v>
      </c>
      <c r="BF182" s="240" t="str">
        <f t="shared" ca="1" si="229"/>
        <v>0,145889894699643+0,983509781548916i</v>
      </c>
      <c r="BG182" s="240" t="str">
        <f t="shared" ca="1" si="230"/>
        <v>0,826706344643534-0,552387519323161i</v>
      </c>
      <c r="BH182" s="240" t="str">
        <f t="shared" ca="1" si="231"/>
        <v>-0,852814911546651-0,511157586681003i</v>
      </c>
      <c r="BI182" s="240" t="str">
        <f t="shared" ca="1" si="232"/>
        <v>-0,0974556262734369+0,989483578785177i</v>
      </c>
      <c r="BJ182" s="240" t="str">
        <f t="shared" ca="1" si="233"/>
        <v>0,936150210339899-0,334959901269438i</v>
      </c>
      <c r="BK182" s="240" t="str">
        <f t="shared" ca="1" si="234"/>
        <v>-0,70305595501986-0,703055955019927i</v>
      </c>
      <c r="BL182" s="240" t="str">
        <f t="shared" ca="1" si="235"/>
        <v>-0,33495990126942+0,936150210339906i</v>
      </c>
      <c r="BM182" s="240" t="str">
        <f t="shared" ca="1" si="236"/>
        <v>0,989483578785185-0,0974556262733575i</v>
      </c>
      <c r="BN182" s="240" t="str">
        <f t="shared" ca="1" si="237"/>
        <v>-0,511157586681019-0,852814911546641i</v>
      </c>
      <c r="BO182" s="240" t="str">
        <f t="shared" ca="1" si="238"/>
        <v>-0,552387519323146+0,826706344643545i</v>
      </c>
      <c r="BP182" s="240" t="str">
        <f t="shared" ca="1" si="239"/>
        <v>0,983509781548919+0,145889894699625i</v>
      </c>
      <c r="BQ182" s="240" t="str">
        <f t="shared" ca="1" si="240"/>
        <v>-0,288621713756403-0,951458279761223i</v>
      </c>
      <c r="BR182" s="240" t="str">
        <f t="shared" ca="1" si="241"/>
        <v>-0,736706413966641+0,667711772697083i</v>
      </c>
      <c r="BS182" s="240" t="str">
        <f t="shared" ca="1" si="242"/>
        <v>0,918586873064849+0,380491141041173i</v>
      </c>
      <c r="BT182" s="240" t="str">
        <f t="shared" ca="1" si="243"/>
        <v>-0,0487865787075706-0,993073623411618i</v>
      </c>
      <c r="BU182" s="240" t="str">
        <f t="shared" ca="1" si="244"/>
        <v>-0,876868972629926+0,468696230640707i</v>
      </c>
      <c r="BV182" s="240" t="str">
        <f t="shared" ca="1" si="245"/>
        <v>0,798606169745443+0,592286702047566i</v>
      </c>
      <c r="BW182" s="240" t="str">
        <f t="shared" ca="1" si="246"/>
        <v>0,193972701590856-0,975166623103669i</v>
      </c>
      <c r="BX182" s="240" t="str">
        <f t="shared" ca="1" si="247"/>
        <v>-0,964474202848654+0,24158821125486i</v>
      </c>
      <c r="BY182" s="240" t="str">
        <f t="shared" ca="1" si="248"/>
        <v>0,630759014229322+0,768582082634199i</v>
      </c>
      <c r="BZ182" s="240" t="str">
        <f t="shared" ca="1" si="249"/>
        <v>0,425105744326987-0,898810579553928i</v>
      </c>
      <c r="CA182" s="240" t="str">
        <f t="shared" ca="1" si="250"/>
        <v>-0,994271266696302+4,64809697625596E-13i</v>
      </c>
      <c r="CB182" s="240" t="str">
        <f t="shared" ca="1" si="251"/>
        <v>0,425105744326946+0,898810579553947i</v>
      </c>
      <c r="CC182" s="240" t="str">
        <f t="shared" ca="1" si="252"/>
        <v>0,630759014229358-0,768582082634171i</v>
      </c>
      <c r="CD182" s="240" t="str">
        <f t="shared" ca="1" si="253"/>
        <v>-0,964474202848643-0,241588211254903i</v>
      </c>
      <c r="CE182" s="240" t="str">
        <f t="shared" ca="1" si="254"/>
        <v>0,193972701590811+0,975166623103678i</v>
      </c>
      <c r="CF182" s="240" t="str">
        <f t="shared" ca="1" si="255"/>
        <v>0,798606169745462-0,592286702047541i</v>
      </c>
      <c r="CG182" s="240" t="str">
        <f t="shared" ca="1" si="256"/>
        <v>-0,876868972629912-0,468696230640734i</v>
      </c>
      <c r="CH182" s="240" t="str">
        <f t="shared" ca="1" si="257"/>
        <v>-0,0487865787076018+0,993073623411617i</v>
      </c>
      <c r="CI182" s="240" t="str">
        <f t="shared" ca="1" si="258"/>
        <v>0,918586873064871-0,380491141041118i</v>
      </c>
      <c r="CJ182" s="240" t="str">
        <f t="shared" ca="1" si="259"/>
        <v>-0,736706413966601-0,667711772697127i</v>
      </c>
      <c r="CK182" s="240" t="str">
        <f t="shared" ca="1" si="260"/>
        <v>-0,288621713756459+0,951458279761206i</v>
      </c>
      <c r="CL182" s="240" t="str">
        <f t="shared" ca="1" si="261"/>
        <v>0,983509781548925-0,14588989469958i</v>
      </c>
      <c r="CM182" s="240" t="str">
        <f t="shared" ca="1" si="262"/>
        <v>-0,552387519323108-0,82670634464357i</v>
      </c>
      <c r="CN182" s="240" t="str">
        <f t="shared" ca="1" si="263"/>
        <v>-0,511157586681059+0,852814911546618i</v>
      </c>
      <c r="CO182" s="240" t="str">
        <f t="shared" ca="1" si="264"/>
        <v>0,989483578785181+0,0974556262734025i</v>
      </c>
      <c r="CP182" s="240" t="str">
        <f t="shared" ca="1" si="265"/>
        <v>-0,334959901269471-0,936150210339887i</v>
      </c>
      <c r="CQ182" s="240" t="str">
        <f t="shared" ca="1" si="266"/>
        <v>-0,703055955019823+0,703055955019965i</v>
      </c>
      <c r="CR182" s="240" t="str">
        <f t="shared" ca="1" si="267"/>
        <v>0,936150210339956+0,334959901269281i</v>
      </c>
      <c r="CS182" s="240" t="str">
        <f t="shared" ca="1" si="268"/>
        <v>-0,0974556262736028-0,989483578785161i</v>
      </c>
      <c r="CT182" s="240" t="str">
        <f t="shared" ca="1" si="269"/>
        <v>-0,852814911546515+0,511157586681231i</v>
      </c>
      <c r="CU182" s="240" t="str">
        <f t="shared" ca="1" si="270"/>
        <v>0,826706344643682+0,552387519322941i</v>
      </c>
      <c r="CV182" s="240" t="str">
        <f t="shared" ca="1" si="271"/>
        <v>0,145889894699409-0,983509781548951i</v>
      </c>
      <c r="CW182" s="240" t="str">
        <f t="shared" ca="1" si="272"/>
        <v>-0,951458279761156+0,288621713756625i</v>
      </c>
      <c r="CX182" s="240" t="str">
        <f t="shared" ca="1" si="273"/>
        <v>0,667711772697255+0,736706413966485i</v>
      </c>
      <c r="CY182" s="240" t="str">
        <f t="shared" ca="1" si="274"/>
        <v>0,380491141040958-0,918586873064937i</v>
      </c>
      <c r="CZ182" s="240" t="str">
        <f t="shared" ca="1" si="275"/>
        <v>-0,993073623411607+0,0487865787078027i</v>
      </c>
      <c r="DA182" s="240" t="str">
        <f t="shared" ca="1" si="276"/>
        <v>0,468696230640912+0,876868972629817i</v>
      </c>
      <c r="DB182" s="240" t="str">
        <f t="shared" ca="1" si="277"/>
        <v>0,592286702048174-0,798606169744993i</v>
      </c>
      <c r="DC182" s="240" t="str">
        <f t="shared" ca="1" si="278"/>
        <v>-0,975166623103525-0,193972701591584i</v>
      </c>
      <c r="DD182" s="240" t="str">
        <f t="shared" ca="1" si="279"/>
        <v>0,241588211254139+0,964474202848834i</v>
      </c>
      <c r="DE182" s="240" t="str">
        <f t="shared" ca="1" si="280"/>
        <v>0,768582082634688-0,630759014228726i</v>
      </c>
      <c r="DF182" s="240" t="str">
        <f t="shared" ca="1" si="281"/>
        <v>-0,898810579553598-0,425105744327684i</v>
      </c>
      <c r="DG182" s="240" t="str">
        <f t="shared" ca="1" si="282"/>
        <v>-2,91846569858076E-13+0,994271266696302i</v>
      </c>
      <c r="DH182" s="240" t="str">
        <f t="shared" ca="1" si="283"/>
        <v>0,898810579553848-0,425105744327156i</v>
      </c>
      <c r="DI182" s="240" t="str">
        <f t="shared" ca="1" si="284"/>
        <v>-0,768582082634318-0,630759014229178i</v>
      </c>
      <c r="DJ182" s="240" t="str">
        <f t="shared" ca="1" si="285"/>
        <v>-0,241588211254678+0,9644742028487i</v>
      </c>
      <c r="DK182" s="240" t="str">
        <f t="shared" ca="1" si="286"/>
        <v>0,975166623103633-0,193972701591039i</v>
      </c>
      <c r="DL182" s="240" t="str">
        <f t="shared" ca="1" si="287"/>
        <v>-0,592286702047727-0,798606169745323i</v>
      </c>
      <c r="DM182" s="240" t="str">
        <f t="shared" ca="1" si="288"/>
        <v>-0,468696230640529+0,876868972630022i</v>
      </c>
      <c r="DN182" s="240" t="str">
        <f t="shared" ca="1" si="289"/>
        <v>0,993073623411627+0,0487865787073696i</v>
      </c>
      <c r="DO182" s="240" t="str">
        <f t="shared" ca="1" si="290"/>
        <v>-0,380491141041359-0,918586873064771i</v>
      </c>
      <c r="DP182" s="240" t="str">
        <f t="shared" ca="1" si="291"/>
        <v>-0,667711772696934+0,736706413966776i</v>
      </c>
      <c r="DQ182" s="240" t="str">
        <f t="shared" ca="1" si="292"/>
        <v>0,951458279761282+0,28862171375621i</v>
      </c>
      <c r="DR182" s="240" t="str">
        <f t="shared" ca="1" si="293"/>
        <v>-0,145889894699809-0,983509781548891i</v>
      </c>
      <c r="DS182" s="240" t="str">
        <f t="shared" ca="1" si="294"/>
        <v>-0,82670634464344+0,552387519323301i</v>
      </c>
      <c r="DT182" s="240" t="str">
        <f t="shared" ca="1" si="295"/>
        <v>0,852814911546737+0,511157586680859i</v>
      </c>
      <c r="DU182" s="240" t="str">
        <f t="shared" ca="1" si="296"/>
        <v>0,0974556262731713-0,989483578785204i</v>
      </c>
      <c r="DV182" s="240" t="str">
        <f t="shared" ca="1" si="297"/>
        <v>-0,93615021033981+0,33495990126969i</v>
      </c>
      <c r="DW182" s="240" t="str">
        <f t="shared" ca="1" si="298"/>
        <v>0,703055955020129+0,703055955019658i</v>
      </c>
      <c r="DX182" s="240" t="str">
        <f t="shared" ca="1" si="299"/>
        <v>0,334959901269062-0,936150210340033i</v>
      </c>
      <c r="DY182" s="240" t="str">
        <f t="shared" ca="1" si="300"/>
        <v>-0,989483578785138+0,0974556262738341i</v>
      </c>
      <c r="DZ182" s="240" t="str">
        <f t="shared" ca="1" si="301"/>
        <v>0,511157586681431+0,852814911546395i</v>
      </c>
      <c r="EA182" s="240" t="str">
        <f t="shared" ca="1" si="302"/>
        <v>0,552387519323593-0,826706344643245i</v>
      </c>
      <c r="EB182" s="240" t="str">
        <f t="shared" ca="1" si="303"/>
        <v>-0,98350978154884-0,145889894700157i</v>
      </c>
      <c r="EC182" s="240" t="str">
        <f t="shared" ca="1" si="304"/>
        <v>0,288621713755902+0,951458279761376i</v>
      </c>
      <c r="ED182" s="240" t="str">
        <f t="shared" ca="1" si="305"/>
        <v>0,736706413966993-0,667711772696694i</v>
      </c>
      <c r="EE182" s="240" t="str">
        <f t="shared" ca="1" si="306"/>
        <v>-0,918586873064648-0,380491141041657i</v>
      </c>
      <c r="EF182" s="240" t="str">
        <f t="shared" ca="1" si="307"/>
        <v>0,048786578707047+0,993073623411643i</v>
      </c>
      <c r="EG182" s="240" t="str">
        <f t="shared" ca="1" si="308"/>
        <v>0,876868972630174-0,468696230640245i</v>
      </c>
      <c r="EH182" s="240" t="str">
        <f t="shared" ca="1" si="309"/>
        <v>-0,798606169745131-0,592286702047987i</v>
      </c>
      <c r="EI182" s="240" t="str">
        <f t="shared" ca="1" si="310"/>
        <v>-0,193972701591356+0,97516662310357i</v>
      </c>
      <c r="EJ182" s="240" t="str">
        <f t="shared" ca="1" si="311"/>
        <v>0,964474202848777-0,241588211254365i</v>
      </c>
      <c r="EK182" s="240" t="str">
        <f t="shared" ca="1" si="312"/>
        <v>-0,630759014228928-0,768582082634523i</v>
      </c>
      <c r="EL182" s="240" t="str">
        <f t="shared" ca="1" si="313"/>
        <v>-0,425105744327448+0,89881057955371i</v>
      </c>
      <c r="EM182" s="240" t="str">
        <f t="shared" ca="1" si="314"/>
        <v>0,994271266696302+3,11828320082362E-14i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-0,0817990059151928-0,179369864495132i</v>
      </c>
      <c r="G183" s="247" t="str">
        <f t="shared" si="184"/>
        <v>-0,100715085372767+0,246812999038022i</v>
      </c>
      <c r="H183" s="247" t="str">
        <f t="shared" si="180"/>
        <v>0,00261951879338605-0,0641256595961993i</v>
      </c>
      <c r="I183" s="247" t="str">
        <f t="shared" si="317"/>
        <v>-0,00261297343850195+0,0676853111314523i</v>
      </c>
      <c r="J183" s="275" t="str">
        <f ca="1">IMPRODUCT(1/N_FFT2,CT100)</f>
        <v>0,00788706816110258+0,0000799864346639922i</v>
      </c>
      <c r="K183" s="274" t="str">
        <f t="shared" ca="1" si="318"/>
        <v>-0,0000260226063291433+0,000533629659969982i</v>
      </c>
      <c r="N183" s="265">
        <f t="shared" ca="1" si="185"/>
        <v>2.9945561009830253</v>
      </c>
      <c r="O183" s="240">
        <f t="shared" ca="1" si="186"/>
        <v>0.99455610098302516</v>
      </c>
      <c r="P183" s="240" t="str">
        <f t="shared" ca="1" si="187"/>
        <v>-0,447163690979078-0,8883616783003i</v>
      </c>
      <c r="Q183" s="240" t="str">
        <f t="shared" ca="1" si="188"/>
        <v>-0,592456377634297+0,798834950789589i</v>
      </c>
      <c r="R183" s="240" t="str">
        <f t="shared" ca="1" si="189"/>
        <v>0,979913890400092+0,170031189502144i</v>
      </c>
      <c r="S183" s="240" t="str">
        <f t="shared" ca="1" si="190"/>
        <v>-0,288704396785318-0,951730849179212i</v>
      </c>
      <c r="T183" s="240" t="str">
        <f t="shared" ca="1" si="191"/>
        <v>-0,720304354968512+0,685786755643439i</v>
      </c>
      <c r="U183" s="241" t="str">
        <f t="shared" ca="1" si="192"/>
        <v>0,936418394372137+0,335055859050498i</v>
      </c>
      <c r="V183" s="240" t="str">
        <f t="shared" ca="1" si="193"/>
        <v>-0,121744283844811-0,987076576235943i</v>
      </c>
      <c r="W183" s="240" t="str">
        <f t="shared" ca="1" si="194"/>
        <v>-0,826943175697461+0,552545764774245i</v>
      </c>
      <c r="X183" s="240" t="str">
        <f t="shared" ca="1" si="195"/>
        <v>0,86535032539314+0,490214904245622i</v>
      </c>
      <c r="Y183" s="240" t="str">
        <f t="shared" ca="1" si="196"/>
        <v>0,0488005548633964-0,993358114602978i</v>
      </c>
      <c r="Z183" s="240" t="str">
        <f t="shared" ca="1" si="197"/>
        <v>-0,909232890113166+0,403035221213999i</v>
      </c>
      <c r="AA183" s="240" t="str">
        <f t="shared" ca="1" si="198"/>
        <v>0,768802262515578+0,630939711187594i</v>
      </c>
      <c r="AB183" s="240" t="str">
        <f t="shared" ca="1" si="199"/>
        <v>0,217908475130973-0,970390506171949i</v>
      </c>
      <c r="AC183" s="240" t="str">
        <f t="shared" ca="1" si="200"/>
        <v>-0,964750501008853+0,241657420340702i</v>
      </c>
      <c r="AD183" s="240" t="str">
        <f t="shared" ca="1" si="201"/>
        <v>0,649617035956125+0,753086678011327i</v>
      </c>
      <c r="AE183" s="240" t="str">
        <f t="shared" ca="1" si="202"/>
        <v>0,38060014240383-0,918850025632444i</v>
      </c>
      <c r="AF183" s="240" t="str">
        <f t="shared" ca="1" si="203"/>
        <v>-0,991861308141942+0,0731640855441635i</v>
      </c>
      <c r="AG183" s="240" t="str">
        <f t="shared" ca="1" si="204"/>
        <v>0,511304020769511+0,853059222063443i</v>
      </c>
      <c r="AH183" s="240" t="str">
        <f t="shared" ca="1" si="205"/>
        <v>0,532085146870112-0,840254267756355i</v>
      </c>
      <c r="AI183" s="240" t="str">
        <f t="shared" ca="1" si="206"/>
        <v>-0,989767041516955-0,0974835449157032i</v>
      </c>
      <c r="AJ183" s="240" t="str">
        <f t="shared" ca="1" si="207"/>
        <v>0,357935804299414+0,927913680254305i</v>
      </c>
      <c r="AK183" s="240" t="str">
        <f t="shared" ca="1" si="208"/>
        <v>0,667903055712881-0,736917462252018i</v>
      </c>
      <c r="AL183" s="240" t="str">
        <f t="shared" ca="1" si="209"/>
        <v>-0,958529366218265-0,265260800156692i</v>
      </c>
      <c r="AM183" s="240" t="str">
        <f t="shared" ca="1" si="210"/>
        <v>0,194028270003928+0,975445984379371i</v>
      </c>
      <c r="AN183" s="240" t="str">
        <f t="shared" ca="1" si="211"/>
        <v>0,784054749284208-0,611882331929461i</v>
      </c>
      <c r="AO183" s="240" t="str">
        <f t="shared" ca="1" si="212"/>
        <v>-0,899068066699243-0,425227526677475i</v>
      </c>
      <c r="AP183" s="240" t="str">
        <f t="shared" ca="1" si="213"/>
        <v>0,0244076285531292+0,994256559279832i</v>
      </c>
      <c r="AQ183" s="240" t="str">
        <f t="shared" ca="1" si="214"/>
        <v>0,877120174044313-0,468830500593798i</v>
      </c>
      <c r="AR183" s="240" t="str">
        <f t="shared" ca="1" si="215"/>
        <v>0,877120174044313-0,468830500593798i</v>
      </c>
      <c r="AS183" s="240" t="str">
        <f t="shared" ca="1" si="216"/>
        <v>-0,145931688569761+0,983791532934562i</v>
      </c>
      <c r="AT183" s="240" t="str">
        <f t="shared" ca="1" si="217"/>
        <v>0,944359045064109-0,311974088680713i</v>
      </c>
      <c r="AU183" s="240" t="str">
        <f t="shared" ca="1" si="218"/>
        <v>-0,703257363275542-0,703257363275557i</v>
      </c>
      <c r="AV183" s="240" t="str">
        <f t="shared" ca="1" si="219"/>
        <v>-0,311974088680726+0,944359045064105i</v>
      </c>
      <c r="AW183" s="240" t="str">
        <f t="shared" ca="1" si="220"/>
        <v>0,983791532934564-0,145931688569747i</v>
      </c>
      <c r="AX183" s="240" t="str">
        <f t="shared" ca="1" si="221"/>
        <v>-0,572673549770613-0,813133963990979i</v>
      </c>
      <c r="AY183" s="240" t="str">
        <f t="shared" ca="1" si="222"/>
        <v>-0,468830500593816+0,877120174044304i</v>
      </c>
      <c r="AZ183" s="240" t="str">
        <f t="shared" ca="1" si="223"/>
        <v>0,994256559279834+0,0244076285530442i</v>
      </c>
      <c r="BA183" s="240" t="str">
        <f t="shared" ca="1" si="224"/>
        <v>-0,42522752667745-0,899068066699255i</v>
      </c>
      <c r="BB183" s="240" t="str">
        <f t="shared" ca="1" si="225"/>
        <v>-0,611882331929478+0,784054749284195i</v>
      </c>
      <c r="BC183" s="240" t="str">
        <f t="shared" ca="1" si="226"/>
        <v>0,975445984379387+0,194028270003844i</v>
      </c>
      <c r="BD183" s="240" t="str">
        <f t="shared" ca="1" si="227"/>
        <v>-0,265260800156679-0,958529366218269i</v>
      </c>
      <c r="BE183" s="240" t="str">
        <f t="shared" ca="1" si="228"/>
        <v>-0,736917462252033+0,667903055712865i</v>
      </c>
      <c r="BF183" s="240" t="str">
        <f t="shared" ca="1" si="229"/>
        <v>0,927913680254333+0,357935804299341i</v>
      </c>
      <c r="BG183" s="240" t="str">
        <f t="shared" ca="1" si="230"/>
        <v>-0,0974835449156893-0,989767041516956i</v>
      </c>
      <c r="BH183" s="240" t="str">
        <f t="shared" ca="1" si="231"/>
        <v>-0,84025426775637+0,532085146870088i</v>
      </c>
      <c r="BI183" s="240" t="str">
        <f t="shared" ca="1" si="232"/>
        <v>0,853059222063434+0,51130402076953i</v>
      </c>
      <c r="BJ183" s="240" t="str">
        <f t="shared" ca="1" si="233"/>
        <v>0,0731640855441845-0,991861308141941i</v>
      </c>
      <c r="BK183" s="240" t="str">
        <f t="shared" ca="1" si="234"/>
        <v>-0,918850025632449+0,380600142403817i</v>
      </c>
      <c r="BL183" s="240" t="str">
        <f t="shared" ca="1" si="235"/>
        <v>0,753086678011311+0,649617035956144i</v>
      </c>
      <c r="BM183" s="240" t="str">
        <f t="shared" ca="1" si="236"/>
        <v>0,241657420340339-0,964750501008945i</v>
      </c>
      <c r="BN183" s="240" t="str">
        <f t="shared" ca="1" si="237"/>
        <v>-0,970390506171887+0,217908475131245i</v>
      </c>
      <c r="BO183" s="240" t="str">
        <f t="shared" ca="1" si="238"/>
        <v>0,630939711187739+0,76880226251546i</v>
      </c>
      <c r="BP183" s="240" t="str">
        <f t="shared" ca="1" si="239"/>
        <v>0,403035221214018-0,909232890113158i</v>
      </c>
      <c r="BQ183" s="240" t="str">
        <f t="shared" ca="1" si="240"/>
        <v>-0,993358114602983+0,0488005548632803i</v>
      </c>
      <c r="BR183" s="240" t="str">
        <f t="shared" ca="1" si="241"/>
        <v>0,490214904245438+0,865350325393244i</v>
      </c>
      <c r="BS183" s="240" t="str">
        <f t="shared" ca="1" si="242"/>
        <v>0,552545764774512-0,826943175697283i</v>
      </c>
      <c r="BT183" s="240" t="str">
        <f t="shared" ca="1" si="243"/>
        <v>-0,98707657623588-0,121744283845323i</v>
      </c>
      <c r="BU183" s="240" t="str">
        <f t="shared" ca="1" si="244"/>
        <v>0,335055859050856+0,936418394372008i</v>
      </c>
      <c r="BV183" s="240" t="str">
        <f t="shared" ca="1" si="245"/>
        <v>0,685786755643233-0,720304354968708i</v>
      </c>
      <c r="BW183" s="240" t="str">
        <f t="shared" ca="1" si="246"/>
        <v>-0,951730849179243-0,288704396785216i</v>
      </c>
      <c r="BX183" s="240" t="str">
        <f t="shared" ca="1" si="247"/>
        <v>0,170031189502116+0,979913890400097i</v>
      </c>
      <c r="BY183" s="240" t="str">
        <f t="shared" ca="1" si="248"/>
        <v>0,79883495078968-0,592456377634174i</v>
      </c>
      <c r="BZ183" s="240" t="str">
        <f t="shared" ca="1" si="249"/>
        <v>-0,888361678300174-0,447163690979326i</v>
      </c>
      <c r="CA183" s="240" t="str">
        <f t="shared" ca="1" si="250"/>
        <v>-4,1669464930291E-13+0,994556100983025i</v>
      </c>
      <c r="CB183" s="240" t="str">
        <f t="shared" ca="1" si="251"/>
        <v>0,888361678300092-0,44716369097949i</v>
      </c>
      <c r="CC183" s="240" t="str">
        <f t="shared" ca="1" si="252"/>
        <v>-0,798834950789782-0,592456377634037i</v>
      </c>
      <c r="CD183" s="240" t="str">
        <f t="shared" ca="1" si="253"/>
        <v>-0,170031189501962+0,979913890400123i</v>
      </c>
      <c r="CE183" s="240" t="str">
        <f t="shared" ca="1" si="254"/>
        <v>0,951730849179193-0,288704396785379i</v>
      </c>
      <c r="CF183" s="240" t="str">
        <f t="shared" ca="1" si="255"/>
        <v>-0,685786755643356-0,72030435496859i</v>
      </c>
      <c r="CG183" s="240" t="str">
        <f t="shared" ca="1" si="256"/>
        <v>-0,33505585905071+0,936418394372061i</v>
      </c>
      <c r="CH183" s="240" t="str">
        <f t="shared" ca="1" si="257"/>
        <v>0,98707657623598-0,12174428384451i</v>
      </c>
      <c r="CI183" s="240" t="str">
        <f t="shared" ca="1" si="258"/>
        <v>-0,552545764773819-0,826943175697745i</v>
      </c>
      <c r="CJ183" s="240" t="str">
        <f t="shared" ca="1" si="259"/>
        <v>-0,490214904245301+0,865350325393322i</v>
      </c>
      <c r="CK183" s="240" t="str">
        <f t="shared" ca="1" si="260"/>
        <v>0,993358114602992+0,0488005548631104i</v>
      </c>
      <c r="CL183" s="240" t="str">
        <f t="shared" ca="1" si="261"/>
        <v>-0,403035221214161-0,909232890113094i</v>
      </c>
      <c r="CM183" s="240" t="str">
        <f t="shared" ca="1" si="262"/>
        <v>-0,630939711187618+0,768802262515558i</v>
      </c>
      <c r="CN183" s="240" t="str">
        <f t="shared" ca="1" si="263"/>
        <v>0,970390506171925+0,21790847513108i</v>
      </c>
      <c r="CO183" s="240" t="str">
        <f t="shared" ca="1" si="264"/>
        <v>-0,241657420340491-0,964750501008907i</v>
      </c>
      <c r="CP183" s="240" t="str">
        <f t="shared" ca="1" si="265"/>
        <v>-0,753086678011605+0,649617035955802i</v>
      </c>
      <c r="CQ183" s="240" t="str">
        <f t="shared" ca="1" si="266"/>
        <v>0,918850025632628+0,380600142403386i</v>
      </c>
      <c r="CR183" s="240" t="str">
        <f t="shared" ca="1" si="267"/>
        <v>-0,0731640855445373-0,991861308141914i</v>
      </c>
      <c r="CS183" s="240" t="str">
        <f t="shared" ca="1" si="268"/>
        <v>-0,853059222063346+0,511304020769675i</v>
      </c>
      <c r="CT183" s="240" t="str">
        <f t="shared" ca="1" si="269"/>
        <v>0,840254267756401+0,53208514687004i</v>
      </c>
      <c r="CU183" s="240" t="str">
        <f t="shared" ca="1" si="270"/>
        <v>0,0974835449157311-0,989767041516952i</v>
      </c>
      <c r="CV183" s="240" t="str">
        <f t="shared" ca="1" si="271"/>
        <v>-0,927913680254379+0,357935804299223i</v>
      </c>
      <c r="CW183" s="240" t="str">
        <f t="shared" ca="1" si="272"/>
        <v>0,736917462251805+0,667903055713115i</v>
      </c>
      <c r="CX183" s="240" t="str">
        <f t="shared" ca="1" si="273"/>
        <v>0,2652608001571-0,958529366218152i</v>
      </c>
      <c r="CY183" s="240" t="str">
        <f t="shared" ca="1" si="274"/>
        <v>-0,975445984379297+0,194028270004302i</v>
      </c>
      <c r="CZ183" s="240" t="str">
        <f t="shared" ca="1" si="275"/>
        <v>0,611882331929679+0,784054749284038i</v>
      </c>
      <c r="DA183" s="240" t="str">
        <f t="shared" ca="1" si="276"/>
        <v>0,425227526677322-0,899068066699315i</v>
      </c>
      <c r="DB183" s="240" t="str">
        <f t="shared" ca="1" si="277"/>
        <v>-0,994256559279832+0,0244076285531153i</v>
      </c>
      <c r="DC183" s="240" t="str">
        <f t="shared" ca="1" si="278"/>
        <v>0,468830500593692+0,877120174044369i</v>
      </c>
      <c r="DD183" s="240" t="str">
        <f t="shared" ca="1" si="279"/>
        <v>0,572673549770821-0,813133963990832i</v>
      </c>
      <c r="DE183" s="240" t="str">
        <f t="shared" ca="1" si="280"/>
        <v>-0,983791532934516-0,145931688570068i</v>
      </c>
      <c r="DF183" s="240" t="str">
        <f t="shared" ca="1" si="281"/>
        <v>0,311974088681157+0,944359045063963i</v>
      </c>
      <c r="DG183" s="240" t="str">
        <f t="shared" ca="1" si="282"/>
        <v>0,703257363275282-0,703257363275818i</v>
      </c>
      <c r="DH183" s="240" t="str">
        <f t="shared" ca="1" si="283"/>
        <v>-0,944359045064191-0,311974088680465i</v>
      </c>
      <c r="DI183" s="240" t="str">
        <f t="shared" ca="1" si="284"/>
        <v>0,145931688569811+0,983791532934555i</v>
      </c>
      <c r="DJ183" s="240" t="str">
        <f t="shared" ca="1" si="285"/>
        <v>0,813133963990982-0,572673549770608i</v>
      </c>
      <c r="DK183" s="240" t="str">
        <f t="shared" ca="1" si="286"/>
        <v>-0,877120174044247-0,468830500593922i</v>
      </c>
      <c r="DL183" s="240" t="str">
        <f t="shared" ca="1" si="287"/>
        <v>-0,0244076285533759+0,994256559279826i</v>
      </c>
      <c r="DM183" s="240" t="str">
        <f t="shared" ca="1" si="288"/>
        <v>0,899068066699427-0,425227526677086i</v>
      </c>
      <c r="DN183" s="240" t="str">
        <f t="shared" ca="1" si="289"/>
        <v>-0,784054749284486-0,611882331929105i</v>
      </c>
      <c r="DO183" s="240" t="str">
        <f t="shared" ca="1" si="290"/>
        <v>-0,19402827000356+0,975445984379444i</v>
      </c>
      <c r="DP183" s="240" t="str">
        <f t="shared" ca="1" si="291"/>
        <v>0,958529366218222-0,265260800156849i</v>
      </c>
      <c r="DQ183" s="240" t="str">
        <f t="shared" ca="1" si="292"/>
        <v>-0,667903055712922-0,73691746225198i</v>
      </c>
      <c r="DR183" s="240" t="str">
        <f t="shared" ca="1" si="293"/>
        <v>-0,35793580429944+0,927913680254295i</v>
      </c>
      <c r="DS183" s="240" t="str">
        <f t="shared" ca="1" si="294"/>
        <v>0,989767041516978-0,0974835449154716i</v>
      </c>
      <c r="DT183" s="240" t="str">
        <f t="shared" ca="1" si="295"/>
        <v>-0,532085146869819-0,84025426775654i</v>
      </c>
      <c r="DU183" s="240" t="str">
        <f t="shared" ca="1" si="296"/>
        <v>-0,511304020769875+0,853059222063227i</v>
      </c>
      <c r="DV183" s="240" t="str">
        <f t="shared" ca="1" si="297"/>
        <v>0,991861308141967+0,0731640855438106i</v>
      </c>
      <c r="DW183" s="240" t="str">
        <f t="shared" ca="1" si="298"/>
        <v>-0,380600142404059-0,918850025632348i</v>
      </c>
      <c r="DX183" s="240" t="str">
        <f t="shared" ca="1" si="299"/>
        <v>-0,649617035955999+0,753086678011435i</v>
      </c>
      <c r="DY183" s="240" t="str">
        <f t="shared" ca="1" si="300"/>
        <v>0,964750501008843+0,241657420340743i</v>
      </c>
      <c r="DZ183" s="240" t="str">
        <f t="shared" ca="1" si="301"/>
        <v>-0,217908475130826-0,970390506171982i</v>
      </c>
      <c r="EA183" s="240" t="str">
        <f t="shared" ca="1" si="302"/>
        <v>-0,768802262515724+0,630939711187417i</v>
      </c>
      <c r="EB183" s="240" t="str">
        <f t="shared" ca="1" si="303"/>
        <v>0,909232890112989+0,403035221214399i</v>
      </c>
      <c r="EC183" s="240" t="str">
        <f t="shared" ca="1" si="304"/>
        <v>-0,0488005548628499-0,993358114603005i</v>
      </c>
      <c r="ED183" s="240" t="str">
        <f t="shared" ca="1" si="305"/>
        <v>-0,865350325392962+0,490214904245936i</v>
      </c>
      <c r="EE183" s="240" t="str">
        <f t="shared" ca="1" si="306"/>
        <v>0,8269431756976+0,552545764774036i</v>
      </c>
      <c r="EF183" s="240" t="str">
        <f t="shared" ca="1" si="307"/>
        <v>0,12174428384474-0,987076576235951i</v>
      </c>
      <c r="EG183" s="240" t="str">
        <f t="shared" ca="1" si="308"/>
        <v>-0,936418394372149+0,335055859050465i</v>
      </c>
      <c r="EH183" s="240" t="str">
        <f t="shared" ca="1" si="309"/>
        <v>0,72030435496841+0,685786755643545i</v>
      </c>
      <c r="EI183" s="240" t="str">
        <f t="shared" ca="1" si="310"/>
        <v>0,288704396785601-0,951730849179125i</v>
      </c>
      <c r="EJ183" s="240" t="str">
        <f t="shared" ca="1" si="311"/>
        <v>-0,979913890400168+0,170031189501705i</v>
      </c>
      <c r="EK183" s="240" t="str">
        <f t="shared" ca="1" si="312"/>
        <v>0,592456377634622+0,798834950789347i</v>
      </c>
      <c r="EL183" s="240" t="str">
        <f t="shared" ca="1" si="313"/>
        <v>0,44716369097884-0,888361678300419i</v>
      </c>
      <c r="EM183" s="240" t="str">
        <f t="shared" ca="1" si="314"/>
        <v>-0,994556100983025+1,84222143911683E-13i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-0,0814409296728038-0,176422842955579i</v>
      </c>
      <c r="G184" s="247" t="str">
        <f t="shared" si="184"/>
        <v>-0,0984723039637597+0,244792017809077i</v>
      </c>
      <c r="H184" s="247" t="str">
        <f t="shared" si="180"/>
        <v>0,00260272086609148-0,063361355927394i</v>
      </c>
      <c r="I184" s="247" t="str">
        <f t="shared" si="317"/>
        <v>-0,00256275144905626+0,0667879052889627i</v>
      </c>
      <c r="J184" s="275" t="str">
        <f ca="1">IMPRODUCT(1/N_FFT2,CU100)</f>
        <v>0,00405621498232176-4,42247027449949E-07i</v>
      </c>
      <c r="K184" s="274" t="str">
        <f t="shared" ca="1" si="318"/>
        <v>-0,0000103655340710451+0,000270907235440188i</v>
      </c>
      <c r="N184" s="265">
        <f t="shared" ca="1" si="185"/>
        <v>2.9948112818895392</v>
      </c>
      <c r="O184" s="240">
        <f t="shared" ca="1" si="186"/>
        <v>0.99481128188953905</v>
      </c>
      <c r="P184" s="240" t="str">
        <f t="shared" ca="1" si="187"/>
        <v>-0,468950792040415-0,877345223512031i</v>
      </c>
      <c r="Q184" s="240" t="str">
        <f t="shared" ca="1" si="188"/>
        <v>-0,552687535689903+0,827155350866891i</v>
      </c>
      <c r="R184" s="240" t="str">
        <f t="shared" ca="1" si="189"/>
        <v>0,990020993657659+0,0975085570183925i</v>
      </c>
      <c r="S184" s="240" t="str">
        <f t="shared" ca="1" si="190"/>
        <v>-0,380697795909006-0,91908578204906i</v>
      </c>
      <c r="T184" s="240" t="str">
        <f t="shared" ca="1" si="191"/>
        <v>-0,631101596240957+0,768999520023792i</v>
      </c>
      <c r="U184" s="241" t="str">
        <f t="shared" ca="1" si="192"/>
        <v>0,975696262056326+0,194078053329118i</v>
      </c>
      <c r="V184" s="240" t="str">
        <f t="shared" ca="1" si="193"/>
        <v>-0,288778471892392-0,951975042081568i</v>
      </c>
      <c r="W184" s="240" t="str">
        <f t="shared" ca="1" si="194"/>
        <v>-0,703437803424985+0,703437803424966i</v>
      </c>
      <c r="X184" s="240" t="str">
        <f t="shared" ca="1" si="195"/>
        <v>0,95197504208156+0,288778471892419i</v>
      </c>
      <c r="Y184" s="240" t="str">
        <f t="shared" ca="1" si="196"/>
        <v>-0,19407805332909-0,975696262056332i</v>
      </c>
      <c r="Z184" s="240" t="str">
        <f t="shared" ca="1" si="197"/>
        <v>-0,768999520023811+0,631101596240934i</v>
      </c>
      <c r="AA184" s="240" t="str">
        <f t="shared" ca="1" si="198"/>
        <v>0,919085782049053+0,380697795909023i</v>
      </c>
      <c r="AB184" s="240" t="str">
        <f t="shared" ca="1" si="199"/>
        <v>-0,0975085570183727-0,990020993657661i</v>
      </c>
      <c r="AC184" s="240" t="str">
        <f t="shared" ca="1" si="200"/>
        <v>-0,827155350866907+0,55268753568988i</v>
      </c>
      <c r="AD184" s="240" t="str">
        <f t="shared" ca="1" si="201"/>
        <v>0,877345223512017+0,468950792040441i</v>
      </c>
      <c r="AE184" s="240" t="str">
        <f t="shared" ca="1" si="202"/>
        <v>2,77868284476345E-14-0,994811281889539i</v>
      </c>
      <c r="AF184" s="240" t="str">
        <f t="shared" ca="1" si="203"/>
        <v>-0,877345223512045+0,468950792040389i</v>
      </c>
      <c r="AG184" s="240" t="str">
        <f t="shared" ca="1" si="204"/>
        <v>0,827155350866874+0,552687535689929i</v>
      </c>
      <c r="AH184" s="240" t="str">
        <f t="shared" ca="1" si="205"/>
        <v>0,0975085570184281-0,990020993657656i</v>
      </c>
      <c r="AI184" s="240" t="str">
        <f t="shared" ca="1" si="206"/>
        <v>-0,919085782049074+0,380697795908972i</v>
      </c>
      <c r="AJ184" s="240" t="str">
        <f t="shared" ca="1" si="207"/>
        <v>0,768999520023774+0,63110159624098i</v>
      </c>
      <c r="AK184" s="240" t="str">
        <f t="shared" ca="1" si="208"/>
        <v>0,194078053329148-0,97569626205632i</v>
      </c>
      <c r="AL184" s="240" t="str">
        <f t="shared" ca="1" si="209"/>
        <v>-0,951975042081576+0,288778471892367i</v>
      </c>
      <c r="AM184" s="240" t="str">
        <f t="shared" ca="1" si="210"/>
        <v>0,703437803424946+0,703437803425005i</v>
      </c>
      <c r="AN184" s="240" t="str">
        <f t="shared" ca="1" si="211"/>
        <v>0,288778471892446-0,951975042081552i</v>
      </c>
      <c r="AO184" s="240" t="str">
        <f t="shared" ca="1" si="212"/>
        <v>-0,975696262056338+0,19407805332906i</v>
      </c>
      <c r="AP184" s="240" t="str">
        <f t="shared" ca="1" si="213"/>
        <v>0,63110159624091+0,768999520023831i</v>
      </c>
      <c r="AQ184" s="240" t="str">
        <f t="shared" ca="1" si="214"/>
        <v>0,380697795908957-0,91908578204908i</v>
      </c>
      <c r="AR184" s="240" t="str">
        <f t="shared" ca="1" si="215"/>
        <v>0,380697795908957-0,91908578204908i</v>
      </c>
      <c r="AS184" s="240" t="str">
        <f t="shared" ca="1" si="216"/>
        <v>0,552687535689854+0,827155350866924i</v>
      </c>
      <c r="AT184" s="240" t="str">
        <f t="shared" ca="1" si="217"/>
        <v>0,468950792040375-0,877345223512052i</v>
      </c>
      <c r="AU184" s="240" t="str">
        <f t="shared" ca="1" si="218"/>
        <v>-0,994811281889539+4,33861732765638E-14i</v>
      </c>
      <c r="AV184" s="240" t="str">
        <f t="shared" ca="1" si="219"/>
        <v>0,468950792040458+0,877345223512008i</v>
      </c>
      <c r="AW184" s="240" t="str">
        <f t="shared" ca="1" si="220"/>
        <v>0,55268753568987-0,827155350866914i</v>
      </c>
      <c r="AX184" s="240" t="str">
        <f t="shared" ca="1" si="221"/>
        <v>-0,990020993657663-0,0975085570183572i</v>
      </c>
      <c r="AY184" s="240" t="str">
        <f t="shared" ca="1" si="222"/>
        <v>0,380697795909031+0,91908578204905i</v>
      </c>
      <c r="AZ184" s="240" t="str">
        <f t="shared" ca="1" si="223"/>
        <v>0,631101596240925-0,768999520023819i</v>
      </c>
      <c r="BA184" s="240" t="str">
        <f t="shared" ca="1" si="224"/>
        <v>-0,975696262056336-0,194078053329071i</v>
      </c>
      <c r="BB184" s="240" t="str">
        <f t="shared" ca="1" si="225"/>
        <v>0,288778471892427+0,951975042081557i</v>
      </c>
      <c r="BC184" s="240" t="str">
        <f t="shared" ca="1" si="226"/>
        <v>0,703437803424955-0,703437803424996i</v>
      </c>
      <c r="BD184" s="240" t="str">
        <f t="shared" ca="1" si="227"/>
        <v>-0,95197504208157-0,288778471892385i</v>
      </c>
      <c r="BE184" s="240" t="str">
        <f t="shared" ca="1" si="228"/>
        <v>0,194078053329129+0,975696262056324i</v>
      </c>
      <c r="BF184" s="240" t="str">
        <f t="shared" ca="1" si="229"/>
        <v>0,768999520023781-0,631101596240971i</v>
      </c>
      <c r="BG184" s="240" t="str">
        <f t="shared" ca="1" si="230"/>
        <v>-0,919085782049067-0,380697795908989i</v>
      </c>
      <c r="BH184" s="240" t="str">
        <f t="shared" ca="1" si="231"/>
        <v>0,097508557018416+0,990020993657657i</v>
      </c>
      <c r="BI184" s="240" t="str">
        <f t="shared" ca="1" si="232"/>
        <v>0,827155350866881-0,552687535689919i</v>
      </c>
      <c r="BJ184" s="240" t="str">
        <f t="shared" ca="1" si="233"/>
        <v>-0,877345223512036-0,468950792040406i</v>
      </c>
      <c r="BK184" s="240" t="str">
        <f t="shared" ca="1" si="234"/>
        <v>1,55993448289293E-14+0,994811281889539i</v>
      </c>
      <c r="BL184" s="240" t="str">
        <f t="shared" ca="1" si="235"/>
        <v>0,877345223511928-0,468950792040608i</v>
      </c>
      <c r="BM184" s="240" t="str">
        <f t="shared" ca="1" si="236"/>
        <v>-0,827155350866843-0,552687535689976i</v>
      </c>
      <c r="BN184" s="240" t="str">
        <f t="shared" ca="1" si="237"/>
        <v>-0,0975085570187788+0,990020993657621i</v>
      </c>
      <c r="BO184" s="240" t="str">
        <f t="shared" ca="1" si="238"/>
        <v>0,919085782048947-0,380697795909279i</v>
      </c>
      <c r="BP184" s="240" t="str">
        <f t="shared" ca="1" si="239"/>
        <v>-0,768999520023801-0,631101596240946i</v>
      </c>
      <c r="BQ184" s="240" t="str">
        <f t="shared" ca="1" si="240"/>
        <v>-0,194078053329404+0,97569626205627i</v>
      </c>
      <c r="BR184" s="240" t="str">
        <f t="shared" ca="1" si="241"/>
        <v>0,95197504208145-0,288778471892779i</v>
      </c>
      <c r="BS184" s="240" t="str">
        <f t="shared" ca="1" si="242"/>
        <v>-0,703437803425046-0,703437803424904i</v>
      </c>
      <c r="BT184" s="240" t="str">
        <f t="shared" ca="1" si="243"/>
        <v>-0,2887784718926+0,951975042081505i</v>
      </c>
      <c r="BU184" s="240" t="str">
        <f t="shared" ca="1" si="244"/>
        <v>0,975696262056427-0,194078053328617i</v>
      </c>
      <c r="BV184" s="240" t="str">
        <f t="shared" ca="1" si="245"/>
        <v>-0,631101596241103-0,768999520023674i</v>
      </c>
      <c r="BW184" s="240" t="str">
        <f t="shared" ca="1" si="246"/>
        <v>-0,380697795909106+0,919085782049019i</v>
      </c>
      <c r="BX184" s="240" t="str">
        <f t="shared" ca="1" si="247"/>
        <v>0,990020993657699-0,0975085570179944i</v>
      </c>
      <c r="BY184" s="240" t="str">
        <f t="shared" ca="1" si="248"/>
        <v>-0,552687535690143-0,827155350866731i</v>
      </c>
      <c r="BZ184" s="240" t="str">
        <f t="shared" ca="1" si="249"/>
        <v>-0,468950792040431+0,877345223512023i</v>
      </c>
      <c r="CA184" s="240" t="str">
        <f t="shared" ca="1" si="250"/>
        <v>0,994811281889539+3,09066974134203E-13i</v>
      </c>
      <c r="CB184" s="240" t="str">
        <f t="shared" ca="1" si="251"/>
        <v>-0,468950792040758-0,877345223511848i</v>
      </c>
      <c r="CC184" s="240" t="str">
        <f t="shared" ca="1" si="252"/>
        <v>-0,552687535689823+0,827155350866946i</v>
      </c>
      <c r="CD184" s="240" t="str">
        <f t="shared" ca="1" si="253"/>
        <v>0,990020993657637+0,0975085570186236i</v>
      </c>
      <c r="CE184" s="240" t="str">
        <f t="shared" ca="1" si="254"/>
        <v>-0,380697795909437-0,919085782048882i</v>
      </c>
      <c r="CF184" s="240" t="str">
        <f t="shared" ca="1" si="255"/>
        <v>-0,631101596240815+0,76899952002391i</v>
      </c>
      <c r="CG184" s="240" t="str">
        <f t="shared" ca="1" si="256"/>
        <v>0,975696262056305+0,194078053329224i</v>
      </c>
      <c r="CH184" s="240" t="str">
        <f t="shared" ca="1" si="257"/>
        <v>-0,288778471891983-0,951975042081692i</v>
      </c>
      <c r="CI184" s="240" t="str">
        <f t="shared" ca="1" si="258"/>
        <v>-0,703437803424794+0,703437803425157i</v>
      </c>
      <c r="CJ184" s="240" t="str">
        <f t="shared" ca="1" si="259"/>
        <v>0,951975042081554+0,288778471892438i</v>
      </c>
      <c r="CK184" s="240" t="str">
        <f t="shared" ca="1" si="260"/>
        <v>-0,194078053328784-0,975696262056393i</v>
      </c>
      <c r="CL184" s="240" t="str">
        <f t="shared" ca="1" si="261"/>
        <v>-0,768999520023565+0,631101596241234i</v>
      </c>
      <c r="CM184" s="240" t="str">
        <f t="shared" ca="1" si="262"/>
        <v>0,919085782049089+0,380697795908936i</v>
      </c>
      <c r="CN184" s="240" t="str">
        <f t="shared" ca="1" si="263"/>
        <v>-0,0975085570181496-0,990020993657683i</v>
      </c>
      <c r="CO184" s="240" t="str">
        <f t="shared" ca="1" si="264"/>
        <v>-0,827155350866644+0,552687535690272i</v>
      </c>
      <c r="CP184" s="240" t="str">
        <f t="shared" ca="1" si="265"/>
        <v>0,877345223512103+0,46895079204028i</v>
      </c>
      <c r="CQ184" s="240" t="str">
        <f t="shared" ca="1" si="266"/>
        <v>1,38934142238172E-13-0,994811281889539i</v>
      </c>
      <c r="CR184" s="240" t="str">
        <f t="shared" ca="1" si="267"/>
        <v>-0,877345223512234+0,468950792040035i</v>
      </c>
      <c r="CS184" s="240" t="str">
        <f t="shared" ca="1" si="268"/>
        <v>0,82715535086704+0,552687535689681i</v>
      </c>
      <c r="CT184" s="240" t="str">
        <f t="shared" ca="1" si="269"/>
        <v>0,0975085570184543-0,990020993657653i</v>
      </c>
      <c r="CU184" s="240" t="str">
        <f t="shared" ca="1" si="270"/>
        <v>-0,919085782049196+0,38069779590868i</v>
      </c>
      <c r="CV184" s="240" t="str">
        <f t="shared" ca="1" si="271"/>
        <v>0,768999520024017+0,631101596240684i</v>
      </c>
      <c r="CW184" s="240" t="str">
        <f t="shared" ca="1" si="272"/>
        <v>0,194078053329057-0,975696262056339i</v>
      </c>
      <c r="CX184" s="240" t="str">
        <f t="shared" ca="1" si="273"/>
        <v>-0,951975042081643+0,288778471892145i</v>
      </c>
      <c r="CY184" s="240" t="str">
        <f t="shared" ca="1" si="274"/>
        <v>0,703437803425277+0,703437803424673i</v>
      </c>
      <c r="CZ184" s="240" t="str">
        <f t="shared" ca="1" si="275"/>
        <v>0,288778471892275-0,951975042081604i</v>
      </c>
      <c r="DA184" s="240" t="str">
        <f t="shared" ca="1" si="276"/>
        <v>-0,97569626205636+0,194078053328951i</v>
      </c>
      <c r="DB184" s="240" t="str">
        <f t="shared" ca="1" si="277"/>
        <v>0,6311015962406+0,768999520024086i</v>
      </c>
      <c r="DC184" s="240" t="str">
        <f t="shared" ca="1" si="278"/>
        <v>0,380697795908779-0,919085782049154i</v>
      </c>
      <c r="DD184" s="240" t="str">
        <f t="shared" ca="1" si="279"/>
        <v>-0,990020993657667+0,0975085570183189i</v>
      </c>
      <c r="DE184" s="240" t="str">
        <f t="shared" ca="1" si="280"/>
        <v>0,552687535689592+0,8271553508671i</v>
      </c>
      <c r="DF184" s="240" t="str">
        <f t="shared" ca="1" si="281"/>
        <v>0,46895079204013-0,877345223512183i</v>
      </c>
      <c r="DG184" s="240" t="str">
        <f t="shared" ca="1" si="282"/>
        <v>-0,994811281889539+3,11986896578587E-14i</v>
      </c>
      <c r="DH184" s="240" t="str">
        <f t="shared" ca="1" si="283"/>
        <v>0,468950792040185+0,877345223512153i</v>
      </c>
      <c r="DI184" s="240" t="str">
        <f t="shared" ca="1" si="284"/>
        <v>0,552687535689539-0,827155350867135i</v>
      </c>
      <c r="DJ184" s="240" t="str">
        <f t="shared" ca="1" si="285"/>
        <v>-0,99002099365767-0,097508557018285i</v>
      </c>
      <c r="DK184" s="240" t="str">
        <f t="shared" ca="1" si="286"/>
        <v>0,380697795908837+0,91908578204913i</v>
      </c>
      <c r="DL184" s="240" t="str">
        <f t="shared" ca="1" si="287"/>
        <v>0,631101596241317-0,768999520023498i</v>
      </c>
      <c r="DM184" s="240" t="str">
        <f t="shared" ca="1" si="288"/>
        <v>-0,975696262056372-0,194078053328889i</v>
      </c>
      <c r="DN184" s="240" t="str">
        <f t="shared" ca="1" si="289"/>
        <v>0,288778471892308+0,951975042081594i</v>
      </c>
      <c r="DO184" s="240" t="str">
        <f t="shared" ca="1" si="290"/>
        <v>0,703437803425253-0,703437803424697i</v>
      </c>
      <c r="DP184" s="240" t="str">
        <f t="shared" ca="1" si="291"/>
        <v>-0,951975042081652-0,288778471892112i</v>
      </c>
      <c r="DQ184" s="240" t="str">
        <f t="shared" ca="1" si="292"/>
        <v>0,194078053329117+0,975696262056326i</v>
      </c>
      <c r="DR184" s="240" t="str">
        <f t="shared" ca="1" si="293"/>
        <v>0,768999520023977-0,631101596240732i</v>
      </c>
      <c r="DS184" s="240" t="str">
        <f t="shared" ca="1" si="294"/>
        <v>-0,91908578204922-0,380697795908622i</v>
      </c>
      <c r="DT184" s="240" t="str">
        <f t="shared" ca="1" si="295"/>
        <v>0,0975085570184882+0,99002099365765i</v>
      </c>
      <c r="DU184" s="240" t="str">
        <f t="shared" ca="1" si="296"/>
        <v>0,827155350867005-0,552687535689733i</v>
      </c>
      <c r="DV184" s="240" t="str">
        <f t="shared" ca="1" si="297"/>
        <v>-0,877345223511796-0,468950792040852i</v>
      </c>
      <c r="DW184" s="240" t="str">
        <f t="shared" ca="1" si="298"/>
        <v>2,01331521553889E-13+0,994811281889539i</v>
      </c>
      <c r="DX184" s="240" t="str">
        <f t="shared" ca="1" si="299"/>
        <v>0,877345223512074-0,468950792040335i</v>
      </c>
      <c r="DY184" s="240" t="str">
        <f t="shared" ca="1" si="300"/>
        <v>-0,827155350866663-0,552687535690244i</v>
      </c>
      <c r="DZ184" s="240" t="str">
        <f t="shared" ca="1" si="301"/>
        <v>-0,0975085570181157+0,990020993657687i</v>
      </c>
      <c r="EA184" s="240" t="str">
        <f t="shared" ca="1" si="302"/>
        <v>0,919085782049065-0,380697795908994i</v>
      </c>
      <c r="EB184" s="240" t="str">
        <f t="shared" ca="1" si="303"/>
        <v>-0,768999520023605-0,631101596241186i</v>
      </c>
      <c r="EC184" s="240" t="str">
        <f t="shared" ca="1" si="304"/>
        <v>-0,194078053328722+0,975696262056405i</v>
      </c>
      <c r="ED184" s="240" t="str">
        <f t="shared" ca="1" si="305"/>
        <v>0,951975042081544-0,28877847189247i</v>
      </c>
      <c r="EE184" s="240" t="str">
        <f t="shared" ca="1" si="306"/>
        <v>-0,703437803424817-0,703437803425133i</v>
      </c>
      <c r="EF184" s="240" t="str">
        <f t="shared" ca="1" si="307"/>
        <v>-0,28877847189195+0,951975042081702i</v>
      </c>
      <c r="EG184" s="240" t="str">
        <f t="shared" ca="1" si="308"/>
        <v>0,975696262056293-0,194078053329284i</v>
      </c>
      <c r="EH184" s="240" t="str">
        <f t="shared" ca="1" si="309"/>
        <v>-0,631101596240864-0,76899952002387i</v>
      </c>
      <c r="EI184" s="240" t="str">
        <f t="shared" ca="1" si="310"/>
        <v>-0,380697795909405+0,919085782048895i</v>
      </c>
      <c r="EJ184" s="240" t="str">
        <f t="shared" ca="1" si="311"/>
        <v>0,990020993657633-0,0975085570186576i</v>
      </c>
      <c r="EK184" s="240" t="str">
        <f t="shared" ca="1" si="312"/>
        <v>-0,552687535689874-0,827155350866911i</v>
      </c>
      <c r="EL184" s="240" t="str">
        <f t="shared" ca="1" si="313"/>
        <v>-0,468950792040703+0,877345223511877i</v>
      </c>
      <c r="EM184" s="240" t="str">
        <f t="shared" ca="1" si="314"/>
        <v>0,994811281889539-3,43190116257969E-13i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-0,0810799366832055-0,173543589852421i</v>
      </c>
      <c r="G185" s="247" t="str">
        <f t="shared" si="184"/>
        <v>-0,0962919806704471+0,242788884836433i</v>
      </c>
      <c r="H185" s="247" t="str">
        <f t="shared" si="180"/>
        <v>0,0025865331556957-0,0626150269780203i</v>
      </c>
      <c r="I185" s="247" t="str">
        <f t="shared" si="317"/>
        <v>-0,00251613427167361+0,0659143947726895i</v>
      </c>
      <c r="J185" s="275" t="str">
        <f ca="1">IMPRODUCT(1/N_FFT2,CV100)</f>
        <v>0,000128932390638959-0,0000799865643208125i</v>
      </c>
      <c r="K185" s="274" t="str">
        <f t="shared" ca="1" si="318"/>
        <v>4,94785477033766E-06+8,69975743132398E-06i</v>
      </c>
      <c r="N185" s="265">
        <f t="shared" ca="1" si="185"/>
        <v>2.9950410255298712</v>
      </c>
      <c r="O185" s="240">
        <f t="shared" ca="1" si="186"/>
        <v>0.99504102552987139</v>
      </c>
      <c r="P185" s="240" t="str">
        <f t="shared" ca="1" si="187"/>
        <v>-0,490453922678142-0,865772251933014i</v>
      </c>
      <c r="Q185" s="240" t="str">
        <f t="shared" ca="1" si="188"/>
        <v>-0,511553321809749+0,85347515572098i</v>
      </c>
      <c r="R185" s="240" t="str">
        <f t="shared" ca="1" si="189"/>
        <v>0,994741337776472+0,0244195291971982i</v>
      </c>
      <c r="S185" s="240" t="str">
        <f t="shared" ca="1" si="190"/>
        <v>-0,469059092442777-0,877547839313787i</v>
      </c>
      <c r="T185" s="240" t="str">
        <f t="shared" ca="1" si="191"/>
        <v>-0,532344580348464+0,840663957988657i</v>
      </c>
      <c r="U185" s="241" t="str">
        <f t="shared" ca="1" si="192"/>
        <v>0,993842455036969+0,0488243489831519i</v>
      </c>
      <c r="V185" s="240" t="str">
        <f t="shared" ca="1" si="193"/>
        <v>-0,447381718549364-0,88879482468979i</v>
      </c>
      <c r="W185" s="240" t="str">
        <f t="shared" ca="1" si="194"/>
        <v>-0,552815174417674+0,827346375722463i</v>
      </c>
      <c r="X185" s="240" t="str">
        <f t="shared" ca="1" si="195"/>
        <v>0,992344918764714+0,0731997588069177i</v>
      </c>
      <c r="Y185" s="240" t="str">
        <f t="shared" ca="1" si="196"/>
        <v>-0,42543485863737-0,899506433297583i</v>
      </c>
      <c r="Z185" s="240" t="str">
        <f t="shared" ca="1" si="197"/>
        <v>-0,572952773296907+0,813530430936004i</v>
      </c>
      <c r="AA185" s="240" t="str">
        <f t="shared" ca="1" si="198"/>
        <v>0,990249631019571+0,0975310758329968i</v>
      </c>
      <c r="AB185" s="240" t="str">
        <f t="shared" ca="1" si="199"/>
        <v>-0,403231732674564-0,90967621286467i</v>
      </c>
      <c r="AC185" s="240" t="str">
        <f t="shared" ca="1" si="200"/>
        <v>-0,59274524684959+0,799224445837811i</v>
      </c>
      <c r="AD185" s="240" t="str">
        <f t="shared" ca="1" si="201"/>
        <v>0,987557853924512+0,121803643786014i</v>
      </c>
      <c r="AE185" s="240" t="str">
        <f t="shared" ca="1" si="202"/>
        <v>-0,380785714993895-0,91929803749607i</v>
      </c>
      <c r="AF185" s="240" t="str">
        <f t="shared" ca="1" si="203"/>
        <v>-0,612180672829739+0,784437037818375i</v>
      </c>
      <c r="AG185" s="240" t="str">
        <f t="shared" ca="1" si="204"/>
        <v>0,984271208905416+0,146002841778543i</v>
      </c>
      <c r="AH185" s="240" t="str">
        <f t="shared" ca="1" si="205"/>
        <v>-0,358110326236915-0,928366111364492i</v>
      </c>
      <c r="AI185" s="240" t="str">
        <f t="shared" ca="1" si="206"/>
        <v>-0,631247344063488+0,769177114259343i</v>
      </c>
      <c r="AJ185" s="240" t="str">
        <f t="shared" ca="1" si="207"/>
        <v>0,980391675714344+0,170114093118587i</v>
      </c>
      <c r="AK185" s="240" t="str">
        <f t="shared" ca="1" si="208"/>
        <v>-0,335219225210017-0,936874972201272i</v>
      </c>
      <c r="AL185" s="240" t="str">
        <f t="shared" ca="1" si="209"/>
        <v>-0,649933775500956+0,753453867168131i</v>
      </c>
      <c r="AM185" s="240" t="str">
        <f t="shared" ca="1" si="210"/>
        <v>0,975921591237027+0,19412287408991i</v>
      </c>
      <c r="AN185" s="240" t="str">
        <f t="shared" ca="1" si="211"/>
        <v>-0,312126200656505-0,944819494586808i</v>
      </c>
      <c r="AO185" s="240" t="str">
        <f t="shared" ca="1" si="212"/>
        <v>-0,668228711134727+0,737276767640728i</v>
      </c>
      <c r="AP185" s="240" t="str">
        <f t="shared" ca="1" si="213"/>
        <v>0,970863648085207+0,218014722700603i</v>
      </c>
      <c r="AQ185" s="240" t="str">
        <f t="shared" ca="1" si="214"/>
        <v>-0,28884516295087-0,952194893037882i</v>
      </c>
      <c r="AR185" s="240" t="str">
        <f t="shared" ca="1" si="215"/>
        <v>-0,28884516295087-0,952194893037882i</v>
      </c>
      <c r="AS185" s="240" t="str">
        <f t="shared" ca="1" si="216"/>
        <v>0,965220892974734+0,241775247394342i</v>
      </c>
      <c r="AT185" s="240" t="str">
        <f t="shared" ca="1" si="217"/>
        <v>-0,265390135719688-0,958996724890248i</v>
      </c>
      <c r="AU185" s="240" t="str">
        <f t="shared" ca="1" si="218"/>
        <v>-0,70360025671099+0,703600256710987i</v>
      </c>
      <c r="AV185" s="240" t="str">
        <f t="shared" ca="1" si="219"/>
        <v>0,958996724890244+0,265390135719704i</v>
      </c>
      <c r="AW185" s="240" t="str">
        <f t="shared" ca="1" si="220"/>
        <v>-0,241775247394332-0,965220892974736i</v>
      </c>
      <c r="AX185" s="240" t="str">
        <f t="shared" ca="1" si="221"/>
        <v>-0,720655560157063+0,686121130779578i</v>
      </c>
      <c r="AY185" s="240" t="str">
        <f t="shared" ca="1" si="222"/>
        <v>0,952194893037879+0,28884516295088i</v>
      </c>
      <c r="AZ185" s="240" t="str">
        <f t="shared" ca="1" si="223"/>
        <v>-0,218014722700586-0,970863648085211i</v>
      </c>
      <c r="BA185" s="240" t="str">
        <f t="shared" ca="1" si="224"/>
        <v>-0,737276767640735+0,668228711134719i</v>
      </c>
      <c r="BB185" s="240" t="str">
        <f t="shared" ca="1" si="225"/>
        <v>0,944819494586803+0,312126200656522i</v>
      </c>
      <c r="BC185" s="240" t="str">
        <f t="shared" ca="1" si="226"/>
        <v>-0,1941228740899-0,975921591237029i</v>
      </c>
      <c r="BD185" s="240" t="str">
        <f t="shared" ca="1" si="227"/>
        <v>-0,753453867168143+0,649933775500942i</v>
      </c>
      <c r="BE185" s="240" t="str">
        <f t="shared" ca="1" si="228"/>
        <v>0,936874972201268+0,335219225210026i</v>
      </c>
      <c r="BF185" s="240" t="str">
        <f t="shared" ca="1" si="229"/>
        <v>-0,170114093118569-0,980391675714347i</v>
      </c>
      <c r="BG185" s="240" t="str">
        <f t="shared" ca="1" si="230"/>
        <v>-0,76917711425935+0,631247344063479i</v>
      </c>
      <c r="BH185" s="240" t="str">
        <f t="shared" ca="1" si="231"/>
        <v>0,928366111364486+0,358110326236931i</v>
      </c>
      <c r="BI185" s="240" t="str">
        <f t="shared" ca="1" si="232"/>
        <v>-0,146002841778533-0,984271208905417i</v>
      </c>
      <c r="BJ185" s="240" t="str">
        <f t="shared" ca="1" si="233"/>
        <v>-0,784437037818377+0,612180672829736i</v>
      </c>
      <c r="BK185" s="240" t="str">
        <f t="shared" ca="1" si="234"/>
        <v>0,919298037496218+0,380785714993539i</v>
      </c>
      <c r="BL185" s="240" t="str">
        <f t="shared" ca="1" si="235"/>
        <v>-0,121803643785896-0,987557853924527i</v>
      </c>
      <c r="BM185" s="240" t="str">
        <f t="shared" ca="1" si="236"/>
        <v>-0,799224445837585+0,592745246849896i</v>
      </c>
      <c r="BN185" s="240" t="str">
        <f t="shared" ca="1" si="237"/>
        <v>0,909676212864627+0,403231732674661i</v>
      </c>
      <c r="BO185" s="240" t="str">
        <f t="shared" ca="1" si="238"/>
        <v>-0,0975310758334753-0,990249631019524i</v>
      </c>
      <c r="BP185" s="240" t="str">
        <f t="shared" ca="1" si="239"/>
        <v>-0,813530430936008+0,572952773296902i</v>
      </c>
      <c r="BQ185" s="240" t="str">
        <f t="shared" ca="1" si="240"/>
        <v>0,899506433297365+0,42543485863783i</v>
      </c>
      <c r="BR185" s="240" t="str">
        <f t="shared" ca="1" si="241"/>
        <v>-0,0731997588069108-0,992344918764714i</v>
      </c>
      <c r="BS185" s="240" t="str">
        <f t="shared" ca="1" si="242"/>
        <v>-0,827346375722691+0,552815174417333i</v>
      </c>
      <c r="BT185" s="240" t="str">
        <f t="shared" ca="1" si="243"/>
        <v>0,888794824689831+0,447381718549284i</v>
      </c>
      <c r="BU185" s="240" t="str">
        <f t="shared" ca="1" si="244"/>
        <v>-0,0488243489827406-0,993842455036989i</v>
      </c>
      <c r="BV185" s="240" t="str">
        <f t="shared" ca="1" si="245"/>
        <v>-0,840663957988557+0,532344580348624i</v>
      </c>
      <c r="BW185" s="240" t="str">
        <f t="shared" ca="1" si="246"/>
        <v>0,877547839313635+0,469059092443063i</v>
      </c>
      <c r="BX185" s="240" t="str">
        <f t="shared" ca="1" si="247"/>
        <v>-0,024419529197406-0,994741337776467i</v>
      </c>
      <c r="BY185" s="240" t="str">
        <f t="shared" ca="1" si="248"/>
        <v>-0,853475155721121+0,511553321809513i</v>
      </c>
      <c r="BZ185" s="240" t="str">
        <f t="shared" ca="1" si="249"/>
        <v>0,865772251933133+0,490453922677931i</v>
      </c>
      <c r="CA185" s="240" t="str">
        <f t="shared" ca="1" si="250"/>
        <v>2,01378880505148E-13-0,995041025529871i</v>
      </c>
      <c r="CB185" s="240" t="str">
        <f t="shared" ca="1" si="251"/>
        <v>-0,865772251932858+0,490453922678417i</v>
      </c>
      <c r="CC185" s="240" t="str">
        <f t="shared" ca="1" si="252"/>
        <v>0,853475155720899+0,511553321809882i</v>
      </c>
      <c r="CD185" s="240" t="str">
        <f t="shared" ca="1" si="253"/>
        <v>0,0244195291968191-0,994741337776482i</v>
      </c>
      <c r="CE185" s="240" t="str">
        <f t="shared" ca="1" si="254"/>
        <v>-0,877547839313832+0,469059092442694i</v>
      </c>
      <c r="CF185" s="240" t="str">
        <f t="shared" ca="1" si="255"/>
        <v>0,840663957988864+0,53234458034814i</v>
      </c>
      <c r="CG185" s="240" t="str">
        <f t="shared" ca="1" si="256"/>
        <v>0,0488243489831712-0,993842455036968i</v>
      </c>
      <c r="CH185" s="240" t="str">
        <f t="shared" ca="1" si="257"/>
        <v>-0,888794824689567+0,447381718549808i</v>
      </c>
      <c r="CI185" s="240" t="str">
        <f t="shared" ca="1" si="258"/>
        <v>0,827346375722459+0,55281517441768i</v>
      </c>
      <c r="CJ185" s="240" t="str">
        <f t="shared" ca="1" si="259"/>
        <v>0,0731997588073265-0,992344918764684i</v>
      </c>
      <c r="CK185" s="240" t="str">
        <f t="shared" ca="1" si="260"/>
        <v>-0,899506433297549+0,425434858637441i</v>
      </c>
      <c r="CL185" s="240" t="str">
        <f t="shared" ca="1" si="261"/>
        <v>0,813530430935761+0,572952773297254i</v>
      </c>
      <c r="CM185" s="240" t="str">
        <f t="shared" ca="1" si="262"/>
        <v>0,0975310758329051-0,99024963101958i</v>
      </c>
      <c r="CN185" s="240" t="str">
        <f t="shared" ca="1" si="263"/>
        <v>-0,909676212864795+0,403231732674279i</v>
      </c>
      <c r="CO185" s="240" t="str">
        <f t="shared" ca="1" si="264"/>
        <v>0,799224445837917+0,592745246849447i</v>
      </c>
      <c r="CP185" s="240" t="str">
        <f t="shared" ca="1" si="265"/>
        <v>0,121803643786309-0,987557853924476i</v>
      </c>
      <c r="CQ185" s="240" t="str">
        <f t="shared" ca="1" si="266"/>
        <v>-0,919298037495999+0,380785714994068i</v>
      </c>
      <c r="CR185" s="240" t="str">
        <f t="shared" ca="1" si="267"/>
        <v>0,784437037818242+0,612180672829909i</v>
      </c>
      <c r="CS185" s="240" t="str">
        <f t="shared" ca="1" si="268"/>
        <v>0,146002841778274-0,984271208905455i</v>
      </c>
      <c r="CT185" s="240" t="str">
        <f t="shared" ca="1" si="269"/>
        <v>-0,928366111364564+0,358110326236727i</v>
      </c>
      <c r="CU185" s="240" t="str">
        <f t="shared" ca="1" si="270"/>
        <v>0,769177114259588+0,63124734406319i</v>
      </c>
      <c r="CV185" s="240" t="str">
        <f t="shared" ca="1" si="271"/>
        <v>0,170114093118701-0,980391675714324i</v>
      </c>
      <c r="CW185" s="240" t="str">
        <f t="shared" ca="1" si="272"/>
        <v>-0,936874972201147+0,335219225210366i</v>
      </c>
      <c r="CX185" s="240" t="str">
        <f t="shared" ca="1" si="273"/>
        <v>0,753453867168064+0,649933775501034i</v>
      </c>
      <c r="CY185" s="240" t="str">
        <f t="shared" ca="1" si="274"/>
        <v>0,194122874089435-0,975921591237122i</v>
      </c>
      <c r="CZ185" s="240" t="str">
        <f t="shared" ca="1" si="275"/>
        <v>-0,944819494586814+0,312126200656489i</v>
      </c>
      <c r="DA185" s="240" t="str">
        <f t="shared" ca="1" si="276"/>
        <v>0,737276767640378+0,668228711135113i</v>
      </c>
      <c r="DB185" s="240" t="str">
        <f t="shared" ca="1" si="277"/>
        <v>0,218014722700511-0,970863648085228i</v>
      </c>
      <c r="DC185" s="240" t="str">
        <f t="shared" ca="1" si="278"/>
        <v>-0,952194893038+0,288845162950481i</v>
      </c>
      <c r="DD185" s="240" t="str">
        <f t="shared" ca="1" si="279"/>
        <v>0,720655560157107+0,686121130779533i</v>
      </c>
      <c r="DE185" s="240" t="str">
        <f t="shared" ca="1" si="280"/>
        <v>0,24177524739475-0,965220892974632i</v>
      </c>
      <c r="DF185" s="240" t="str">
        <f t="shared" ca="1" si="281"/>
        <v>-0,958996724890197+0,265390135719876i</v>
      </c>
      <c r="DG185" s="240" t="str">
        <f t="shared" ca="1" si="282"/>
        <v>0,703600256710765+0,703600256711212i</v>
      </c>
      <c r="DH185" s="240" t="str">
        <f t="shared" ca="1" si="283"/>
        <v>0,265390135719531-0,958996724890292i</v>
      </c>
      <c r="DI185" s="240" t="str">
        <f t="shared" ca="1" si="284"/>
        <v>-0,965220892974792+0,241775247394109i</v>
      </c>
      <c r="DJ185" s="240" t="str">
        <f t="shared" ca="1" si="285"/>
        <v>0,686121130779791+0,72065556015686i</v>
      </c>
      <c r="DK185" s="240" t="str">
        <f t="shared" ca="1" si="286"/>
        <v>0,288845162951086-0,952194893037817i</v>
      </c>
      <c r="DL185" s="240" t="str">
        <f t="shared" ca="1" si="287"/>
        <v>-0,97086364808515+0,218014722700859i</v>
      </c>
      <c r="DM185" s="240" t="str">
        <f t="shared" ca="1" si="288"/>
        <v>0,668228711134644+0,737276767640803i</v>
      </c>
      <c r="DN185" s="240" t="str">
        <f t="shared" ca="1" si="289"/>
        <v>0,31212620065615-0,944819494586927i</v>
      </c>
      <c r="DO185" s="240" t="str">
        <f t="shared" ca="1" si="290"/>
        <v>-0,975921591237052+0,194122874089785i</v>
      </c>
      <c r="DP185" s="240" t="str">
        <f t="shared" ca="1" si="291"/>
        <v>0,649933775501304+0,75345386716783i</v>
      </c>
      <c r="DQ185" s="240" t="str">
        <f t="shared" ca="1" si="292"/>
        <v>0,335219225210029-0,936874972201267i</v>
      </c>
      <c r="DR185" s="240" t="str">
        <f t="shared" ca="1" si="293"/>
        <v>-0,980391675714432+0,170114093118078i</v>
      </c>
      <c r="DS185" s="240" t="str">
        <f t="shared" ca="1" si="294"/>
        <v>0,631247344063466+0,769177114259361i</v>
      </c>
      <c r="DT185" s="240" t="str">
        <f t="shared" ca="1" si="295"/>
        <v>0,358110326237317-0,928366111364338i</v>
      </c>
      <c r="DU185" s="240" t="str">
        <f t="shared" ca="1" si="296"/>
        <v>-0,984271208905403+0,146002841778628i</v>
      </c>
      <c r="DV185" s="240" t="str">
        <f t="shared" ca="1" si="297"/>
        <v>0,612180672829411+0,784437037818631i</v>
      </c>
      <c r="DW185" s="240" t="str">
        <f t="shared" ca="1" si="298"/>
        <v>0,380785714993738-0,919298037496135i</v>
      </c>
      <c r="DX185" s="240" t="str">
        <f t="shared" ca="1" si="299"/>
        <v>-0,987557853924553+0,121803643785682i</v>
      </c>
      <c r="DY185" s="240" t="str">
        <f t="shared" ca="1" si="300"/>
        <v>0,592745246849735+0,799224445837704i</v>
      </c>
      <c r="DZ185" s="240" t="str">
        <f t="shared" ca="1" si="301"/>
        <v>0,403231732674858-0,909676212864539i</v>
      </c>
      <c r="EA185" s="240" t="str">
        <f t="shared" ca="1" si="302"/>
        <v>-0,990249631019545+0,0975310758332608i</v>
      </c>
      <c r="EB185" s="240" t="str">
        <f t="shared" ca="1" si="303"/>
        <v>0,572952773296714+0,813530430936141i</v>
      </c>
      <c r="EC185" s="240" t="str">
        <f t="shared" ca="1" si="304"/>
        <v>0,425434858637117-0,899506433297703i</v>
      </c>
      <c r="ED185" s="240" t="str">
        <f t="shared" ca="1" si="305"/>
        <v>-0,99234491876473+0,0731997588066959i</v>
      </c>
      <c r="EE185" s="240" t="str">
        <f t="shared" ca="1" si="306"/>
        <v>0,552815174417977+0,82734637572226i</v>
      </c>
      <c r="EF185" s="240" t="str">
        <f t="shared" ca="1" si="307"/>
        <v>0,447381718549464-0,88879482468974i</v>
      </c>
      <c r="EG185" s="240" t="str">
        <f t="shared" ca="1" si="308"/>
        <v>-0,99384245503695+0,0488243489835281i</v>
      </c>
      <c r="EH185" s="240" t="str">
        <f t="shared" ca="1" si="309"/>
        <v>0,532344580348465+0,840663957988656i</v>
      </c>
      <c r="EI185" s="240" t="str">
        <f t="shared" ca="1" si="310"/>
        <v>0,469059092442354-0,877547839314013i</v>
      </c>
      <c r="EJ185" s="240" t="str">
        <f t="shared" ca="1" si="311"/>
        <v>-0,994741337776473+0,0244195291971763i</v>
      </c>
      <c r="EK185" s="240" t="str">
        <f t="shared" ca="1" si="312"/>
        <v>0,51155332180934+0,853475155721225i</v>
      </c>
      <c r="EL185" s="240" t="str">
        <f t="shared" ca="1" si="313"/>
        <v>0,490453922678106-0,865772251933034i</v>
      </c>
      <c r="EM185" s="240" t="str">
        <f t="shared" ca="1" si="314"/>
        <v>-0,995041025529871-4,02757761010298E-13i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-0,0807162104017333-0,170729905287429i</v>
      </c>
      <c r="G186" s="247" t="str">
        <f t="shared" si="184"/>
        <v>-0,0941721086393728+0,240803941042762i</v>
      </c>
      <c r="H186" s="247" t="str">
        <f t="shared" si="180"/>
        <v>0,00257092738570565-0,0618860462542674i</v>
      </c>
      <c r="I186" s="247" t="str">
        <f t="shared" si="317"/>
        <v>-0,00247285353467059+0,0650638496251516i</v>
      </c>
      <c r="J186" s="275" t="str">
        <f ca="1">IMPRODUCT(1/N_FFT2,CW100)</f>
        <v>0,00373624569426134+4,22145199293918E-07i</v>
      </c>
      <c r="K186" s="274" t="str">
        <f t="shared" ca="1" si="318"/>
        <v>-9,26665476321877E-06+0,000243093484110792i</v>
      </c>
      <c r="N186" s="265">
        <f t="shared" ca="1" si="185"/>
        <v>2.9952487807801607</v>
      </c>
      <c r="O186" s="240">
        <f t="shared" ca="1" si="186"/>
        <v>0.99524878078016088</v>
      </c>
      <c r="P186" s="240" t="str">
        <f t="shared" ca="1" si="187"/>
        <v>-0,511660129354037-0,853653353343034i</v>
      </c>
      <c r="Q186" s="240" t="str">
        <f t="shared" ca="1" si="188"/>
        <v>-0,469157027589825+0,877731063086796i</v>
      </c>
      <c r="R186" s="240" t="str">
        <f t="shared" ca="1" si="189"/>
        <v>0,994049960036962-0,048834543050084i</v>
      </c>
      <c r="S186" s="240" t="str">
        <f t="shared" ca="1" si="190"/>
        <v>-0,55293059705051-0,827519117899861i</v>
      </c>
      <c r="T186" s="240" t="str">
        <f t="shared" ca="1" si="191"/>
        <v>-0,425523685452846+0,899694241819421i</v>
      </c>
      <c r="U186" s="241" t="str">
        <f t="shared" ca="1" si="192"/>
        <v>0,990456385871537-0,097551439408598i</v>
      </c>
      <c r="V186" s="240" t="str">
        <f t="shared" ca="1" si="193"/>
        <v>-0,592869006507688-0,799391316419552i</v>
      </c>
      <c r="W186" s="240" t="str">
        <f t="shared" ca="1" si="194"/>
        <v>-0,38086521948616+0,919489978319587i</v>
      </c>
      <c r="X186" s="240" t="str">
        <f t="shared" ca="1" si="195"/>
        <v>0,98447671551882-0,146033325805011i</v>
      </c>
      <c r="Y186" s="240" t="str">
        <f t="shared" ca="1" si="196"/>
        <v>-0,631379142598973-0,769337711239597i</v>
      </c>
      <c r="Z186" s="240" t="str">
        <f t="shared" ca="1" si="197"/>
        <v>-0,33528921584578+0,93707058292421i</v>
      </c>
      <c r="AA186" s="240" t="str">
        <f t="shared" ca="1" si="198"/>
        <v>0,976125354528445-0,194163405128552i</v>
      </c>
      <c r="AB186" s="240" t="str">
        <f t="shared" ca="1" si="199"/>
        <v>-0,668368231033531-0,737430704127178i</v>
      </c>
      <c r="AC186" s="240" t="str">
        <f t="shared" ca="1" si="200"/>
        <v>-0,288905471116658+0,952393702416841i</v>
      </c>
      <c r="AD186" s="240" t="str">
        <f t="shared" ca="1" si="201"/>
        <v>0,96542242206053-0,241825727802433i</v>
      </c>
      <c r="AE186" s="240" t="str">
        <f t="shared" ca="1" si="202"/>
        <v>-0,703747161857314-0,703747161857277i</v>
      </c>
      <c r="AF186" s="240" t="str">
        <f t="shared" ca="1" si="203"/>
        <v>-0,241825727802489+0,965422422060516i</v>
      </c>
      <c r="AG186" s="240" t="str">
        <f t="shared" ca="1" si="204"/>
        <v>0,952393702416828-0,288905471116701i</v>
      </c>
      <c r="AH186" s="240" t="str">
        <f t="shared" ca="1" si="205"/>
        <v>-0,737430704127208-0,668368231033498i</v>
      </c>
      <c r="AI186" s="240" t="str">
        <f t="shared" ca="1" si="206"/>
        <v>-0,194163405128605+0,976125354528435i</v>
      </c>
      <c r="AJ186" s="240" t="str">
        <f t="shared" ca="1" si="207"/>
        <v>0,937070582924193-0,335289215845826i</v>
      </c>
      <c r="AK186" s="240" t="str">
        <f t="shared" ca="1" si="208"/>
        <v>-0,769337711239566-0,631379142599012i</v>
      </c>
      <c r="AL186" s="240" t="str">
        <f t="shared" ca="1" si="209"/>
        <v>-0,146033325804971+0,984476715518826i</v>
      </c>
      <c r="AM186" s="240" t="str">
        <f t="shared" ca="1" si="210"/>
        <v>0,91948997831961-0,380865219486107i</v>
      </c>
      <c r="AN186" s="240" t="str">
        <f t="shared" ca="1" si="211"/>
        <v>-0,799391316419579-0,592869006507651i</v>
      </c>
      <c r="AO186" s="240" t="str">
        <f t="shared" ca="1" si="212"/>
        <v>-0,0975514394085531+0,990456385871542i</v>
      </c>
      <c r="AP186" s="240" t="str">
        <f t="shared" ca="1" si="213"/>
        <v>0,899694241819444-0,425523685452799i</v>
      </c>
      <c r="AQ186" s="240" t="str">
        <f t="shared" ca="1" si="214"/>
        <v>-0,827519117899871-0,552930597050495i</v>
      </c>
      <c r="AR186" s="240" t="str">
        <f t="shared" ca="1" si="215"/>
        <v>-0,827519117899871-0,552930597050495i</v>
      </c>
      <c r="AS186" s="240" t="str">
        <f t="shared" ca="1" si="216"/>
        <v>0,877731063086785-0,469157027589845i</v>
      </c>
      <c r="AT186" s="240" t="str">
        <f t="shared" ca="1" si="217"/>
        <v>-0,853653353343026-0,51166012935405i</v>
      </c>
      <c r="AU186" s="240" t="str">
        <f t="shared" ca="1" si="218"/>
        <v>5,21838722000032E-14+0,995248780780161i</v>
      </c>
      <c r="AV186" s="240" t="str">
        <f t="shared" ca="1" si="219"/>
        <v>0,853653353343031-0,511660129354042i</v>
      </c>
      <c r="AW186" s="240" t="str">
        <f t="shared" ca="1" si="220"/>
        <v>-0,877731063086777-0,469157027589859i</v>
      </c>
      <c r="AX186" s="240" t="str">
        <f t="shared" ca="1" si="221"/>
        <v>0,0488345430501025+0,994049960036961i</v>
      </c>
      <c r="AY186" s="240" t="str">
        <f t="shared" ca="1" si="222"/>
        <v>0,827519117899876-0,552930597050487i</v>
      </c>
      <c r="AZ186" s="240" t="str">
        <f t="shared" ca="1" si="223"/>
        <v>-0,899694241819443-0,425523685452801i</v>
      </c>
      <c r="BA186" s="240" t="str">
        <f t="shared" ca="1" si="224"/>
        <v>0,0975514394085445+0,990456385871543i</v>
      </c>
      <c r="BB186" s="240" t="str">
        <f t="shared" ca="1" si="225"/>
        <v>0,79939131641953-0,592869006507719i</v>
      </c>
      <c r="BC186" s="240" t="str">
        <f t="shared" ca="1" si="226"/>
        <v>-0,919489978319606-0,380865219486115i</v>
      </c>
      <c r="BD186" s="240" t="str">
        <f t="shared" ca="1" si="227"/>
        <v>0,146033325804955+0,984476715518829i</v>
      </c>
      <c r="BE186" s="240" t="str">
        <f t="shared" ca="1" si="228"/>
        <v>0,769337711239567-0,631379142599011i</v>
      </c>
      <c r="BF186" s="240" t="str">
        <f t="shared" ca="1" si="229"/>
        <v>-0,93707058292419-0,335289215845835i</v>
      </c>
      <c r="BG186" s="240" t="str">
        <f t="shared" ca="1" si="230"/>
        <v>0,194163405128507+0,976125354528454i</v>
      </c>
      <c r="BH186" s="240" t="str">
        <f t="shared" ca="1" si="231"/>
        <v>0,737430704127214-0,668368231033491i</v>
      </c>
      <c r="BI186" s="240" t="str">
        <f t="shared" ca="1" si="232"/>
        <v>-0,952393702416824-0,288905471116717i</v>
      </c>
      <c r="BJ186" s="240" t="str">
        <f t="shared" ca="1" si="233"/>
        <v>0,241825727802481+0,965422422060518i</v>
      </c>
      <c r="BK186" s="240" t="str">
        <f t="shared" ca="1" si="234"/>
        <v>0,70374716185718-0,70374716185741i</v>
      </c>
      <c r="BL186" s="240" t="str">
        <f t="shared" ca="1" si="235"/>
        <v>-0,965422422060405-0,241825727802932i</v>
      </c>
      <c r="BM186" s="240" t="str">
        <f t="shared" ca="1" si="236"/>
        <v>0,288905471116554+0,952393702416873i</v>
      </c>
      <c r="BN186" s="240" t="str">
        <f t="shared" ca="1" si="237"/>
        <v>0,668368231033312-0,737430704127376i</v>
      </c>
      <c r="BO186" s="240" t="str">
        <f t="shared" ca="1" si="238"/>
        <v>-0,976125354528366-0,19416340512895i</v>
      </c>
      <c r="BP186" s="240" t="str">
        <f t="shared" ca="1" si="239"/>
        <v>0,335289215845769+0,937070582924214i</v>
      </c>
      <c r="BQ186" s="240" t="str">
        <f t="shared" ca="1" si="240"/>
        <v>0,631379142598747-0,769337711239782i</v>
      </c>
      <c r="BR186" s="240" t="str">
        <f t="shared" ca="1" si="241"/>
        <v>-0,984476715518775-0,146033325805317i</v>
      </c>
      <c r="BS186" s="240" t="str">
        <f t="shared" ca="1" si="242"/>
        <v>0,380865219486155+0,919489978319589i</v>
      </c>
      <c r="BT186" s="240" t="str">
        <f t="shared" ca="1" si="243"/>
        <v>0,592869006507376-0,799391316419783i</v>
      </c>
      <c r="BU186" s="240" t="str">
        <f t="shared" ca="1" si="244"/>
        <v>-0,990456385871516-0,0975514394088109i</v>
      </c>
      <c r="BV186" s="240" t="str">
        <f t="shared" ca="1" si="245"/>
        <v>0,42552368545293+0,899694241819382i</v>
      </c>
      <c r="BW186" s="240" t="str">
        <f t="shared" ca="1" si="246"/>
        <v>0,552930597050134-0,827519117900112i</v>
      </c>
      <c r="BX186" s="240" t="str">
        <f t="shared" ca="1" si="247"/>
        <v>-0,994049960036953-0,0488345430502711i</v>
      </c>
      <c r="BY186" s="240" t="str">
        <f t="shared" ca="1" si="248"/>
        <v>0,469157027589972+0,877731063086718i</v>
      </c>
      <c r="BZ186" s="240" t="str">
        <f t="shared" ca="1" si="249"/>
        <v>0,51166012935443-0,853653353342799i</v>
      </c>
      <c r="CA186" s="240" t="str">
        <f t="shared" ca="1" si="250"/>
        <v>-0,995248780780161-1,21925628866375E-13i</v>
      </c>
      <c r="CB186" s="240" t="str">
        <f t="shared" ca="1" si="251"/>
        <v>0,511660129354245+0,853653353342909i</v>
      </c>
      <c r="CC186" s="240" t="str">
        <f t="shared" ca="1" si="252"/>
        <v>0,469157027590162-0,877731063086616i</v>
      </c>
      <c r="CD186" s="240" t="str">
        <f t="shared" ca="1" si="253"/>
        <v>-0,994049960036964+0,0488345430500557i</v>
      </c>
      <c r="CE186" s="240" t="str">
        <f t="shared" ca="1" si="254"/>
        <v>0,552930597050766+0,82751911789969i</v>
      </c>
      <c r="CF186" s="240" t="str">
        <f t="shared" ca="1" si="255"/>
        <v>0,425523685453125-0,89969424181929i</v>
      </c>
      <c r="CG186" s="240" t="str">
        <f t="shared" ca="1" si="256"/>
        <v>-0,990456385871538+0,0975514394085963i</v>
      </c>
      <c r="CH186" s="240" t="str">
        <f t="shared" ca="1" si="257"/>
        <v>0,59286900650801+0,799391316419313i</v>
      </c>
      <c r="CI186" s="240" t="str">
        <f t="shared" ca="1" si="258"/>
        <v>0,380865219486354-0,919489978319507i</v>
      </c>
      <c r="CJ186" s="240" t="str">
        <f t="shared" ca="1" si="259"/>
        <v>-0,984476715518806+0,146033325805104i</v>
      </c>
      <c r="CK186" s="240" t="str">
        <f t="shared" ca="1" si="260"/>
        <v>0,631379142599357+0,769337711239283i</v>
      </c>
      <c r="CL186" s="240" t="str">
        <f t="shared" ca="1" si="261"/>
        <v>0,335289215845985-0,937070582924136i</v>
      </c>
      <c r="CM186" s="240" t="str">
        <f t="shared" ca="1" si="262"/>
        <v>-0,976125354528408+0,194163405128738i</v>
      </c>
      <c r="CN186" s="240" t="str">
        <f t="shared" ca="1" si="263"/>
        <v>0,668368231033162+0,737430704127512i</v>
      </c>
      <c r="CO186" s="240" t="str">
        <f t="shared" ca="1" si="264"/>
        <v>0,288905471116774-0,952393702416806i</v>
      </c>
      <c r="CP186" s="240" t="str">
        <f t="shared" ca="1" si="265"/>
        <v>-0,965422422060461+0,24182572780271i</v>
      </c>
      <c r="CQ186" s="240" t="str">
        <f t="shared" ca="1" si="266"/>
        <v>0,703747161857027+0,703747161857564i</v>
      </c>
      <c r="CR186" s="240" t="str">
        <f t="shared" ca="1" si="267"/>
        <v>0,241825727802484-0,965422422060517i</v>
      </c>
      <c r="CS186" s="240" t="str">
        <f t="shared" ca="1" si="268"/>
        <v>-0,952393702416746+0,28890547111697i</v>
      </c>
      <c r="CT186" s="240" t="str">
        <f t="shared" ca="1" si="269"/>
        <v>0,737430704127003+0,668368231033724i</v>
      </c>
      <c r="CU186" s="240" t="str">
        <f t="shared" ca="1" si="270"/>
        <v>0,19416340512851-0,976125354528454i</v>
      </c>
      <c r="CV186" s="240" t="str">
        <f t="shared" ca="1" si="271"/>
        <v>-0,937070582924068+0,335289215846177i</v>
      </c>
      <c r="CW186" s="240" t="str">
        <f t="shared" ca="1" si="272"/>
        <v>0,76933771123943+0,631379142599177i</v>
      </c>
      <c r="CX186" s="240" t="str">
        <f t="shared" ca="1" si="273"/>
        <v>0,146033325804874-0,984476715518841i</v>
      </c>
      <c r="CY186" s="240" t="str">
        <f t="shared" ca="1" si="274"/>
        <v>-0,919489978319808+0,380865219485628i</v>
      </c>
      <c r="CZ186" s="240" t="str">
        <f t="shared" ca="1" si="275"/>
        <v>0,799391316419451+0,592869006507823i</v>
      </c>
      <c r="DA186" s="240" t="str">
        <f t="shared" ca="1" si="276"/>
        <v>0,0975514394083648-0,99045638587156i</v>
      </c>
      <c r="DB186" s="240" t="str">
        <f t="shared" ca="1" si="277"/>
        <v>-0,899694241819614+0,42552368545244i</v>
      </c>
      <c r="DC186" s="240" t="str">
        <f t="shared" ca="1" si="278"/>
        <v>0,827519117899803+0,552930597050596i</v>
      </c>
      <c r="DD186" s="240" t="str">
        <f t="shared" ca="1" si="279"/>
        <v>0,0488345430498234-0,994049960036975i</v>
      </c>
      <c r="DE186" s="240" t="str">
        <f t="shared" ca="1" si="280"/>
        <v>-0,877731063086972+0,469157027589494i</v>
      </c>
      <c r="DF186" s="240" t="str">
        <f t="shared" ca="1" si="281"/>
        <v>0,853653353343029+0,511660129354045i</v>
      </c>
      <c r="DG186" s="240" t="str">
        <f t="shared" ca="1" si="282"/>
        <v>-3,26271646549795E-13-0,995248780780161i</v>
      </c>
      <c r="DH186" s="240" t="str">
        <f t="shared" ca="1" si="283"/>
        <v>-0,853653353343188+0,51166012935378i</v>
      </c>
      <c r="DI186" s="240" t="str">
        <f t="shared" ca="1" si="284"/>
        <v>0,877731063086827+0,469157027589767i</v>
      </c>
      <c r="DJ186" s="240" t="str">
        <f t="shared" ca="1" si="285"/>
        <v>-0,0488345430504751-0,994049960036943i</v>
      </c>
      <c r="DK186" s="240" t="str">
        <f t="shared" ca="1" si="286"/>
        <v>-0,82751911789999+0,552930597050316i</v>
      </c>
      <c r="DL186" s="240" t="str">
        <f t="shared" ca="1" si="287"/>
        <v>0,899694241819482+0,42552368545272i</v>
      </c>
      <c r="DM186" s="240" t="str">
        <f t="shared" ca="1" si="288"/>
        <v>-0,0975514394090424-0,990456385871494i</v>
      </c>
      <c r="DN186" s="240" t="str">
        <f t="shared" ca="1" si="289"/>
        <v>-0,799391316419652+0,592869006507552i</v>
      </c>
      <c r="DO186" s="240" t="str">
        <f t="shared" ca="1" si="290"/>
        <v>0,919489978319679+0,38086521948594i</v>
      </c>
      <c r="DP186" s="240" t="str">
        <f t="shared" ca="1" si="291"/>
        <v>-0,146033325804569-0,984476715518886i</v>
      </c>
      <c r="DQ186" s="240" t="str">
        <f t="shared" ca="1" si="292"/>
        <v>-0,769337711239644+0,631379142598916i</v>
      </c>
      <c r="DR186" s="240" t="str">
        <f t="shared" ca="1" si="293"/>
        <v>0,937070582924287+0,335289215845563i</v>
      </c>
      <c r="DS186" s="240" t="str">
        <f t="shared" ca="1" si="294"/>
        <v>-0,194163405128206-0,976125354528514i</v>
      </c>
      <c r="DT186" s="240" t="str">
        <f t="shared" ca="1" si="295"/>
        <v>-0,73743070412723+0,668368231033474i</v>
      </c>
      <c r="DU186" s="240" t="str">
        <f t="shared" ca="1" si="296"/>
        <v>0,952393702416936+0,288905471116345i</v>
      </c>
      <c r="DV186" s="240" t="str">
        <f t="shared" ca="1" si="297"/>
        <v>-0,241825727802184-0,965422422060592i</v>
      </c>
      <c r="DW186" s="240" t="str">
        <f t="shared" ca="1" si="298"/>
        <v>-0,703747161857246+0,703747161857345i</v>
      </c>
      <c r="DX186" s="240" t="str">
        <f t="shared" ca="1" si="299"/>
        <v>0,965422422060619+0,241825727802077i</v>
      </c>
      <c r="DY186" s="240" t="str">
        <f t="shared" ca="1" si="300"/>
        <v>-0,288905471116452-0,952393702416903i</v>
      </c>
      <c r="DZ186" s="240" t="str">
        <f t="shared" ca="1" si="301"/>
        <v>-0,668368231033392+0,737430704127304i</v>
      </c>
      <c r="EA186" s="240" t="str">
        <f t="shared" ca="1" si="302"/>
        <v>0,976125354528541+0,19416340512807i</v>
      </c>
      <c r="EB186" s="240" t="str">
        <f t="shared" ca="1" si="303"/>
        <v>-0,335289215845668-0,937070582924251i</v>
      </c>
      <c r="EC186" s="240" t="str">
        <f t="shared" ca="1" si="304"/>
        <v>-0,631379142598831+0,769337711239715i</v>
      </c>
      <c r="ED186" s="240" t="str">
        <f t="shared" ca="1" si="305"/>
        <v>0,984476715518757+0,146033325805437i</v>
      </c>
      <c r="EE186" s="240" t="str">
        <f t="shared" ca="1" si="306"/>
        <v>-0,380865219486042-0,919489978319636i</v>
      </c>
      <c r="EF186" s="240" t="str">
        <f t="shared" ca="1" si="307"/>
        <v>-0,592869006507463+0,799391316419719i</v>
      </c>
      <c r="EG186" s="240" t="str">
        <f t="shared" ca="1" si="308"/>
        <v>0,990456385871504+0,0975514394089322i</v>
      </c>
      <c r="EH186" s="240" t="str">
        <f t="shared" ca="1" si="309"/>
        <v>-0,425523685452819-0,899694241819434i</v>
      </c>
      <c r="EI186" s="240" t="str">
        <f t="shared" ca="1" si="310"/>
        <v>-0,552930597050223+0,827519117900052i</v>
      </c>
      <c r="EJ186" s="240" t="str">
        <f t="shared" ca="1" si="311"/>
        <v>0,994049960036947+0,0488345430503928i</v>
      </c>
      <c r="EK186" s="240" t="str">
        <f t="shared" ca="1" si="312"/>
        <v>-0,469157027589865-0,877731063086774i</v>
      </c>
      <c r="EL186" s="240" t="str">
        <f t="shared" ca="1" si="313"/>
        <v>-0,511660129353686+0,853653353343245i</v>
      </c>
      <c r="EM186" s="240" t="str">
        <f t="shared" ca="1" si="314"/>
        <v>0,995248780780161+2,43851257732748E-13i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-0,0803499272569593-0,167979687715926i</v>
      </c>
      <c r="G187" s="247" t="str">
        <f t="shared" si="184"/>
        <v>-0,0921107497876534+0,238837479570089i</v>
      </c>
      <c r="H187" s="247" t="str">
        <f t="shared" si="180"/>
        <v>0,00255587689025532-0,061173816045401i</v>
      </c>
      <c r="I187" s="247" t="str">
        <f t="shared" si="317"/>
        <v>-0,00243266245893474+0,064235386044313i</v>
      </c>
      <c r="J187" s="275" t="str">
        <f ca="1">IMPRODUCT(1/N_FFT2,CX100)</f>
        <v>0,00744726763806141+0,0000799866880967465i</v>
      </c>
      <c r="K187" s="274" t="str">
        <f t="shared" ca="1" si="318"/>
        <v>-0,0000232546641930521+0,000478183531092846i</v>
      </c>
      <c r="N187" s="265">
        <f t="shared" ca="1" si="185"/>
        <v>2.9954373959246148</v>
      </c>
      <c r="O187" s="240">
        <f t="shared" ca="1" si="186"/>
        <v>0.99543739592461478</v>
      </c>
      <c r="P187" s="240" t="str">
        <f t="shared" ca="1" si="187"/>
        <v>-0,532556637566277-0,840998832929796i</v>
      </c>
      <c r="Q187" s="240" t="str">
        <f t="shared" ca="1" si="188"/>
        <v>-0,42560432881855+0,899864747890531i</v>
      </c>
      <c r="R187" s="240" t="str">
        <f t="shared" ca="1" si="189"/>
        <v>0,987951243429413-0,121852163753683i</v>
      </c>
      <c r="S187" s="240" t="str">
        <f t="shared" ca="1" si="190"/>
        <v>-0,631498798779923-0,76948351271791i</v>
      </c>
      <c r="T187" s="240" t="str">
        <f t="shared" ca="1" si="191"/>
        <v>-0,312250534811738+0,945195859446581i</v>
      </c>
      <c r="U187" s="241" t="str">
        <f t="shared" ca="1" si="192"/>
        <v>0,965605384645462-0,241871557544223i</v>
      </c>
      <c r="V187" s="240" t="str">
        <f t="shared" ca="1" si="193"/>
        <v>-0,720942630259215-0,686394444237497i</v>
      </c>
      <c r="W187" s="240" t="str">
        <f t="shared" ca="1" si="194"/>
        <v>-0,194200202117831+0,976310345485784i</v>
      </c>
      <c r="X187" s="240" t="str">
        <f t="shared" ca="1" si="195"/>
        <v>0,928735922088474-0,358252977974572i</v>
      </c>
      <c r="Y187" s="240" t="str">
        <f t="shared" ca="1" si="196"/>
        <v>-0,799542813524116-0,592981364418073i</v>
      </c>
      <c r="Z187" s="240" t="str">
        <f t="shared" ca="1" si="197"/>
        <v>-0,0732289176220222+0,992740215176702i</v>
      </c>
      <c r="AA187" s="240" t="str">
        <f t="shared" ca="1" si="198"/>
        <v>0,877897406793495-0,469245940153386i</v>
      </c>
      <c r="AB187" s="240" t="str">
        <f t="shared" ca="1" si="199"/>
        <v>-0,866117128657158-0,490649292929135i</v>
      </c>
      <c r="AC187" s="240" t="str">
        <f t="shared" ca="1" si="200"/>
        <v>0,0488437979565854+0,994238347986213i</v>
      </c>
      <c r="AD187" s="240" t="str">
        <f t="shared" ca="1" si="201"/>
        <v>0,813854497351118-0,573181006617053i</v>
      </c>
      <c r="AE187" s="240" t="str">
        <f t="shared" ca="1" si="202"/>
        <v>-0,919664235991084-0,380937399377002i</v>
      </c>
      <c r="AF187" s="240" t="str">
        <f t="shared" ca="1" si="203"/>
        <v>0,170181857349895+0,980782210602394i</v>
      </c>
      <c r="AG187" s="240" t="str">
        <f t="shared" ca="1" si="204"/>
        <v>0,737570458730769-0,668494897222755i</v>
      </c>
      <c r="AH187" s="240" t="str">
        <f t="shared" ca="1" si="205"/>
        <v>-0,959378737189872-0,265495852760726i</v>
      </c>
      <c r="AI187" s="240" t="str">
        <f t="shared" ca="1" si="206"/>
        <v>0,288960223203046+0,952574195856483i</v>
      </c>
      <c r="AJ187" s="240" t="str">
        <f t="shared" ca="1" si="207"/>
        <v>0,650192673878555-0,753754002337522i</v>
      </c>
      <c r="AK187" s="240" t="str">
        <f t="shared" ca="1" si="208"/>
        <v>-0,984663289189143-0,146061001394607i</v>
      </c>
      <c r="AL187" s="240" t="str">
        <f t="shared" ca="1" si="209"/>
        <v>0,403392358334207+0,910038578546396i</v>
      </c>
      <c r="AM187" s="240" t="str">
        <f t="shared" ca="1" si="210"/>
        <v>0,553035386010269-0,827675945660891i</v>
      </c>
      <c r="AN187" s="240" t="str">
        <f t="shared" ca="1" si="211"/>
        <v>-0,995137588791863-0,0244292566136539i</v>
      </c>
      <c r="AO187" s="240" t="str">
        <f t="shared" ca="1" si="212"/>
        <v>0,511757096917377+0,853815133948723i</v>
      </c>
      <c r="AP187" s="240" t="str">
        <f t="shared" ca="1" si="213"/>
        <v>0,447559931169623-0,889148872358628i</v>
      </c>
      <c r="AQ187" s="240" t="str">
        <f t="shared" ca="1" si="214"/>
        <v>-0,990644092782526+0,0975699269255835i</v>
      </c>
      <c r="AR187" s="240" t="str">
        <f t="shared" ca="1" si="215"/>
        <v>-0,990644092782526+0,0975699269255835i</v>
      </c>
      <c r="AS187" s="240" t="str">
        <f t="shared" ca="1" si="216"/>
        <v>0,335352758374152-0,937248172394071i</v>
      </c>
      <c r="AT187" s="240" t="str">
        <f t="shared" ca="1" si="217"/>
        <v>-0,97125038752365+0,218101567945618i</v>
      </c>
      <c r="AU187" s="240" t="str">
        <f t="shared" ca="1" si="218"/>
        <v>0,703880532904968+0,703880532904979i</v>
      </c>
      <c r="AV187" s="240" t="str">
        <f t="shared" ca="1" si="219"/>
        <v>0,218101567945618-0,97125038752365i</v>
      </c>
      <c r="AW187" s="240" t="str">
        <f t="shared" ca="1" si="220"/>
        <v>-0,937248172394071+0,335352758374152i</v>
      </c>
      <c r="AX187" s="240" t="str">
        <f t="shared" ca="1" si="221"/>
        <v>0,784749515003075+0,612424532418173i</v>
      </c>
      <c r="AY187" s="240" t="str">
        <f t="shared" ca="1" si="222"/>
        <v>0,097569926925682-0,990644092782516i</v>
      </c>
      <c r="AZ187" s="240" t="str">
        <f t="shared" ca="1" si="223"/>
        <v>-0,889148872358631+0,447559931169616i</v>
      </c>
      <c r="BA187" s="240" t="str">
        <f t="shared" ca="1" si="224"/>
        <v>0,853815133948719+0,511757096917383i</v>
      </c>
      <c r="BB187" s="240" t="str">
        <f t="shared" ca="1" si="225"/>
        <v>-0,0244292566136539-0,995137588791863i</v>
      </c>
      <c r="BC187" s="240" t="str">
        <f t="shared" ca="1" si="226"/>
        <v>-0,827675945660895+0,553035386010263i</v>
      </c>
      <c r="BD187" s="240" t="str">
        <f t="shared" ca="1" si="227"/>
        <v>0,910038578546393+0,403392358334213i</v>
      </c>
      <c r="BE187" s="240" t="str">
        <f t="shared" ca="1" si="228"/>
        <v>-0,146061001394607-0,984663289189143i</v>
      </c>
      <c r="BF187" s="240" t="str">
        <f t="shared" ca="1" si="229"/>
        <v>-0,753754002337522+0,650192673878555i</v>
      </c>
      <c r="BG187" s="240" t="str">
        <f t="shared" ca="1" si="230"/>
        <v>0,952574195856481+0,288960223203053i</v>
      </c>
      <c r="BH187" s="240" t="str">
        <f t="shared" ca="1" si="231"/>
        <v>-0,265495852760712-0,959378737189876i</v>
      </c>
      <c r="BI187" s="240" t="str">
        <f t="shared" ca="1" si="232"/>
        <v>-0,668494897222755+0,737570458730769i</v>
      </c>
      <c r="BJ187" s="240" t="str">
        <f t="shared" ca="1" si="233"/>
        <v>0,980782210602358+0,170181857350097i</v>
      </c>
      <c r="BK187" s="240" t="str">
        <f t="shared" ca="1" si="234"/>
        <v>-0,380937399376989-0,91966423599109i</v>
      </c>
      <c r="BL187" s="240" t="str">
        <f t="shared" ca="1" si="235"/>
        <v>-0,573181006616891+0,813854497351231i</v>
      </c>
      <c r="BM187" s="240" t="str">
        <f t="shared" ca="1" si="236"/>
        <v>0,994238347986232+0,0488437979561969i</v>
      </c>
      <c r="BN187" s="240" t="str">
        <f t="shared" ca="1" si="237"/>
        <v>-0,49064929292878-0,866117128657358i</v>
      </c>
      <c r="BO187" s="240" t="str">
        <f t="shared" ca="1" si="238"/>
        <v>-0,469245940153651+0,877897406793353i</v>
      </c>
      <c r="BP187" s="240" t="str">
        <f t="shared" ca="1" si="239"/>
        <v>0,99274021517671-0,0732289176219164i</v>
      </c>
      <c r="BQ187" s="240" t="str">
        <f t="shared" ca="1" si="240"/>
        <v>-0,592981364418143-0,799542813524064i</v>
      </c>
      <c r="BR187" s="240" t="str">
        <f t="shared" ca="1" si="241"/>
        <v>-0,358252977974295+0,928735922088582i</v>
      </c>
      <c r="BS187" s="240" t="str">
        <f t="shared" ca="1" si="242"/>
        <v>0,976310345485883-0,194200202117338i</v>
      </c>
      <c r="BT187" s="240" t="str">
        <f t="shared" ca="1" si="243"/>
        <v>-0,686394444237275-0,720942630259427i</v>
      </c>
      <c r="BU187" s="240" t="str">
        <f t="shared" ca="1" si="244"/>
        <v>-0,24187155754432+0,965605384645438i</v>
      </c>
      <c r="BV187" s="240" t="str">
        <f t="shared" ca="1" si="245"/>
        <v>0,945195859446552-0,312250534811828i</v>
      </c>
      <c r="BW187" s="240" t="str">
        <f t="shared" ca="1" si="246"/>
        <v>-0,769483512718069-0,631498798779729i</v>
      </c>
      <c r="BX187" s="240" t="str">
        <f t="shared" ca="1" si="247"/>
        <v>-0,121852163753251+0,987951243429466i</v>
      </c>
      <c r="BY187" s="240" t="str">
        <f t="shared" ca="1" si="248"/>
        <v>0,899864747890695-0,425604328818205i</v>
      </c>
      <c r="BZ187" s="240" t="str">
        <f t="shared" ca="1" si="249"/>
        <v>-0,84099883292969-0,532556637566444i</v>
      </c>
      <c r="CA187" s="240" t="str">
        <f t="shared" ca="1" si="250"/>
        <v>-1,41463399881798E-14+0,995437395924615i</v>
      </c>
      <c r="CB187" s="240" t="str">
        <f t="shared" ca="1" si="251"/>
        <v>0,840998832929705-0,53255663756642i</v>
      </c>
      <c r="CC187" s="240" t="str">
        <f t="shared" ca="1" si="252"/>
        <v>-0,899864747890695-0,425604328818205i</v>
      </c>
      <c r="CD187" s="240" t="str">
        <f t="shared" ca="1" si="253"/>
        <v>0,121852163753251+0,987951243429466i</v>
      </c>
      <c r="CE187" s="240" t="str">
        <f t="shared" ca="1" si="254"/>
        <v>0,769483512718069-0,631498798779729i</v>
      </c>
      <c r="CF187" s="240" t="str">
        <f t="shared" ca="1" si="255"/>
        <v>-0,945195859446547-0,312250534811841i</v>
      </c>
      <c r="CG187" s="240" t="str">
        <f t="shared" ca="1" si="256"/>
        <v>0,241871557544306+0,965605384645441i</v>
      </c>
      <c r="CH187" s="240" t="str">
        <f t="shared" ca="1" si="257"/>
        <v>0,686394444237295-0,720942630259408i</v>
      </c>
      <c r="CI187" s="240" t="str">
        <f t="shared" ca="1" si="258"/>
        <v>-0,976310345485684-0,194200202118338i</v>
      </c>
      <c r="CJ187" s="240" t="str">
        <f t="shared" ca="1" si="259"/>
        <v>0,358252977974295+0,928735922088582i</v>
      </c>
      <c r="CK187" s="240" t="str">
        <f t="shared" ca="1" si="260"/>
        <v>0,592981364418154-0,799542813524055i</v>
      </c>
      <c r="CL187" s="240" t="str">
        <f t="shared" ca="1" si="261"/>
        <v>-0,992740215176709-0,0732289176219306i</v>
      </c>
      <c r="CM187" s="240" t="str">
        <f t="shared" ca="1" si="262"/>
        <v>0,469245940153638+0,87789740679336i</v>
      </c>
      <c r="CN187" s="240" t="str">
        <f t="shared" ca="1" si="263"/>
        <v>0,490649292928805-0,866117128657344i</v>
      </c>
      <c r="CO187" s="240" t="str">
        <f t="shared" ca="1" si="264"/>
        <v>-0,994238347986234+0,0488437979561687i</v>
      </c>
      <c r="CP187" s="240" t="str">
        <f t="shared" ca="1" si="265"/>
        <v>0,573181006616891+0,813854497351231i</v>
      </c>
      <c r="CQ187" s="240" t="str">
        <f t="shared" ca="1" si="266"/>
        <v>0,380937399377002-0,919664235991084i</v>
      </c>
      <c r="CR187" s="240" t="str">
        <f t="shared" ca="1" si="267"/>
        <v>-0,980782210602361+0,170181857350083i</v>
      </c>
      <c r="CS187" s="240" t="str">
        <f t="shared" ca="1" si="268"/>
        <v>0,668494897223037+0,737570458730512i</v>
      </c>
      <c r="CT187" s="240" t="str">
        <f t="shared" ca="1" si="269"/>
        <v>0,265495852761121-0,959378737189763i</v>
      </c>
      <c r="CU187" s="240" t="str">
        <f t="shared" ca="1" si="270"/>
        <v>-0,952574195856575+0,288960223202741i</v>
      </c>
      <c r="CV187" s="240" t="str">
        <f t="shared" ca="1" si="271"/>
        <v>0,753754002337457+0,650192673878631i</v>
      </c>
      <c r="CW187" s="240" t="str">
        <f t="shared" ca="1" si="272"/>
        <v>0,146061001394509-0,984663289189158i</v>
      </c>
      <c r="CX187" s="240" t="str">
        <f t="shared" ca="1" si="273"/>
        <v>-0,910038578546279+0,403392358334472i</v>
      </c>
      <c r="CY187" s="240" t="str">
        <f t="shared" ca="1" si="274"/>
        <v>0,827675945660613+0,553035386010686i</v>
      </c>
      <c r="CZ187" s="240" t="str">
        <f t="shared" ca="1" si="275"/>
        <v>0,0244292566139651-0,995137588791855i</v>
      </c>
      <c r="DA187" s="240" t="str">
        <f t="shared" ca="1" si="276"/>
        <v>-0,853815133948785+0,511757096917274i</v>
      </c>
      <c r="DB187" s="240" t="str">
        <f t="shared" ca="1" si="277"/>
        <v>0,889148872358676+0,447559931169528i</v>
      </c>
      <c r="DC187" s="240" t="str">
        <f t="shared" ca="1" si="278"/>
        <v>-0,097569926925879-0,990644092782497i</v>
      </c>
      <c r="DD187" s="240" t="str">
        <f t="shared" ca="1" si="279"/>
        <v>-0,78474951500284+0,612424532418473i</v>
      </c>
      <c r="DE187" s="240" t="str">
        <f t="shared" ca="1" si="280"/>
        <v>0,937248172393933+0,335352758374538i</v>
      </c>
      <c r="DF187" s="240" t="str">
        <f t="shared" ca="1" si="281"/>
        <v>-0,218101567945411-0,971250387523697i</v>
      </c>
      <c r="DG187" s="240" t="str">
        <f t="shared" ca="1" si="282"/>
        <v>-0,703880532904989+0,703880532904958i</v>
      </c>
      <c r="DH187" s="240" t="str">
        <f t="shared" ca="1" si="283"/>
        <v>0,971250387523694+0,218101567945424i</v>
      </c>
      <c r="DI187" s="240" t="str">
        <f t="shared" ca="1" si="284"/>
        <v>-0,335352758374524-0,937248172393938i</v>
      </c>
      <c r="DJ187" s="240" t="str">
        <f t="shared" ca="1" si="285"/>
        <v>-0,612424532418484+0,784749515002831i</v>
      </c>
      <c r="DK187" s="240" t="str">
        <f t="shared" ca="1" si="286"/>
        <v>0,990644092782495+0,0975699269258932i</v>
      </c>
      <c r="DL187" s="240" t="str">
        <f t="shared" ca="1" si="287"/>
        <v>-0,447559931169516-0,889148872358683i</v>
      </c>
      <c r="DM187" s="240" t="str">
        <f t="shared" ca="1" si="288"/>
        <v>-0,511757096917311+0,853815133948763i</v>
      </c>
      <c r="DN187" s="240" t="str">
        <f t="shared" ca="1" si="289"/>
        <v>0,995137588791855-0,0244292566139509i</v>
      </c>
      <c r="DO187" s="240" t="str">
        <f t="shared" ca="1" si="290"/>
        <v>-0,553035386010674-0,827675945660621i</v>
      </c>
      <c r="DP187" s="240" t="str">
        <f t="shared" ca="1" si="291"/>
        <v>-0,403392358334485+0,910038578546273i</v>
      </c>
      <c r="DQ187" s="240" t="str">
        <f t="shared" ca="1" si="292"/>
        <v>0,98466328918916-0,146061001394495i</v>
      </c>
      <c r="DR187" s="240" t="str">
        <f t="shared" ca="1" si="293"/>
        <v>-0,65019267387862-0,753754002337466i</v>
      </c>
      <c r="DS187" s="240" t="str">
        <f t="shared" ca="1" si="294"/>
        <v>-0,288960223202782+0,952574195856562i</v>
      </c>
      <c r="DT187" s="240" t="str">
        <f t="shared" ca="1" si="295"/>
        <v>0,959378737189767-0,265495852761107i</v>
      </c>
      <c r="DU187" s="240" t="str">
        <f t="shared" ca="1" si="296"/>
        <v>-0,737570458730503-0,668494897223048i</v>
      </c>
      <c r="DV187" s="240" t="str">
        <f t="shared" ca="1" si="297"/>
        <v>-0,170181857350097+0,980782210602358i</v>
      </c>
      <c r="DW187" s="240" t="str">
        <f t="shared" ca="1" si="298"/>
        <v>0,91966423599109-0,380937399376989i</v>
      </c>
      <c r="DX187" s="240" t="str">
        <f t="shared" ca="1" si="299"/>
        <v>-0,813854497351223-0,573181006616902i</v>
      </c>
      <c r="DY187" s="240" t="str">
        <f t="shared" ca="1" si="300"/>
        <v>-0,0488437979562111+0,994238347986232i</v>
      </c>
      <c r="DZ187" s="240" t="str">
        <f t="shared" ca="1" si="301"/>
        <v>0,866117128657365-0,490649292928768i</v>
      </c>
      <c r="EA187" s="240" t="str">
        <f t="shared" ca="1" si="302"/>
        <v>-0,877897406793353-0,469245940153651i</v>
      </c>
      <c r="EB187" s="240" t="str">
        <f t="shared" ca="1" si="303"/>
        <v>0,0732289176219164+0,99274021517671i</v>
      </c>
      <c r="EC187" s="240" t="str">
        <f t="shared" ca="1" si="304"/>
        <v>0,799542813524064-0,592981364418143i</v>
      </c>
      <c r="ED187" s="240" t="str">
        <f t="shared" ca="1" si="305"/>
        <v>-0,928735922088576-0,358252977974308i</v>
      </c>
      <c r="EE187" s="240" t="str">
        <f t="shared" ca="1" si="306"/>
        <v>0,194200202118324+0,976310345485687i</v>
      </c>
      <c r="EF187" s="240" t="str">
        <f t="shared" ca="1" si="307"/>
        <v>0,720942630259417-0,686394444237285i</v>
      </c>
      <c r="EG187" s="240" t="str">
        <f t="shared" ca="1" si="308"/>
        <v>-0,965605384645431-0,241871557544348i</v>
      </c>
      <c r="EH187" s="240" t="str">
        <f t="shared" ca="1" si="309"/>
        <v>0,312250534811828+0,945195859446552i</v>
      </c>
      <c r="EI187" s="240" t="str">
        <f t="shared" ca="1" si="310"/>
        <v>0,631498798779762-0,769483512718042i</v>
      </c>
      <c r="EJ187" s="240" t="str">
        <f t="shared" ca="1" si="311"/>
        <v>-0,987951243429464-0,121852163753266i</v>
      </c>
      <c r="EK187" s="240" t="str">
        <f t="shared" ca="1" si="312"/>
        <v>0,425604328818193+0,899864747890701i</v>
      </c>
      <c r="EL187" s="240" t="str">
        <f t="shared" ca="1" si="313"/>
        <v>0,532556637566432-0,840998832929698i</v>
      </c>
      <c r="EM187" s="240" t="str">
        <f t="shared" ca="1" si="314"/>
        <v>-0,995437395924615-2,82926799763598E-14i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-0,0799812570152999-0,165290928338593i</v>
      </c>
      <c r="G188" s="247" t="str">
        <f t="shared" si="184"/>
        <v>-0,0901060326493676+0,236889749468768i</v>
      </c>
      <c r="H188" s="247" t="str">
        <f t="shared" si="180"/>
        <v>0,00254135650510179-0,0604777657895006i</v>
      </c>
      <c r="I188" s="247" t="str">
        <f t="shared" si="317"/>
        <v>-0,00239533396500145+0,0634281636802781i</v>
      </c>
      <c r="J188" s="275" t="str">
        <f ca="1">IMPRODUCT(1/N_FFT2,CY100)</f>
        <v>0,00405621526521578-4,02043300636555E-07i</v>
      </c>
      <c r="K188" s="274" t="str">
        <f t="shared" ca="1" si="318"/>
        <v>-9,69048932584939E-06+0,000257279248792523i</v>
      </c>
      <c r="N188" s="265">
        <f t="shared" ca="1" si="185"/>
        <v>2.9956092436667268</v>
      </c>
      <c r="O188" s="240">
        <f t="shared" ca="1" si="186"/>
        <v>0.99560924366672665</v>
      </c>
      <c r="P188" s="240" t="str">
        <f t="shared" ca="1" si="187"/>
        <v>-0,553130859500391-0,827818831836405i</v>
      </c>
      <c r="Q188" s="240" t="str">
        <f t="shared" ca="1" si="188"/>
        <v>-0,381003162660789+0,919823002602733i</v>
      </c>
      <c r="R188" s="240" t="str">
        <f t="shared" ca="1" si="189"/>
        <v>0,976478891221718-0,194233727949177i</v>
      </c>
      <c r="S188" s="240" t="str">
        <f t="shared" ca="1" si="190"/>
        <v>-0,704002047608752-0,704002047608753i</v>
      </c>
      <c r="T188" s="240" t="str">
        <f t="shared" ca="1" si="191"/>
        <v>-0,194233727949189+0,976478891221716i</v>
      </c>
      <c r="U188" s="241" t="str">
        <f t="shared" ca="1" si="192"/>
        <v>0,919823002602729-0,381003162660797i</v>
      </c>
      <c r="V188" s="240" t="str">
        <f t="shared" ca="1" si="193"/>
        <v>-0,827818831836414-0,553130859500377i</v>
      </c>
      <c r="W188" s="240" t="str">
        <f t="shared" ca="1" si="194"/>
        <v>3,64688300568934E-14+0,995609243666727i</v>
      </c>
      <c r="X188" s="240" t="str">
        <f t="shared" ca="1" si="195"/>
        <v>0,827818831836428-0,553130859500355i</v>
      </c>
      <c r="Y188" s="240" t="str">
        <f t="shared" ca="1" si="196"/>
        <v>-0,91982300260272-0,38100316266082i</v>
      </c>
      <c r="Z188" s="240" t="str">
        <f t="shared" ca="1" si="197"/>
        <v>0,194233727949165+0,976478891221721i</v>
      </c>
      <c r="AA188" s="240" t="str">
        <f t="shared" ca="1" si="198"/>
        <v>0,704002047608748-0,704002047608757i</v>
      </c>
      <c r="AB188" s="240" t="str">
        <f t="shared" ca="1" si="199"/>
        <v>-0,976478891221723-0,194233727949151i</v>
      </c>
      <c r="AC188" s="240" t="str">
        <f t="shared" ca="1" si="200"/>
        <v>0,381003162660829+0,919823002602716i</v>
      </c>
      <c r="AD188" s="240" t="str">
        <f t="shared" ca="1" si="201"/>
        <v>0,553130859500427-0,827818831836381i</v>
      </c>
      <c r="AE188" s="240" t="str">
        <f t="shared" ca="1" si="202"/>
        <v>-0,995609243666727-2,61015480902332E-14i</v>
      </c>
      <c r="AF188" s="240" t="str">
        <f t="shared" ca="1" si="203"/>
        <v>0,553130859500389+0,827818831836406i</v>
      </c>
      <c r="AG188" s="240" t="str">
        <f t="shared" ca="1" si="204"/>
        <v>0,381003162660786-0,919823002602734i</v>
      </c>
      <c r="AH188" s="240" t="str">
        <f t="shared" ca="1" si="205"/>
        <v>-0,976478891221714+0,194233727949197i</v>
      </c>
      <c r="AI188" s="240" t="str">
        <f t="shared" ca="1" si="206"/>
        <v>0,704002047608782+0,704002047608722i</v>
      </c>
      <c r="AJ188" s="240" t="str">
        <f t="shared" ca="1" si="207"/>
        <v>0,194233727949216-0,97647889122171i</v>
      </c>
      <c r="AK188" s="240" t="str">
        <f t="shared" ca="1" si="208"/>
        <v>-0,919823002602739+0,381003162660774i</v>
      </c>
      <c r="AL188" s="240" t="str">
        <f t="shared" ca="1" si="209"/>
        <v>0,827818831836399+0,553130859500399i</v>
      </c>
      <c r="AM188" s="240" t="str">
        <f t="shared" ca="1" si="210"/>
        <v>-1,39043965453753E-14-0,995609243666727i</v>
      </c>
      <c r="AN188" s="240" t="str">
        <f t="shared" ca="1" si="211"/>
        <v>-0,827818831836388+0,553130859500416i</v>
      </c>
      <c r="AO188" s="240" t="str">
        <f t="shared" ca="1" si="212"/>
        <v>0,91982300260275+0,381003162660749i</v>
      </c>
      <c r="AP188" s="240" t="str">
        <f t="shared" ca="1" si="213"/>
        <v>-0,19423372794914-0,976478891221726i</v>
      </c>
      <c r="AQ188" s="240" t="str">
        <f t="shared" ca="1" si="214"/>
        <v>-0,704002047608769+0,704002047608736i</v>
      </c>
      <c r="AR188" s="240" t="str">
        <f t="shared" ca="1" si="215"/>
        <v>-0,704002047608769+0,704002047608736i</v>
      </c>
      <c r="AS188" s="240" t="str">
        <f t="shared" ca="1" si="216"/>
        <v>-0,381003162660812-0,919823002602723i</v>
      </c>
      <c r="AT188" s="240" t="str">
        <f t="shared" ca="1" si="217"/>
        <v>-0,553130859500366+0,827818831836422i</v>
      </c>
      <c r="AU188" s="240" t="str">
        <f t="shared" ca="1" si="218"/>
        <v>0,995609243666727+5,22030961804663E-14i</v>
      </c>
      <c r="AV188" s="240" t="str">
        <f t="shared" ca="1" si="219"/>
        <v>-0,553130859500361-0,827818831836425i</v>
      </c>
      <c r="AW188" s="240" t="str">
        <f t="shared" ca="1" si="220"/>
        <v>-0,381003162660803+0,919823002602727i</v>
      </c>
      <c r="AX188" s="240" t="str">
        <f t="shared" ca="1" si="221"/>
        <v>0,976478891221718-0,194233727949179i</v>
      </c>
      <c r="AY188" s="240" t="str">
        <f t="shared" ca="1" si="222"/>
        <v>-0,704002047608765-0,70400204760874i</v>
      </c>
      <c r="AZ188" s="240" t="str">
        <f t="shared" ca="1" si="223"/>
        <v>-0,194233727949145+0,976478891221725i</v>
      </c>
      <c r="BA188" s="240" t="str">
        <f t="shared" ca="1" si="224"/>
        <v>0,919823002602751-0,381003162660744i</v>
      </c>
      <c r="BB188" s="240" t="str">
        <f t="shared" ca="1" si="225"/>
        <v>-0,827818831836389-0,553130859500415i</v>
      </c>
      <c r="BC188" s="240" t="str">
        <f t="shared" ca="1" si="226"/>
        <v>-1,21971515448579E-14+0,995609243666727i</v>
      </c>
      <c r="BD188" s="240" t="str">
        <f t="shared" ca="1" si="227"/>
        <v>0,827818831836402-0,553130859500395i</v>
      </c>
      <c r="BE188" s="240" t="str">
        <f t="shared" ca="1" si="228"/>
        <v>-0,919823002602737-0,381003162660779i</v>
      </c>
      <c r="BF188" s="240" t="str">
        <f t="shared" ca="1" si="229"/>
        <v>0,194233727949122+0,976478891221729i</v>
      </c>
      <c r="BG188" s="240" t="str">
        <f t="shared" ca="1" si="230"/>
        <v>0,704002047608781-0,704002047608723i</v>
      </c>
      <c r="BH188" s="240" t="str">
        <f t="shared" ca="1" si="231"/>
        <v>-0,976478891221713-0,194233727949203i</v>
      </c>
      <c r="BI188" s="240" t="str">
        <f t="shared" ca="1" si="232"/>
        <v>0,381003162660781+0,919823002602736i</v>
      </c>
      <c r="BJ188" s="240" t="str">
        <f t="shared" ca="1" si="233"/>
        <v>0,553130859500558-0,827818831836294i</v>
      </c>
      <c r="BK188" s="240" t="str">
        <f t="shared" ca="1" si="234"/>
        <v>-0,995609243666727-1,70269623317289E-13i</v>
      </c>
      <c r="BL188" s="240" t="str">
        <f t="shared" ca="1" si="235"/>
        <v>0,553130859500264+0,82781883183649i</v>
      </c>
      <c r="BM188" s="240" t="str">
        <f t="shared" ca="1" si="236"/>
        <v>0,381003162660926-0,919823002602677i</v>
      </c>
      <c r="BN188" s="240" t="str">
        <f t="shared" ca="1" si="237"/>
        <v>-0,976478891221744+0,194233727949049i</v>
      </c>
      <c r="BO188" s="240" t="str">
        <f t="shared" ca="1" si="238"/>
        <v>0,704002047608681+0,704002047608823i</v>
      </c>
      <c r="BP188" s="240" t="str">
        <f t="shared" ca="1" si="239"/>
        <v>0,194233727949261-0,976478891221701i</v>
      </c>
      <c r="BQ188" s="240" t="str">
        <f t="shared" ca="1" si="240"/>
        <v>-0,919823002602759+0,381003162660726i</v>
      </c>
      <c r="BR188" s="240" t="str">
        <f t="shared" ca="1" si="241"/>
        <v>0,82781883183637+0,553130859500443i</v>
      </c>
      <c r="BS188" s="240" t="str">
        <f t="shared" ca="1" si="242"/>
        <v>4,53729287925209E-14-0,995609243666727i</v>
      </c>
      <c r="BT188" s="240" t="str">
        <f t="shared" ca="1" si="243"/>
        <v>-0,827818831836413+0,553130859500379i</v>
      </c>
      <c r="BU188" s="240" t="str">
        <f t="shared" ca="1" si="244"/>
        <v>0,919823002602729+0,381003162660797i</v>
      </c>
      <c r="BV188" s="240" t="str">
        <f t="shared" ca="1" si="245"/>
        <v>-0,194233727949185-0,976478891221716i</v>
      </c>
      <c r="BW188" s="240" t="str">
        <f t="shared" ca="1" si="246"/>
        <v>-0,704002047608725+0,704002047608779i</v>
      </c>
      <c r="BX188" s="240" t="str">
        <f t="shared" ca="1" si="247"/>
        <v>0,976478891221726+0,194233727949139i</v>
      </c>
      <c r="BY188" s="240" t="str">
        <f t="shared" ca="1" si="248"/>
        <v>-0,381003162660855-0,919823002602706i</v>
      </c>
      <c r="BZ188" s="240" t="str">
        <f t="shared" ca="1" si="249"/>
        <v>-0,553130859500315+0,827818831836456i</v>
      </c>
      <c r="CA188" s="240" t="str">
        <f t="shared" ca="1" si="250"/>
        <v>0,995609243666727-9,36722240471075E-14i</v>
      </c>
      <c r="CB188" s="240" t="str">
        <f t="shared" ca="1" si="251"/>
        <v>-0,553130859500495-0,827818831836336i</v>
      </c>
      <c r="CC188" s="240" t="str">
        <f t="shared" ca="1" si="252"/>
        <v>-0,381003162660682+0,919823002602777i</v>
      </c>
      <c r="CD188" s="240" t="str">
        <f t="shared" ca="1" si="253"/>
        <v>0,976478891221689-0,194233727949322i</v>
      </c>
      <c r="CE188" s="240" t="str">
        <f t="shared" ca="1" si="254"/>
        <v>-0,704002047608877-0,704002047608627i</v>
      </c>
      <c r="CF188" s="240" t="str">
        <f t="shared" ca="1" si="255"/>
        <v>-0,194233727949002+0,976478891221753i</v>
      </c>
      <c r="CG188" s="240" t="str">
        <f t="shared" ca="1" si="256"/>
        <v>0,919823002602653-0,381003162660983i</v>
      </c>
      <c r="CH188" s="240" t="str">
        <f t="shared" ca="1" si="257"/>
        <v>-0,827818831836517-0,553130859500223i</v>
      </c>
      <c r="CI188" s="240" t="str">
        <f t="shared" ca="1" si="258"/>
        <v>2,32717376886736E-13+0,995609243666727i</v>
      </c>
      <c r="CJ188" s="240" t="str">
        <f t="shared" ca="1" si="259"/>
        <v>0,827818831836259-0,55313085950061i</v>
      </c>
      <c r="CK188" s="240" t="str">
        <f t="shared" ca="1" si="260"/>
        <v>-0,919823002602831-0,381003162660553i</v>
      </c>
      <c r="CL188" s="240" t="str">
        <f t="shared" ca="1" si="261"/>
        <v>0,194233727949458+0,976478891221663i</v>
      </c>
      <c r="CM188" s="240" t="str">
        <f t="shared" ca="1" si="262"/>
        <v>0,704002047608548-0,704002047608956i</v>
      </c>
      <c r="CN188" s="240" t="str">
        <f t="shared" ca="1" si="263"/>
        <v>-0,97647889122178-0,194233727948866i</v>
      </c>
      <c r="CO188" s="240" t="str">
        <f t="shared" ca="1" si="264"/>
        <v>0,381003162661112+0,9198230026026i</v>
      </c>
      <c r="CP188" s="240" t="str">
        <f t="shared" ca="1" si="265"/>
        <v>0,553130859500107-0,827818831836594i</v>
      </c>
      <c r="CQ188" s="240" t="str">
        <f t="shared" ca="1" si="266"/>
        <v>-0,995609243666727+3,71762529726364E-13i</v>
      </c>
      <c r="CR188" s="240" t="str">
        <f t="shared" ca="1" si="267"/>
        <v>0,553130859500726+0,827818831836181i</v>
      </c>
      <c r="CS188" s="240" t="str">
        <f t="shared" ca="1" si="268"/>
        <v>0,381003162660425-0,919823002602884i</v>
      </c>
      <c r="CT188" s="240" t="str">
        <f t="shared" ca="1" si="269"/>
        <v>-0,976478891221636+0,194233727949595i</v>
      </c>
      <c r="CU188" s="240" t="str">
        <f t="shared" ca="1" si="270"/>
        <v>0,704002047609054+0,70400204760845i</v>
      </c>
      <c r="CV188" s="240" t="str">
        <f t="shared" ca="1" si="271"/>
        <v>0,194233727948729-0,976478891221808i</v>
      </c>
      <c r="CW188" s="240" t="str">
        <f t="shared" ca="1" si="272"/>
        <v>-0,919823002602937+0,381003162660299i</v>
      </c>
      <c r="CX188" s="240" t="str">
        <f t="shared" ca="1" si="273"/>
        <v>0,827818831836121+0,553130859500815i</v>
      </c>
      <c r="CY188" s="240" t="str">
        <f t="shared" ca="1" si="274"/>
        <v>4,79584399474207E-13-0,995609243666727i</v>
      </c>
      <c r="CZ188" s="240" t="str">
        <f t="shared" ca="1" si="275"/>
        <v>-0,82781883183667+0,553130859499994i</v>
      </c>
      <c r="DA188" s="240" t="str">
        <f t="shared" ca="1" si="276"/>
        <v>0,919823002602558+0,381003162661211i</v>
      </c>
      <c r="DB188" s="240" t="str">
        <f t="shared" ca="1" si="277"/>
        <v>-0,19423372794876-0,976478891221801i</v>
      </c>
      <c r="DC188" s="240" t="str">
        <f t="shared" ca="1" si="278"/>
        <v>-0,704002047609052+0,704002047608452i</v>
      </c>
      <c r="DD188" s="240" t="str">
        <f t="shared" ca="1" si="279"/>
        <v>0,976478891221642+0,194233727949565i</v>
      </c>
      <c r="DE188" s="240" t="str">
        <f t="shared" ca="1" si="280"/>
        <v>-0,381003162660428-0,919823002602883i</v>
      </c>
      <c r="DF188" s="240" t="str">
        <f t="shared" ca="1" si="281"/>
        <v>-0,5531308595007+0,827818831836199i</v>
      </c>
      <c r="DG188" s="240" t="str">
        <f t="shared" ca="1" si="282"/>
        <v>0,995609243666727+3,40539246634579E-13i</v>
      </c>
      <c r="DH188" s="240" t="str">
        <f t="shared" ca="1" si="283"/>
        <v>-0,55313085950011-0,827818831836592i</v>
      </c>
      <c r="DI188" s="240" t="str">
        <f t="shared" ca="1" si="284"/>
        <v>-0,381003162661083+0,919823002602612i</v>
      </c>
      <c r="DJ188" s="240" t="str">
        <f t="shared" ca="1" si="285"/>
        <v>0,97647889122178-0,194233727948869i</v>
      </c>
      <c r="DK188" s="240" t="str">
        <f t="shared" ca="1" si="286"/>
        <v>-0,70400204760855-0,704002047608954i</v>
      </c>
      <c r="DL188" s="240" t="str">
        <f t="shared" ca="1" si="287"/>
        <v>-0,194233727949428+0,976478891221669i</v>
      </c>
      <c r="DM188" s="240" t="str">
        <f t="shared" ca="1" si="288"/>
        <v>0,91982300260283-0,381003162660556i</v>
      </c>
      <c r="DN188" s="240" t="str">
        <f t="shared" ca="1" si="289"/>
        <v>-0,827818831836276-0,553130859500584i</v>
      </c>
      <c r="DO188" s="240" t="str">
        <f t="shared" ca="1" si="290"/>
        <v>-2,0149409379495E-13+0,995609243666727i</v>
      </c>
      <c r="DP188" s="240" t="str">
        <f t="shared" ca="1" si="291"/>
        <v>0,827818831836516-0,553130859500226i</v>
      </c>
      <c r="DQ188" s="240" t="str">
        <f t="shared" ca="1" si="292"/>
        <v>-0,919823002602665-0,381003162660954i</v>
      </c>
      <c r="DR188" s="240" t="str">
        <f t="shared" ca="1" si="293"/>
        <v>0,194233727949005+0,976478891221753i</v>
      </c>
      <c r="DS188" s="240" t="str">
        <f t="shared" ca="1" si="294"/>
        <v>0,704002047608855-0,704002047608649i</v>
      </c>
      <c r="DT188" s="240" t="str">
        <f t="shared" ca="1" si="295"/>
        <v>-0,976478891221695-0,194233727949292i</v>
      </c>
      <c r="DU188" s="240" t="str">
        <f t="shared" ca="1" si="296"/>
        <v>0,381003162660685+0,919823002602776i</v>
      </c>
      <c r="DV188" s="240" t="str">
        <f t="shared" ca="1" si="297"/>
        <v>0,553130859500469-0,827818831836354i</v>
      </c>
      <c r="DW188" s="240" t="str">
        <f t="shared" ca="1" si="298"/>
        <v>-0,995609243666727-9,0745857585042E-14i</v>
      </c>
      <c r="DX188" s="240" t="str">
        <f t="shared" ca="1" si="299"/>
        <v>0,553130859500341+0,827818831836438i</v>
      </c>
      <c r="DY188" s="240" t="str">
        <f t="shared" ca="1" si="300"/>
        <v>0,381003162660826-0,919823002602717i</v>
      </c>
      <c r="DZ188" s="240" t="str">
        <f t="shared" ca="1" si="301"/>
        <v>-0,976478891221725+0,194233727949141i</v>
      </c>
      <c r="EA188" s="240" t="str">
        <f t="shared" ca="1" si="302"/>
        <v>0,704002047608747+0,704002047608758i</v>
      </c>
      <c r="EB188" s="240" t="str">
        <f t="shared" ca="1" si="303"/>
        <v>0,194233727949183-0,976478891221717i</v>
      </c>
      <c r="EC188" s="240" t="str">
        <f t="shared" ca="1" si="304"/>
        <v>-0,919823002602723+0,381003162660813i</v>
      </c>
      <c r="ED188" s="240" t="str">
        <f t="shared" ca="1" si="305"/>
        <v>0,827818831836415+0,553130859500376i</v>
      </c>
      <c r="EE188" s="240" t="str">
        <f t="shared" ca="1" si="306"/>
        <v>-7,65962118843066E-14-0,995609243666727i</v>
      </c>
      <c r="EF188" s="240" t="str">
        <f t="shared" ca="1" si="307"/>
        <v>-0,827818831836362+0,553130859500457i</v>
      </c>
      <c r="EG188" s="240" t="str">
        <f t="shared" ca="1" si="308"/>
        <v>0,91982300260276+0,381003162660724i</v>
      </c>
      <c r="EH188" s="240" t="str">
        <f t="shared" ca="1" si="309"/>
        <v>-0,194233727949306-0,976478891221693i</v>
      </c>
      <c r="EI188" s="240" t="str">
        <f t="shared" ca="1" si="310"/>
        <v>-0,704002047608659+0,704002047608845i</v>
      </c>
      <c r="EJ188" s="240" t="str">
        <f t="shared" ca="1" si="311"/>
        <v>0,976478891221744+0,194233727949047i</v>
      </c>
      <c r="EK188" s="240" t="str">
        <f t="shared" ca="1" si="312"/>
        <v>-0,381003162660967-0,919823002602659i</v>
      </c>
      <c r="EL188" s="240" t="str">
        <f t="shared" ca="1" si="313"/>
        <v>-0,553130859500238+0,827818831836508i</v>
      </c>
      <c r="EM188" s="240" t="str">
        <f t="shared" ca="1" si="314"/>
        <v>0,995609243666727-1,87344448094215E-13i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-0,079610363117775-0,162661705874084i</v>
      </c>
      <c r="G189" s="247" t="str">
        <f t="shared" si="184"/>
        <v>-0,0881561502465121+0,2349609591272i</v>
      </c>
      <c r="H189" s="247" t="str">
        <f t="shared" si="180"/>
        <v>0,0025273424671398-0,0597973505492912i</v>
      </c>
      <c r="I189" s="247" t="str">
        <f t="shared" si="317"/>
        <v>-0,00236065896037212+0,0626413831087406i</v>
      </c>
      <c r="J189" s="275" t="str">
        <f ca="1">IMPRODUCT(1/N_FFT2,CZ100)</f>
        <v>0,000554771028460332-0,0000799868059801859i</v>
      </c>
      <c r="K189" s="274" t="str">
        <f t="shared" ca="1" si="318"/>
        <v>3,70085895775959E-06+0,0000349404461016624i</v>
      </c>
      <c r="N189" s="265">
        <f t="shared" ca="1" si="185"/>
        <v>2.995766316154528</v>
      </c>
      <c r="O189" s="240">
        <f t="shared" ca="1" si="186"/>
        <v>0.99576631615452793</v>
      </c>
      <c r="P189" s="240" t="str">
        <f t="shared" ca="1" si="187"/>
        <v>-0,573370401579747-0,814123417535842i</v>
      </c>
      <c r="Q189" s="240" t="str">
        <f t="shared" ca="1" si="188"/>
        <v>-0,335463568262207+0,937557865284457i</v>
      </c>
      <c r="R189" s="240" t="str">
        <f t="shared" ca="1" si="189"/>
        <v>0,959695742635029-0,265583579982196i</v>
      </c>
      <c r="S189" s="240" t="str">
        <f t="shared" ca="1" si="190"/>
        <v>-0,769737771493953-0,631707463564807i</v>
      </c>
      <c r="T189" s="240" t="str">
        <f t="shared" ca="1" si="191"/>
        <v>-0,0732531144951221+0,993068244183009i</v>
      </c>
      <c r="U189" s="241" t="str">
        <f t="shared" ca="1" si="192"/>
        <v>0,854097258240324-0,511926195710202i</v>
      </c>
      <c r="V189" s="240" t="str">
        <f t="shared" ca="1" si="193"/>
        <v>-0,910339280629447-0,403525650400343i</v>
      </c>
      <c r="W189" s="240" t="str">
        <f t="shared" ca="1" si="194"/>
        <v>0,194264371271376+0,976632945605715i</v>
      </c>
      <c r="X189" s="240" t="str">
        <f t="shared" ca="1" si="195"/>
        <v>0,686621248072001-0,721180849776259i</v>
      </c>
      <c r="Y189" s="240" t="str">
        <f t="shared" ca="1" si="196"/>
        <v>-0,984988649354218-0,146109264016052i</v>
      </c>
      <c r="Z189" s="240" t="str">
        <f t="shared" ca="1" si="197"/>
        <v>0,447707817431519+0,889442671901154i</v>
      </c>
      <c r="AA189" s="240" t="str">
        <f t="shared" ca="1" si="198"/>
        <v>0,469400992076521-0,878187488538488i</v>
      </c>
      <c r="AB189" s="240" t="str">
        <f t="shared" ca="1" si="199"/>
        <v>-0,988277690026117+0,12189242710112i</v>
      </c>
      <c r="AC189" s="240" t="str">
        <f t="shared" ca="1" si="200"/>
        <v>0,668715786548569+0,737814172545288i</v>
      </c>
      <c r="AD189" s="240" t="str">
        <f t="shared" ca="1" si="201"/>
        <v>0,218173634775889-0,971571315692593i</v>
      </c>
      <c r="AE189" s="240" t="str">
        <f t="shared" ca="1" si="202"/>
        <v>-0,919968118659312+0,381063271699603i</v>
      </c>
      <c r="AF189" s="240" t="str">
        <f t="shared" ca="1" si="203"/>
        <v>0,841276722358718+0,532732609106419i</v>
      </c>
      <c r="AG189" s="240" t="str">
        <f t="shared" ca="1" si="204"/>
        <v>-0,0488599373073239-0,994566872017303i</v>
      </c>
      <c r="AH189" s="240" t="str">
        <f t="shared" ca="1" si="205"/>
        <v>-0,785008818091332+0,612626894534357i</v>
      </c>
      <c r="AI189" s="240" t="str">
        <f t="shared" ca="1" si="206"/>
        <v>0,95288895289175+0,289055703705746i</v>
      </c>
      <c r="AJ189" s="240" t="str">
        <f t="shared" ca="1" si="207"/>
        <v>-0,31235371108193-0,945508178474045i</v>
      </c>
      <c r="AK189" s="240" t="str">
        <f t="shared" ca="1" si="208"/>
        <v>-0,593177301970222+0,799807004730071i</v>
      </c>
      <c r="AL189" s="240" t="str">
        <f t="shared" ca="1" si="209"/>
        <v>0,995466409957152+0,0244373287201854i</v>
      </c>
      <c r="AM189" s="240" t="str">
        <f t="shared" ca="1" si="210"/>
        <v>-0,553218124299064-0,827949432836925i</v>
      </c>
      <c r="AN189" s="240" t="str">
        <f t="shared" ca="1" si="211"/>
        <v>-0,358371354732771+0,929042802294361i</v>
      </c>
      <c r="AO189" s="240" t="str">
        <f t="shared" ca="1" si="212"/>
        <v>0,965924447548287-0,241951478640854i</v>
      </c>
      <c r="AP189" s="240" t="str">
        <f t="shared" ca="1" si="213"/>
        <v>-0,754003063645361-0,650407515640285i</v>
      </c>
      <c r="AQ189" s="240" t="str">
        <f t="shared" ca="1" si="214"/>
        <v>-0,0976021667459541+0,990971429171625i</v>
      </c>
      <c r="AR189" s="240" t="str">
        <f t="shared" ca="1" si="215"/>
        <v>-0,0976021667459541+0,990971429171625i</v>
      </c>
      <c r="AS189" s="240" t="str">
        <f t="shared" ca="1" si="216"/>
        <v>-0,900162088256672-0,425744960338167i</v>
      </c>
      <c r="AT189" s="240" t="str">
        <f t="shared" ca="1" si="217"/>
        <v>0,170238090173623+0,981106288351062i</v>
      </c>
      <c r="AU189" s="240" t="str">
        <f t="shared" ca="1" si="218"/>
        <v>0,704113114630013-0,704113114630016i</v>
      </c>
      <c r="AV189" s="240" t="str">
        <f t="shared" ca="1" si="219"/>
        <v>-0,981106288351062-0,170238090173619i</v>
      </c>
      <c r="AW189" s="240" t="str">
        <f t="shared" ca="1" si="220"/>
        <v>0,42574496033817+0,900162088256671i</v>
      </c>
      <c r="AX189" s="240" t="str">
        <f t="shared" ca="1" si="221"/>
        <v>0,490811417115847-0,866403317870318i</v>
      </c>
      <c r="AY189" s="240" t="str">
        <f t="shared" ca="1" si="222"/>
        <v>-0,990971429171626+0,0976021667459505i</v>
      </c>
      <c r="AZ189" s="240" t="str">
        <f t="shared" ca="1" si="223"/>
        <v>0,650407515640293+0,754003063645354i</v>
      </c>
      <c r="BA189" s="240" t="str">
        <f t="shared" ca="1" si="224"/>
        <v>0,241951478640851-0,965924447548288i</v>
      </c>
      <c r="BB189" s="240" t="str">
        <f t="shared" ca="1" si="225"/>
        <v>-0,929042802294359+0,358371354732774i</v>
      </c>
      <c r="BC189" s="240" t="str">
        <f t="shared" ca="1" si="226"/>
        <v>0,827949432836927+0,553218124299061i</v>
      </c>
      <c r="BD189" s="240" t="str">
        <f t="shared" ca="1" si="227"/>
        <v>-0,0244373287201889-0,995466409957152i</v>
      </c>
      <c r="BE189" s="240" t="str">
        <f t="shared" ca="1" si="228"/>
        <v>-0,799807004730073+0,593177301970219i</v>
      </c>
      <c r="BF189" s="240" t="str">
        <f t="shared" ca="1" si="229"/>
        <v>0,945508178474044+0,312353711081934i</v>
      </c>
      <c r="BG189" s="240" t="str">
        <f t="shared" ca="1" si="230"/>
        <v>-0,289055703705742-0,952888952891751i</v>
      </c>
      <c r="BH189" s="240" t="str">
        <f t="shared" ca="1" si="231"/>
        <v>-0,612626894534348+0,785008818091339i</v>
      </c>
      <c r="BI189" s="240" t="str">
        <f t="shared" ca="1" si="232"/>
        <v>0,994566872017304+0,0488599373073205i</v>
      </c>
      <c r="BJ189" s="240" t="str">
        <f t="shared" ca="1" si="233"/>
        <v>-0,532732609106254-0,841276722358822i</v>
      </c>
      <c r="BK189" s="240" t="str">
        <f t="shared" ca="1" si="234"/>
        <v>-0,381063271699874+0,9199681186592i</v>
      </c>
      <c r="BL189" s="240" t="str">
        <f t="shared" ca="1" si="235"/>
        <v>0,971571315692701-0,218173634775409i</v>
      </c>
      <c r="BM189" s="240" t="str">
        <f t="shared" ca="1" si="236"/>
        <v>-0,737814172545487-0,668715786548349i</v>
      </c>
      <c r="BN189" s="240" t="str">
        <f t="shared" ca="1" si="237"/>
        <v>-0,121892427100928+0,988277690026141i</v>
      </c>
      <c r="BO189" s="240" t="str">
        <f t="shared" ca="1" si="238"/>
        <v>0,87818748853849-0,469400992076518i</v>
      </c>
      <c r="BP189" s="240" t="str">
        <f t="shared" ca="1" si="239"/>
        <v>-0,889442671901107-0,447707817431615i</v>
      </c>
      <c r="BQ189" s="240" t="str">
        <f t="shared" ca="1" si="240"/>
        <v>0,146109264015751+0,984988649354262i</v>
      </c>
      <c r="BR189" s="240" t="str">
        <f t="shared" ca="1" si="241"/>
        <v>0,72118084977653-0,686621248071716i</v>
      </c>
      <c r="BS189" s="240" t="str">
        <f t="shared" ca="1" si="242"/>
        <v>-0,976632945605793-0,194264371270985i</v>
      </c>
      <c r="BT189" s="240" t="str">
        <f t="shared" ca="1" si="243"/>
        <v>0,403525650400616+0,910339280629326i</v>
      </c>
      <c r="BU189" s="240" t="str">
        <f t="shared" ca="1" si="244"/>
        <v>0,511926195710118-0,854097258240375i</v>
      </c>
      <c r="BV189" s="240" t="str">
        <f t="shared" ca="1" si="245"/>
        <v>-0,993068244183008+0,0732531144951343i</v>
      </c>
      <c r="BW189" s="240" t="str">
        <f t="shared" ca="1" si="246"/>
        <v>0,63170746356467+0,769737771494066i</v>
      </c>
      <c r="BX189" s="240" t="str">
        <f t="shared" ca="1" si="247"/>
        <v>0,265583579982513-0,959695742634942i</v>
      </c>
      <c r="BY189" s="240" t="str">
        <f t="shared" ca="1" si="248"/>
        <v>-0,937557865284618+0,335463568261756i</v>
      </c>
      <c r="BZ189" s="240" t="str">
        <f t="shared" ca="1" si="249"/>
        <v>0,814123417536045+0,573370401579459i</v>
      </c>
      <c r="CA189" s="240" t="str">
        <f t="shared" ca="1" si="250"/>
        <v>-2,01525018860616E-13-0,995766316154528i</v>
      </c>
      <c r="CB189" s="240" t="str">
        <f t="shared" ca="1" si="251"/>
        <v>-0,814123417535813+0,573370401579789i</v>
      </c>
      <c r="CC189" s="240" t="str">
        <f t="shared" ca="1" si="252"/>
        <v>0,93755786528442+0,335463568262309i</v>
      </c>
      <c r="CD189" s="240" t="str">
        <f t="shared" ca="1" si="253"/>
        <v>-0,265583579981946-0,959695742635098i</v>
      </c>
      <c r="CE189" s="240" t="str">
        <f t="shared" ca="1" si="254"/>
        <v>-0,631707463565124+0,769737771493692i</v>
      </c>
      <c r="CF189" s="240" t="str">
        <f t="shared" ca="1" si="255"/>
        <v>0,993068244183038+0,0732531144947324i</v>
      </c>
      <c r="CG189" s="240" t="str">
        <f t="shared" ca="1" si="256"/>
        <v>-0,511926195710451-0,854097258240175i</v>
      </c>
      <c r="CH189" s="240" t="str">
        <f t="shared" ca="1" si="257"/>
        <v>-0,403525650400261+0,910339280629484i</v>
      </c>
      <c r="CI189" s="240" t="str">
        <f t="shared" ca="1" si="258"/>
        <v>0,976632945605717-0,194264371271367i</v>
      </c>
      <c r="CJ189" s="240" t="str">
        <f t="shared" ca="1" si="259"/>
        <v>-0,721180849776115-0,686621248072152i</v>
      </c>
      <c r="CK189" s="240" t="str">
        <f t="shared" ca="1" si="260"/>
        <v>-0,146109264016359+0,984988649354173i</v>
      </c>
      <c r="CL189" s="240" t="str">
        <f t="shared" ca="1" si="261"/>
        <v>0,889442671901384-0,447707817431064i</v>
      </c>
      <c r="CM189" s="240" t="str">
        <f t="shared" ca="1" si="262"/>
        <v>-0,878187488538679-0,469400992076163i</v>
      </c>
      <c r="CN189" s="240" t="str">
        <f t="shared" ca="1" si="263"/>
        <v>0,121892427101327+0,988277690026091i</v>
      </c>
      <c r="CO189" s="240" t="str">
        <f t="shared" ca="1" si="264"/>
        <v>0,737814172545217-0,668715786548648i</v>
      </c>
      <c r="CP189" s="240" t="str">
        <f t="shared" ca="1" si="265"/>
        <v>-0,971571315692572-0,218173634775983i</v>
      </c>
      <c r="CQ189" s="240" t="str">
        <f t="shared" ca="1" si="266"/>
        <v>0,381063271699331+0,919968118659424i</v>
      </c>
      <c r="CR189" s="240" t="str">
        <f t="shared" ca="1" si="267"/>
        <v>0,532732609106751-0,841276722358508i</v>
      </c>
      <c r="CS189" s="240" t="str">
        <f t="shared" ca="1" si="268"/>
        <v>-0,994566872017284+0,048859937307723i</v>
      </c>
      <c r="CT189" s="240" t="str">
        <f t="shared" ca="1" si="269"/>
        <v>0,612626894534588+0,785008818091151i</v>
      </c>
      <c r="CU189" s="240" t="str">
        <f t="shared" ca="1" si="270"/>
        <v>0,289055703705654-0,952888952891778i</v>
      </c>
      <c r="CV189" s="240" t="str">
        <f t="shared" ca="1" si="271"/>
        <v>-0,945508178474046+0,312353711081927i</v>
      </c>
      <c r="CW189" s="240" t="str">
        <f t="shared" ca="1" si="272"/>
        <v>0,79980700472995+0,593177301970384i</v>
      </c>
      <c r="CX189" s="240" t="str">
        <f t="shared" ca="1" si="273"/>
        <v>0,0244373287204933-0,995466409957144i</v>
      </c>
      <c r="CY189" s="240" t="str">
        <f t="shared" ca="1" si="274"/>
        <v>-0,827949432837206+0,553218124298642i</v>
      </c>
      <c r="CZ189" s="240" t="str">
        <f t="shared" ca="1" si="275"/>
        <v>0,929042802294509+0,358371354732385i</v>
      </c>
      <c r="DA189" s="240" t="str">
        <f t="shared" ca="1" si="276"/>
        <v>-0,241951478641063-0,965924447548234i</v>
      </c>
      <c r="DB189" s="240" t="str">
        <f t="shared" ca="1" si="277"/>
        <v>-0,650407515640203+0,754003063645433i</v>
      </c>
      <c r="DC189" s="240" t="str">
        <f t="shared" ca="1" si="278"/>
        <v>0,990971429171617+0,0976021667460423i</v>
      </c>
      <c r="DD189" s="240" t="str">
        <f t="shared" ca="1" si="279"/>
        <v>-0,49081141711568-0,866403317870411i</v>
      </c>
      <c r="DE189" s="240" t="str">
        <f t="shared" ca="1" si="280"/>
        <v>-0,425744960338521+0,900162088256504i</v>
      </c>
      <c r="DF189" s="240" t="str">
        <f t="shared" ca="1" si="281"/>
        <v>0,981106288350976-0,170238090174114i</v>
      </c>
      <c r="DG189" s="240" t="str">
        <f t="shared" ca="1" si="282"/>
        <v>-0,704113114630228-0,704113114629801i</v>
      </c>
      <c r="DH189" s="240" t="str">
        <f t="shared" ca="1" si="283"/>
        <v>-0,170238090173519+0,98110628835108i</v>
      </c>
      <c r="DI189" s="240" t="str">
        <f t="shared" ca="1" si="284"/>
        <v>0,900162088256669-0,425744960338173i</v>
      </c>
      <c r="DJ189" s="240" t="str">
        <f t="shared" ca="1" si="285"/>
        <v>-0,866403317870221-0,490811417116016i</v>
      </c>
      <c r="DK189" s="240" t="str">
        <f t="shared" ca="1" si="286"/>
        <v>0,0976021667456582+0,990971429171655i</v>
      </c>
      <c r="DL189" s="240" t="str">
        <f t="shared" ca="1" si="287"/>
        <v>0,754003063645685-0,65040751563991i</v>
      </c>
      <c r="DM189" s="240" t="str">
        <f t="shared" ca="1" si="288"/>
        <v>-0,965924447548382-0,241951478640476i</v>
      </c>
      <c r="DN189" s="240" t="str">
        <f t="shared" ca="1" si="289"/>
        <v>0,358371354732948+0,929042802294292i</v>
      </c>
      <c r="DO189" s="240" t="str">
        <f t="shared" ca="1" si="290"/>
        <v>0,553218124298987-0,827949432836976i</v>
      </c>
      <c r="DP189" s="240" t="str">
        <f t="shared" ca="1" si="291"/>
        <v>-0,995466409957154+0,0244373287200791i</v>
      </c>
      <c r="DQ189" s="240" t="str">
        <f t="shared" ca="1" si="292"/>
        <v>0,593177301970051+0,799807004730197i</v>
      </c>
      <c r="DR189" s="240" t="str">
        <f t="shared" ca="1" si="293"/>
        <v>0,31235371108232-0,945508178473915i</v>
      </c>
      <c r="DS189" s="240" t="str">
        <f t="shared" ca="1" si="294"/>
        <v>-0,952888952891603+0,289055703706233i</v>
      </c>
      <c r="DT189" s="240" t="str">
        <f t="shared" ca="1" si="295"/>
        <v>0,785008818091524+0,612626894534111i</v>
      </c>
      <c r="DU189" s="240" t="str">
        <f t="shared" ca="1" si="296"/>
        <v>0,0488599373071191-0,994566872017314i</v>
      </c>
      <c r="DV189" s="240" t="str">
        <f t="shared" ca="1" si="297"/>
        <v>-0,841276722358714+0,532732609106424i</v>
      </c>
      <c r="DW189" s="240" t="str">
        <f t="shared" ca="1" si="298"/>
        <v>0,919968118659277+0,381063271699688i</v>
      </c>
      <c r="DX189" s="240" t="str">
        <f t="shared" ca="1" si="299"/>
        <v>-0,218173634775606-0,971571315692657i</v>
      </c>
      <c r="DY189" s="240" t="str">
        <f t="shared" ca="1" si="300"/>
        <v>-0,668715786548934+0,737814172544958i</v>
      </c>
      <c r="DZ189" s="240" t="str">
        <f t="shared" ca="1" si="301"/>
        <v>0,988277690026166+0,121892427100727i</v>
      </c>
      <c r="EA189" s="240" t="str">
        <f t="shared" ca="1" si="302"/>
        <v>-0,469400992076696-0,878187488538395i</v>
      </c>
      <c r="EB189" s="240" t="str">
        <f t="shared" ca="1" si="303"/>
        <v>-0,447707817431434+0,889442671901197i</v>
      </c>
      <c r="EC189" s="240" t="str">
        <f t="shared" ca="1" si="304"/>
        <v>0,984988649354229-0,146109264015978i</v>
      </c>
      <c r="ED189" s="240" t="str">
        <f t="shared" ca="1" si="305"/>
        <v>-0,686621248071872-0,721180849776382i</v>
      </c>
      <c r="EE189" s="240" t="str">
        <f t="shared" ca="1" si="306"/>
        <v>-0,194264371271745+0,976632945605642i</v>
      </c>
      <c r="EF189" s="240" t="str">
        <f t="shared" ca="1" si="307"/>
        <v>0,91033928062925-0,403525650400787i</v>
      </c>
      <c r="EG189" s="240" t="str">
        <f t="shared" ca="1" si="308"/>
        <v>-0,854097258240471-0,511926195709956i</v>
      </c>
      <c r="EH189" s="240" t="str">
        <f t="shared" ca="1" si="309"/>
        <v>0,0732531144953071+0,993068244182995i</v>
      </c>
      <c r="EI189" s="240" t="str">
        <f t="shared" ca="1" si="310"/>
        <v>0,769737771493955-0,631707463564804i</v>
      </c>
      <c r="EJ189" s="240" t="str">
        <f t="shared" ca="1" si="311"/>
        <v>-0,959695742634987-0,265583579982346i</v>
      </c>
      <c r="EK189" s="240" t="str">
        <f t="shared" ca="1" si="312"/>
        <v>0,335463568261919+0,937557865284559i</v>
      </c>
      <c r="EL189" s="240" t="str">
        <f t="shared" ca="1" si="313"/>
        <v>0,573370401580127-0,814123417535574i</v>
      </c>
      <c r="EM189" s="240" t="str">
        <f t="shared" ca="1" si="314"/>
        <v>-0,995766316154528+4,03050037721232E-13i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-0,0792374029914692-0,160090181682787i</v>
      </c>
      <c r="G190" s="247" t="str">
        <f t="shared" si="184"/>
        <v>-0,0862593579906886+0,233051279459846i</v>
      </c>
      <c r="H190" s="247" t="str">
        <f t="shared" si="180"/>
        <v>0,00251381232168692-0,0591320495895047i</v>
      </c>
      <c r="I190" s="247" t="str">
        <f t="shared" si="317"/>
        <v>-0,00232844478856981+0,0618742834689439i</v>
      </c>
      <c r="J190" s="275" t="str">
        <f ca="1">IMPRODUCT(1/N_FFT2,DA100)</f>
        <v>0,00373624542484448+3,81941372949463E-07i</v>
      </c>
      <c r="K190" s="274" t="str">
        <f t="shared" ca="1" si="318"/>
        <v>-8,72327353707532E-06+0,000231176619196973i</v>
      </c>
      <c r="N190" s="265">
        <f t="shared" ca="1" si="185"/>
        <v>2.9959102980873764</v>
      </c>
      <c r="O190" s="240">
        <f t="shared" ca="1" si="186"/>
        <v>0.99591029808737652</v>
      </c>
      <c r="P190" s="240" t="str">
        <f t="shared" ca="1" si="187"/>
        <v>-0,593263071907499-0,799922652102917i</v>
      </c>
      <c r="Q190" s="240" t="str">
        <f t="shared" ca="1" si="188"/>
        <v>-0,289097499454686+0,9530267350109i</v>
      </c>
      <c r="R190" s="240" t="str">
        <f t="shared" ca="1" si="189"/>
        <v>0,937693430618823-0,335512074314458i</v>
      </c>
      <c r="S190" s="240" t="str">
        <f t="shared" ca="1" si="190"/>
        <v>-0,828069149438821-0,553298116375028i</v>
      </c>
      <c r="T190" s="240" t="str">
        <f t="shared" ca="1" si="191"/>
        <v>0,0488670021658567+0,994710680517611i</v>
      </c>
      <c r="U190" s="241" t="str">
        <f t="shared" ca="1" si="192"/>
        <v>0,769849071033166-0,631798804736016i</v>
      </c>
      <c r="V190" s="240" t="str">
        <f t="shared" ca="1" si="193"/>
        <v>-0,966064114523059-0,241986463396749i</v>
      </c>
      <c r="W190" s="240" t="str">
        <f t="shared" ca="1" si="194"/>
        <v>0,38111837119983+0,920101140620136i</v>
      </c>
      <c r="X190" s="240" t="str">
        <f t="shared" ca="1" si="195"/>
        <v>0,512000217217018-0,854220755663437i</v>
      </c>
      <c r="Y190" s="240" t="str">
        <f t="shared" ca="1" si="196"/>
        <v>-0,991114717792115+0,097616279443252i</v>
      </c>
      <c r="Z190" s="240" t="str">
        <f t="shared" ca="1" si="197"/>
        <v>0,668812478904973+0,737920856120405i</v>
      </c>
      <c r="AA190" s="240" t="str">
        <f t="shared" ca="1" si="198"/>
        <v>0,194292460753025-0,976774160966096i</v>
      </c>
      <c r="AB190" s="240" t="str">
        <f t="shared" ca="1" si="199"/>
        <v>-0,900292246382367+0,425806520546924i</v>
      </c>
      <c r="AC190" s="240" t="str">
        <f t="shared" ca="1" si="200"/>
        <v>0,878314469266753+0,46946886468982i</v>
      </c>
      <c r="AD190" s="240" t="str">
        <f t="shared" ca="1" si="201"/>
        <v>-0,146130390553294-0,985131072900063i</v>
      </c>
      <c r="AE190" s="240" t="str">
        <f t="shared" ca="1" si="202"/>
        <v>-0,70421492523108+0,704214925231119i</v>
      </c>
      <c r="AF190" s="240" t="str">
        <f t="shared" ca="1" si="203"/>
        <v>0,985131072900057+0,146130390553337i</v>
      </c>
      <c r="AG190" s="240" t="str">
        <f t="shared" ca="1" si="204"/>
        <v>-0,469468864689779-0,878314469266775i</v>
      </c>
      <c r="AH190" s="240" t="str">
        <f t="shared" ca="1" si="205"/>
        <v>-0,425806520546967+0,900292246382347i</v>
      </c>
      <c r="AI190" s="240" t="str">
        <f t="shared" ca="1" si="206"/>
        <v>0,976774160966086-0,194292460753077i</v>
      </c>
      <c r="AJ190" s="240" t="str">
        <f t="shared" ca="1" si="207"/>
        <v>-0,737920856120441-0,668812478904934i</v>
      </c>
      <c r="AK190" s="240" t="str">
        <f t="shared" ca="1" si="208"/>
        <v>-0,0976162794432987+0,99111471779211i</v>
      </c>
      <c r="AL190" s="240" t="str">
        <f t="shared" ca="1" si="209"/>
        <v>0,854220755663461-0,512000217216977i</v>
      </c>
      <c r="AM190" s="240" t="str">
        <f t="shared" ca="1" si="210"/>
        <v>-0,920101140620156-0,381118371199781i</v>
      </c>
      <c r="AN190" s="240" t="str">
        <f t="shared" ca="1" si="211"/>
        <v>0,241986463396798+0,966064114523046i</v>
      </c>
      <c r="AO190" s="240" t="str">
        <f t="shared" ca="1" si="212"/>
        <v>0,631798804736052-0,769849071033135i</v>
      </c>
      <c r="AP190" s="240" t="str">
        <f t="shared" ca="1" si="213"/>
        <v>-0,994710680517609-0,0488670021659053i</v>
      </c>
      <c r="AQ190" s="240" t="str">
        <f t="shared" ca="1" si="214"/>
        <v>0,553298116375061+0,828069149438799i</v>
      </c>
      <c r="AR190" s="240" t="str">
        <f t="shared" ca="1" si="215"/>
        <v>0,553298116375061+0,828069149438799i</v>
      </c>
      <c r="AS190" s="240" t="str">
        <f t="shared" ca="1" si="216"/>
        <v>-0,953026735010898+0,289097499454693i</v>
      </c>
      <c r="AT190" s="240" t="str">
        <f t="shared" ca="1" si="217"/>
        <v>0,799922652102903+0,593263071907518i</v>
      </c>
      <c r="AU190" s="240" t="str">
        <f t="shared" ca="1" si="218"/>
        <v>4,34344280136341E-14-0,995910298087377i</v>
      </c>
      <c r="AV190" s="240" t="str">
        <f t="shared" ca="1" si="219"/>
        <v>-0,799922652102896+0,593263071907528i</v>
      </c>
      <c r="AW190" s="240" t="str">
        <f t="shared" ca="1" si="220"/>
        <v>0,953026735010901+0,289097499454681i</v>
      </c>
      <c r="AX190" s="240" t="str">
        <f t="shared" ca="1" si="221"/>
        <v>-0,335512074314444-0,937693430618828i</v>
      </c>
      <c r="AY190" s="240" t="str">
        <f t="shared" ca="1" si="222"/>
        <v>-0,553298116375057+0,828069149438802i</v>
      </c>
      <c r="AZ190" s="240" t="str">
        <f t="shared" ca="1" si="223"/>
        <v>0,994710680517609-0,0488670021659105i</v>
      </c>
      <c r="BA190" s="240" t="str">
        <f t="shared" ca="1" si="224"/>
        <v>-0,631798804736056-0,769849071033132i</v>
      </c>
      <c r="BB190" s="240" t="str">
        <f t="shared" ca="1" si="225"/>
        <v>-0,241986463396793+0,966064114523048i</v>
      </c>
      <c r="BC190" s="240" t="str">
        <f t="shared" ca="1" si="226"/>
        <v>0,920101140620155-0,381118371199786i</v>
      </c>
      <c r="BD190" s="240" t="str">
        <f t="shared" ca="1" si="227"/>
        <v>-0,854220755663413-0,512000217217058i</v>
      </c>
      <c r="BE190" s="240" t="str">
        <f t="shared" ca="1" si="228"/>
        <v>0,0976162794433039+0,99111471779211i</v>
      </c>
      <c r="BF190" s="240" t="str">
        <f t="shared" ca="1" si="229"/>
        <v>0,737920856120437-0,668812478904938i</v>
      </c>
      <c r="BG190" s="240" t="str">
        <f t="shared" ca="1" si="230"/>
        <v>-0,976774160966087-0,194292460753072i</v>
      </c>
      <c r="BH190" s="240" t="str">
        <f t="shared" ca="1" si="231"/>
        <v>0,425806520546971+0,900292246382345i</v>
      </c>
      <c r="BI190" s="240" t="str">
        <f t="shared" ca="1" si="232"/>
        <v>0,469468864689687-0,878314469266824i</v>
      </c>
      <c r="BJ190" s="240" t="str">
        <f t="shared" ca="1" si="233"/>
        <v>-0,985131072900085+0,146130390553147i</v>
      </c>
      <c r="BK190" s="240" t="str">
        <f t="shared" ca="1" si="234"/>
        <v>0,704214925231434+0,704214925230766i</v>
      </c>
      <c r="BL190" s="240" t="str">
        <f t="shared" ca="1" si="235"/>
        <v>0,146130390553191-0,985131072900078i</v>
      </c>
      <c r="BM190" s="240" t="str">
        <f t="shared" ca="1" si="236"/>
        <v>-0,878314469266846+0,469468864689647i</v>
      </c>
      <c r="BN190" s="240" t="str">
        <f t="shared" ca="1" si="237"/>
        <v>0,900292246382156+0,42580652054737i</v>
      </c>
      <c r="BO190" s="240" t="str">
        <f t="shared" ca="1" si="238"/>
        <v>-0,194292460753222-0,976774160966057i</v>
      </c>
      <c r="BP190" s="240" t="str">
        <f t="shared" ca="1" si="239"/>
        <v>-0,668812478905045+0,737920856120341i</v>
      </c>
      <c r="BQ190" s="240" t="str">
        <f t="shared" ca="1" si="240"/>
        <v>0,991114717792067+0,0976162794437434i</v>
      </c>
      <c r="BR190" s="240" t="str">
        <f t="shared" ca="1" si="241"/>
        <v>-0,512000217217189-0,854220755663334i</v>
      </c>
      <c r="BS190" s="240" t="str">
        <f t="shared" ca="1" si="242"/>
        <v>-0,38111837119992+0,920101140620099i</v>
      </c>
      <c r="BT190" s="240" t="str">
        <f t="shared" ca="1" si="243"/>
        <v>0,966064114523154-0,241986463396365i</v>
      </c>
      <c r="BU190" s="240" t="str">
        <f t="shared" ca="1" si="244"/>
        <v>-0,769849071033302-0,631798804735851i</v>
      </c>
      <c r="BV190" s="240" t="str">
        <f t="shared" ca="1" si="245"/>
        <v>-0,0488670021659558+0,994710680517606i</v>
      </c>
      <c r="BW190" s="240" t="str">
        <f t="shared" ca="1" si="246"/>
        <v>0,828069149439039-0,553298116374701i</v>
      </c>
      <c r="BX190" s="240" t="str">
        <f t="shared" ca="1" si="247"/>
        <v>-0,937693430618912-0,335512074314207i</v>
      </c>
      <c r="BY190" s="240" t="str">
        <f t="shared" ca="1" si="248"/>
        <v>0,289097499454651+0,953026735010909i</v>
      </c>
      <c r="BZ190" s="240" t="str">
        <f t="shared" ca="1" si="249"/>
        <v>0,593263071907804-0,799922652102692i</v>
      </c>
      <c r="CA190" s="240" t="str">
        <f t="shared" ca="1" si="250"/>
        <v>-0,995910298087377+3,09407767526543E-13i</v>
      </c>
      <c r="CB190" s="240" t="str">
        <f t="shared" ca="1" si="251"/>
        <v>0,593263071907482+0,79992265210293i</v>
      </c>
      <c r="CC190" s="240" t="str">
        <f t="shared" ca="1" si="252"/>
        <v>0,289097499455007-0,953026735010802i</v>
      </c>
      <c r="CD190" s="240" t="str">
        <f t="shared" ca="1" si="253"/>
        <v>-0,937693430618713+0,335512074314763i</v>
      </c>
      <c r="CE190" s="240" t="str">
        <f t="shared" ca="1" si="254"/>
        <v>0,828069149438833+0,553298116375011i</v>
      </c>
      <c r="CF190" s="240" t="str">
        <f t="shared" ca="1" si="255"/>
        <v>-0,0488670021655562-0,994710680517626i</v>
      </c>
      <c r="CG190" s="240" t="str">
        <f t="shared" ca="1" si="256"/>
        <v>-0,769849071032908+0,631798804736329i</v>
      </c>
      <c r="CH190" s="240" t="str">
        <f t="shared" ca="1" si="257"/>
        <v>0,966064114523058+0,241986463396753i</v>
      </c>
      <c r="CI190" s="240" t="str">
        <f t="shared" ca="1" si="258"/>
        <v>-0,381118371199563-0,920101140620247i</v>
      </c>
      <c r="CJ190" s="240" t="str">
        <f t="shared" ca="1" si="259"/>
        <v>-0,512000217216682+0,854220755663638i</v>
      </c>
      <c r="CK190" s="240" t="str">
        <f t="shared" ca="1" si="260"/>
        <v>0,991114717792104-0,0976162794433593i</v>
      </c>
      <c r="CL190" s="240" t="str">
        <f t="shared" ca="1" si="261"/>
        <v>-0,668812478904749-0,73792085612061i</v>
      </c>
      <c r="CM190" s="240" t="str">
        <f t="shared" ca="1" si="262"/>
        <v>-0,194292460752629+0,976774160966175i</v>
      </c>
      <c r="CN190" s="240" t="str">
        <f t="shared" ca="1" si="263"/>
        <v>0,900292246382327-0,425806520547009i</v>
      </c>
      <c r="CO190" s="240" t="str">
        <f t="shared" ca="1" si="264"/>
        <v>-0,878314469266664-0,469468864689987i</v>
      </c>
      <c r="CP190" s="240" t="str">
        <f t="shared" ca="1" si="265"/>
        <v>0,146130390553775+0,985131072899991i</v>
      </c>
      <c r="CQ190" s="240" t="str">
        <f t="shared" ca="1" si="266"/>
        <v>0,704214925231007-0,704214925231193i</v>
      </c>
      <c r="CR190" s="240" t="str">
        <f t="shared" ca="1" si="267"/>
        <v>-0,985131072900026-0,146130390553542i</v>
      </c>
      <c r="CS190" s="240" t="str">
        <f t="shared" ca="1" si="268"/>
        <v>0,469468864689347+0,878314469267006i</v>
      </c>
      <c r="CT190" s="240" t="str">
        <f t="shared" ca="1" si="269"/>
        <v>0,425806520546796-0,900292246382428i</v>
      </c>
      <c r="CU190" s="240" t="str">
        <f t="shared" ca="1" si="270"/>
        <v>-0,976774160966124+0,194292460752888i</v>
      </c>
      <c r="CV190" s="240" t="str">
        <f t="shared" ca="1" si="271"/>
        <v>0,737920856120102+0,668812478905308i</v>
      </c>
      <c r="CW190" s="240" t="str">
        <f t="shared" ca="1" si="272"/>
        <v>0,0976162794430965-0,99111471779213i</v>
      </c>
      <c r="CX190" s="240" t="str">
        <f t="shared" ca="1" si="273"/>
        <v>-0,854220755663517+0,512000217216884i</v>
      </c>
      <c r="CY190" s="240" t="str">
        <f t="shared" ca="1" si="274"/>
        <v>0,920101140619969+0,381118371200234i</v>
      </c>
      <c r="CZ190" s="240" t="str">
        <f t="shared" ca="1" si="275"/>
        <v>-0,241986463397009-0,966064114522993i</v>
      </c>
      <c r="DA190" s="240" t="str">
        <f t="shared" ca="1" si="276"/>
        <v>-0,631798804736125+0,769849071033076i</v>
      </c>
      <c r="DB190" s="240" t="str">
        <f t="shared" ca="1" si="277"/>
        <v>0,994710680517589+0,0488670021663102i</v>
      </c>
      <c r="DC190" s="240" t="str">
        <f t="shared" ca="1" si="278"/>
        <v>-0,55329811637523-0,828069149438687i</v>
      </c>
      <c r="DD190" s="240" t="str">
        <f t="shared" ca="1" si="279"/>
        <v>-0,335512074314515+0,937693430618802i</v>
      </c>
      <c r="DE190" s="240" t="str">
        <f t="shared" ca="1" si="280"/>
        <v>0,953026735011013-0,289097499454312i</v>
      </c>
      <c r="DF190" s="240" t="str">
        <f t="shared" ca="1" si="281"/>
        <v>-0,799922652103087-0,59326307190727i</v>
      </c>
      <c r="DG190" s="240" t="str">
        <f t="shared" ca="1" si="282"/>
        <v>-4,53868647079427E-14+0,995910298087377i</v>
      </c>
      <c r="DH190" s="240" t="str">
        <f t="shared" ca="1" si="283"/>
        <v>0,799922652103124-0,593263071907219i</v>
      </c>
      <c r="DI190" s="240" t="str">
        <f t="shared" ca="1" si="284"/>
        <v>-0,953026735010986-0,289097499454398i</v>
      </c>
      <c r="DJ190" s="240" t="str">
        <f t="shared" ca="1" si="285"/>
        <v>0,335512074314456+0,937693430618824i</v>
      </c>
      <c r="DK190" s="240" t="str">
        <f t="shared" ca="1" si="286"/>
        <v>0,553298116375306-0,828069149438636i</v>
      </c>
      <c r="DL190" s="240" t="str">
        <f t="shared" ca="1" si="287"/>
        <v>-0,994710680517593+0,0488670021662196i</v>
      </c>
      <c r="DM190" s="240" t="str">
        <f t="shared" ca="1" si="288"/>
        <v>0,631798804736055+0,769849071033133i</v>
      </c>
      <c r="DN190" s="240" t="str">
        <f t="shared" ca="1" si="289"/>
        <v>0,24198646339707-0,966064114522978i</v>
      </c>
      <c r="DO190" s="240" t="str">
        <f t="shared" ca="1" si="290"/>
        <v>-0,920101140620003+0,381118371200151i</v>
      </c>
      <c r="DP190" s="240" t="str">
        <f t="shared" ca="1" si="291"/>
        <v>0,85422075566347+0,512000217216963i</v>
      </c>
      <c r="DQ190" s="240" t="str">
        <f t="shared" ca="1" si="292"/>
        <v>-0,0976162794430062-0,991114717792139i</v>
      </c>
      <c r="DR190" s="240" t="str">
        <f t="shared" ca="1" si="293"/>
        <v>-0,737920856120163+0,66881247890524i</v>
      </c>
      <c r="DS190" s="240" t="str">
        <f t="shared" ca="1" si="294"/>
        <v>0,976774160966106+0,194292460752977i</v>
      </c>
      <c r="DT190" s="240" t="str">
        <f t="shared" ca="1" si="295"/>
        <v>-0,425806520546714-0,900292246382467i</v>
      </c>
      <c r="DU190" s="240" t="str">
        <f t="shared" ca="1" si="296"/>
        <v>-0,469468864689427+0,878314469266963i</v>
      </c>
      <c r="DV190" s="240" t="str">
        <f t="shared" ca="1" si="297"/>
        <v>0,985131072900039-0,146130390553452i</v>
      </c>
      <c r="DW190" s="240" t="str">
        <f t="shared" ca="1" si="298"/>
        <v>-0,704214925230942-0,704214925231258i</v>
      </c>
      <c r="DX190" s="240" t="str">
        <f t="shared" ca="1" si="299"/>
        <v>-0,146130390552886+0,985131072900123i</v>
      </c>
      <c r="DY190" s="240" t="str">
        <f t="shared" ca="1" si="300"/>
        <v>0,878314469266706-0,469468864689908i</v>
      </c>
      <c r="DZ190" s="240" t="str">
        <f t="shared" ca="1" si="301"/>
        <v>-0,900292246382288-0,425806520547091i</v>
      </c>
      <c r="EA190" s="240" t="str">
        <f t="shared" ca="1" si="302"/>
        <v>0,194292460753539+0,976774160965994i</v>
      </c>
      <c r="EB190" s="240" t="str">
        <f t="shared" ca="1" si="303"/>
        <v>0,668812478904836-0,737920856120529i</v>
      </c>
      <c r="EC190" s="240" t="str">
        <f t="shared" ca="1" si="304"/>
        <v>-0,991114717792096-0,0976162794434496i</v>
      </c>
      <c r="ED190" s="240" t="str">
        <f t="shared" ca="1" si="305"/>
        <v>0,512000217216605+0,854220755663685i</v>
      </c>
      <c r="EE190" s="240" t="str">
        <f t="shared" ca="1" si="306"/>
        <v>0,381118371199647-0,920101140620212i</v>
      </c>
      <c r="EF190" s="240" t="str">
        <f t="shared" ca="1" si="307"/>
        <v>-0,966064114523079+0,241986463396665i</v>
      </c>
      <c r="EG190" s="240" t="str">
        <f t="shared" ca="1" si="308"/>
        <v>0,76984907103287+0,631798804736378i</v>
      </c>
      <c r="EH190" s="240" t="str">
        <f t="shared" ca="1" si="309"/>
        <v>0,0488670021656468-0,994710680517622i</v>
      </c>
      <c r="EI190" s="240" t="str">
        <f t="shared" ca="1" si="310"/>
        <v>-0,828069149438868+0,553298116374959i</v>
      </c>
      <c r="EJ190" s="240" t="str">
        <f t="shared" ca="1" si="311"/>
        <v>0,937693430618673+0,335512074314876i</v>
      </c>
      <c r="EK190" s="240" t="str">
        <f t="shared" ca="1" si="312"/>
        <v>-0,289097499454947-0,95302673501082i</v>
      </c>
      <c r="EL190" s="240" t="str">
        <f t="shared" ca="1" si="313"/>
        <v>-0,593263071907577+0,799922652102859i</v>
      </c>
      <c r="EM190" s="240" t="str">
        <f t="shared" ca="1" si="314"/>
        <v>0,995910298087377+4,00181496942428E-13i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-0,0788625283380133-0,157574595214654i</v>
      </c>
      <c r="G191" s="247" t="str">
        <f t="shared" si="184"/>
        <v>-0,0844139716205546+0,231160846869775i</v>
      </c>
      <c r="H191" s="247" t="str">
        <f t="shared" si="180"/>
        <v>0,0025007448368564-0,0584813650479735i</v>
      </c>
      <c r="I191" s="247" t="str">
        <f t="shared" si="317"/>
        <v>-0,00229851382345144+0,0611261402547546i</v>
      </c>
      <c r="J191" s="275" t="str">
        <f ca="1">IMPRODUCT(1/N_FFT2,DB100)</f>
        <v>0,00703424630799219+0,0000799869179715633i</v>
      </c>
      <c r="K191" s="274" t="str">
        <f t="shared" ca="1" si="318"/>
        <v>-0,0000210576039429576+0,000429792475372167i</v>
      </c>
      <c r="N191" s="265">
        <f t="shared" ca="1" si="185"/>
        <v>2.9960426235827633</v>
      </c>
      <c r="O191" s="240">
        <f t="shared" ca="1" si="186"/>
        <v>0.99604262358276319</v>
      </c>
      <c r="P191" s="240" t="str">
        <f t="shared" ca="1" si="187"/>
        <v>-0,612796887592921-0,785226644065307i</v>
      </c>
      <c r="Q191" s="240" t="str">
        <f t="shared" ca="1" si="188"/>
        <v>-0,242018615869457+0,96619247438917i</v>
      </c>
      <c r="R191" s="240" t="str">
        <f t="shared" ca="1" si="189"/>
        <v>0,910591883575902-0,403637621585656i</v>
      </c>
      <c r="S191" s="240" t="str">
        <f t="shared" ca="1" si="190"/>
        <v>-0,878431169934961-0,469531242496523i</v>
      </c>
      <c r="T191" s="240" t="str">
        <f t="shared" ca="1" si="191"/>
        <v>0,170285328213507+0,981378527882515i</v>
      </c>
      <c r="U191" s="241" t="str">
        <f t="shared" ca="1" si="192"/>
        <v>0,668901343276295-0,738018902845179i</v>
      </c>
      <c r="V191" s="240" t="str">
        <f t="shared" ca="1" si="193"/>
        <v>-0,993343802944298-0,0732734409304891i</v>
      </c>
      <c r="W191" s="240" t="str">
        <f t="shared" ca="1" si="194"/>
        <v>0,55337163248129+0,828179174067198i</v>
      </c>
      <c r="X191" s="240" t="str">
        <f t="shared" ca="1" si="195"/>
        <v>0,31244038367696-0,945770540163642i</v>
      </c>
      <c r="Y191" s="240" t="str">
        <f t="shared" ca="1" si="196"/>
        <v>-0,937818020903688+0,335556653431165i</v>
      </c>
      <c r="Z191" s="240" t="str">
        <f t="shared" ca="1" si="197"/>
        <v>0,841510161674554+0,532880432922902i</v>
      </c>
      <c r="AA191" s="240" t="str">
        <f t="shared" ca="1" si="198"/>
        <v>-0,0976292496099111-0,991246406104072i</v>
      </c>
      <c r="AB191" s="240" t="str">
        <f t="shared" ca="1" si="199"/>
        <v>-0,721380964625154+0,686811773246584i</v>
      </c>
      <c r="AC191" s="240" t="str">
        <f t="shared" ca="1" si="200"/>
        <v>0,985261966171761+0,146149806736071i</v>
      </c>
      <c r="AD191" s="240" t="str">
        <f t="shared" ca="1" si="201"/>
        <v>-0,490947608547753-0,866643729369154i</v>
      </c>
      <c r="AE191" s="240" t="str">
        <f t="shared" ca="1" si="202"/>
        <v>-0,381169009974576+0,920223393436961i</v>
      </c>
      <c r="AF191" s="240" t="str">
        <f t="shared" ca="1" si="203"/>
        <v>0,959962041121162-0,265657274698297i</v>
      </c>
      <c r="AG191" s="240" t="str">
        <f t="shared" ca="1" si="204"/>
        <v>-0,800028936937424-0,59334189811306i</v>
      </c>
      <c r="AH191" s="240" t="str">
        <f t="shared" ca="1" si="205"/>
        <v>0,024444109643926+0,995742634166756i</v>
      </c>
      <c r="AI191" s="240" t="str">
        <f t="shared" ca="1" si="206"/>
        <v>0,769951360024304-0,631882751141664i</v>
      </c>
      <c r="AJ191" s="240" t="str">
        <f t="shared" ca="1" si="207"/>
        <v>-0,971840909438874-0,218234174076051i</v>
      </c>
      <c r="AK191" s="240" t="str">
        <f t="shared" ca="1" si="208"/>
        <v>0,42586309698651+0,900411867213384i</v>
      </c>
      <c r="AL191" s="240" t="str">
        <f t="shared" ca="1" si="209"/>
        <v>0,447832048381759-0,889689476410636i</v>
      </c>
      <c r="AM191" s="240" t="str">
        <f t="shared" ca="1" si="210"/>
        <v>-0,976903943864199+0,194318276176502i</v>
      </c>
      <c r="AN191" s="240" t="str">
        <f t="shared" ca="1" si="211"/>
        <v>0,754212286074369+0,650587992148723i</v>
      </c>
      <c r="AO191" s="240" t="str">
        <f t="shared" ca="1" si="212"/>
        <v>0,0488734950702199-0,994842846621141i</v>
      </c>
      <c r="AP191" s="240" t="str">
        <f t="shared" ca="1" si="213"/>
        <v>-0,814349322292942+0,573529501660254i</v>
      </c>
      <c r="AQ191" s="240" t="str">
        <f t="shared" ca="1" si="214"/>
        <v>0,953153362614874+0,289135911518429i</v>
      </c>
      <c r="AR191" s="240" t="str">
        <f t="shared" ca="1" si="215"/>
        <v>0,953153362614874+0,289135911518429i</v>
      </c>
      <c r="AS191" s="240" t="str">
        <f t="shared" ca="1" si="216"/>
        <v>-0,512068246117318+0,854334255026666i</v>
      </c>
      <c r="AT191" s="240" t="str">
        <f t="shared" ca="1" si="217"/>
        <v>0,988551919493899-0,121926250079968i</v>
      </c>
      <c r="AU191" s="240" t="str">
        <f t="shared" ca="1" si="218"/>
        <v>-0,704308493486219-0,704308493486204i</v>
      </c>
      <c r="AV191" s="240" t="str">
        <f t="shared" ca="1" si="219"/>
        <v>-0,121926250079961+0,988551919493899i</v>
      </c>
      <c r="AW191" s="240" t="str">
        <f t="shared" ca="1" si="220"/>
        <v>0,854334255026662-0,512068246117324i</v>
      </c>
      <c r="AX191" s="240" t="str">
        <f t="shared" ca="1" si="221"/>
        <v>-0,929300595135186-0,358470796404707i</v>
      </c>
      <c r="AY191" s="240" t="str">
        <f t="shared" ca="1" si="222"/>
        <v>0,289135911518435+0,953153362614872i</v>
      </c>
      <c r="AZ191" s="240" t="str">
        <f t="shared" ca="1" si="223"/>
        <v>0,573529501660249-0,814349322292946i</v>
      </c>
      <c r="BA191" s="240" t="str">
        <f t="shared" ca="1" si="224"/>
        <v>-0,99484284662114+0,0488734950702268i</v>
      </c>
      <c r="BB191" s="240" t="str">
        <f t="shared" ca="1" si="225"/>
        <v>0,650587992148653+0,75421228607443i</v>
      </c>
      <c r="BC191" s="240" t="str">
        <f t="shared" ca="1" si="226"/>
        <v>0,194318276176593-0,976903943864181i</v>
      </c>
      <c r="BD191" s="240" t="str">
        <f t="shared" ca="1" si="227"/>
        <v>-0,889689476410678+0,447832048381677i</v>
      </c>
      <c r="BE191" s="240" t="str">
        <f t="shared" ca="1" si="228"/>
        <v>0,90041186721339+0,425863096986497i</v>
      </c>
      <c r="BF191" s="240" t="str">
        <f t="shared" ca="1" si="229"/>
        <v>-0,218234174076065-0,971840909438871i</v>
      </c>
      <c r="BG191" s="240" t="str">
        <f t="shared" ca="1" si="230"/>
        <v>-0,631882751141653+0,769951360024313i</v>
      </c>
      <c r="BH191" s="240" t="str">
        <f t="shared" ca="1" si="231"/>
        <v>0,995742634166751+0,0244441096441244i</v>
      </c>
      <c r="BI191" s="240" t="str">
        <f t="shared" ca="1" si="232"/>
        <v>-0,59334189811331-0,800028936937239i</v>
      </c>
      <c r="BJ191" s="240" t="str">
        <f t="shared" ca="1" si="233"/>
        <v>-0,265657274698488+0,959962041121109i</v>
      </c>
      <c r="BK191" s="240" t="str">
        <f t="shared" ca="1" si="234"/>
        <v>0,920223393436845-0,381169009974857i</v>
      </c>
      <c r="BL191" s="240" t="str">
        <f t="shared" ca="1" si="235"/>
        <v>-0,86664372936906-0,49094760854792i</v>
      </c>
      <c r="BM191" s="240" t="str">
        <f t="shared" ca="1" si="236"/>
        <v>0,146149806736372+0,985261966171716i</v>
      </c>
      <c r="BN191" s="240" t="str">
        <f t="shared" ca="1" si="237"/>
        <v>0,686811773246722-0,721380964625022i</v>
      </c>
      <c r="BO191" s="240" t="str">
        <f t="shared" ca="1" si="238"/>
        <v>-0,991246406104102-0,0976292496096085i</v>
      </c>
      <c r="BP191" s="240" t="str">
        <f t="shared" ca="1" si="239"/>
        <v>0,532880432922744+0,841510161674655i</v>
      </c>
      <c r="BQ191" s="240" t="str">
        <f t="shared" ca="1" si="240"/>
        <v>0,335556653430877-0,937818020903792i</v>
      </c>
      <c r="BR191" s="240" t="str">
        <f t="shared" ca="1" si="241"/>
        <v>-0,945770540163701+0,312440383676782i</v>
      </c>
      <c r="BS191" s="240" t="str">
        <f t="shared" ca="1" si="242"/>
        <v>0,828179174067369+0,553371632481034i</v>
      </c>
      <c r="BT191" s="240" t="str">
        <f t="shared" ca="1" si="243"/>
        <v>-0,0732734409304042-0,993343802944304i</v>
      </c>
      <c r="BU191" s="240" t="str">
        <f t="shared" ca="1" si="244"/>
        <v>-0,738018902844904+0,668901343276599i</v>
      </c>
      <c r="BV191" s="240" t="str">
        <f t="shared" ca="1" si="245"/>
        <v>0,9813785278825+0,170285328213588i</v>
      </c>
      <c r="BW191" s="240" t="str">
        <f t="shared" ca="1" si="246"/>
        <v>-0,469531242496862-0,878431169934781i</v>
      </c>
      <c r="BX191" s="240" t="str">
        <f t="shared" ca="1" si="247"/>
        <v>-0,403637621585748+0,910591883575861i</v>
      </c>
      <c r="BY191" s="240" t="str">
        <f t="shared" ca="1" si="248"/>
        <v>0,966192474389072-0,242018615869849i</v>
      </c>
      <c r="BZ191" s="240" t="str">
        <f t="shared" ca="1" si="249"/>
        <v>-0,785226644065251-0,612796887592992i</v>
      </c>
      <c r="CA191" s="240" t="str">
        <f t="shared" ca="1" si="250"/>
        <v>4,17316817919823E-13+0,996042623582763i</v>
      </c>
      <c r="CB191" s="240" t="str">
        <f t="shared" ca="1" si="251"/>
        <v>0,785226644065364-0,612796887592845i</v>
      </c>
      <c r="CC191" s="240" t="str">
        <f t="shared" ca="1" si="252"/>
        <v>-0,966192474389274-0,24201861586904i</v>
      </c>
      <c r="CD191" s="240" t="str">
        <f t="shared" ca="1" si="253"/>
        <v>0,40363762158558+0,910591883575936i</v>
      </c>
      <c r="CE191" s="240" t="str">
        <f t="shared" ca="1" si="254"/>
        <v>0,469531242496151-0,87843116993516i</v>
      </c>
      <c r="CF191" s="240" t="str">
        <f t="shared" ca="1" si="255"/>
        <v>-0,981378527882532+0,170285328213407i</v>
      </c>
      <c r="CG191" s="240" t="str">
        <f t="shared" ca="1" si="256"/>
        <v>0,738018902845445+0,668901343276001i</v>
      </c>
      <c r="CH191" s="240" t="str">
        <f t="shared" ca="1" si="257"/>
        <v>0,0732734409305882-0,99334380294429i</v>
      </c>
      <c r="CI191" s="240" t="str">
        <f t="shared" ca="1" si="258"/>
        <v>-0,828179174066921+0,553371632481704i</v>
      </c>
      <c r="CJ191" s="240" t="str">
        <f t="shared" ca="1" si="259"/>
        <v>0,945770540163643+0,312440383676956i</v>
      </c>
      <c r="CK191" s="240" t="str">
        <f t="shared" ca="1" si="260"/>
        <v>-0,335556653431635-0,93781802090352i</v>
      </c>
      <c r="CL191" s="240" t="str">
        <f t="shared" ca="1" si="261"/>
        <v>-0,532880432922899+0,841510161674556i</v>
      </c>
      <c r="CM191" s="240" t="str">
        <f t="shared" ca="1" si="262"/>
        <v>0,991246406104023-0,097629249610411i</v>
      </c>
      <c r="CN191" s="240" t="str">
        <f t="shared" ca="1" si="263"/>
        <v>-0,686811773246589-0,721380964625149i</v>
      </c>
      <c r="CO191" s="240" t="str">
        <f t="shared" ca="1" si="264"/>
        <v>-0,146149806736554+0,985261966171689i</v>
      </c>
      <c r="CP191" s="240" t="str">
        <f t="shared" ca="1" si="265"/>
        <v>0,866643729369151-0,490947608547759i</v>
      </c>
      <c r="CQ191" s="240" t="str">
        <f t="shared" ca="1" si="266"/>
        <v>-0,920223393436774-0,381169009975027i</v>
      </c>
      <c r="CR191" s="240" t="str">
        <f t="shared" ca="1" si="267"/>
        <v>0,26565727469831+0,959962041121159i</v>
      </c>
      <c r="CS191" s="240" t="str">
        <f t="shared" ca="1" si="268"/>
        <v>0,593341898113447-0,800028936937138i</v>
      </c>
      <c r="CT191" s="240" t="str">
        <f t="shared" ca="1" si="269"/>
        <v>-0,995742634166755+0,02444410964394i</v>
      </c>
      <c r="CU191" s="240" t="str">
        <f t="shared" ca="1" si="270"/>
        <v>0,631882751141292+0,76995136002461i</v>
      </c>
      <c r="CV191" s="240" t="str">
        <f t="shared" ca="1" si="271"/>
        <v>0,218234174076038-0,971840909438877i</v>
      </c>
      <c r="CW191" s="240" t="str">
        <f t="shared" ca="1" si="272"/>
        <v>-0,90041186721359+0,425863096986075i</v>
      </c>
      <c r="CX191" s="240" t="str">
        <f t="shared" ca="1" si="273"/>
        <v>0,88968947641069+0,447832048381652i</v>
      </c>
      <c r="CY191" s="240" t="str">
        <f t="shared" ca="1" si="274"/>
        <v>-0,194318276176135-0,976903943864272i</v>
      </c>
      <c r="CZ191" s="240" t="str">
        <f t="shared" ca="1" si="275"/>
        <v>-0,650587992148632+0,754212286074448i</v>
      </c>
      <c r="DA191" s="240" t="str">
        <f t="shared" ca="1" si="276"/>
        <v>0,994842846621121+0,0488734950706231i</v>
      </c>
      <c r="DB191" s="240" t="str">
        <f t="shared" ca="1" si="277"/>
        <v>-0,57352950166033-0,814349322292889i</v>
      </c>
      <c r="DC191" s="240" t="str">
        <f t="shared" ca="1" si="278"/>
        <v>-0,289135911518815+0,953153362614757i</v>
      </c>
      <c r="DD191" s="240" t="str">
        <f t="shared" ca="1" si="279"/>
        <v>0,92930059513515-0,358470796404799i</v>
      </c>
      <c r="DE191" s="240" t="str">
        <f t="shared" ca="1" si="280"/>
        <v>-0,854334255026458-0,512068246117665i</v>
      </c>
      <c r="DF191" s="240" t="str">
        <f t="shared" ca="1" si="281"/>
        <v>0,121926250080059+0,988551919493887i</v>
      </c>
      <c r="DG191" s="240" t="str">
        <f t="shared" ca="1" si="282"/>
        <v>0,70430849348649-0,704308493485933i</v>
      </c>
      <c r="DH191" s="240" t="str">
        <f t="shared" ca="1" si="283"/>
        <v>-0,988551919493913-0,121926250079856i</v>
      </c>
      <c r="DI191" s="240" t="str">
        <f t="shared" ca="1" si="284"/>
        <v>0,51206824611699+0,854334255026862i</v>
      </c>
      <c r="DJ191" s="240" t="str">
        <f t="shared" ca="1" si="285"/>
        <v>0,358470796404608-0,929300595135223i</v>
      </c>
      <c r="DK191" s="240" t="str">
        <f t="shared" ca="1" si="286"/>
        <v>-0,953153362614985+0,289135911518062i</v>
      </c>
      <c r="DL191" s="240" t="str">
        <f t="shared" ca="1" si="287"/>
        <v>0,814349322293007+0,573529501660163i</v>
      </c>
      <c r="DM191" s="240" t="str">
        <f t="shared" ca="1" si="288"/>
        <v>-0,0488734950698377-0,99484284662116i</v>
      </c>
      <c r="DN191" s="240" t="str">
        <f t="shared" ca="1" si="289"/>
        <v>-0,754212286074297+0,650587992148809i</v>
      </c>
      <c r="DO191" s="240" t="str">
        <f t="shared" ca="1" si="290"/>
        <v>0,976903943864125+0,194318276176878i</v>
      </c>
      <c r="DP191" s="240" t="str">
        <f t="shared" ca="1" si="291"/>
        <v>-0,44783204838186-0,889689476410585i</v>
      </c>
      <c r="DQ191" s="240" t="str">
        <f t="shared" ca="1" si="292"/>
        <v>-0,42586309698676+0,900411867213265i</v>
      </c>
      <c r="DR191" s="240" t="str">
        <f t="shared" ca="1" si="293"/>
        <v>0,971840909438826-0,218234174076265i</v>
      </c>
      <c r="DS191" s="240" t="str">
        <f t="shared" ca="1" si="294"/>
        <v>-0,769951360024129-0,631882751141878i</v>
      </c>
      <c r="DT191" s="240" t="str">
        <f t="shared" ca="1" si="295"/>
        <v>-0,0244441096437072+0,995742634166761i</v>
      </c>
      <c r="DU191" s="240" t="str">
        <f t="shared" ca="1" si="296"/>
        <v>0,800028936937589-0,593341898112838i</v>
      </c>
      <c r="DV191" s="240" t="str">
        <f t="shared" ca="1" si="297"/>
        <v>-0,959962041121221-0,265657274698085i</v>
      </c>
      <c r="DW191" s="240" t="str">
        <f t="shared" ca="1" si="298"/>
        <v>0,381169009974327+0,920223393437064i</v>
      </c>
      <c r="DX191" s="240" t="str">
        <f t="shared" ca="1" si="299"/>
        <v>0,490947608547557-0,866643729369265i</v>
      </c>
      <c r="DY191" s="240" t="str">
        <f t="shared" ca="1" si="300"/>
        <v>-0,9852619661718+0,146149806735805i</v>
      </c>
      <c r="DZ191" s="240" t="str">
        <f t="shared" ca="1" si="301"/>
        <v>0,72138096462531+0,68681177324642i</v>
      </c>
      <c r="EA191" s="240" t="str">
        <f t="shared" ca="1" si="302"/>
        <v>0,0976292496102074-0,991246406104043i</v>
      </c>
      <c r="EB191" s="240" t="str">
        <f t="shared" ca="1" si="303"/>
        <v>-0,841510161674447+0,532880432923072i</v>
      </c>
      <c r="EC191" s="240" t="str">
        <f t="shared" ca="1" si="304"/>
        <v>0,937818020903599+0,335556653431416i</v>
      </c>
      <c r="ED191" s="240" t="str">
        <f t="shared" ca="1" si="305"/>
        <v>-0,312440383677178-0,945770540163571i</v>
      </c>
      <c r="EE191" s="240" t="str">
        <f t="shared" ca="1" si="306"/>
        <v>-0,553371632481535+0,828179174067034i</v>
      </c>
      <c r="EF191" s="240" t="str">
        <f t="shared" ca="1" si="307"/>
        <v>0,993343802944275-0,0732734409307921i</v>
      </c>
      <c r="EG191" s="240" t="str">
        <f t="shared" ca="1" si="308"/>
        <v>-0,668901343276174-0,738018902845289i</v>
      </c>
      <c r="EH191" s="240" t="str">
        <f t="shared" ca="1" si="309"/>
        <v>-0,170285328213177+0,981378527882572i</v>
      </c>
      <c r="EI191" s="240" t="str">
        <f t="shared" ca="1" si="310"/>
        <v>0,878431169935064-0,469531242496331i</v>
      </c>
      <c r="EJ191" s="240" t="str">
        <f t="shared" ca="1" si="311"/>
        <v>-0,910591883576019-0,403637621585393i</v>
      </c>
      <c r="EK191" s="240" t="str">
        <f t="shared" ca="1" si="312"/>
        <v>0,242018615869293+0,966192474389211i</v>
      </c>
      <c r="EL191" s="240" t="str">
        <f t="shared" ca="1" si="313"/>
        <v>0,612796887592662-0,785226644065508i</v>
      </c>
      <c r="EM191" s="240" t="str">
        <f t="shared" ca="1" si="314"/>
        <v>-0,996042623582763-1,84498789159951E-13i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-0,0784858854011537-0,155113259756384i</v>
      </c>
      <c r="G192" s="247" t="str">
        <f t="shared" si="184"/>
        <v>-0,0826183651792654+0,229289766001143i</v>
      </c>
      <c r="H192" s="247" t="str">
        <f t="shared" si="180"/>
        <v>0,00248811992440594-0,057844820693325i</v>
      </c>
      <c r="I192" s="247" t="str">
        <f t="shared" si="317"/>
        <v>-0,00227070219409811+0,0603962632482262i</v>
      </c>
      <c r="J192" s="275" t="str">
        <f ca="1">IMPRODUCT(1/N_FFT2,DC100)</f>
        <v>0,00405621552119527-3,61839406711611E-07i</v>
      </c>
      <c r="K192" s="274" t="str">
        <f t="shared" ca="1" si="318"/>
        <v>-9,18860373565157E-06+0,000244981082039185i</v>
      </c>
      <c r="N192" s="265">
        <f t="shared" ca="1" si="185"/>
        <v>2.996164520860773</v>
      </c>
      <c r="O192" s="240">
        <f t="shared" ca="1" si="186"/>
        <v>0.99616452086077301</v>
      </c>
      <c r="P192" s="240" t="str">
        <f t="shared" ca="1" si="187"/>
        <v>-0,631960081956168-0,770045587894462i</v>
      </c>
      <c r="Q192" s="240" t="str">
        <f t="shared" ca="1" si="188"/>
        <v>-0,194342057155768+0,977023498920183i</v>
      </c>
      <c r="R192" s="240" t="str">
        <f t="shared" ca="1" si="189"/>
        <v>0,878538673736507-0,4695887044756i</v>
      </c>
      <c r="S192" s="240" t="str">
        <f t="shared" ca="1" si="190"/>
        <v>-0,920336011837178-0,381215658043331i</v>
      </c>
      <c r="T192" s="240" t="str">
        <f t="shared" ca="1" si="191"/>
        <v>0,289171296430397+0,953270011037028i</v>
      </c>
      <c r="U192" s="241" t="str">
        <f t="shared" ca="1" si="192"/>
        <v>0,553439354980466-0,828280527949667i</v>
      </c>
      <c r="V192" s="240" t="str">
        <f t="shared" ca="1" si="193"/>
        <v>-0,991367716413373+0,0976411976324932i</v>
      </c>
      <c r="W192" s="240" t="str">
        <f t="shared" ca="1" si="194"/>
        <v>0,704394687878092+0,704394687878109i</v>
      </c>
      <c r="X192" s="240" t="str">
        <f t="shared" ca="1" si="195"/>
        <v>0,0976411976325139-0,991367716413371i</v>
      </c>
      <c r="Y192" s="240" t="str">
        <f t="shared" ca="1" si="196"/>
        <v>-0,828280527949679+0,553439354980448i</v>
      </c>
      <c r="Z192" s="240" t="str">
        <f t="shared" ca="1" si="197"/>
        <v>0,953270011037022+0,289171296430419i</v>
      </c>
      <c r="AA192" s="240" t="str">
        <f t="shared" ca="1" si="198"/>
        <v>-0,381215658043358-0,920336011837167i</v>
      </c>
      <c r="AB192" s="240" t="str">
        <f t="shared" ca="1" si="199"/>
        <v>-0,469588704475628+0,878538673736492i</v>
      </c>
      <c r="AC192" s="240" t="str">
        <f t="shared" ca="1" si="200"/>
        <v>0,977023498920181-0,194342057155775i</v>
      </c>
      <c r="AD192" s="240" t="str">
        <f t="shared" ca="1" si="201"/>
        <v>-0,770045587894488-0,631960081956137i</v>
      </c>
      <c r="AE192" s="240" t="str">
        <f t="shared" ca="1" si="202"/>
        <v>-2,44075844144883E-14+0,996164520860773i</v>
      </c>
      <c r="AF192" s="240" t="str">
        <f t="shared" ca="1" si="203"/>
        <v>0,770045587894451-0,631960081956181i</v>
      </c>
      <c r="AG192" s="240" t="str">
        <f t="shared" ca="1" si="204"/>
        <v>-0,977023498920174-0,194342057155816i</v>
      </c>
      <c r="AH192" s="240" t="str">
        <f t="shared" ca="1" si="205"/>
        <v>0,469588704475588+0,878538673736513i</v>
      </c>
      <c r="AI192" s="240" t="str">
        <f t="shared" ca="1" si="206"/>
        <v>0,381215658043305-0,920336011837189i</v>
      </c>
      <c r="AJ192" s="240" t="str">
        <f t="shared" ca="1" si="207"/>
        <v>-0,953270011037034+0,289171296430379i</v>
      </c>
      <c r="AK192" s="240" t="str">
        <f t="shared" ca="1" si="208"/>
        <v>0,828280527949653+0,553439354980486i</v>
      </c>
      <c r="AL192" s="240" t="str">
        <f t="shared" ca="1" si="209"/>
        <v>-0,097641197632571-0,991367716413366i</v>
      </c>
      <c r="AM192" s="240" t="str">
        <f t="shared" ca="1" si="210"/>
        <v>-0,704394687878127+0,704394687878074i</v>
      </c>
      <c r="AN192" s="240" t="str">
        <f t="shared" ca="1" si="211"/>
        <v>0,991367716413369+0,0976411976325382i</v>
      </c>
      <c r="AO192" s="240" t="str">
        <f t="shared" ca="1" si="212"/>
        <v>-0,553439354980514-0,828280527949636i</v>
      </c>
      <c r="AP192" s="240" t="str">
        <f t="shared" ca="1" si="213"/>
        <v>-0,289171296430442+0,953270011037015i</v>
      </c>
      <c r="AQ192" s="240" t="str">
        <f t="shared" ca="1" si="214"/>
        <v>0,920336011837177-0,381215658043335i</v>
      </c>
      <c r="AR192" s="240" t="str">
        <f t="shared" ca="1" si="215"/>
        <v>0,920336011837177-0,381215658043335i</v>
      </c>
      <c r="AS192" s="240" t="str">
        <f t="shared" ca="1" si="216"/>
        <v>0,194342057155758+0,977023498920185i</v>
      </c>
      <c r="AT192" s="240" t="str">
        <f t="shared" ca="1" si="217"/>
        <v>0,63196008195615-0,770045587894477i</v>
      </c>
      <c r="AU192" s="240" t="str">
        <f t="shared" ca="1" si="218"/>
        <v>-0,996164520860773-4,88151688289765E-14i</v>
      </c>
      <c r="AV192" s="240" t="str">
        <f t="shared" ca="1" si="219"/>
        <v>0,631960081956162+0,770045587894467i</v>
      </c>
      <c r="AW192" s="240" t="str">
        <f t="shared" ca="1" si="220"/>
        <v>0,194342057155743-0,977023498920188i</v>
      </c>
      <c r="AX192" s="240" t="str">
        <f t="shared" ca="1" si="221"/>
        <v>-0,878538673736522+0,469588704475572i</v>
      </c>
      <c r="AY192" s="240" t="str">
        <f t="shared" ca="1" si="222"/>
        <v>0,920336011837183+0,381215658043321i</v>
      </c>
      <c r="AZ192" s="240" t="str">
        <f t="shared" ca="1" si="223"/>
        <v>-0,289171296430444-0,953270011037014i</v>
      </c>
      <c r="BA192" s="240" t="str">
        <f t="shared" ca="1" si="224"/>
        <v>-0,553439354980506+0,828280527949641i</v>
      </c>
      <c r="BB192" s="240" t="str">
        <f t="shared" ca="1" si="225"/>
        <v>0,991367716413368-0,0976411976325468i</v>
      </c>
      <c r="BC192" s="240" t="str">
        <f t="shared" ca="1" si="226"/>
        <v>-0,704394687878133-0,704394687878068i</v>
      </c>
      <c r="BD192" s="240" t="str">
        <f t="shared" ca="1" si="227"/>
        <v>-0,0976411976325554+0,991367716413367i</v>
      </c>
      <c r="BE192" s="240" t="str">
        <f t="shared" ca="1" si="228"/>
        <v>0,828280527949645-0,553439354980499i</v>
      </c>
      <c r="BF192" s="240" t="str">
        <f t="shared" ca="1" si="229"/>
        <v>-0,953270011037008-0,289171296430466i</v>
      </c>
      <c r="BG192" s="240" t="str">
        <f t="shared" ca="1" si="230"/>
        <v>0,381215658043313+0,920336011837186i</v>
      </c>
      <c r="BH192" s="240" t="str">
        <f t="shared" ca="1" si="231"/>
        <v>0,469588704475493-0,878538673736564i</v>
      </c>
      <c r="BI192" s="240" t="str">
        <f t="shared" ca="1" si="232"/>
        <v>-0,977023498920094+0,19434205715622i</v>
      </c>
      <c r="BJ192" s="240" t="str">
        <f t="shared" ca="1" si="233"/>
        <v>0,770045587894335+0,631960081956322i</v>
      </c>
      <c r="BK192" s="240" t="str">
        <f t="shared" ca="1" si="234"/>
        <v>-1,39122485932405E-13-0,996164520860773i</v>
      </c>
      <c r="BL192" s="240" t="str">
        <f t="shared" ca="1" si="235"/>
        <v>-0,770045587894168+0,631960081956526i</v>
      </c>
      <c r="BM192" s="240" t="str">
        <f t="shared" ca="1" si="236"/>
        <v>0,977023498920145+0,194342057155961i</v>
      </c>
      <c r="BN192" s="240" t="str">
        <f t="shared" ca="1" si="237"/>
        <v>-0,469588704475726-0,878538673736439i</v>
      </c>
      <c r="BO192" s="240" t="str">
        <f t="shared" ca="1" si="238"/>
        <v>-0,381215658042886+0,920336011837363i</v>
      </c>
      <c r="BP192" s="240" t="str">
        <f t="shared" ca="1" si="239"/>
        <v>0,953270011037075-0,289171296430244i</v>
      </c>
      <c r="BQ192" s="240" t="str">
        <f t="shared" ca="1" si="240"/>
        <v>-0,828280527949737-0,553439354980361i</v>
      </c>
      <c r="BR192" s="240" t="str">
        <f t="shared" ca="1" si="241"/>
        <v>0,0976411976330156+0,991367716413322i</v>
      </c>
      <c r="BS192" s="240" t="str">
        <f t="shared" ca="1" si="242"/>
        <v>0,704394687878226-0,704394687877976i</v>
      </c>
      <c r="BT192" s="240" t="str">
        <f t="shared" ca="1" si="243"/>
        <v>-0,991367716413382-0,0976411976323966i</v>
      </c>
      <c r="BU192" s="240" t="str">
        <f t="shared" ca="1" si="244"/>
        <v>0,55343935498089+0,828280527949383i</v>
      </c>
      <c r="BV192" s="240" t="str">
        <f t="shared" ca="1" si="245"/>
        <v>0,289171296430584-0,953270011036972i</v>
      </c>
      <c r="BW192" s="240" t="str">
        <f t="shared" ca="1" si="246"/>
        <v>-0,920336011837114+0,381215658043486i</v>
      </c>
      <c r="BX192" s="240" t="str">
        <f t="shared" ca="1" si="247"/>
        <v>0,878538673736272+0,469588704476039i</v>
      </c>
      <c r="BY192" s="240" t="str">
        <f t="shared" ca="1" si="248"/>
        <v>-0,1943420571556-0,977023498920217i</v>
      </c>
      <c r="BZ192" s="240" t="str">
        <f t="shared" ca="1" si="249"/>
        <v>-0,631960081956034+0,770045587894571i</v>
      </c>
      <c r="CA192" s="240" t="str">
        <f t="shared" ca="1" si="250"/>
        <v>0,996164520860773+4,94008117452909E-13i</v>
      </c>
      <c r="CB192" s="240" t="str">
        <f t="shared" ca="1" si="251"/>
        <v>-0,631960081956059-0,770045587894551i</v>
      </c>
      <c r="CC192" s="240" t="str">
        <f t="shared" ca="1" si="252"/>
        <v>-0,194342057155597+0,977023498920217i</v>
      </c>
      <c r="CD192" s="240" t="str">
        <f t="shared" ca="1" si="253"/>
        <v>0,878538673736738-0,469588704475168i</v>
      </c>
      <c r="CE192" s="240" t="str">
        <f t="shared" ca="1" si="254"/>
        <v>-0,920336011837126-0,381215658043457i</v>
      </c>
      <c r="CF192" s="240" t="str">
        <f t="shared" ca="1" si="255"/>
        <v>0,289171296430587+0,953270011036971i</v>
      </c>
      <c r="CG192" s="240" t="str">
        <f t="shared" ca="1" si="256"/>
        <v>0,553439354980864-0,8282805279494i</v>
      </c>
      <c r="CH192" s="240" t="str">
        <f t="shared" ca="1" si="257"/>
        <v>-0,991367716413382+0,0976411976323995i</v>
      </c>
      <c r="CI192" s="240" t="str">
        <f t="shared" ca="1" si="258"/>
        <v>0,704394687878248+0,704394687877953i</v>
      </c>
      <c r="CJ192" s="240" t="str">
        <f t="shared" ca="1" si="259"/>
        <v>0,0976411976329985-0,991367716413324i</v>
      </c>
      <c r="CK192" s="240" t="str">
        <f t="shared" ca="1" si="260"/>
        <v>-0,828280527949735+0,553439354980364i</v>
      </c>
      <c r="CL192" s="240" t="str">
        <f t="shared" ca="1" si="261"/>
        <v>0,953270011037084+0,289171296430214i</v>
      </c>
      <c r="CM192" s="240" t="str">
        <f t="shared" ca="1" si="262"/>
        <v>-0,381215658042902-0,920336011837357i</v>
      </c>
      <c r="CN192" s="240" t="str">
        <f t="shared" ca="1" si="263"/>
        <v>-0,469588704475699+0,878538673736454i</v>
      </c>
      <c r="CO192" s="240" t="str">
        <f t="shared" ca="1" si="264"/>
        <v>0,977023498920142-0,194342057155978i</v>
      </c>
      <c r="CP192" s="240" t="str">
        <f t="shared" ca="1" si="265"/>
        <v>-0,77004558789417-0,631960081956524i</v>
      </c>
      <c r="CQ192" s="240" t="str">
        <f t="shared" ca="1" si="266"/>
        <v>-1,0788157279405E-13+0,996164520860773i</v>
      </c>
      <c r="CR192" s="240" t="str">
        <f t="shared" ca="1" si="267"/>
        <v>0,770045587894324-0,631960081956335i</v>
      </c>
      <c r="CS192" s="240" t="str">
        <f t="shared" ca="1" si="268"/>
        <v>-0,9770234989201-0,194342057156189i</v>
      </c>
      <c r="CT192" s="240" t="str">
        <f t="shared" ca="1" si="269"/>
        <v>0,469588704475509+0,878538673736556i</v>
      </c>
      <c r="CU192" s="240" t="str">
        <f t="shared" ca="1" si="270"/>
        <v>0,381215658043101-0,920336011837274i</v>
      </c>
      <c r="CV192" s="240" t="str">
        <f t="shared" ca="1" si="271"/>
        <v>-0,953270011037147+0,289171296430008i</v>
      </c>
      <c r="CW192" s="240" t="str">
        <f t="shared" ca="1" si="272"/>
        <v>0,8282805279496+0,553439354980568i</v>
      </c>
      <c r="CX192" s="240" t="str">
        <f t="shared" ca="1" si="273"/>
        <v>-0,0976411976327837-0,991367716413345i</v>
      </c>
      <c r="CY192" s="240" t="str">
        <f t="shared" ca="1" si="274"/>
        <v>-0,704394687878401+0,7043946878778i</v>
      </c>
      <c r="CZ192" s="240" t="str">
        <f t="shared" ca="1" si="275"/>
        <v>0,991367716413361+0,0976411976326143i</v>
      </c>
      <c r="DA192" s="240" t="str">
        <f t="shared" ca="1" si="276"/>
        <v>-0,553439354980685-0,828280527949521i</v>
      </c>
      <c r="DB192" s="240" t="str">
        <f t="shared" ca="1" si="277"/>
        <v>-0,289171296430821+0,953270011036901i</v>
      </c>
      <c r="DC192" s="240" t="str">
        <f t="shared" ca="1" si="278"/>
        <v>0,920336011837209-0,381215658043258i</v>
      </c>
      <c r="DD192" s="240" t="str">
        <f t="shared" ca="1" si="279"/>
        <v>-0,878538673736624-0,469588704475383i</v>
      </c>
      <c r="DE192" s="240" t="str">
        <f t="shared" ca="1" si="280"/>
        <v>0,194342057155385+0,977023498920259i</v>
      </c>
      <c r="DF192" s="240" t="str">
        <f t="shared" ca="1" si="281"/>
        <v>0,631960081956225-0,770045587894414i</v>
      </c>
      <c r="DG192" s="240" t="str">
        <f t="shared" ca="1" si="282"/>
        <v>-0,996164520860773+2,78244971864808E-13i</v>
      </c>
      <c r="DH192" s="240" t="str">
        <f t="shared" ca="1" si="283"/>
        <v>0,631960081955868+0,770045587894708i</v>
      </c>
      <c r="DI192" s="240" t="str">
        <f t="shared" ca="1" si="284"/>
        <v>0,194342057155839-0,97702349892017i</v>
      </c>
      <c r="DJ192" s="240" t="str">
        <f t="shared" ca="1" si="285"/>
        <v>-0,878538673736375+0,469588704475848i</v>
      </c>
      <c r="DK192" s="240" t="str">
        <f t="shared" ca="1" si="286"/>
        <v>0,920336011837032+0,381215658043686i</v>
      </c>
      <c r="DL192" s="240" t="str">
        <f t="shared" ca="1" si="287"/>
        <v>-0,289171296430377-0,953270011037034i</v>
      </c>
      <c r="DM192" s="240" t="str">
        <f t="shared" ca="1" si="288"/>
        <v>-0,553439354980246+0,828280527949814i</v>
      </c>
      <c r="DN192" s="240" t="str">
        <f t="shared" ca="1" si="289"/>
        <v>0,991367716413406-0,0976411976321537i</v>
      </c>
      <c r="DO192" s="240" t="str">
        <f t="shared" ca="1" si="290"/>
        <v>-0,704394687878073-0,704394687878128i</v>
      </c>
      <c r="DP192" s="240" t="str">
        <f t="shared" ca="1" si="291"/>
        <v>-0,0976411976322582+0,991367716413396i</v>
      </c>
      <c r="DQ192" s="240" t="str">
        <f t="shared" ca="1" si="292"/>
        <v>0,828280527949857-0,553439354980182i</v>
      </c>
      <c r="DR192" s="240" t="str">
        <f t="shared" ca="1" si="293"/>
        <v>-0,953270011037012-0,289171296430451i</v>
      </c>
      <c r="DS192" s="240" t="str">
        <f t="shared" ca="1" si="294"/>
        <v>0,381215658043589+0,920336011837072i</v>
      </c>
      <c r="DT192" s="240" t="str">
        <f t="shared" ca="1" si="295"/>
        <v>0,469588704475916-0,878538673736338i</v>
      </c>
      <c r="DU192" s="240" t="str">
        <f t="shared" ca="1" si="296"/>
        <v>-0,977023498920189+0,194342057155736i</v>
      </c>
      <c r="DV192" s="240" t="str">
        <f t="shared" ca="1" si="297"/>
        <v>0,770045587894659+0,631960081955927i</v>
      </c>
      <c r="DW192" s="240" t="str">
        <f t="shared" ca="1" si="298"/>
        <v>3,54885631520504E-13-0,996164520860773i</v>
      </c>
      <c r="DX192" s="240" t="str">
        <f t="shared" ca="1" si="299"/>
        <v>-0,770045587894481+0,631960081956145i</v>
      </c>
      <c r="DY192" s="240" t="str">
        <f t="shared" ca="1" si="300"/>
        <v>0,977023498920239+0,194342057155488i</v>
      </c>
      <c r="DZ192" s="240" t="str">
        <f t="shared" ca="1" si="301"/>
        <v>-0,469588704475315-0,87853867373666i</v>
      </c>
      <c r="EA192" s="240" t="str">
        <f t="shared" ca="1" si="302"/>
        <v>-0,381215658043355+0,920336011837169i</v>
      </c>
      <c r="EB192" s="240" t="str">
        <f t="shared" ca="1" si="303"/>
        <v>0,953270011036931-0,28917129643072i</v>
      </c>
      <c r="EC192" s="240" t="str">
        <f t="shared" ca="1" si="304"/>
        <v>-0,828280527949462-0,553439354980773i</v>
      </c>
      <c r="ED192" s="240" t="str">
        <f t="shared" ca="1" si="305"/>
        <v>0,097641197632538+0,991367716413369i</v>
      </c>
      <c r="EE192" s="240" t="str">
        <f t="shared" ca="1" si="306"/>
        <v>0,704394687877855-0,704394687878346i</v>
      </c>
      <c r="EF192" s="240" t="str">
        <f t="shared" ca="1" si="307"/>
        <v>-0,991367716413337-0,0976411976328601i</v>
      </c>
      <c r="EG192" s="240" t="str">
        <f t="shared" ca="1" si="308"/>
        <v>0,553439354980504+0,828280527949642i</v>
      </c>
      <c r="EH192" s="240" t="str">
        <f t="shared" ca="1" si="309"/>
        <v>0,289171296430108-0,953270011037116i</v>
      </c>
      <c r="EI192" s="240" t="str">
        <f t="shared" ca="1" si="310"/>
        <v>-0,920336011837315+0,381215658043004i</v>
      </c>
      <c r="EJ192" s="240" t="str">
        <f t="shared" ca="1" si="311"/>
        <v>0,878538673736507+0,4695887044756i</v>
      </c>
      <c r="EK192" s="240" t="str">
        <f t="shared" ca="1" si="312"/>
        <v>-0,194342057156115-0,977023498920115i</v>
      </c>
      <c r="EL192" s="240" t="str">
        <f t="shared" ca="1" si="313"/>
        <v>-0,631960081956417+0,770045587894258i</v>
      </c>
      <c r="EM192" s="240" t="str">
        <f t="shared" ca="1" si="314"/>
        <v>0,996164520860773-3,1240913138354E-14i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-0,0781076152152881-0,152704558455394i</v>
      </c>
      <c r="G193" s="247" t="str">
        <f t="shared" si="184"/>
        <v>-0,0808709690352451+0,227438112295911i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0,00247591856651182-0,0572219607627762i</v>
      </c>
      <c r="I193" s="247" t="str">
        <f t="shared" si="317"/>
        <v>-0,00224485862719481+0,0596839945857874i</v>
      </c>
      <c r="J193" s="275" t="str">
        <f ca="1">IMPRODUCT(1/N_FFT2,DD100)</f>
        <v>0,000956030219671941-0,000079987024062973i</v>
      </c>
      <c r="K193" s="274" t="str">
        <f t="shared" ca="1" si="318"/>
        <v>2,62779242461822E-06+0,0000572392620157807i</v>
      </c>
      <c r="N193" s="265">
        <f t="shared" ca="1" si="185"/>
        <v>2.9962770476849312</v>
      </c>
      <c r="O193" s="240">
        <f t="shared" ca="1" si="186"/>
        <v>0.99627704768493131</v>
      </c>
      <c r="P193" s="240" t="str">
        <f t="shared" ca="1" si="187"/>
        <v>-0,650741111605959-0,754389794078395i</v>
      </c>
      <c r="Q193" s="240" t="str">
        <f t="shared" ca="1" si="188"/>
        <v>-0,146184203895795+0,985493852986996i</v>
      </c>
      <c r="R193" s="240" t="str">
        <f t="shared" ca="1" si="189"/>
        <v>0,841708215713068-0,53300584925958i</v>
      </c>
      <c r="S193" s="240" t="str">
        <f t="shared" ca="1" si="190"/>
        <v>-0,953377692493913-0,289203961243245i</v>
      </c>
      <c r="T193" s="240" t="str">
        <f t="shared" ca="1" si="191"/>
        <v>0,403732619916881+0,910806196377064i</v>
      </c>
      <c r="U193" s="241" t="str">
        <f t="shared" ca="1" si="192"/>
        <v>0,42596332620538-0,90062378409181i</v>
      </c>
      <c r="V193" s="240" t="str">
        <f t="shared" ca="1" si="193"/>
        <v>-0,960187973460089+0,265719798596961i</v>
      </c>
      <c r="W193" s="240" t="str">
        <f t="shared" ca="1" si="194"/>
        <v>0,828374090584529+0,553501871534377i</v>
      </c>
      <c r="X193" s="240" t="str">
        <f t="shared" ca="1" si="195"/>
        <v>-0,121954946092587-0,988784580617718i</v>
      </c>
      <c r="Y193" s="240" t="str">
        <f t="shared" ca="1" si="196"/>
        <v>-0,669058772881396+0,738192599647439i</v>
      </c>
      <c r="Z193" s="240" t="str">
        <f t="shared" ca="1" si="197"/>
        <v>0,995976987664768+0,0244498626993435i</v>
      </c>
      <c r="AA193" s="240" t="str">
        <f t="shared" ca="1" si="198"/>
        <v>-0,632031468217698-0,770132572305824i</v>
      </c>
      <c r="AB193" s="240" t="str">
        <f t="shared" ca="1" si="199"/>
        <v>-0,170325405800794+0,981609500709217i</v>
      </c>
      <c r="AC193" s="240" t="str">
        <f t="shared" ca="1" si="200"/>
        <v>0,854535327285959-0,512188764191565i</v>
      </c>
      <c r="AD193" s="240" t="str">
        <f t="shared" ca="1" si="201"/>
        <v>-0,945993132454872-0,312513918237288i</v>
      </c>
      <c r="AE193" s="240" t="str">
        <f t="shared" ca="1" si="202"/>
        <v>0,381258720194584+0,920439973066897i</v>
      </c>
      <c r="AF193" s="240" t="str">
        <f t="shared" ca="1" si="203"/>
        <v>0,447937448113968-0,889898869715513i</v>
      </c>
      <c r="AG193" s="240" t="str">
        <f t="shared" ca="1" si="204"/>
        <v>-0,966419873094778+0,242075576279962i</v>
      </c>
      <c r="AH193" s="240" t="str">
        <f t="shared" ca="1" si="205"/>
        <v>0,814540983878666+0,573664484978613i</v>
      </c>
      <c r="AI193" s="240" t="str">
        <f t="shared" ca="1" si="206"/>
        <v>-0,0976522271900716-0,99147970139011i</v>
      </c>
      <c r="AJ193" s="240" t="str">
        <f t="shared" ca="1" si="207"/>
        <v>-0,686973418169718+0,721550745597297i</v>
      </c>
      <c r="AK193" s="240" t="str">
        <f t="shared" ca="1" si="208"/>
        <v>0,995076988349211+0,0488849977157352i</v>
      </c>
      <c r="AL193" s="240" t="str">
        <f t="shared" ca="1" si="209"/>
        <v>-0,612941112706181-0,78541145146879i</v>
      </c>
      <c r="AM193" s="240" t="str">
        <f t="shared" ca="1" si="210"/>
        <v>-0,194364010050148+0,977133863572965i</v>
      </c>
      <c r="AN193" s="240" t="str">
        <f t="shared" ca="1" si="211"/>
        <v>0,86684769873083-0,491063155763968i</v>
      </c>
      <c r="AO193" s="240" t="str">
        <f t="shared" ca="1" si="212"/>
        <v>-0,938038741525814-0,335635628532596i</v>
      </c>
      <c r="AP193" s="240" t="str">
        <f t="shared" ca="1" si="213"/>
        <v>0,358555164475517+0,929519311134383i</v>
      </c>
      <c r="AQ193" s="240" t="str">
        <f t="shared" ca="1" si="214"/>
        <v>0,469641749253274-0,878637913535563i</v>
      </c>
      <c r="AR193" s="240" t="str">
        <f t="shared" ca="1" si="215"/>
        <v>0,469641749253274-0,878637913535563i</v>
      </c>
      <c r="AS193" s="240" t="str">
        <f t="shared" ca="1" si="216"/>
        <v>0,800217228141826+0,593481544387704i</v>
      </c>
      <c r="AT193" s="240" t="str">
        <f t="shared" ca="1" si="217"/>
        <v>-0,073290686237342-0,9935775918642i</v>
      </c>
      <c r="AU193" s="240" t="str">
        <f t="shared" ca="1" si="218"/>
        <v>-0,704474256358525+0,704474256358532i</v>
      </c>
      <c r="AV193" s="240" t="str">
        <f t="shared" ca="1" si="219"/>
        <v>0,9935775918642+0,0732906862373318i</v>
      </c>
      <c r="AW193" s="240" t="str">
        <f t="shared" ca="1" si="220"/>
        <v>-0,593481544387724-0,800217228141812i</v>
      </c>
      <c r="AX193" s="240" t="str">
        <f t="shared" ca="1" si="221"/>
        <v>-0,218285536687593+0,972069637534685i</v>
      </c>
      <c r="AY193" s="240" t="str">
        <f t="shared" ca="1" si="222"/>
        <v>0,878637913535555-0,469641749253289i</v>
      </c>
      <c r="AZ193" s="240" t="str">
        <f t="shared" ca="1" si="223"/>
        <v>-0,929519311134389-0,358555164475501i</v>
      </c>
      <c r="BA193" s="240" t="str">
        <f t="shared" ca="1" si="224"/>
        <v>0,335635628532606+0,93803874152581i</v>
      </c>
      <c r="BB193" s="240" t="str">
        <f t="shared" ca="1" si="225"/>
        <v>0,491063155763959-0,866847698730835i</v>
      </c>
      <c r="BC193" s="240" t="str">
        <f t="shared" ca="1" si="226"/>
        <v>-0,977133863572962+0,194364010050164i</v>
      </c>
      <c r="BD193" s="240" t="str">
        <f t="shared" ca="1" si="227"/>
        <v>0,7854114514688+0,612941112706167i</v>
      </c>
      <c r="BE193" s="240" t="str">
        <f t="shared" ca="1" si="228"/>
        <v>-0,0488849977156465-0,995076988349215i</v>
      </c>
      <c r="BF193" s="240" t="str">
        <f t="shared" ca="1" si="229"/>
        <v>-0,72155074559729+0,686973418169726i</v>
      </c>
      <c r="BG193" s="240" t="str">
        <f t="shared" ca="1" si="230"/>
        <v>0,991479701390141+0,0976522271897584i</v>
      </c>
      <c r="BH193" s="240" t="str">
        <f t="shared" ca="1" si="231"/>
        <v>-0,573664484978951-0,814540983878428i</v>
      </c>
      <c r="BI193" s="240" t="str">
        <f t="shared" ca="1" si="232"/>
        <v>-0,242075576280337+0,966419873094684i</v>
      </c>
      <c r="BJ193" s="240" t="str">
        <f t="shared" ca="1" si="233"/>
        <v>0,889898869715595-0,447937448113807i</v>
      </c>
      <c r="BK193" s="240" t="str">
        <f t="shared" ca="1" si="234"/>
        <v>-0,920439973066866-0,38125872019466i</v>
      </c>
      <c r="BL193" s="240" t="str">
        <f t="shared" ca="1" si="235"/>
        <v>0,312513918237392+0,945993132454837i</v>
      </c>
      <c r="BM193" s="240" t="str">
        <f t="shared" ca="1" si="236"/>
        <v>0,512188764191298-0,854535327286118i</v>
      </c>
      <c r="BN193" s="240" t="str">
        <f t="shared" ca="1" si="237"/>
        <v>-0,981609500709146+0,170325405801202i</v>
      </c>
      <c r="BO193" s="240" t="str">
        <f t="shared" ca="1" si="238"/>
        <v>0,770132572305576+0,632031468217999i</v>
      </c>
      <c r="BP193" s="240" t="str">
        <f t="shared" ca="1" si="239"/>
        <v>-0,0244498626991556-0,995976987664772i</v>
      </c>
      <c r="BQ193" s="240" t="str">
        <f t="shared" ca="1" si="240"/>
        <v>-0,738192599647496+0,669058772881332i</v>
      </c>
      <c r="BR193" s="240" t="str">
        <f t="shared" ca="1" si="241"/>
        <v>0,988784580617732+0,121954946092471i</v>
      </c>
      <c r="BS193" s="240" t="str">
        <f t="shared" ca="1" si="242"/>
        <v>-0,553501871534641-0,828374090584352i</v>
      </c>
      <c r="BT193" s="240" t="str">
        <f t="shared" ca="1" si="243"/>
        <v>-0,265719798596569+0,960187973460198i</v>
      </c>
      <c r="BU193" s="240" t="str">
        <f t="shared" ca="1" si="244"/>
        <v>0,900623784091973-0,425963326205036i</v>
      </c>
      <c r="BV193" s="240" t="str">
        <f t="shared" ca="1" si="245"/>
        <v>-0,910806196376991-0,403732619917044i</v>
      </c>
      <c r="BW193" s="240" t="str">
        <f t="shared" ca="1" si="246"/>
        <v>0,289203961243211+0,953377692493923i</v>
      </c>
      <c r="BX193" s="240" t="str">
        <f t="shared" ca="1" si="247"/>
        <v>0,533005849259473-0,841708215713135i</v>
      </c>
      <c r="BY193" s="240" t="str">
        <f t="shared" ca="1" si="248"/>
        <v>-0,985493852986956+0,146184203896062i</v>
      </c>
      <c r="BZ193" s="240" t="str">
        <f t="shared" ca="1" si="249"/>
        <v>0,754389794078678+0,650741111605632i</v>
      </c>
      <c r="CA193" s="240" t="str">
        <f t="shared" ca="1" si="250"/>
        <v>3,86170593610602E-13-0,996277047684931i</v>
      </c>
      <c r="CB193" s="240" t="str">
        <f t="shared" ca="1" si="251"/>
        <v>-0,754389794078535+0,650741111605797i</v>
      </c>
      <c r="CC193" s="240" t="str">
        <f t="shared" ca="1" si="252"/>
        <v>0,985493852986989+0,146184203895846i</v>
      </c>
      <c r="CD193" s="240" t="str">
        <f t="shared" ca="1" si="253"/>
        <v>-0,533005849259683-0,841708215713003i</v>
      </c>
      <c r="CE193" s="240" t="str">
        <f t="shared" ca="1" si="254"/>
        <v>-0,289203961242975+0,953377692493996i</v>
      </c>
      <c r="CF193" s="240" t="str">
        <f t="shared" ca="1" si="255"/>
        <v>0,910806196376892-0,40373261991727i</v>
      </c>
      <c r="CG193" s="240" t="str">
        <f t="shared" ca="1" si="256"/>
        <v>-0,900623784091642-0,425963326205734i</v>
      </c>
      <c r="CH193" s="240" t="str">
        <f t="shared" ca="1" si="257"/>
        <v>0,265719798596779+0,96018797346014i</v>
      </c>
      <c r="CI193" s="240" t="str">
        <f t="shared" ca="1" si="258"/>
        <v>0,553501871534448-0,828374090584481i</v>
      </c>
      <c r="CJ193" s="240" t="str">
        <f t="shared" ca="1" si="259"/>
        <v>-0,988784580617704+0,121954946092703i</v>
      </c>
      <c r="CK193" s="240" t="str">
        <f t="shared" ca="1" si="260"/>
        <v>0,738192599647652+0,66905877288116i</v>
      </c>
      <c r="CL193" s="240" t="str">
        <f t="shared" ca="1" si="261"/>
        <v>0,0244498626989229-0,995976987664778i</v>
      </c>
      <c r="CM193" s="240" t="str">
        <f t="shared" ca="1" si="262"/>
        <v>-0,770132572306075+0,632031468217391i</v>
      </c>
      <c r="CN193" s="240" t="str">
        <f t="shared" ca="1" si="263"/>
        <v>0,981609500709184+0,170325405800986i</v>
      </c>
      <c r="CO193" s="240" t="str">
        <f t="shared" ca="1" si="264"/>
        <v>-0,512188764191485-0,854535327286007i</v>
      </c>
      <c r="CP193" s="240" t="str">
        <f t="shared" ca="1" si="265"/>
        <v>-0,312513918237184+0,945993132454906i</v>
      </c>
      <c r="CQ193" s="240" t="str">
        <f t="shared" ca="1" si="266"/>
        <v>0,920439973066777-0,381258720194875i</v>
      </c>
      <c r="CR193" s="240" t="str">
        <f t="shared" ca="1" si="267"/>
        <v>-0,8898988697157-0,447937448113599i</v>
      </c>
      <c r="CS193" s="240" t="str">
        <f t="shared" ca="1" si="268"/>
        <v>0,242075576279602+0,966419873094868i</v>
      </c>
      <c r="CT193" s="240" t="str">
        <f t="shared" ca="1" si="269"/>
        <v>0,573664484978773-0,814540983878554i</v>
      </c>
      <c r="CU193" s="240" t="str">
        <f t="shared" ca="1" si="270"/>
        <v>-0,99147970139012+0,097652227189976i</v>
      </c>
      <c r="CV193" s="240" t="str">
        <f t="shared" ca="1" si="271"/>
        <v>0,721550745597373+0,68697341816964i</v>
      </c>
      <c r="CW193" s="240" t="str">
        <f t="shared" ca="1" si="272"/>
        <v>0,0488849977154281-0,995076988349226i</v>
      </c>
      <c r="CX193" s="240" t="str">
        <f t="shared" ca="1" si="273"/>
        <v>-0,785411451468535+0,612941112706507i</v>
      </c>
      <c r="CY193" s="240" t="str">
        <f t="shared" ca="1" si="274"/>
        <v>0,977133863572891+0,19436401005052i</v>
      </c>
      <c r="CZ193" s="240" t="str">
        <f t="shared" ca="1" si="275"/>
        <v>-0,491063155763731-0,866847698730964i</v>
      </c>
      <c r="DA193" s="240" t="str">
        <f t="shared" ca="1" si="276"/>
        <v>-0,335635628532667+0,938038741525788i</v>
      </c>
      <c r="DB193" s="240" t="str">
        <f t="shared" ca="1" si="277"/>
        <v>0,929519311134346-0,358555164475613i</v>
      </c>
      <c r="DC193" s="240" t="str">
        <f t="shared" ca="1" si="278"/>
        <v>-0,878637913535658-0,469641749253097i</v>
      </c>
      <c r="DD193" s="240" t="str">
        <f t="shared" ca="1" si="279"/>
        <v>0,218285536688+0,972069637534593i</v>
      </c>
      <c r="DE193" s="240" t="str">
        <f t="shared" ca="1" si="280"/>
        <v>0,593481544388015-0,800217228141596i</v>
      </c>
      <c r="DF193" s="240" t="str">
        <f t="shared" ca="1" si="281"/>
        <v>-0,99357759186422+0,0732906862370698i</v>
      </c>
      <c r="DG193" s="240" t="str">
        <f t="shared" ca="1" si="282"/>
        <v>0,704474256358479+0,704474256358578i</v>
      </c>
      <c r="DH193" s="240" t="str">
        <f t="shared" ca="1" si="283"/>
        <v>0,0732906862372086-0,99357759186421i</v>
      </c>
      <c r="DI193" s="240" t="str">
        <f t="shared" ca="1" si="284"/>
        <v>-0,800217228141696+0,59348154438788i</v>
      </c>
      <c r="DJ193" s="240" t="str">
        <f t="shared" ca="1" si="285"/>
        <v>0,972069637534773+0,218285536687196i</v>
      </c>
      <c r="DK193" s="240" t="str">
        <f t="shared" ca="1" si="286"/>
        <v>-0,469641749252949-0,878637913535737i</v>
      </c>
      <c r="DL193" s="240" t="str">
        <f t="shared" ca="1" si="287"/>
        <v>-0,358555164475769+0,929519311134285i</v>
      </c>
      <c r="DM193" s="240" t="str">
        <f t="shared" ca="1" si="288"/>
        <v>0,938038741525836-0,335635628532536i</v>
      </c>
      <c r="DN193" s="240" t="str">
        <f t="shared" ca="1" si="289"/>
        <v>-0,866847698730896-0,491063155763851i</v>
      </c>
      <c r="DO193" s="240" t="str">
        <f t="shared" ca="1" si="290"/>
        <v>0,194364010050384+0,977133863572918i</v>
      </c>
      <c r="DP193" s="240" t="str">
        <f t="shared" ca="1" si="291"/>
        <v>0,612941112705836-0,785411451469059i</v>
      </c>
      <c r="DQ193" s="240" t="str">
        <f t="shared" ca="1" si="292"/>
        <v>-0,995076988349234+0,0488849977152608i</v>
      </c>
      <c r="DR193" s="240" t="str">
        <f t="shared" ca="1" si="293"/>
        <v>0,686973418169518+0,721550745597488i</v>
      </c>
      <c r="DS193" s="240" t="str">
        <f t="shared" ca="1" si="294"/>
        <v>0,0976522271901427-0,991479701390103i</v>
      </c>
      <c r="DT193" s="240" t="str">
        <f t="shared" ca="1" si="295"/>
        <v>-0,81454098387865+0,573664484978636i</v>
      </c>
      <c r="DU193" s="240" t="str">
        <f t="shared" ca="1" si="296"/>
        <v>0,966419873094834+0,242075576279737i</v>
      </c>
      <c r="DV193" s="240" t="str">
        <f t="shared" ca="1" si="297"/>
        <v>-0,44793744811436-0,889898869715317i</v>
      </c>
      <c r="DW193" s="240" t="str">
        <f t="shared" ca="1" si="298"/>
        <v>-0,381258720195029+0,920439973066713i</v>
      </c>
      <c r="DX193" s="240" t="str">
        <f t="shared" ca="1" si="299"/>
        <v>0,945993132454959-0,312513918237025i</v>
      </c>
      <c r="DY193" s="240" t="str">
        <f t="shared" ca="1" si="300"/>
        <v>-0,854535327285935-0,512188764191604i</v>
      </c>
      <c r="DZ193" s="240" t="str">
        <f t="shared" ca="1" si="301"/>
        <v>0,170325405800821+0,981609500709212i</v>
      </c>
      <c r="EA193" s="240" t="str">
        <f t="shared" ca="1" si="302"/>
        <v>0,632031468217543-0,770132572305951i</v>
      </c>
      <c r="EB193" s="240" t="str">
        <f t="shared" ca="1" si="303"/>
        <v>-0,995976987664758+0,0244498626997745i</v>
      </c>
      <c r="EC193" s="240" t="str">
        <f t="shared" ca="1" si="304"/>
        <v>0,669058772881057+0,738192599647746i</v>
      </c>
      <c r="ED193" s="240" t="str">
        <f t="shared" ca="1" si="305"/>
        <v>0,121954946092869-0,988784580617684i</v>
      </c>
      <c r="EE193" s="240" t="str">
        <f t="shared" ca="1" si="306"/>
        <v>-0,828374090584559+0,553501871534333i</v>
      </c>
      <c r="EF193" s="240" t="str">
        <f t="shared" ca="1" si="307"/>
        <v>0,960187973460095+0,265719798596941i</v>
      </c>
      <c r="EG193" s="240" t="str">
        <f t="shared" ca="1" si="308"/>
        <v>-0,425963326205608-0,900623784091702i</v>
      </c>
      <c r="EH193" s="240" t="str">
        <f t="shared" ca="1" si="309"/>
        <v>-0,403732619916491+0,910806196377237i</v>
      </c>
      <c r="EI193" s="240" t="str">
        <f t="shared" ca="1" si="310"/>
        <v>0,953377692494036-0,289203961242841i</v>
      </c>
      <c r="EJ193" s="240" t="str">
        <f t="shared" ca="1" si="311"/>
        <v>-0,841708215712913-0,533005849259824i</v>
      </c>
      <c r="EK193" s="240" t="str">
        <f t="shared" ca="1" si="312"/>
        <v>0,146184203895709+0,985493852987009i</v>
      </c>
      <c r="EL193" s="240" t="str">
        <f t="shared" ca="1" si="313"/>
        <v>0,650741111605923-0,754389794078426i</v>
      </c>
      <c r="EM193" s="240" t="str">
        <f t="shared" ca="1" si="314"/>
        <v>-0,996277047684931+2,47031096192143E-13i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-0,0777278538366582-0,150346940599844i</v>
      </c>
      <c r="G194" s="247" t="str">
        <f t="shared" si="184"/>
        <v>-0,0791702679489849+0,225605934368238i</v>
      </c>
      <c r="H194" s="247" t="str">
        <f t="shared" si="319"/>
        <v>0,00246412274795866-0,0566123488740497i</v>
      </c>
      <c r="I194" s="247" t="str">
        <f t="shared" si="317"/>
        <v>-0,00222084339520468+0,0589887069478482i</v>
      </c>
      <c r="J194" s="275" t="str">
        <f ca="1">IMPRODUCT(1/N_FFT2,DE100)</f>
        <v>0,00373624518231548+3,41737399762402E-07i</v>
      </c>
      <c r="K194" s="274" t="str">
        <f t="shared" ca="1" si="318"/>
        <v>-8,31777408333834E-06+0,00022039551319967i</v>
      </c>
      <c r="N194" s="265">
        <f t="shared" ca="1" si="185"/>
        <v>2.9963811197149455</v>
      </c>
      <c r="O194" s="240">
        <f t="shared" ca="1" si="186"/>
        <v>0.99638111971494558</v>
      </c>
      <c r="P194" s="240" t="str">
        <f t="shared" ca="1" si="187"/>
        <v>-0,669128663385067-0,738269711935226i</v>
      </c>
      <c r="Q194" s="240" t="str">
        <f t="shared" ca="1" si="188"/>
        <v>-0,0976624280328235+0,991583272284856i</v>
      </c>
      <c r="R194" s="240" t="str">
        <f t="shared" ca="1" si="189"/>
        <v>0,800300819580165-0,593543540023583i</v>
      </c>
      <c r="S194" s="240" t="str">
        <f t="shared" ca="1" si="190"/>
        <v>-0,977235935888108-0,194384313495977i</v>
      </c>
      <c r="T194" s="240" t="str">
        <f t="shared" ca="1" si="191"/>
        <v>0,51224226790775+0,854624592843626i</v>
      </c>
      <c r="U194" s="241" t="str">
        <f t="shared" ca="1" si="192"/>
        <v>0,289234171758917-0,953477283217246i</v>
      </c>
      <c r="V194" s="240" t="str">
        <f t="shared" ca="1" si="193"/>
        <v>-0,900717864092672+0,426007822731864i</v>
      </c>
      <c r="W194" s="240" t="str">
        <f t="shared" ca="1" si="194"/>
        <v>0,920536123085303+0,381298546836319i</v>
      </c>
      <c r="X194" s="240" t="str">
        <f t="shared" ca="1" si="195"/>
        <v>-0,335670689343505-0,938136729928034i</v>
      </c>
      <c r="Y194" s="240" t="str">
        <f t="shared" ca="1" si="196"/>
        <v>-0,469690808468697+0,878729696871814i</v>
      </c>
      <c r="Z194" s="240" t="str">
        <f t="shared" ca="1" si="197"/>
        <v>0,966520826216484-0,242100863720505i</v>
      </c>
      <c r="AA194" s="240" t="str">
        <f t="shared" ca="1" si="198"/>
        <v>-0,828460623314987-0,553559690856325i</v>
      </c>
      <c r="AB194" s="240" t="str">
        <f t="shared" ca="1" si="199"/>
        <v>0,146199474434179+0,985596798594425i</v>
      </c>
      <c r="AC194" s="240" t="str">
        <f t="shared" ca="1" si="200"/>
        <v>0,632097490814588-0,770213021072944i</v>
      </c>
      <c r="AD194" s="240" t="str">
        <f t="shared" ca="1" si="201"/>
        <v>-0,995180935019908+0,0488901042881967i</v>
      </c>
      <c r="AE194" s="240" t="str">
        <f t="shared" ca="1" si="202"/>
        <v>0,704547846396704+0,704547846396663i</v>
      </c>
      <c r="AF194" s="240" t="str">
        <f t="shared" ca="1" si="203"/>
        <v>0,0488901042881376-0,995180935019911i</v>
      </c>
      <c r="AG194" s="240" t="str">
        <f t="shared" ca="1" si="204"/>
        <v>-0,770213021072911+0,632097490814628i</v>
      </c>
      <c r="AH194" s="240" t="str">
        <f t="shared" ca="1" si="205"/>
        <v>0,985596798594433+0,146199474434121i</v>
      </c>
      <c r="AI194" s="240" t="str">
        <f t="shared" ca="1" si="206"/>
        <v>-0,553559690856374-0,828460623314955i</v>
      </c>
      <c r="AJ194" s="240" t="str">
        <f t="shared" ca="1" si="207"/>
        <v>-0,242100863720547+0,966520826216473i</v>
      </c>
      <c r="AK194" s="240" t="str">
        <f t="shared" ca="1" si="208"/>
        <v>0,878729696871835-0,469690808468659i</v>
      </c>
      <c r="AL194" s="240" t="str">
        <f t="shared" ca="1" si="209"/>
        <v>-0,93813672992802-0,335670689343543i</v>
      </c>
      <c r="AM194" s="240" t="str">
        <f t="shared" ca="1" si="210"/>
        <v>0,381298546836282+0,920536123085319i</v>
      </c>
      <c r="AN194" s="240" t="str">
        <f t="shared" ca="1" si="211"/>
        <v>0,426007822731903-0,900717864092653i</v>
      </c>
      <c r="AO194" s="240" t="str">
        <f t="shared" ca="1" si="212"/>
        <v>-0,953477283217259+0,289234171758877i</v>
      </c>
      <c r="AP194" s="240" t="str">
        <f t="shared" ca="1" si="213"/>
        <v>0,854624592843607+0,512242267907783i</v>
      </c>
      <c r="AQ194" s="240" t="str">
        <f t="shared" ca="1" si="214"/>
        <v>-0,19438431349595-0,977235935888113i</v>
      </c>
      <c r="AR194" s="240" t="str">
        <f t="shared" ca="1" si="215"/>
        <v>-0,19438431349595-0,977235935888113i</v>
      </c>
      <c r="AS194" s="240" t="str">
        <f t="shared" ca="1" si="216"/>
        <v>0,991583272284859-0,0976624280327968i</v>
      </c>
      <c r="AT194" s="240" t="str">
        <f t="shared" ca="1" si="217"/>
        <v>-0,738269711935195-0,669128663385101i</v>
      </c>
      <c r="AU194" s="240" t="str">
        <f t="shared" ca="1" si="218"/>
        <v>-4,00371765046528E-14+0,996381119714946i</v>
      </c>
      <c r="AV194" s="240" t="str">
        <f t="shared" ca="1" si="219"/>
        <v>0,738269711935249-0,669128663385042i</v>
      </c>
      <c r="AW194" s="240" t="str">
        <f t="shared" ca="1" si="220"/>
        <v>-0,99158327228486-0,0976624280327779i</v>
      </c>
      <c r="AX194" s="240" t="str">
        <f t="shared" ca="1" si="221"/>
        <v>0,593543540023544+0,800300819580193i</v>
      </c>
      <c r="AY194" s="240" t="str">
        <f t="shared" ca="1" si="222"/>
        <v>0,194384313495945-0,977235935888114i</v>
      </c>
      <c r="AZ194" s="240" t="str">
        <f t="shared" ca="1" si="223"/>
        <v>-0,854624592843597+0,512242267907799i</v>
      </c>
      <c r="BA194" s="240" t="str">
        <f t="shared" ca="1" si="224"/>
        <v>0,953477283217264+0,289234171758858i</v>
      </c>
      <c r="BB194" s="240" t="str">
        <f t="shared" ca="1" si="225"/>
        <v>-0,426007822731914-0,900717864092648i</v>
      </c>
      <c r="BC194" s="240" t="str">
        <f t="shared" ca="1" si="226"/>
        <v>-0,381298546836264+0,920536123085326i</v>
      </c>
      <c r="BD194" s="240" t="str">
        <f t="shared" ca="1" si="227"/>
        <v>0,938136729928011-0,335670689343568i</v>
      </c>
      <c r="BE194" s="240" t="str">
        <f t="shared" ca="1" si="228"/>
        <v>-0,878729696871841-0,469690808468648i</v>
      </c>
      <c r="BF194" s="240" t="str">
        <f t="shared" ca="1" si="229"/>
        <v>0,242100863720566+0,966520826216469i</v>
      </c>
      <c r="BG194" s="240" t="str">
        <f t="shared" ca="1" si="230"/>
        <v>0,55355969085653-0,828460623314852i</v>
      </c>
      <c r="BH194" s="240" t="str">
        <f t="shared" ca="1" si="231"/>
        <v>-0,985596798594459+0,146199474433944i</v>
      </c>
      <c r="BI194" s="240" t="str">
        <f t="shared" ca="1" si="232"/>
        <v>0,770213021072797+0,632097490814767i</v>
      </c>
      <c r="BJ194" s="240" t="str">
        <f t="shared" ca="1" si="233"/>
        <v>-0,0488901042879516-0,99518093501992i</v>
      </c>
      <c r="BK194" s="240" t="str">
        <f t="shared" ca="1" si="234"/>
        <v>-0,704547846396831+0,704547846396535i</v>
      </c>
      <c r="BL194" s="240" t="str">
        <f t="shared" ca="1" si="235"/>
        <v>0,995180935019898+0,0488901042883827i</v>
      </c>
      <c r="BM194" s="240" t="str">
        <f t="shared" ca="1" si="236"/>
        <v>-0,632097490814444-0,770213021073062i</v>
      </c>
      <c r="BN194" s="240" t="str">
        <f t="shared" ca="1" si="237"/>
        <v>-0,146199474434356+0,985596798594399i</v>
      </c>
      <c r="BO194" s="240" t="str">
        <f t="shared" ca="1" si="238"/>
        <v>0,828460623315091-0,553559690856171i</v>
      </c>
      <c r="BP194" s="240" t="str">
        <f t="shared" ca="1" si="239"/>
        <v>-0,966520826216415-0,242100863720778i</v>
      </c>
      <c r="BQ194" s="240" t="str">
        <f t="shared" ca="1" si="240"/>
        <v>0,469690808468455+0,878729696871943i</v>
      </c>
      <c r="BR194" s="240" t="str">
        <f t="shared" ca="1" si="241"/>
        <v>0,335670689343774-0,938136729927938i</v>
      </c>
      <c r="BS194" s="240" t="str">
        <f t="shared" ca="1" si="242"/>
        <v>-0,920536123085415+0,381298546836049i</v>
      </c>
      <c r="BT194" s="240" t="str">
        <f t="shared" ca="1" si="243"/>
        <v>0,900717864092555+0,426007822732112i</v>
      </c>
      <c r="BU194" s="240" t="str">
        <f t="shared" ca="1" si="244"/>
        <v>-0,289234171758648-0,953477283217328i</v>
      </c>
      <c r="BV194" s="240" t="str">
        <f t="shared" ca="1" si="245"/>
        <v>-0,512242267907999+0,854624592843476i</v>
      </c>
      <c r="BW194" s="240" t="str">
        <f t="shared" ca="1" si="246"/>
        <v>0,977235935888157-0,19438431349573i</v>
      </c>
      <c r="BX194" s="240" t="str">
        <f t="shared" ca="1" si="247"/>
        <v>-0,800300819580003-0,5935435400238i</v>
      </c>
      <c r="BY194" s="240" t="str">
        <f t="shared" ca="1" si="248"/>
        <v>0,0976624280325457+0,991583272284883i</v>
      </c>
      <c r="BZ194" s="240" t="str">
        <f t="shared" ca="1" si="249"/>
        <v>0,669128663385268-0,738269711935045i</v>
      </c>
      <c r="CA194" s="240" t="str">
        <f t="shared" ca="1" si="250"/>
        <v>-0,996381119714946-2,78306335674657E-13i</v>
      </c>
      <c r="CB194" s="240" t="str">
        <f t="shared" ca="1" si="251"/>
        <v>0,669128663384855+0,738269711935419i</v>
      </c>
      <c r="CC194" s="240" t="str">
        <f t="shared" ca="1" si="252"/>
        <v>0,0976624280330996-0,991583272284829i</v>
      </c>
      <c r="CD194" s="240" t="str">
        <f t="shared" ca="1" si="253"/>
        <v>-0,800300819580335+0,593543540023353i</v>
      </c>
      <c r="CE194" s="240" t="str">
        <f t="shared" ca="1" si="254"/>
        <v>0,977235935888048+0,194384313496276i</v>
      </c>
      <c r="CF194" s="240" t="str">
        <f t="shared" ca="1" si="255"/>
        <v>-0,512242267907498-0,854624592843777i</v>
      </c>
      <c r="CG194" s="240" t="str">
        <f t="shared" ca="1" si="256"/>
        <v>-0,28923417175918+0,953477283217167i</v>
      </c>
      <c r="CH194" s="240" t="str">
        <f t="shared" ca="1" si="257"/>
        <v>0,900717864092793-0,426007822731609i</v>
      </c>
      <c r="CI194" s="240" t="str">
        <f t="shared" ca="1" si="258"/>
        <v>-0,920536123085191-0,381298546836589i</v>
      </c>
      <c r="CJ194" s="240" t="str">
        <f t="shared" ca="1" si="259"/>
        <v>0,33567068934325+0,938136729928125i</v>
      </c>
      <c r="CK194" s="240" t="str">
        <f t="shared" ca="1" si="260"/>
        <v>0,469690808468946-0,878729696871681i</v>
      </c>
      <c r="CL194" s="240" t="str">
        <f t="shared" ca="1" si="261"/>
        <v>-0,966520826216554+0,242100863720224i</v>
      </c>
      <c r="CM194" s="240" t="str">
        <f t="shared" ca="1" si="262"/>
        <v>0,828460623314782+0,553559690856633i</v>
      </c>
      <c r="CN194" s="240" t="str">
        <f t="shared" ca="1" si="263"/>
        <v>-0,146199474433806-0,98559679859448i</v>
      </c>
      <c r="CO194" s="240" t="str">
        <f t="shared" ca="1" si="264"/>
        <v>-0,632097490814885+0,770213021072699i</v>
      </c>
      <c r="CP194" s="240" t="str">
        <f t="shared" ca="1" si="265"/>
        <v>0,995180935019926-0,0488901042878268i</v>
      </c>
      <c r="CQ194" s="240" t="str">
        <f t="shared" ca="1" si="266"/>
        <v>-0,704547846396438-0,704547846396929i</v>
      </c>
      <c r="CR194" s="240" t="str">
        <f t="shared" ca="1" si="267"/>
        <v>-0,0488901042885217+0,995180935019892i</v>
      </c>
      <c r="CS194" s="240" t="str">
        <f t="shared" ca="1" si="268"/>
        <v>0,770213021073159-0,632097490814325i</v>
      </c>
      <c r="CT194" s="240" t="str">
        <f t="shared" ca="1" si="269"/>
        <v>-0,985596798594378-0,146199474434494i</v>
      </c>
      <c r="CU194" s="240" t="str">
        <f t="shared" ca="1" si="270"/>
        <v>0,553559690856055+0,828460623315169i</v>
      </c>
      <c r="CV194" s="240" t="str">
        <f t="shared" ca="1" si="271"/>
        <v>0,242100863720927-0,966520826216378i</v>
      </c>
      <c r="CW194" s="240" t="str">
        <f t="shared" ca="1" si="272"/>
        <v>-0,878729696872009+0,469690808468333i</v>
      </c>
      <c r="CX194" s="240" t="str">
        <f t="shared" ca="1" si="273"/>
        <v>0,938136729927891+0,335670689343906i</v>
      </c>
      <c r="CY194" s="240" t="str">
        <f t="shared" ca="1" si="274"/>
        <v>-0,38129854683592-0,920536123085468i</v>
      </c>
      <c r="CZ194" s="240" t="str">
        <f t="shared" ca="1" si="275"/>
        <v>-0,426007822732237+0,900717864092496i</v>
      </c>
      <c r="DA194" s="240" t="str">
        <f t="shared" ca="1" si="276"/>
        <v>0,953477283217369-0,289234171758515i</v>
      </c>
      <c r="DB194" s="240" t="str">
        <f t="shared" ca="1" si="277"/>
        <v>-0,854624592843406-0,512242267908119i</v>
      </c>
      <c r="DC194" s="240" t="str">
        <f t="shared" ca="1" si="278"/>
        <v>0,194384313495593+0,977235935888184i</v>
      </c>
      <c r="DD194" s="240" t="str">
        <f t="shared" ca="1" si="279"/>
        <v>0,593543540023912-0,80030081957992i</v>
      </c>
      <c r="DE194" s="240" t="str">
        <f t="shared" ca="1" si="280"/>
        <v>-0,991583272284897+0,0976624280324072i</v>
      </c>
      <c r="DF194" s="240" t="str">
        <f t="shared" ca="1" si="281"/>
        <v>0,738269711934952+0,66912866338537i</v>
      </c>
      <c r="DG194" s="240" t="str">
        <f t="shared" ca="1" si="282"/>
        <v>4,17459503511986E-13-0,996381119714946i</v>
      </c>
      <c r="DH194" s="240" t="str">
        <f t="shared" ca="1" si="283"/>
        <v>-0,738269711935512+0,669128663384752i</v>
      </c>
      <c r="DI194" s="240" t="str">
        <f t="shared" ca="1" si="284"/>
        <v>0,991583272284812+0,0976624280332662i</v>
      </c>
      <c r="DJ194" s="240" t="str">
        <f t="shared" ca="1" si="285"/>
        <v>-0,593543540023241-0,800300819580418i</v>
      </c>
      <c r="DK194" s="240" t="str">
        <f t="shared" ca="1" si="286"/>
        <v>-0,194384313496412+0,977235935888022i</v>
      </c>
      <c r="DL194" s="240" t="str">
        <f t="shared" ca="1" si="287"/>
        <v>0,854624592843849-0,512242267907378i</v>
      </c>
      <c r="DM194" s="240" t="str">
        <f t="shared" ca="1" si="288"/>
        <v>-0,953477283217127-0,289234171759314i</v>
      </c>
      <c r="DN194" s="240" t="str">
        <f t="shared" ca="1" si="289"/>
        <v>0,426007822731483+0,900717864092853i</v>
      </c>
      <c r="DO194" s="240" t="str">
        <f t="shared" ca="1" si="290"/>
        <v>0,381298546836717-0,920536123085138i</v>
      </c>
      <c r="DP194" s="240" t="str">
        <f t="shared" ca="1" si="291"/>
        <v>-0,938136729928172+0,33567068934312i</v>
      </c>
      <c r="DQ194" s="240" t="str">
        <f t="shared" ca="1" si="292"/>
        <v>0,878729696871615+0,469690808469069i</v>
      </c>
      <c r="DR194" s="240" t="str">
        <f t="shared" ca="1" si="293"/>
        <v>-0,24210086372009-0,966520826216587i</v>
      </c>
      <c r="DS194" s="240" t="str">
        <f t="shared" ca="1" si="294"/>
        <v>-0,553559690856749+0,828460623314704i</v>
      </c>
      <c r="DT194" s="240" t="str">
        <f t="shared" ca="1" si="295"/>
        <v>0,9855967985945-0,146199474433668i</v>
      </c>
      <c r="DU194" s="240" t="str">
        <f t="shared" ca="1" si="296"/>
        <v>-0,770213021072612-0,632097490814993i</v>
      </c>
      <c r="DV194" s="240" t="str">
        <f t="shared" ca="1" si="297"/>
        <v>0,0488901042876595+0,995180935019934i</v>
      </c>
      <c r="DW194" s="240" t="str">
        <f t="shared" ca="1" si="298"/>
        <v>0,704547846397047-0,704547846396319i</v>
      </c>
      <c r="DX194" s="240" t="str">
        <f t="shared" ca="1" si="299"/>
        <v>-0,995180935019886-0,0488901042886324i</v>
      </c>
      <c r="DY194" s="240" t="str">
        <f t="shared" ca="1" si="300"/>
        <v>0,63209749081424+0,770213021073229i</v>
      </c>
      <c r="DZ194" s="240" t="str">
        <f t="shared" ca="1" si="301"/>
        <v>0,146199474433679-0,985596798594498i</v>
      </c>
      <c r="EA194" s="240" t="str">
        <f t="shared" ca="1" si="302"/>
        <v>-0,82846062331468+0,553559690856787i</v>
      </c>
      <c r="EB194" s="240" t="str">
        <f t="shared" ca="1" si="303"/>
        <v>0,966520826216592+0,242100863720073i</v>
      </c>
      <c r="EC194" s="240" t="str">
        <f t="shared" ca="1" si="304"/>
        <v>-0,469690808468185-0,878729696872088i</v>
      </c>
      <c r="ED194" s="240" t="str">
        <f t="shared" ca="1" si="305"/>
        <v>-0,335670689344063+0,938136729927834i</v>
      </c>
      <c r="EE194" s="240" t="str">
        <f t="shared" ca="1" si="306"/>
        <v>0,920536123085511-0,381298546835818i</v>
      </c>
      <c r="EF194" s="240" t="str">
        <f t="shared" ca="1" si="307"/>
        <v>-0,900717864092848-0,426007822731493i</v>
      </c>
      <c r="EG194" s="240" t="str">
        <f t="shared" ca="1" si="308"/>
        <v>0,289234171759358+0,953477283217113i</v>
      </c>
      <c r="EH194" s="240" t="str">
        <f t="shared" ca="1" si="309"/>
        <v>0,512242267907363-0,854624592843858i</v>
      </c>
      <c r="EI194" s="240" t="str">
        <f t="shared" ca="1" si="310"/>
        <v>-0,977235935888018+0,194384313496429i</v>
      </c>
      <c r="EJ194" s="240" t="str">
        <f t="shared" ca="1" si="311"/>
        <v>0,800300819580427+0,593543540023227i</v>
      </c>
      <c r="EK194" s="240" t="str">
        <f t="shared" ca="1" si="312"/>
        <v>-0,0976624280332551-0,991583272284813i</v>
      </c>
      <c r="EL194" s="240" t="str">
        <f t="shared" ca="1" si="313"/>
        <v>-0,66912866338476+0,738269711935505i</v>
      </c>
      <c r="EM194" s="240" t="str">
        <f t="shared" ca="1" si="314"/>
        <v>0,996381119714946-4,06228387310964E-13i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-0,0773467325587155-0,148038918135839i</v>
      </c>
      <c r="G195" s="247" t="str">
        <f t="shared" si="184"/>
        <v>-0,077514799187927+0,223793256209103i</v>
      </c>
      <c r="H195" s="247" t="str">
        <f t="shared" si="319"/>
        <v>0,0024527153933009-0,0560155670059713i</v>
      </c>
      <c r="I195" s="247" t="str">
        <f t="shared" si="317"/>
        <v>-0,0021985273599078+0,0583098018633133i</v>
      </c>
      <c r="J195" s="275" t="str">
        <f ca="1">IMPRODUCT(1/N_FFT2,DF100)</f>
        <v>0,00664377336170164+0,0000799871242507117i</v>
      </c>
      <c r="K195" s="274" t="str">
        <f t="shared" ca="1" si="318"/>
        <v>-0,0000192705508754029+0,000387221254464476i</v>
      </c>
      <c r="N195" s="265">
        <f t="shared" ca="1" si="185"/>
        <v>2.9964775333709226</v>
      </c>
      <c r="O195" s="240">
        <f t="shared" ca="1" si="186"/>
        <v>0.99647753337092271</v>
      </c>
      <c r="P195" s="240" t="str">
        <f t="shared" ca="1" si="187"/>
        <v>-0,687111661178832-0,721695946770567i</v>
      </c>
      <c r="Q195" s="240" t="str">
        <f t="shared" ca="1" si="188"/>
        <v>-0,0488948350820323+0,995277232541415i</v>
      </c>
      <c r="R195" s="240" t="str">
        <f t="shared" ca="1" si="189"/>
        <v>0,754541603613426-0,65087206341145i</v>
      </c>
      <c r="S195" s="240" t="str">
        <f t="shared" ca="1" si="190"/>
        <v>-0,991679221682727-0,0976718782236704i</v>
      </c>
      <c r="T195" s="240" t="str">
        <f t="shared" ca="1" si="191"/>
        <v>0,613064457833674+0,785569503643123i</v>
      </c>
      <c r="U195" s="241" t="str">
        <f t="shared" ca="1" si="192"/>
        <v>0,146213621255671-0,985692168718156i</v>
      </c>
      <c r="V195" s="240" t="str">
        <f t="shared" ca="1" si="193"/>
        <v>-0,814704897930829+0,573779926278809i</v>
      </c>
      <c r="W195" s="240" t="str">
        <f t="shared" ca="1" si="194"/>
        <v>0,97733049698272+0,194403122867167i</v>
      </c>
      <c r="X195" s="240" t="str">
        <f t="shared" ca="1" si="195"/>
        <v>-0,533113108624433-0,841877596759643i</v>
      </c>
      <c r="Y195" s="240" t="str">
        <f t="shared" ca="1" si="196"/>
        <v>-0,242124290328072+0,966614350475993i</v>
      </c>
      <c r="Z195" s="240" t="str">
        <f t="shared" ca="1" si="197"/>
        <v>0,867022138718147-0,491161974796103i</v>
      </c>
      <c r="AA195" s="240" t="str">
        <f t="shared" ca="1" si="198"/>
        <v>-0,953569545333575-0,289262159165898i</v>
      </c>
      <c r="AB195" s="240" t="str">
        <f t="shared" ca="1" si="199"/>
        <v>0,448027588749869+0,890077948402261i</v>
      </c>
      <c r="AC195" s="240" t="str">
        <f t="shared" ca="1" si="200"/>
        <v>0,335703170126011-0,938227507633593i</v>
      </c>
      <c r="AD195" s="240" t="str">
        <f t="shared" ca="1" si="201"/>
        <v>-0,910989482347095+0,403813864999668i</v>
      </c>
      <c r="AE195" s="240" t="str">
        <f t="shared" ca="1" si="202"/>
        <v>0,92062519768873+0,381335442745076i</v>
      </c>
      <c r="AF195" s="240" t="str">
        <f t="shared" ca="1" si="203"/>
        <v>-0,358627318278853-0,929706362835662i</v>
      </c>
      <c r="AG195" s="240" t="str">
        <f t="shared" ca="1" si="204"/>
        <v>-0,426049044881621+0,900805021005355i</v>
      </c>
      <c r="AH195" s="240" t="str">
        <f t="shared" ca="1" si="205"/>
        <v>0,946183499263535-0,312576806936168i</v>
      </c>
      <c r="AI195" s="240" t="str">
        <f t="shared" ca="1" si="206"/>
        <v>-0,878814726125217-0,469736257551466i</v>
      </c>
      <c r="AJ195" s="240" t="str">
        <f t="shared" ca="1" si="207"/>
        <v>0,265773270687174+0,960381196765763i</v>
      </c>
      <c r="AK195" s="240" t="str">
        <f t="shared" ca="1" si="208"/>
        <v>0,51229183443292-0,854707289594719i</v>
      </c>
      <c r="AL195" s="240" t="str">
        <f t="shared" ca="1" si="209"/>
        <v>-0,972265251845552+0,21832946335001i</v>
      </c>
      <c r="AM195" s="240" t="str">
        <f t="shared" ca="1" si="210"/>
        <v>0,828540788340121+0,553613255413677i</v>
      </c>
      <c r="AN195" s="240" t="str">
        <f t="shared" ca="1" si="211"/>
        <v>-0,170359681212331-0,981807034773245i</v>
      </c>
      <c r="AO195" s="240" t="str">
        <f t="shared" ca="1" si="212"/>
        <v>-0,593600973571429+0,800378259754755i</v>
      </c>
      <c r="AP195" s="240" t="str">
        <f t="shared" ca="1" si="213"/>
        <v>0,988983558558046-0,121979487680766i</v>
      </c>
      <c r="AQ195" s="240" t="str">
        <f t="shared" ca="1" si="214"/>
        <v>-0,770287549836848-0,632158654990458i</v>
      </c>
      <c r="AR195" s="240" t="str">
        <f t="shared" ca="1" si="215"/>
        <v>-0,770287549836848-0,632158654990458i</v>
      </c>
      <c r="AS195" s="240" t="str">
        <f t="shared" ca="1" si="216"/>
        <v>0,669193410839138-0,738341149742095i</v>
      </c>
      <c r="AT195" s="240" t="str">
        <f t="shared" ca="1" si="217"/>
        <v>-0,99617741296822+0,0244547828643858i</v>
      </c>
      <c r="AU195" s="240" t="str">
        <f t="shared" ca="1" si="218"/>
        <v>0,704616021146633+0,704616021146614i</v>
      </c>
      <c r="AV195" s="240" t="str">
        <f t="shared" ca="1" si="219"/>
        <v>0,0244547828643722-0,99617741296822i</v>
      </c>
      <c r="AW195" s="240" t="str">
        <f t="shared" ca="1" si="220"/>
        <v>-0,738341149742143+0,669193410839085i</v>
      </c>
      <c r="AX195" s="240" t="str">
        <f t="shared" ca="1" si="221"/>
        <v>0,993777534325541+0,0733054348793229i</v>
      </c>
      <c r="AY195" s="240" t="str">
        <f t="shared" ca="1" si="222"/>
        <v>-0,632158654990479-0,77028754983683i</v>
      </c>
      <c r="AZ195" s="240" t="str">
        <f t="shared" ca="1" si="223"/>
        <v>-0,121979487680753+0,988983558558048i</v>
      </c>
      <c r="BA195" s="240" t="str">
        <f t="shared" ca="1" si="224"/>
        <v>0,800378259754802-0,593600973571366i</v>
      </c>
      <c r="BB195" s="240" t="str">
        <f t="shared" ca="1" si="225"/>
        <v>-0,981807034773247-0,170359681212317i</v>
      </c>
      <c r="BC195" s="240" t="str">
        <f t="shared" ca="1" si="226"/>
        <v>0,553613255413694+0,828540788340109i</v>
      </c>
      <c r="BD195" s="240" t="str">
        <f t="shared" ca="1" si="227"/>
        <v>0,218329463349997-0,972265251845555i</v>
      </c>
      <c r="BE195" s="240" t="str">
        <f t="shared" ca="1" si="228"/>
        <v>-0,85470728959476+0,512291834432853i</v>
      </c>
      <c r="BF195" s="240" t="str">
        <f t="shared" ca="1" si="229"/>
        <v>0,960381196765904+0,26577327068667i</v>
      </c>
      <c r="BG195" s="240" t="str">
        <f t="shared" ca="1" si="230"/>
        <v>-0,469736257551747-0,878814726125068i</v>
      </c>
      <c r="BH195" s="240" t="str">
        <f t="shared" ca="1" si="231"/>
        <v>-0,312576806936049+0,946183499263574i</v>
      </c>
      <c r="BI195" s="240" t="str">
        <f t="shared" ca="1" si="232"/>
        <v>0,900805021005388-0,42604904488155i</v>
      </c>
      <c r="BJ195" s="240" t="str">
        <f t="shared" ca="1" si="233"/>
        <v>-0,929706362835601-0,358627318279011i</v>
      </c>
      <c r="BK195" s="240" t="str">
        <f t="shared" ca="1" si="234"/>
        <v>0,381335442744729+0,920625197688875i</v>
      </c>
      <c r="BL195" s="240" t="str">
        <f t="shared" ca="1" si="235"/>
        <v>0,403813864999279-0,910989482347267i</v>
      </c>
      <c r="BM195" s="240" t="str">
        <f t="shared" ca="1" si="236"/>
        <v>-0,938227507633519+0,335703170126217i</v>
      </c>
      <c r="BN195" s="240" t="str">
        <f t="shared" ca="1" si="237"/>
        <v>0,890077948402316+0,448027588749758i</v>
      </c>
      <c r="BO195" s="240" t="str">
        <f t="shared" ca="1" si="238"/>
        <v>-0,289262159165819-0,953569545333599i</v>
      </c>
      <c r="BP195" s="240" t="str">
        <f t="shared" ca="1" si="239"/>
        <v>-0,491161974796341+0,867022138718013i</v>
      </c>
      <c r="BQ195" s="240" t="str">
        <f t="shared" ca="1" si="240"/>
        <v>0,966614350476109-0,242124290327608i</v>
      </c>
      <c r="BR195" s="240" t="str">
        <f t="shared" ca="1" si="241"/>
        <v>-0,841877596759868-0,533113108624077i</v>
      </c>
      <c r="BS195" s="240" t="str">
        <f t="shared" ca="1" si="242"/>
        <v>0,194403122867392+0,977330496982676i</v>
      </c>
      <c r="BT195" s="240" t="str">
        <f t="shared" ca="1" si="243"/>
        <v>0,5737799262788-0,814704897930835i</v>
      </c>
      <c r="BU195" s="240" t="str">
        <f t="shared" ca="1" si="244"/>
        <v>-0,985692168718183+0,146213621255491i</v>
      </c>
      <c r="BV195" s="240" t="str">
        <f t="shared" ca="1" si="245"/>
        <v>0,785569503642954+0,61306445783389i</v>
      </c>
      <c r="BW195" s="240" t="str">
        <f t="shared" ca="1" si="246"/>
        <v>-0,0976718782232066-0,991679221682773i</v>
      </c>
      <c r="BX195" s="240" t="str">
        <f t="shared" ca="1" si="247"/>
        <v>-0,650872063411182+0,754541603613657i</v>
      </c>
      <c r="BY195" s="240" t="str">
        <f t="shared" ca="1" si="248"/>
        <v>0,995277232541407-0,0488948350821955i</v>
      </c>
      <c r="BZ195" s="240" t="str">
        <f t="shared" ca="1" si="249"/>
        <v>-0,721695946770561-0,687111661178838i</v>
      </c>
      <c r="CA195" s="240" t="str">
        <f t="shared" ca="1" si="250"/>
        <v>-1,7041822672344E-13+0,996477533370923i</v>
      </c>
      <c r="CB195" s="240" t="str">
        <f t="shared" ca="1" si="251"/>
        <v>0,721695946770816-0,68711166117857i</v>
      </c>
      <c r="CC195" s="240" t="str">
        <f t="shared" ca="1" si="252"/>
        <v>-0,995277232541438-0,0488948350815741i</v>
      </c>
      <c r="CD195" s="240" t="str">
        <f t="shared" ca="1" si="253"/>
        <v>0,650872063411675+0,754541603613232i</v>
      </c>
      <c r="CE195" s="240" t="str">
        <f t="shared" ca="1" si="254"/>
        <v>0,0976718782235458-0,991679221682739i</v>
      </c>
      <c r="CF195" s="240" t="str">
        <f t="shared" ca="1" si="255"/>
        <v>-0,785569503643164+0,613064457833622i</v>
      </c>
      <c r="CG195" s="240" t="str">
        <f t="shared" ca="1" si="256"/>
        <v>0,985692168718128+0,146213621255855i</v>
      </c>
      <c r="CH195" s="240" t="str">
        <f t="shared" ca="1" si="257"/>
        <v>-0,573779926278499-0,814704897931047i</v>
      </c>
      <c r="CI195" s="240" t="str">
        <f t="shared" ca="1" si="258"/>
        <v>-0,194403122866755+0,977330496982802i</v>
      </c>
      <c r="CJ195" s="240" t="str">
        <f t="shared" ca="1" si="259"/>
        <v>0,84187759675952-0,533113108624627i</v>
      </c>
      <c r="CK195" s="240" t="str">
        <f t="shared" ca="1" si="260"/>
        <v>-0,966614350476019-0,242124290327966i</v>
      </c>
      <c r="CL195" s="240" t="str">
        <f t="shared" ca="1" si="261"/>
        <v>0,491161974796032+0,867022138718188i</v>
      </c>
      <c r="CM195" s="240" t="str">
        <f t="shared" ca="1" si="262"/>
        <v>0,289262159166159-0,953569545333496i</v>
      </c>
      <c r="CN195" s="240" t="str">
        <f t="shared" ca="1" si="263"/>
        <v>-0,890077948402469+0,448027588749454i</v>
      </c>
      <c r="CO195" s="240" t="str">
        <f t="shared" ca="1" si="264"/>
        <v>0,93822750763373+0,335703170125631i</v>
      </c>
      <c r="CP195" s="240" t="str">
        <f t="shared" ca="1" si="265"/>
        <v>-0,403813864999861-0,91098948234701i</v>
      </c>
      <c r="CQ195" s="240" t="str">
        <f t="shared" ca="1" si="266"/>
        <v>-0,381335442745057+0,920625197688738i</v>
      </c>
      <c r="CR195" s="240" t="str">
        <f t="shared" ca="1" si="267"/>
        <v>0,929706362835724-0,358627318278693i</v>
      </c>
      <c r="CS195" s="240" t="str">
        <f t="shared" ca="1" si="268"/>
        <v>-0,90080502100523-0,426049044881884i</v>
      </c>
      <c r="CT195" s="240" t="str">
        <f t="shared" ca="1" si="269"/>
        <v>0,312576806936652+0,946183499263375i</v>
      </c>
      <c r="CU195" s="240" t="str">
        <f t="shared" ca="1" si="270"/>
        <v>0,469736257551185-0,878814726125368i</v>
      </c>
      <c r="CV195" s="240" t="str">
        <f t="shared" ca="1" si="271"/>
        <v>-0,960381196765729+0,265773270687297i</v>
      </c>
      <c r="CW195" s="240" t="str">
        <f t="shared" ca="1" si="272"/>
        <v>0,854707289594737+0,51229183443289i</v>
      </c>
      <c r="CX195" s="240" t="str">
        <f t="shared" ca="1" si="273"/>
        <v>-0,218329463349831-0,972265251845592i</v>
      </c>
      <c r="CY195" s="240" t="str">
        <f t="shared" ca="1" si="274"/>
        <v>-0,553613255413989+0,828540788339913i</v>
      </c>
      <c r="CZ195" s="240" t="str">
        <f t="shared" ca="1" si="275"/>
        <v>0,981807034773172-0,170359681212748i</v>
      </c>
      <c r="DA195" s="240" t="str">
        <f t="shared" ca="1" si="276"/>
        <v>-0,800378259754953-0,593600973571162i</v>
      </c>
      <c r="DB195" s="240" t="str">
        <f t="shared" ca="1" si="277"/>
        <v>0,121979487680879+0,988983558558032i</v>
      </c>
      <c r="DC195" s="240" t="str">
        <f t="shared" ca="1" si="278"/>
        <v>0,632158654990524-0,770287549836793i</v>
      </c>
      <c r="DD195" s="240" t="str">
        <f t="shared" ca="1" si="279"/>
        <v>-0,99377753432556+0,0733054348790677i</v>
      </c>
      <c r="DE195" s="240" t="str">
        <f t="shared" ca="1" si="280"/>
        <v>0,738341149741848+0,669193410839411i</v>
      </c>
      <c r="DF195" s="240" t="str">
        <f t="shared" ca="1" si="281"/>
        <v>-0,0244547828647959-0,99617741296821i</v>
      </c>
      <c r="DG195" s="240" t="str">
        <f t="shared" ca="1" si="282"/>
        <v>-0,704616021146464+0,704616021146784i</v>
      </c>
      <c r="DH195" s="240" t="str">
        <f t="shared" ca="1" si="283"/>
        <v>0,996177412968221+0,0244547828643444i</v>
      </c>
      <c r="DI195" s="240" t="str">
        <f t="shared" ca="1" si="284"/>
        <v>-0,669193410839033-0,738341149742191i</v>
      </c>
      <c r="DJ195" s="240" t="str">
        <f t="shared" ca="1" si="285"/>
        <v>-0,0733054348796058+0,99377753432552i</v>
      </c>
      <c r="DK195" s="240" t="str">
        <f t="shared" ca="1" si="286"/>
        <v>0,770287549837136-0,632158654990106i</v>
      </c>
      <c r="DL195" s="240" t="str">
        <f t="shared" ca="1" si="287"/>
        <v>-0,988983558558088-0,12197948768043i</v>
      </c>
      <c r="DM195" s="240" t="str">
        <f t="shared" ca="1" si="288"/>
        <v>0,593600973571547+0,800378259754667i</v>
      </c>
      <c r="DN195" s="240" t="str">
        <f t="shared" ca="1" si="289"/>
        <v>0,170359681212303-0,98180703477325i</v>
      </c>
      <c r="DO195" s="240" t="str">
        <f t="shared" ca="1" si="290"/>
        <v>-0,828540788340212+0,55361325541354i</v>
      </c>
      <c r="DP195" s="240" t="str">
        <f t="shared" ca="1" si="291"/>
        <v>0,972265251845474+0,218329463350357i</v>
      </c>
      <c r="DQ195" s="240" t="str">
        <f t="shared" ca="1" si="292"/>
        <v>-0,512291834433303-0,85470728959449i</v>
      </c>
      <c r="DR195" s="240" t="str">
        <f t="shared" ca="1" si="293"/>
        <v>-0,265773270686835+0,960381196765858i</v>
      </c>
      <c r="DS195" s="240" t="str">
        <f t="shared" ca="1" si="294"/>
        <v>0,878814726125154-0,469736257551584i</v>
      </c>
      <c r="DT195" s="240" t="str">
        <f t="shared" ca="1" si="295"/>
        <v>-0,946183499263517-0,312576806936223i</v>
      </c>
      <c r="DU195" s="240" t="str">
        <f t="shared" ca="1" si="296"/>
        <v>0,42604904488137+0,900805021005473i</v>
      </c>
      <c r="DV195" s="240" t="str">
        <f t="shared" ca="1" si="297"/>
        <v>0,358627318279197-0,92970636283553i</v>
      </c>
      <c r="DW195" s="240" t="str">
        <f t="shared" ca="1" si="298"/>
        <v>-0,920625197688555+0,381335442745501i</v>
      </c>
      <c r="DX195" s="240" t="str">
        <f t="shared" ca="1" si="299"/>
        <v>0,910989482347204+0,403813864999423i</v>
      </c>
      <c r="DY195" s="240" t="str">
        <f t="shared" ca="1" si="300"/>
        <v>-0,33570317012603-0,938227507633586i</v>
      </c>
      <c r="DZ195" s="240" t="str">
        <f t="shared" ca="1" si="301"/>
        <v>-0,448027588749935+0,890077948402227i</v>
      </c>
      <c r="EA195" s="240" t="str">
        <f t="shared" ca="1" si="302"/>
        <v>0,953569545333653-0,289262159165643i</v>
      </c>
      <c r="EB195" s="240" t="str">
        <f t="shared" ca="1" si="303"/>
        <v>-0,867022138717922-0,491161974796502i</v>
      </c>
      <c r="EC195" s="240" t="str">
        <f t="shared" ca="1" si="304"/>
        <v>0,242124290328377+0,966614350475917i</v>
      </c>
      <c r="ED195" s="240" t="str">
        <f t="shared" ca="1" si="305"/>
        <v>0,533113108624245-0,841877596759762i</v>
      </c>
      <c r="EE195" s="240" t="str">
        <f t="shared" ca="1" si="306"/>
        <v>-0,977330496982714+0,194403122867197i</v>
      </c>
      <c r="EF195" s="240" t="str">
        <f t="shared" ca="1" si="307"/>
        <v>0,814704897930736+0,57377992627894i</v>
      </c>
      <c r="EG195" s="240" t="str">
        <f t="shared" ca="1" si="308"/>
        <v>-0,146213621255322-0,985692168718208i</v>
      </c>
      <c r="EH195" s="240" t="str">
        <f t="shared" ca="1" si="309"/>
        <v>-0,613064457834024+0,785569503642849i</v>
      </c>
      <c r="EI195" s="240" t="str">
        <f t="shared" ca="1" si="310"/>
        <v>0,991679221682695-0,0976718782239953i</v>
      </c>
      <c r="EJ195" s="240" t="str">
        <f t="shared" ca="1" si="311"/>
        <v>-0,754541603613527-0,650872063411332i</v>
      </c>
      <c r="EK195" s="240" t="str">
        <f t="shared" ca="1" si="312"/>
        <v>0,0488948350820253+0,995277232541416i</v>
      </c>
      <c r="EL195" s="240" t="str">
        <f t="shared" ca="1" si="313"/>
        <v>0,687111661178961-0,721695946770443i</v>
      </c>
      <c r="EM195" s="240" t="str">
        <f t="shared" ca="1" si="314"/>
        <v>-0,996477533370923-3,40836453446881E-13i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-0,076964378113048-0,145779062404422i</v>
      </c>
      <c r="G196" s="247" t="str">
        <f t="shared" si="184"/>
        <v>-0,0759031506909709+0,22200007923287i</v>
      </c>
      <c r="H196" s="247" t="str">
        <f t="shared" si="319"/>
        <v>0,00244168030857733-0,0554312145427374i</v>
      </c>
      <c r="I196" s="247" t="str">
        <f t="shared" si="317"/>
        <v>-0,00217779110196083+0,0576467081210644i</v>
      </c>
      <c r="J196" s="275" t="str">
        <f ca="1">IMPRODUCT(1/N_FFT2,DG100)</f>
        <v>0,00405621575024586-3,21635367052549E-07i</v>
      </c>
      <c r="K196" s="274" t="str">
        <f t="shared" ca="1" si="318"/>
        <v>-8,81504934839292E-06+0,000233828185885128i</v>
      </c>
      <c r="N196" s="265">
        <f t="shared" ca="1" si="185"/>
        <v>2.9965669844089473</v>
      </c>
      <c r="O196" s="240">
        <f t="shared" ca="1" si="186"/>
        <v>0.99656698440894731</v>
      </c>
      <c r="P196" s="240" t="str">
        <f t="shared" ca="1" si="187"/>
        <v>-0,704679272582192-0,704679272582199i</v>
      </c>
      <c r="Q196" s="240" t="str">
        <f t="shared" ca="1" si="188"/>
        <v>-1,83141375174235E-16+0,996566984408947i</v>
      </c>
      <c r="R196" s="240" t="str">
        <f t="shared" ca="1" si="189"/>
        <v>0,704679272582199-0,704679272582192i</v>
      </c>
      <c r="S196" s="240" t="str">
        <f t="shared" ca="1" si="190"/>
        <v>-0,996566984408947-3,66282750348469E-16i</v>
      </c>
      <c r="T196" s="240" t="str">
        <f t="shared" ca="1" si="191"/>
        <v>0,704679272582178+0,704679272582212i</v>
      </c>
      <c r="U196" s="241" t="str">
        <f t="shared" ca="1" si="192"/>
        <v>-2,95449717119577E-14-0,996566984408947i</v>
      </c>
      <c r="V196" s="240" t="str">
        <f t="shared" ca="1" si="193"/>
        <v>-0,704679272582205+0,704679272582186i</v>
      </c>
      <c r="W196" s="240" t="str">
        <f t="shared" ca="1" si="194"/>
        <v>0,996566984408947-4,17536403875106E-14i</v>
      </c>
      <c r="X196" s="240" t="str">
        <f t="shared" ca="1" si="195"/>
        <v>-0,704679272582192-0,704679272582199i</v>
      </c>
      <c r="Y196" s="240" t="str">
        <f t="shared" ca="1" si="196"/>
        <v>-4,87126885001047E-14+0,996566984408947i</v>
      </c>
      <c r="Z196" s="240" t="str">
        <f t="shared" ca="1" si="197"/>
        <v>0,704679272582191-0,7046792725822i</v>
      </c>
      <c r="AA196" s="240" t="str">
        <f t="shared" ca="1" si="198"/>
        <v>-0,996566984408947-4,00445369819024E-14i</v>
      </c>
      <c r="AB196" s="240" t="str">
        <f t="shared" ca="1" si="199"/>
        <v>0,704679272582206+0,704679272582184i</v>
      </c>
      <c r="AC196" s="240" t="str">
        <f t="shared" ca="1" si="200"/>
        <v>2,78358683063494E-14-0,996566984408947i</v>
      </c>
      <c r="AD196" s="240" t="str">
        <f t="shared" ca="1" si="201"/>
        <v>-0,704679272582176+0,704679272582214i</v>
      </c>
      <c r="AE196" s="240" t="str">
        <f t="shared" ca="1" si="202"/>
        <v>0,996566984408947+1,56271996307964E-14i</v>
      </c>
      <c r="AF196" s="240" t="str">
        <f t="shared" ca="1" si="203"/>
        <v>-0,704679272582218-0,704679272582172i</v>
      </c>
      <c r="AG196" s="240" t="str">
        <f t="shared" ca="1" si="204"/>
        <v>-1,04995652699447E-14+0,996566984408947i</v>
      </c>
      <c r="AH196" s="240" t="str">
        <f t="shared" ca="1" si="205"/>
        <v>0,704679272582233-0,704679272582157i</v>
      </c>
      <c r="AI196" s="240" t="str">
        <f t="shared" ca="1" si="206"/>
        <v>-0,996566984408947+1,70910340560828E-15i</v>
      </c>
      <c r="AJ196" s="240" t="str">
        <f t="shared" ca="1" si="207"/>
        <v>0,704679272582166+0,704679272582224i</v>
      </c>
      <c r="AK196" s="240" t="str">
        <f t="shared" ca="1" si="208"/>
        <v>-1,39177720811612E-14-0,996566984408947i</v>
      </c>
      <c r="AL196" s="240" t="str">
        <f t="shared" ca="1" si="209"/>
        <v>-0,704679272582221+0,704679272582169i</v>
      </c>
      <c r="AM196" s="240" t="str">
        <f t="shared" ca="1" si="210"/>
        <v>0,996566984408947-1,9045406442013E-14i</v>
      </c>
      <c r="AN196" s="240" t="str">
        <f t="shared" ca="1" si="211"/>
        <v>-0,704679272582178-0,704679272582212i</v>
      </c>
      <c r="AO196" s="240" t="str">
        <f t="shared" ca="1" si="212"/>
        <v>3,12540751175659E-14+0,996566984408947i</v>
      </c>
      <c r="AP196" s="240" t="str">
        <f t="shared" ca="1" si="213"/>
        <v>0,704679272582204-0,704679272582187i</v>
      </c>
      <c r="AQ196" s="240" t="str">
        <f t="shared" ca="1" si="214"/>
        <v>-0,996566984408947+4,34627437931189E-14i</v>
      </c>
      <c r="AR196" s="240" t="str">
        <f t="shared" ca="1" si="215"/>
        <v>-0,996566984408947+4,34627437931189E-14i</v>
      </c>
      <c r="AS196" s="240" t="str">
        <f t="shared" ca="1" si="216"/>
        <v>4,34630679371458E-14-0,996566984408947i</v>
      </c>
      <c r="AT196" s="240" t="str">
        <f t="shared" ca="1" si="217"/>
        <v>-0,704679272582192+0,704679272582199i</v>
      </c>
      <c r="AU196" s="240" t="str">
        <f t="shared" ca="1" si="218"/>
        <v>0,996566984408947+3,12543992615928E-14i</v>
      </c>
      <c r="AV196" s="240" t="str">
        <f t="shared" ca="1" si="219"/>
        <v>-0,704679272582207-0,704679272582183i</v>
      </c>
      <c r="AW196" s="240" t="str">
        <f t="shared" ca="1" si="220"/>
        <v>-3,32077992154423E-14+0,996566984408947i</v>
      </c>
      <c r="AX196" s="240" t="str">
        <f t="shared" ca="1" si="221"/>
        <v>0,704679272582175-0,704679272582215i</v>
      </c>
      <c r="AY196" s="240" t="str">
        <f t="shared" ca="1" si="222"/>
        <v>-0,996566984408947-2,09991305398894E-14i</v>
      </c>
      <c r="AZ196" s="240" t="str">
        <f t="shared" ca="1" si="223"/>
        <v>0,704679272582224+0,704679272582166i</v>
      </c>
      <c r="BA196" s="240" t="str">
        <f t="shared" ca="1" si="224"/>
        <v>8,79046186433641E-15-0,996566984408947i</v>
      </c>
      <c r="BB196" s="240" t="str">
        <f t="shared" ca="1" si="225"/>
        <v>-0,704679272582227+0,704679272582163i</v>
      </c>
      <c r="BC196" s="240" t="str">
        <f t="shared" ca="1" si="226"/>
        <v>0,996566984408947-3,41820681121657E-15i</v>
      </c>
      <c r="BD196" s="240" t="str">
        <f t="shared" ca="1" si="227"/>
        <v>-0,704679272582162-0,704679272582228i</v>
      </c>
      <c r="BE196" s="240" t="str">
        <f t="shared" ca="1" si="228"/>
        <v>1,56268754867695E-14+0,996566984408947i</v>
      </c>
      <c r="BF196" s="240" t="str">
        <f t="shared" ca="1" si="229"/>
        <v>0,70467927258208-0,70467927258231i</v>
      </c>
      <c r="BG196" s="240" t="str">
        <f t="shared" ca="1" si="230"/>
        <v>-0,996566984408947-1,70433416649313E-13i</v>
      </c>
      <c r="BH196" s="240" t="str">
        <f t="shared" ca="1" si="231"/>
        <v>0,704679272582529+0,704679272581861i</v>
      </c>
      <c r="BI196" s="240" t="str">
        <f t="shared" ca="1" si="232"/>
        <v>-1,39178693243694E-13-0,996566984408947i</v>
      </c>
      <c r="BJ196" s="240" t="str">
        <f t="shared" ca="1" si="233"/>
        <v>-0,704679272582343+0,704679272582047i</v>
      </c>
      <c r="BK196" s="240" t="str">
        <f t="shared" ca="1" si="234"/>
        <v>0,996566984408947-4,48790803136699E-13i</v>
      </c>
      <c r="BL196" s="240" t="str">
        <f t="shared" ca="1" si="235"/>
        <v>-0,704679272582266-0,704679272582124i</v>
      </c>
      <c r="BM196" s="240" t="str">
        <f t="shared" ca="1" si="236"/>
        <v>-2,47103959657875E-13+0,996566984408947i</v>
      </c>
      <c r="BN196" s="240" t="str">
        <f t="shared" ca="1" si="237"/>
        <v>0,704679272581905-0,704679272582486i</v>
      </c>
      <c r="BO196" s="240" t="str">
        <f t="shared" ca="1" si="238"/>
        <v>-0,996566984408947+6,25081502351319E-14i</v>
      </c>
      <c r="BP196" s="240" t="str">
        <f t="shared" ca="1" si="239"/>
        <v>0,704679272581993+0,704679272582397i</v>
      </c>
      <c r="BQ196" s="240" t="str">
        <f t="shared" ca="1" si="240"/>
        <v>-3,72120260128138E-13-0,996566984408947i</v>
      </c>
      <c r="BR196" s="240" t="str">
        <f t="shared" ca="1" si="241"/>
        <v>-0,704679272582168+0,704679272582222i</v>
      </c>
      <c r="BS196" s="240" t="str">
        <f t="shared" ca="1" si="242"/>
        <v>0,996566984408947+3,09612434037033E-13i</v>
      </c>
      <c r="BT196" s="240" t="str">
        <f t="shared" ca="1" si="243"/>
        <v>-0,704679272582431-0,704679272581959i</v>
      </c>
      <c r="BU196" s="240" t="str">
        <f t="shared" ca="1" si="244"/>
        <v>-1,41623927734293E-14+0,996566984408947i</v>
      </c>
      <c r="BV196" s="240" t="str">
        <f t="shared" ca="1" si="245"/>
        <v>0,704679272582451-0,704679272581939i</v>
      </c>
      <c r="BW196" s="240" t="str">
        <f t="shared" ca="1" si="246"/>
        <v>-0,996566984408947+3,09611785748979E-13i</v>
      </c>
      <c r="BX196" s="240" t="str">
        <f t="shared" ca="1" si="247"/>
        <v>0,704679272582168+0,704679272582222i</v>
      </c>
      <c r="BY196" s="240" t="str">
        <f t="shared" ca="1" si="248"/>
        <v>3,86282977045594E-13-0,996566984408947i</v>
      </c>
      <c r="BZ196" s="240" t="str">
        <f t="shared" ca="1" si="249"/>
        <v>-0,704679272582013+0,704679272582377i</v>
      </c>
      <c r="CA196" s="240" t="str">
        <f t="shared" ca="1" si="250"/>
        <v>0,996566984408947+6,25087985231856E-14i</v>
      </c>
      <c r="CB196" s="240" t="str">
        <f t="shared" ca="1" si="251"/>
        <v>-0,704679272581905-0,704679272582486i</v>
      </c>
      <c r="CC196" s="240" t="str">
        <f t="shared" ca="1" si="252"/>
        <v>2,32941242740418E-13+0,996566984408947i</v>
      </c>
      <c r="CD196" s="240" t="str">
        <f t="shared" ca="1" si="253"/>
        <v>0,704679272582276-0,704679272582114i</v>
      </c>
      <c r="CE196" s="240" t="str">
        <f t="shared" ca="1" si="254"/>
        <v>-0,996566984408947-4,62953520054156E-13i</v>
      </c>
      <c r="CF196" s="240" t="str">
        <f t="shared" ca="1" si="255"/>
        <v>0,704679272582343+0,704679272582047i</v>
      </c>
      <c r="CG196" s="240" t="str">
        <f t="shared" ca="1" si="256"/>
        <v>1,39179341531747E-13-0,996566984408947i</v>
      </c>
      <c r="CH196" s="240" t="str">
        <f t="shared" ca="1" si="257"/>
        <v>-0,704679272582539+0,704679272581851i</v>
      </c>
      <c r="CI196" s="240" t="str">
        <f t="shared" ca="1" si="258"/>
        <v>0,996566984408947-1,56270699731856E-13i</v>
      </c>
      <c r="CJ196" s="240" t="str">
        <f t="shared" ca="1" si="259"/>
        <v>-0,70467927258206-0,704679272582331i</v>
      </c>
      <c r="CK196" s="240" t="str">
        <f t="shared" ca="1" si="260"/>
        <v>4,80044878254265E-13+0,996566984408947i</v>
      </c>
      <c r="CL196" s="240" t="str">
        <f t="shared" ca="1" si="261"/>
        <v>0,704679272582102-0,704679272582288i</v>
      </c>
      <c r="CM196" s="240" t="str">
        <f t="shared" ca="1" si="262"/>
        <v>-0,996566984408947-2,15849884540309E-13i</v>
      </c>
      <c r="CN196" s="240" t="str">
        <f t="shared" ca="1" si="263"/>
        <v>0,704679272582497+0,704679272581893i</v>
      </c>
      <c r="CO196" s="240" t="str">
        <f t="shared" ca="1" si="264"/>
        <v>-1,07924293982101E-13-0,996566984408947i</v>
      </c>
      <c r="CP196" s="240" t="str">
        <f t="shared" ca="1" si="265"/>
        <v>-0,704679272582365+0,704679272582025i</v>
      </c>
      <c r="CQ196" s="240" t="str">
        <f t="shared" ca="1" si="266"/>
        <v>0,996566984408947-4,03374335245704E-13i</v>
      </c>
      <c r="CR196" s="240" t="str">
        <f t="shared" ca="1" si="267"/>
        <v>-0,704679272582234-0,704679272582156i</v>
      </c>
      <c r="CS196" s="240" t="str">
        <f t="shared" ca="1" si="268"/>
        <v>-2,92520427548869E-13+0,996566984408947i</v>
      </c>
      <c r="CT196" s="240" t="str">
        <f t="shared" ca="1" si="269"/>
        <v>0,704679272581926-0,704679272582464i</v>
      </c>
      <c r="CU196" s="240" t="str">
        <f t="shared" ca="1" si="270"/>
        <v>-0,996566984408947+3,12537509735391E-14i</v>
      </c>
      <c r="CV196" s="240" t="str">
        <f t="shared" ca="1" si="271"/>
        <v>0,704679272581971+0,704679272582419i</v>
      </c>
      <c r="CW196" s="240" t="str">
        <f t="shared" ca="1" si="272"/>
        <v>-3,26703792237143E-13-0,996566984408947i</v>
      </c>
      <c r="CX196" s="240" t="str">
        <f t="shared" ca="1" si="273"/>
        <v>-0,70467927258221+0,70467927258218i</v>
      </c>
      <c r="CY196" s="240" t="str">
        <f t="shared" ca="1" si="274"/>
        <v>0,996566984408947+3,40866833298626E-13i</v>
      </c>
      <c r="CZ196" s="240" t="str">
        <f t="shared" ca="1" si="275"/>
        <v>-0,704679272582409-0,704679272581981i</v>
      </c>
      <c r="DA196" s="240" t="str">
        <f t="shared" ca="1" si="276"/>
        <v>-4,54167920350222E-14+0,996566984408947i</v>
      </c>
      <c r="DB196" s="240" t="str">
        <f t="shared" ca="1" si="277"/>
        <v>0,704679272582474-0,704679272581916i</v>
      </c>
      <c r="DC196" s="240" t="str">
        <f t="shared" ca="1" si="278"/>
        <v>-0,996566984408947+2,78357386487386E-13i</v>
      </c>
      <c r="DD196" s="240" t="str">
        <f t="shared" ca="1" si="279"/>
        <v>0,704679272582146+0,704679272582244i</v>
      </c>
      <c r="DE196" s="240" t="str">
        <f t="shared" ca="1" si="280"/>
        <v>4,17537376307187E-13-0,996566984408947i</v>
      </c>
      <c r="DF196" s="240" t="str">
        <f t="shared" ca="1" si="281"/>
        <v>-0,704679272582035+0,704679272582355i</v>
      </c>
      <c r="DG196" s="240" t="str">
        <f t="shared" ca="1" si="282"/>
        <v>0,996566984408947+1,22087335043583E-13i</v>
      </c>
      <c r="DH196" s="240" t="str">
        <f t="shared" ca="1" si="283"/>
        <v>-0,704679272581863-0,704679272582527i</v>
      </c>
      <c r="DI196" s="240" t="str">
        <f t="shared" ca="1" si="284"/>
        <v>2,01686843478825E-13+0,996566984408947i</v>
      </c>
      <c r="DJ196" s="240" t="str">
        <f t="shared" ca="1" si="285"/>
        <v>0,704679272582298-0,704679272582092i</v>
      </c>
      <c r="DK196" s="240" t="str">
        <f t="shared" ca="1" si="286"/>
        <v>-0,996566984408947-4,94207919315748E-13i</v>
      </c>
      <c r="DL196" s="240" t="str">
        <f t="shared" ca="1" si="287"/>
        <v>0,7046792725823+0,70467927258209i</v>
      </c>
      <c r="DM196" s="240" t="str">
        <f t="shared" ca="1" si="288"/>
        <v>1,7043374079334E-13-0,996566984408947i</v>
      </c>
      <c r="DN196" s="240" t="str">
        <f t="shared" ca="1" si="289"/>
        <v>-0,704679272581861+0,704679272582529i</v>
      </c>
      <c r="DO196" s="240" t="str">
        <f t="shared" ca="1" si="290"/>
        <v>0,996566984408947-1,25016300470264E-13i</v>
      </c>
      <c r="DP196" s="240" t="str">
        <f t="shared" ca="1" si="291"/>
        <v>-0,704679272582037-0,704679272582353i</v>
      </c>
      <c r="DQ196" s="240" t="str">
        <f t="shared" ca="1" si="292"/>
        <v>4,48790478992672E-13+0,996566984408947i</v>
      </c>
      <c r="DR196" s="240" t="str">
        <f t="shared" ca="1" si="293"/>
        <v>0,704679272582124-0,704679272582266i</v>
      </c>
      <c r="DS196" s="240" t="str">
        <f t="shared" ca="1" si="294"/>
        <v>-0,996566984408947-2,47104283801901E-13i</v>
      </c>
      <c r="DT196" s="240" t="str">
        <f t="shared" ca="1" si="295"/>
        <v>0,704679272582476+0,704679272581915i</v>
      </c>
      <c r="DU196" s="240" t="str">
        <f t="shared" ca="1" si="296"/>
        <v>-7,66698947205076E-14-0,996566984408947i</v>
      </c>
      <c r="DV196" s="240" t="str">
        <f t="shared" ca="1" si="297"/>
        <v>-0,704679272582407+0,704679272581983i</v>
      </c>
      <c r="DW196" s="240" t="str">
        <f t="shared" ca="1" si="298"/>
        <v>0,996566984408947-3,43795798725306E-13i</v>
      </c>
      <c r="DX196" s="240" t="str">
        <f t="shared" ca="1" si="299"/>
        <v>-0,704679272582212-0,704679272582178i</v>
      </c>
      <c r="DY196" s="240" t="str">
        <f t="shared" ca="1" si="300"/>
        <v>-2,95450689551657E-13+0,996566984408947i</v>
      </c>
      <c r="DZ196" s="240" t="str">
        <f t="shared" ca="1" si="301"/>
        <v>0,704679272581949-0,704679272582441i</v>
      </c>
      <c r="EA196" s="240" t="str">
        <f t="shared" ca="1" si="302"/>
        <v>-0,996566984408947-2,83247855468588E-14i</v>
      </c>
      <c r="EB196" s="240" t="str">
        <f t="shared" ca="1" si="303"/>
        <v>0,704679272581949+0,704679272582441i</v>
      </c>
      <c r="EC196" s="240" t="str">
        <f t="shared" ca="1" si="304"/>
        <v>-2,9544939297555E-13-0,996566984408947i</v>
      </c>
      <c r="ED196" s="240" t="str">
        <f t="shared" ca="1" si="305"/>
        <v>-0,704679272582212+0,704679272582178i</v>
      </c>
      <c r="EE196" s="240" t="str">
        <f t="shared" ca="1" si="306"/>
        <v>0,996566984408947+4,00445369819024E-13i</v>
      </c>
      <c r="EF196" s="240" t="str">
        <f t="shared" ca="1" si="307"/>
        <v>-0,704679272582367-0,704679272582023i</v>
      </c>
      <c r="EG196" s="240" t="str">
        <f t="shared" ca="1" si="308"/>
        <v>-7,6671191296615E-14+0,996566984408947i</v>
      </c>
      <c r="EH196" s="240" t="str">
        <f t="shared" ca="1" si="309"/>
        <v>0,704679272582515-0,704679272581875i</v>
      </c>
      <c r="EI196" s="240" t="str">
        <f t="shared" ca="1" si="310"/>
        <v>-0,996566984408947+2,47102987225793E-13i</v>
      </c>
      <c r="EJ196" s="240" t="str">
        <f t="shared" ca="1" si="311"/>
        <v>0,704679272582104+0,704679272582286i</v>
      </c>
      <c r="EK196" s="240" t="str">
        <f t="shared" ca="1" si="312"/>
        <v>4,4879177556878E-13-0,996566984408947i</v>
      </c>
      <c r="EL196" s="240" t="str">
        <f t="shared" ca="1" si="313"/>
        <v>-0,704679272582057+0,704679272582333i</v>
      </c>
      <c r="EM196" s="240" t="str">
        <f t="shared" ca="1" si="314"/>
        <v>0,996566984408947+1,25017597046371E-13i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-0,0765809128571148-0,143566001082431i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-0,07433395928369+0,220226384176746i</v>
      </c>
      <c r="H197" s="247" t="str">
        <f t="shared" si="319"/>
        <v>0,00243100212720649-0,0548589073772606i</v>
      </c>
      <c r="I197" s="247" t="str">
        <f t="shared" si="317"/>
        <v>-0,00215852412812296+0,056998880281055i</v>
      </c>
      <c r="J197" s="275" t="str">
        <f ca="1">IMPRODUCT(1/N_FFT2,DH100)</f>
        <v>0,00133662245111804-0,0000799872185652313i</v>
      </c>
      <c r="K197" s="274" t="str">
        <f t="shared" ca="1" si="318"/>
        <v>1,67405008408506E-06+0,000076358637413462i</v>
      </c>
      <c r="N197" s="265">
        <f t="shared" ca="1" si="185"/>
        <v>2.9966500831171912</v>
      </c>
      <c r="O197" s="240">
        <f t="shared" ca="1" si="186"/>
        <v>0.99665008311719105</v>
      </c>
      <c r="P197" s="240" t="str">
        <f t="shared" ca="1" si="187"/>
        <v>-0,721820915420966-0,687230641224867i</v>
      </c>
      <c r="Q197" s="240" t="str">
        <f t="shared" ca="1" si="188"/>
        <v>0,0489033016967881+0,995449574443957i</v>
      </c>
      <c r="R197" s="240" t="str">
        <f t="shared" ca="1" si="189"/>
        <v>0,65098476821977-0,754672259807764i</v>
      </c>
      <c r="S197" s="240" t="str">
        <f t="shared" ca="1" si="190"/>
        <v>-0,991850940554804+0,0976887910563652i</v>
      </c>
      <c r="T197" s="240" t="str">
        <f t="shared" ca="1" si="191"/>
        <v>0,785705532619212+0,613170615888485i</v>
      </c>
      <c r="U197" s="241" t="str">
        <f t="shared" ca="1" si="192"/>
        <v>-0,14623893956177-0,985862850873971i</v>
      </c>
      <c r="V197" s="240" t="str">
        <f t="shared" ca="1" si="193"/>
        <v>-0,573879281836161+0,814845971982875i</v>
      </c>
      <c r="W197" s="240" t="str">
        <f t="shared" ca="1" si="194"/>
        <v>0,977499731234002-0,194436785652712i</v>
      </c>
      <c r="X197" s="240" t="str">
        <f t="shared" ca="1" si="195"/>
        <v>-0,842023376027957-0,533205422328004i</v>
      </c>
      <c r="Y197" s="240" t="str">
        <f t="shared" ca="1" si="196"/>
        <v>0,242166216496464+0,966781729122603i</v>
      </c>
      <c r="Z197" s="240" t="str">
        <f t="shared" ca="1" si="197"/>
        <v>0,4912470242541-0,867172272007699i</v>
      </c>
      <c r="AA197" s="240" t="str">
        <f t="shared" ca="1" si="198"/>
        <v>-0,953734665145693+0,289312247713325i</v>
      </c>
      <c r="AB197" s="240" t="str">
        <f t="shared" ca="1" si="199"/>
        <v>0,890232074028807+0,448105169070692i</v>
      </c>
      <c r="AC197" s="240" t="str">
        <f t="shared" ca="1" si="200"/>
        <v>-0,335761300384682-0,93838997082316i</v>
      </c>
      <c r="AD197" s="240" t="str">
        <f t="shared" ca="1" si="201"/>
        <v>-0,403883789285616+0,91114722900846i</v>
      </c>
      <c r="AE197" s="240" t="str">
        <f t="shared" ca="1" si="202"/>
        <v>0,920784612867663-0,381401474674197i</v>
      </c>
      <c r="AF197" s="240" t="str">
        <f t="shared" ca="1" si="203"/>
        <v>-0,929867350506398-0,358689418076022i</v>
      </c>
      <c r="AG197" s="240" t="str">
        <f t="shared" ca="1" si="204"/>
        <v>0,426122819404495+0,900961004128518i</v>
      </c>
      <c r="AH197" s="240" t="str">
        <f t="shared" ca="1" si="205"/>
        <v>0,312630932640892-0,946347340110169i</v>
      </c>
      <c r="AI197" s="240" t="str">
        <f t="shared" ca="1" si="206"/>
        <v>-0,878966901415608+0,469817596938801i</v>
      </c>
      <c r="AJ197" s="240" t="str">
        <f t="shared" ca="1" si="207"/>
        <v>0,960547496081381+0,265819291905788i</v>
      </c>
      <c r="AK197" s="240" t="str">
        <f t="shared" ca="1" si="208"/>
        <v>-0,51238054273092-0,854855290448783i</v>
      </c>
      <c r="AL197" s="240" t="str">
        <f t="shared" ca="1" si="209"/>
        <v>-0,218367269213471+0,972433609000509i</v>
      </c>
      <c r="AM197" s="240" t="str">
        <f t="shared" ca="1" si="210"/>
        <v>0,828684258210729-0,553709118916455i</v>
      </c>
      <c r="AN197" s="240" t="str">
        <f t="shared" ca="1" si="211"/>
        <v>-0,981977044180451-0,170389180642808i</v>
      </c>
      <c r="AO197" s="240" t="str">
        <f t="shared" ca="1" si="212"/>
        <v>0,593703761335241+0,800516853010535i</v>
      </c>
      <c r="AP197" s="240" t="str">
        <f t="shared" ca="1" si="213"/>
        <v>0,122000609611737-0,989154810649914i</v>
      </c>
      <c r="AQ197" s="240" t="str">
        <f t="shared" ca="1" si="214"/>
        <v>-0,770420932594446+0,632268119390665i</v>
      </c>
      <c r="AR197" s="240" t="str">
        <f t="shared" ca="1" si="215"/>
        <v>-0,770420932594446+0,632268119390665i</v>
      </c>
      <c r="AS197" s="240" t="str">
        <f t="shared" ca="1" si="216"/>
        <v>-0,669309288166337-0,738469000670831i</v>
      </c>
      <c r="AT197" s="240" t="str">
        <f t="shared" ca="1" si="217"/>
        <v>-0,0244590174471303+0,99634991074573i</v>
      </c>
      <c r="AU197" s="240" t="str">
        <f t="shared" ca="1" si="218"/>
        <v>0,704738032242296-0,704738032242308i</v>
      </c>
      <c r="AV197" s="240" t="str">
        <f t="shared" ca="1" si="219"/>
        <v>-0,996349910745729+0,0244590174471616i</v>
      </c>
      <c r="AW197" s="240" t="str">
        <f t="shared" ca="1" si="220"/>
        <v>0,738469000670785+0,669309288166387i</v>
      </c>
      <c r="AX197" s="240" t="str">
        <f t="shared" ca="1" si="221"/>
        <v>-0,0733181284260523-0,993949616540801i</v>
      </c>
      <c r="AY197" s="240" t="str">
        <f t="shared" ca="1" si="222"/>
        <v>-0,632268119390717+0,770420932594402i</v>
      </c>
      <c r="AZ197" s="240" t="str">
        <f t="shared" ca="1" si="223"/>
        <v>0,98915481064991-0,122000609611768i</v>
      </c>
      <c r="BA197" s="240" t="str">
        <f t="shared" ca="1" si="224"/>
        <v>-0,80051685301055-0,593703761335222i</v>
      </c>
      <c r="BB197" s="240" t="str">
        <f t="shared" ca="1" si="225"/>
        <v>0,170389180642839+0,981977044180446i</v>
      </c>
      <c r="BC197" s="240" t="str">
        <f t="shared" ca="1" si="226"/>
        <v>0,553709118916429-0,828684258210746i</v>
      </c>
      <c r="BD197" s="240" t="str">
        <f t="shared" ca="1" si="227"/>
        <v>-0,972433609000525+0,218367269213398i</v>
      </c>
      <c r="BE197" s="240" t="str">
        <f t="shared" ca="1" si="228"/>
        <v>0,854855290448747+0,512380542730978i</v>
      </c>
      <c r="BF197" s="240" t="str">
        <f t="shared" ca="1" si="229"/>
        <v>-0,265819291905627-0,960547496081425i</v>
      </c>
      <c r="BG197" s="240" t="str">
        <f t="shared" ca="1" si="230"/>
        <v>-0,469817596938516+0,87896690141576i</v>
      </c>
      <c r="BH197" s="240" t="str">
        <f t="shared" ca="1" si="231"/>
        <v>0,94634734011022-0,312630932640733i</v>
      </c>
      <c r="BI197" s="240" t="str">
        <f t="shared" ca="1" si="232"/>
        <v>-0,900961004128659-0,426122819404198i</v>
      </c>
      <c r="BJ197" s="240" t="str">
        <f t="shared" ca="1" si="233"/>
        <v>0,358689418075859+0,929867350506461i</v>
      </c>
      <c r="BK197" s="240" t="str">
        <f t="shared" ca="1" si="234"/>
        <v>0,381401474673985-0,92078461286775i</v>
      </c>
      <c r="BL197" s="240" t="str">
        <f t="shared" ca="1" si="235"/>
        <v>-0,911147229008569+0,403883789285373i</v>
      </c>
      <c r="BM197" s="240" t="str">
        <f t="shared" ca="1" si="236"/>
        <v>0,938389970823234+0,335761300384473i</v>
      </c>
      <c r="BN197" s="240" t="str">
        <f t="shared" ca="1" si="237"/>
        <v>-0,448105169070445-0,890232074028931i</v>
      </c>
      <c r="BO197" s="240" t="str">
        <f t="shared" ca="1" si="238"/>
        <v>-0,289312247713105+0,95373466514576i</v>
      </c>
      <c r="BP197" s="240" t="str">
        <f t="shared" ca="1" si="239"/>
        <v>0,867172272007834-0,491247024253862i</v>
      </c>
      <c r="BQ197" s="240" t="str">
        <f t="shared" ca="1" si="240"/>
        <v>-0,96678172912266-0,242166216496239i</v>
      </c>
      <c r="BR197" s="240" t="str">
        <f t="shared" ca="1" si="241"/>
        <v>0,533205422327684+0,84202337602816i</v>
      </c>
      <c r="BS197" s="240" t="str">
        <f t="shared" ca="1" si="242"/>
        <v>0,194436785652591-0,977499731234026i</v>
      </c>
      <c r="BT197" s="240" t="str">
        <f t="shared" ca="1" si="243"/>
        <v>-0,814845971983084+0,573879281835865i</v>
      </c>
      <c r="BU197" s="240" t="str">
        <f t="shared" ca="1" si="244"/>
        <v>0,985862850873988+0,146238939561656i</v>
      </c>
      <c r="BV197" s="240" t="str">
        <f t="shared" ca="1" si="245"/>
        <v>-0,613170615888193-0,785705532619441i</v>
      </c>
      <c r="BW197" s="240" t="str">
        <f t="shared" ca="1" si="246"/>
        <v>-0,0976887910562708+0,991850940554813i</v>
      </c>
      <c r="BX197" s="240" t="str">
        <f t="shared" ca="1" si="247"/>
        <v>0,754672259808044-0,650984768219445i</v>
      </c>
      <c r="BY197" s="240" t="str">
        <f t="shared" ca="1" si="248"/>
        <v>-0,99544957444396-0,0489033016967321i</v>
      </c>
      <c r="BZ197" s="240" t="str">
        <f t="shared" ca="1" si="249"/>
        <v>0,687230641224549+0,72182091542127i</v>
      </c>
      <c r="CA197" s="240" t="str">
        <f t="shared" ca="1" si="250"/>
        <v>-1,70932155905771E-14-0,996650083117191i</v>
      </c>
      <c r="CB197" s="240" t="str">
        <f t="shared" ca="1" si="251"/>
        <v>-0,687230641225222+0,721820915420629i</v>
      </c>
      <c r="CC197" s="240" t="str">
        <f t="shared" ca="1" si="252"/>
        <v>0,995449574443957-0,0489033016967945i</v>
      </c>
      <c r="CD197" s="240" t="str">
        <f t="shared" ca="1" si="253"/>
        <v>-0,754672259808066-0,650984768219419i</v>
      </c>
      <c r="CE197" s="240" t="str">
        <f t="shared" ca="1" si="254"/>
        <v>0,097688791056333+0,991850940554807i</v>
      </c>
      <c r="CF197" s="240" t="str">
        <f t="shared" ca="1" si="255"/>
        <v>0,613170615888143-0,785705532619479i</v>
      </c>
      <c r="CG197" s="240" t="str">
        <f t="shared" ca="1" si="256"/>
        <v>-0,985862850873983+0,14623893956169i</v>
      </c>
      <c r="CH197" s="240" t="str">
        <f t="shared" ca="1" si="257"/>
        <v>0,814845971983119+0,573879281835814i</v>
      </c>
      <c r="CI197" s="240" t="str">
        <f t="shared" ca="1" si="258"/>
        <v>-0,194436785652652-0,977499731234014i</v>
      </c>
      <c r="CJ197" s="240" t="str">
        <f t="shared" ca="1" si="259"/>
        <v>-0,533205422327655+0,842023376028178i</v>
      </c>
      <c r="CK197" s="240" t="str">
        <f t="shared" ca="1" si="260"/>
        <v>0,966781729122645-0,242166216496298i</v>
      </c>
      <c r="CL197" s="240" t="str">
        <f t="shared" ca="1" si="261"/>
        <v>-0,867172272007865-0,491247024253808i</v>
      </c>
      <c r="CM197" s="240" t="str">
        <f t="shared" ca="1" si="262"/>
        <v>0,289312247713152+0,953734665145746i</v>
      </c>
      <c r="CN197" s="240" t="str">
        <f t="shared" ca="1" si="263"/>
        <v>0,448105169070401-0,890232074028952i</v>
      </c>
      <c r="CO197" s="240" t="str">
        <f t="shared" ca="1" si="264"/>
        <v>-0,938389970823214+0,335761300384532i</v>
      </c>
      <c r="CP197" s="240" t="str">
        <f t="shared" ca="1" si="265"/>
        <v>0,911147229008588+0,403883789285329i</v>
      </c>
      <c r="CQ197" s="240" t="str">
        <f t="shared" ca="1" si="266"/>
        <v>-0,381401474674043-0,920784612867727i</v>
      </c>
      <c r="CR197" s="240" t="str">
        <f t="shared" ca="1" si="267"/>
        <v>-0,358689418075801+0,929867350506483i</v>
      </c>
      <c r="CS197" s="240" t="str">
        <f t="shared" ca="1" si="268"/>
        <v>0,900961004128638-0,426122819404242i</v>
      </c>
      <c r="CT197" s="240" t="str">
        <f t="shared" ca="1" si="269"/>
        <v>-0,94634734011024-0,312630932640674i</v>
      </c>
      <c r="CU197" s="240" t="str">
        <f t="shared" ca="1" si="270"/>
        <v>0,469817596938571+0,87896690141573i</v>
      </c>
      <c r="CV197" s="240" t="str">
        <f t="shared" ca="1" si="271"/>
        <v>0,265819291905581-0,960547496081438i</v>
      </c>
      <c r="CW197" s="240" t="str">
        <f t="shared" ca="1" si="272"/>
        <v>-0,854855290448919+0,512380542730692i</v>
      </c>
      <c r="CX197" s="240" t="str">
        <f t="shared" ca="1" si="273"/>
        <v>0,972433609000561+0,21836726921324i</v>
      </c>
      <c r="CY197" s="240" t="str">
        <f t="shared" ca="1" si="274"/>
        <v>-0,55370911891614-0,828684258210939i</v>
      </c>
      <c r="CZ197" s="240" t="str">
        <f t="shared" ca="1" si="275"/>
        <v>-0,170389180642679+0,981977044180474i</v>
      </c>
      <c r="DA197" s="240" t="str">
        <f t="shared" ca="1" si="276"/>
        <v>0,800516853010748-0,593703761334953i</v>
      </c>
      <c r="DB197" s="240" t="str">
        <f t="shared" ca="1" si="277"/>
        <v>-0,989154810649929-0,122000609611621i</v>
      </c>
      <c r="DC197" s="240" t="str">
        <f t="shared" ca="1" si="278"/>
        <v>0,632268119390383+0,770420932594678i</v>
      </c>
      <c r="DD197" s="240" t="str">
        <f t="shared" ca="1" si="279"/>
        <v>0,0733181284259899-0,993949616540806i</v>
      </c>
      <c r="DE197" s="240" t="str">
        <f t="shared" ca="1" si="280"/>
        <v>-0,738469000671085+0,669309288166056i</v>
      </c>
      <c r="DF197" s="240" t="str">
        <f t="shared" ca="1" si="281"/>
        <v>0,996349910745731+0,0244590174470991i</v>
      </c>
      <c r="DG197" s="240" t="str">
        <f t="shared" ca="1" si="282"/>
        <v>-0,70473803224197-0,704738032242634i</v>
      </c>
      <c r="DH197" s="240" t="str">
        <f t="shared" ca="1" si="283"/>
        <v>0,0244590174471787+0,996349910745729i</v>
      </c>
      <c r="DI197" s="240" t="str">
        <f t="shared" ca="1" si="284"/>
        <v>0,669309288166731-0,738469000670473i</v>
      </c>
      <c r="DJ197" s="240" t="str">
        <f t="shared" ca="1" si="285"/>
        <v>-0,993949616540798+0,0733181284260976i</v>
      </c>
      <c r="DK197" s="240" t="str">
        <f t="shared" ca="1" si="286"/>
        <v>0,770420932594728+0,632268119390321i</v>
      </c>
      <c r="DL197" s="240" t="str">
        <f t="shared" ca="1" si="287"/>
        <v>-0,1220006096117-0,989154810649919i</v>
      </c>
      <c r="DM197" s="240" t="str">
        <f t="shared" ca="1" si="288"/>
        <v>-0,593703761334867+0,800516853010813i</v>
      </c>
      <c r="DN197" s="240" t="str">
        <f t="shared" ca="1" si="289"/>
        <v>0,98197704418046-0,170389180642758i</v>
      </c>
      <c r="DO197" s="240" t="str">
        <f t="shared" ca="1" si="290"/>
        <v>-0,828684258210984-0,553709118916074i</v>
      </c>
      <c r="DP197" s="240" t="str">
        <f t="shared" ca="1" si="291"/>
        <v>0,218367269213345+0,972433609000537i</v>
      </c>
      <c r="DQ197" s="240" t="str">
        <f t="shared" ca="1" si="292"/>
        <v>0,512380542730623-0,85485529044896i</v>
      </c>
      <c r="DR197" s="240" t="str">
        <f t="shared" ca="1" si="293"/>
        <v>-0,960547496081417+0,265819291905658i</v>
      </c>
      <c r="DS197" s="240" t="str">
        <f t="shared" ca="1" si="294"/>
        <v>0,878966901415781+0,469817596938477i</v>
      </c>
      <c r="DT197" s="240" t="str">
        <f t="shared" ca="1" si="295"/>
        <v>-0,312630932640749-0,946347340110215i</v>
      </c>
      <c r="DU197" s="240" t="str">
        <f t="shared" ca="1" si="296"/>
        <v>-0,42612281940417+0,900961004128672i</v>
      </c>
      <c r="DV197" s="240" t="str">
        <f t="shared" ca="1" si="297"/>
        <v>0,929867350506454-0,358689418075876i</v>
      </c>
      <c r="DW197" s="240" t="str">
        <f t="shared" ca="1" si="298"/>
        <v>-0,920784612867757-0,381401474673969i</v>
      </c>
      <c r="DX197" s="240" t="str">
        <f t="shared" ca="1" si="299"/>
        <v>0,403883789285376+0,911147229008567i</v>
      </c>
      <c r="DY197" s="240" t="str">
        <f t="shared" ca="1" si="300"/>
        <v>0,335761300384456-0,93838997082324i</v>
      </c>
      <c r="DZ197" s="240" t="str">
        <f t="shared" ca="1" si="301"/>
        <v>-0,890232074028905+0,448105169070497i</v>
      </c>
      <c r="EA197" s="240" t="str">
        <f t="shared" ca="1" si="302"/>
        <v>0,953734665145761+0,289312247713103i</v>
      </c>
      <c r="EB197" s="240" t="str">
        <f t="shared" ca="1" si="303"/>
        <v>-0,491247024253901-0,867172272007812i</v>
      </c>
      <c r="EC197" s="240" t="str">
        <f t="shared" ca="1" si="304"/>
        <v>-0,242166216496194+0,966781729122671i</v>
      </c>
      <c r="ED197" s="240" t="str">
        <f t="shared" ca="1" si="305"/>
        <v>0,842023376028136-0,533205422327723i</v>
      </c>
      <c r="EE197" s="240" t="str">
        <f t="shared" ca="1" si="306"/>
        <v>-0,977499731234035-0,194436785652546i</v>
      </c>
      <c r="EF197" s="240" t="str">
        <f t="shared" ca="1" si="307"/>
        <v>0,573879281835879+0,814845971983074i</v>
      </c>
      <c r="EG197" s="240" t="str">
        <f t="shared" ca="1" si="308"/>
        <v>0,146238939561611-0,985862850873994i</v>
      </c>
      <c r="EH197" s="240" t="str">
        <f t="shared" ca="1" si="309"/>
        <v>-0,78570553261943+0,613170615888206i</v>
      </c>
      <c r="EI197" s="240" t="str">
        <f t="shared" ca="1" si="310"/>
        <v>0,991850940554815+0,0976887910562537i</v>
      </c>
      <c r="EJ197" s="240" t="str">
        <f t="shared" ca="1" si="311"/>
        <v>-0,650984768219458-0,754672259808033i</v>
      </c>
      <c r="EK197" s="240" t="str">
        <f t="shared" ca="1" si="312"/>
        <v>-0,0489033016967151+0,995449574443961i</v>
      </c>
      <c r="EL197" s="240" t="str">
        <f t="shared" ca="1" si="313"/>
        <v>0,721820915421238-0,687230641224582i</v>
      </c>
      <c r="EM197" s="240" t="str">
        <f t="shared" ca="1" si="314"/>
        <v>-0,996650083117191+3,41864311811542E-14i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-0,0761964549499033-0,141398415312587i</v>
      </c>
      <c r="G198" s="247" t="str">
        <f t="shared" si="321"/>
        <v>-0,0728059089449218+0,218472132863383i</v>
      </c>
      <c r="H198" s="247" t="str">
        <f t="shared" si="319"/>
        <v>0,00242066625972666-0,0542982770693769i</v>
      </c>
      <c r="I198" s="247" t="str">
        <f t="shared" si="317"/>
        <v>-0,00214062414866571+0,0563657972781848i</v>
      </c>
      <c r="J198" s="275" t="str">
        <f ca="1">IMPRODUCT(1/N_FFT2,DI100)</f>
        <v>0,00373624496675237+3,01533306541584E-07i</v>
      </c>
      <c r="K198" s="274" t="str">
        <f t="shared" ca="1" si="318"/>
        <v>-8,01489236638998E-06+0,000210595780908125i</v>
      </c>
      <c r="N198" s="265">
        <f t="shared" ca="1" si="185"/>
        <v>2.9967273668277024</v>
      </c>
      <c r="O198" s="240">
        <f t="shared" ca="1" si="186"/>
        <v>0.99672736682770235</v>
      </c>
      <c r="P198" s="240" t="str">
        <f t="shared" ca="1" si="187"/>
        <v>-0,738526264123074-0,669361188734229i</v>
      </c>
      <c r="Q198" s="240" t="str">
        <f t="shared" ca="1" si="188"/>
        <v>0,0976963661846638+0,991927852123126i</v>
      </c>
      <c r="R198" s="240" t="str">
        <f t="shared" ca="1" si="189"/>
        <v>0,593749799187833-0,800578927868884i</v>
      </c>
      <c r="S198" s="240" t="str">
        <f t="shared" ca="1" si="190"/>
        <v>-0,977575529959682+0,194451862956703i</v>
      </c>
      <c r="T198" s="240" t="str">
        <f t="shared" ca="1" si="191"/>
        <v>0,854921578898342+0,512420274498629i</v>
      </c>
      <c r="U198" s="241" t="str">
        <f t="shared" ca="1" si="192"/>
        <v>-0,289334681990258-0,953808621045585i</v>
      </c>
      <c r="V198" s="240" t="str">
        <f t="shared" ca="1" si="193"/>
        <v>-0,426155862448536+0,901030867775366i</v>
      </c>
      <c r="W198" s="240" t="str">
        <f t="shared" ca="1" si="194"/>
        <v>0,920856013705978-0,381431049869857i</v>
      </c>
      <c r="X198" s="240" t="str">
        <f t="shared" ca="1" si="195"/>
        <v>-0,938462736842133-0,335787336482569i</v>
      </c>
      <c r="Y198" s="240" t="str">
        <f t="shared" ca="1" si="196"/>
        <v>0,469854028227788+0,879035059563273i</v>
      </c>
      <c r="Z198" s="240" t="str">
        <f t="shared" ca="1" si="197"/>
        <v>0,24218499490634-0,966856696737164i</v>
      </c>
      <c r="AA198" s="240" t="str">
        <f t="shared" ca="1" si="198"/>
        <v>-0,82874851726758+0,553752055445461i</v>
      </c>
      <c r="AB198" s="240" t="str">
        <f t="shared" ca="1" si="199"/>
        <v>0,985939298105012+0,146250279437281i</v>
      </c>
      <c r="AC198" s="240" t="str">
        <f t="shared" ca="1" si="200"/>
        <v>-0,63231714765761-0,770480673710528i</v>
      </c>
      <c r="AD198" s="240" t="str">
        <f t="shared" ca="1" si="201"/>
        <v>-0,0489070938287067+0,995526765062856i</v>
      </c>
      <c r="AE198" s="240" t="str">
        <f t="shared" ca="1" si="202"/>
        <v>0,704792680078057-0,704792680078102i</v>
      </c>
      <c r="AF198" s="240" t="str">
        <f t="shared" ca="1" si="203"/>
        <v>-0,995526765062853+0,0489070938287761i</v>
      </c>
      <c r="AG198" s="240" t="str">
        <f t="shared" ca="1" si="204"/>
        <v>0,770480673710505+0,632317147657638i</v>
      </c>
      <c r="AH198" s="240" t="str">
        <f t="shared" ca="1" si="205"/>
        <v>-0,146250279437252-0,985939298105016i</v>
      </c>
      <c r="AI198" s="240" t="str">
        <f t="shared" ca="1" si="206"/>
        <v>-0,553752055445489+0,828748517267561i</v>
      </c>
      <c r="AJ198" s="240" t="str">
        <f t="shared" ca="1" si="207"/>
        <v>0,966856696737173-0,242184994906304i</v>
      </c>
      <c r="AK198" s="240" t="str">
        <f t="shared" ca="1" si="208"/>
        <v>-0,879035059563304-0,469854028227729i</v>
      </c>
      <c r="AL198" s="240" t="str">
        <f t="shared" ca="1" si="209"/>
        <v>0,335787336482628+0,938462736842112i</v>
      </c>
      <c r="AM198" s="240" t="str">
        <f t="shared" ca="1" si="210"/>
        <v>0,381431049869796-0,920856013706003i</v>
      </c>
      <c r="AN198" s="240" t="str">
        <f t="shared" ca="1" si="211"/>
        <v>-0,901030867775381+0,426155862448503i</v>
      </c>
      <c r="AO198" s="240" t="str">
        <f t="shared" ca="1" si="212"/>
        <v>0,953808621045576+0,289334681990288i</v>
      </c>
      <c r="AP198" s="240" t="str">
        <f t="shared" ca="1" si="213"/>
        <v>-0,512420274498599-0,85492157889836i</v>
      </c>
      <c r="AQ198" s="240" t="str">
        <f t="shared" ca="1" si="214"/>
        <v>-0,194451862956701+0,977575529959682i</v>
      </c>
      <c r="AR198" s="240" t="str">
        <f t="shared" ca="1" si="215"/>
        <v>-0,194451862956701+0,977575529959682i</v>
      </c>
      <c r="AS198" s="240" t="str">
        <f t="shared" ca="1" si="216"/>
        <v>-0,99192785212313-0,0976963661846244i</v>
      </c>
      <c r="AT198" s="240" t="str">
        <f t="shared" ca="1" si="217"/>
        <v>0,669361188734197+0,738526264123103i</v>
      </c>
      <c r="AU198" s="240" t="str">
        <f t="shared" ca="1" si="218"/>
        <v>3,66321165604676E-14-0,996727366827702i</v>
      </c>
      <c r="AV198" s="240" t="str">
        <f t="shared" ca="1" si="219"/>
        <v>-0,669361188734251+0,738526264123054i</v>
      </c>
      <c r="AW198" s="240" t="str">
        <f t="shared" ca="1" si="220"/>
        <v>0,991927852123126-0,0976963661846643i</v>
      </c>
      <c r="AX198" s="240" t="str">
        <f t="shared" ca="1" si="221"/>
        <v>-0,800578927868889-0,593749799187827i</v>
      </c>
      <c r="AY198" s="240" t="str">
        <f t="shared" ca="1" si="222"/>
        <v>0,194451862956726+0,977575529959677i</v>
      </c>
      <c r="AZ198" s="240" t="str">
        <f t="shared" ca="1" si="223"/>
        <v>0,512420274498577-0,854921578898373i</v>
      </c>
      <c r="BA198" s="240" t="str">
        <f t="shared" ca="1" si="224"/>
        <v>-0,953808621045593+0,289334681990231i</v>
      </c>
      <c r="BB198" s="240" t="str">
        <f t="shared" ca="1" si="225"/>
        <v>0,901030867775353+0,426155862448563i</v>
      </c>
      <c r="BC198" s="240" t="str">
        <f t="shared" ca="1" si="226"/>
        <v>-0,381431049869827-0,920856013705991i</v>
      </c>
      <c r="BD198" s="240" t="str">
        <f t="shared" ca="1" si="227"/>
        <v>-0,335787336482604+0,938462736842121i</v>
      </c>
      <c r="BE198" s="240" t="str">
        <f t="shared" ca="1" si="228"/>
        <v>0,879035059563191-0,46985402822794i</v>
      </c>
      <c r="BF198" s="240" t="str">
        <f t="shared" ca="1" si="229"/>
        <v>-0,966856696737057-0,242184994906767i</v>
      </c>
      <c r="BG198" s="240" t="str">
        <f t="shared" ca="1" si="230"/>
        <v>0,553752055445351+0,828748517267653i</v>
      </c>
      <c r="BH198" s="240" t="str">
        <f t="shared" ca="1" si="231"/>
        <v>0,146250279437122-0,985939298105035i</v>
      </c>
      <c r="BI198" s="240" t="str">
        <f t="shared" ca="1" si="232"/>
        <v>-0,770480673710237+0,632317147657965i</v>
      </c>
      <c r="BJ198" s="240" t="str">
        <f t="shared" ca="1" si="233"/>
        <v>0,995526765062844+0,0489070938289484i</v>
      </c>
      <c r="BK198" s="240" t="str">
        <f t="shared" ca="1" si="234"/>
        <v>-0,704792680078151-0,704792680078008i</v>
      </c>
      <c r="BL198" s="240" t="str">
        <f t="shared" ca="1" si="235"/>
        <v>0,0489070938291357+0,995526765062835i</v>
      </c>
      <c r="BM198" s="240" t="str">
        <f t="shared" ca="1" si="236"/>
        <v>0,63231714765782-0,770480673710356i</v>
      </c>
      <c r="BN198" s="240" t="str">
        <f t="shared" ca="1" si="237"/>
        <v>-0,985939298105008+0,146250279437307i</v>
      </c>
      <c r="BO198" s="240" t="str">
        <f t="shared" ca="1" si="238"/>
        <v>0,828748517267766+0,553752055445183i</v>
      </c>
      <c r="BP198" s="240" t="str">
        <f t="shared" ca="1" si="239"/>
        <v>-0,242184994905987-0,966856696737253i</v>
      </c>
      <c r="BQ198" s="240" t="str">
        <f t="shared" ca="1" si="240"/>
        <v>-0,469854028227762+0,879035059563287i</v>
      </c>
      <c r="BR198" s="240" t="str">
        <f t="shared" ca="1" si="241"/>
        <v>0,938462736842024-0,335787336482874i</v>
      </c>
      <c r="BS198" s="240" t="str">
        <f t="shared" ca="1" si="242"/>
        <v>-0,920856013705834-0,381431049870203i</v>
      </c>
      <c r="BT198" s="240" t="str">
        <f t="shared" ca="1" si="243"/>
        <v>0,426155862448463+0,9010308677754i</v>
      </c>
      <c r="BU198" s="240" t="str">
        <f t="shared" ca="1" si="244"/>
        <v>0,289334681990025-0,953808621045656i</v>
      </c>
      <c r="BV198" s="240" t="str">
        <f t="shared" ca="1" si="245"/>
        <v>-0,854921578898576+0,512420274498239i</v>
      </c>
      <c r="BW198" s="240" t="str">
        <f t="shared" ca="1" si="246"/>
        <v>0,977575529959658+0,19445186295682i</v>
      </c>
      <c r="BX198" s="240" t="str">
        <f t="shared" ca="1" si="247"/>
        <v>-0,59374979918799-0,800578927868768i</v>
      </c>
      <c r="BY198" s="240" t="str">
        <f t="shared" ca="1" si="248"/>
        <v>-0,0976963661851543+0,991927852123078i</v>
      </c>
      <c r="BZ198" s="240" t="str">
        <f t="shared" ca="1" si="249"/>
        <v>0,738526264123195-0,669361188734097i</v>
      </c>
      <c r="CA198" s="240" t="str">
        <f t="shared" ca="1" si="250"/>
        <v>-0,996727366827702+1,25036636088225E-13i</v>
      </c>
      <c r="CB198" s="240" t="str">
        <f t="shared" ca="1" si="251"/>
        <v>0,738526264123362+0,669361188733911i</v>
      </c>
      <c r="CC198" s="240" t="str">
        <f t="shared" ca="1" si="252"/>
        <v>-0,0976963661844164-0,991927852123149i</v>
      </c>
      <c r="CD198" s="240" t="str">
        <f t="shared" ca="1" si="253"/>
        <v>-0,593749799187766+0,800578927868934i</v>
      </c>
      <c r="CE198" s="240" t="str">
        <f t="shared" ca="1" si="254"/>
        <v>0,977575529959604-0,194451862957093i</v>
      </c>
      <c r="CF198" s="240" t="str">
        <f t="shared" ca="1" si="255"/>
        <v>-0,854921578898209-0,512420274498851i</v>
      </c>
      <c r="CG198" s="240" t="str">
        <f t="shared" ca="1" si="256"/>
        <v>0,289334681990291+0,953808621045575i</v>
      </c>
      <c r="CH198" s="240" t="str">
        <f t="shared" ca="1" si="257"/>
        <v>0,426155862448238-0,901030867775507i</v>
      </c>
      <c r="CI198" s="240" t="str">
        <f t="shared" ca="1" si="258"/>
        <v>-0,920856013706118+0,381431049869518i</v>
      </c>
      <c r="CJ198" s="240" t="str">
        <f t="shared" ca="1" si="259"/>
        <v>0,938462736842108+0,335787336482639i</v>
      </c>
      <c r="CK198" s="240" t="str">
        <f t="shared" ca="1" si="260"/>
        <v>-0,469854028227983-0,879035059563168i</v>
      </c>
      <c r="CL198" s="240" t="str">
        <f t="shared" ca="1" si="261"/>
        <v>-0,242184994906706+0,966856696737072i</v>
      </c>
      <c r="CM198" s="240" t="str">
        <f t="shared" ca="1" si="262"/>
        <v>0,828748517267611-0,553752055445415i</v>
      </c>
      <c r="CN198" s="240" t="str">
        <f t="shared" ca="1" si="263"/>
        <v>-0,985939298105047-0,146250279437046i</v>
      </c>
      <c r="CO198" s="240" t="str">
        <f t="shared" ca="1" si="264"/>
        <v>0,632317147657257+0,770480673710817i</v>
      </c>
      <c r="CP198" s="240" t="str">
        <f t="shared" ca="1" si="265"/>
        <v>0,0489070938288717-0,995526765062848i</v>
      </c>
      <c r="CQ198" s="240" t="str">
        <f t="shared" ca="1" si="266"/>
        <v>-0,704792680077965+0,704792680078195i</v>
      </c>
      <c r="CR198" s="240" t="str">
        <f t="shared" ca="1" si="267"/>
        <v>0,995526765062832-0,0489070938291981i</v>
      </c>
      <c r="CS198" s="240" t="str">
        <f t="shared" ca="1" si="268"/>
        <v>-0,770480673710396-0,632317147657772i</v>
      </c>
      <c r="CT198" s="240" t="str">
        <f t="shared" ca="1" si="269"/>
        <v>0,146250279437369+0,985939298104999i</v>
      </c>
      <c r="CU198" s="240" t="str">
        <f t="shared" ca="1" si="270"/>
        <v>0,553752055445119-0,828748517267809i</v>
      </c>
      <c r="CV198" s="240" t="str">
        <f t="shared" ca="1" si="271"/>
        <v>-0,966856696737241+0,242184994906034i</v>
      </c>
      <c r="CW198" s="240" t="str">
        <f t="shared" ca="1" si="272"/>
        <v>0,879035059563323+0,469854028227695i</v>
      </c>
      <c r="CX198" s="240" t="str">
        <f t="shared" ca="1" si="273"/>
        <v>-0,335787336482946-0,938462736841999i</v>
      </c>
      <c r="CY198" s="240" t="str">
        <f t="shared" ca="1" si="274"/>
        <v>-0,381431049870132+0,920856013705864i</v>
      </c>
      <c r="CZ198" s="240" t="str">
        <f t="shared" ca="1" si="275"/>
        <v>0,901030867775367-0,426155862448533i</v>
      </c>
      <c r="DA198" s="240" t="str">
        <f t="shared" ca="1" si="276"/>
        <v>-0,95380862104567-0,289334681989978i</v>
      </c>
      <c r="DB198" s="240" t="str">
        <f t="shared" ca="1" si="277"/>
        <v>0,512420274498281+0,854921578898551i</v>
      </c>
      <c r="DC198" s="240" t="str">
        <f t="shared" ca="1" si="278"/>
        <v>0,194451862956773-0,977575529959668i</v>
      </c>
      <c r="DD198" s="240" t="str">
        <f t="shared" ca="1" si="279"/>
        <v>-0,80057892786874+0,593749799188029i</v>
      </c>
      <c r="DE198" s="240" t="str">
        <f t="shared" ca="1" si="280"/>
        <v>0,991927852123082+0,0976963661851062i</v>
      </c>
      <c r="DF198" s="240" t="str">
        <f t="shared" ca="1" si="281"/>
        <v>-0,669361188734153-0,738526264123143i</v>
      </c>
      <c r="DG198" s="240" t="str">
        <f t="shared" ca="1" si="282"/>
        <v>2,01719301932992E-13+0,996727366827702i</v>
      </c>
      <c r="DH198" s="240" t="str">
        <f t="shared" ca="1" si="283"/>
        <v>0,669361188734589-0,738526264122748i</v>
      </c>
      <c r="DI198" s="240" t="str">
        <f t="shared" ca="1" si="284"/>
        <v>-0,991927852123143+0,0976963661844928i</v>
      </c>
      <c r="DJ198" s="240" t="str">
        <f t="shared" ca="1" si="285"/>
        <v>0,800578927868963+0,593749799187727i</v>
      </c>
      <c r="DK198" s="240" t="str">
        <f t="shared" ca="1" si="286"/>
        <v>-0,19445186295714-0,977575529959594i</v>
      </c>
      <c r="DL198" s="240" t="str">
        <f t="shared" ca="1" si="287"/>
        <v>-0,512420274498809+0,854921578898234i</v>
      </c>
      <c r="DM198" s="240" t="str">
        <f t="shared" ca="1" si="288"/>
        <v>0,953808621045561-0,289334681990337i</v>
      </c>
      <c r="DN198" s="240" t="str">
        <f t="shared" ca="1" si="289"/>
        <v>-0,90103086777554-0,426155862448168i</v>
      </c>
      <c r="DO198" s="240" t="str">
        <f t="shared" ca="1" si="290"/>
        <v>0,381431049869589+0,920856013706088i</v>
      </c>
      <c r="DP198" s="240" t="str">
        <f t="shared" ca="1" si="291"/>
        <v>0,335787336482566-0,938462736842134i</v>
      </c>
      <c r="DQ198" s="240" t="str">
        <f t="shared" ca="1" si="292"/>
        <v>-0,879035059563132+0,46985402822805i</v>
      </c>
      <c r="DR198" s="240" t="str">
        <f t="shared" ca="1" si="293"/>
        <v>0,966856696737084+0,24218499490666i</v>
      </c>
      <c r="DS198" s="240" t="str">
        <f t="shared" ca="1" si="294"/>
        <v>-0,553752055445455-0,828748517267584i</v>
      </c>
      <c r="DT198" s="240" t="str">
        <f t="shared" ca="1" si="295"/>
        <v>-0,14625027943697+0,985939298105057i</v>
      </c>
      <c r="DU198" s="240" t="str">
        <f t="shared" ca="1" si="296"/>
        <v>0,770480673710768-0,632317147657317i</v>
      </c>
      <c r="DV198" s="240" t="str">
        <f t="shared" ca="1" si="297"/>
        <v>-0,995526765062851-0,0489070938288235i</v>
      </c>
      <c r="DW198" s="240" t="str">
        <f t="shared" ca="1" si="298"/>
        <v>0,70479268007825+0,70479268007791i</v>
      </c>
      <c r="DX198" s="240" t="str">
        <f t="shared" ca="1" si="299"/>
        <v>-0,0489070938282843-0,995526765062877i</v>
      </c>
      <c r="DY198" s="240" t="str">
        <f t="shared" ca="1" si="300"/>
        <v>-0,632317147657734+0,770480673710427i</v>
      </c>
      <c r="DZ198" s="240" t="str">
        <f t="shared" ca="1" si="301"/>
        <v>0,985939298104987-0,146250279437445i</v>
      </c>
      <c r="EA198" s="240" t="str">
        <f t="shared" ca="1" si="302"/>
        <v>-0,82874851726785-0,553752055445055i</v>
      </c>
      <c r="EB198" s="240" t="str">
        <f t="shared" ca="1" si="303"/>
        <v>0,242184994906135+0,966856696737216i</v>
      </c>
      <c r="EC198" s="240" t="str">
        <f t="shared" ca="1" si="304"/>
        <v>0,469854028227652-0,879035059563346i</v>
      </c>
      <c r="ED198" s="240" t="str">
        <f t="shared" ca="1" si="305"/>
        <v>-0,938462736841973+0,335787336483019i</v>
      </c>
      <c r="EE198" s="240" t="str">
        <f t="shared" ca="1" si="306"/>
        <v>0,920856013705893+0,381431049870062i</v>
      </c>
      <c r="EF198" s="240" t="str">
        <f t="shared" ca="1" si="307"/>
        <v>-0,426155862448577-0,901030867775347i</v>
      </c>
      <c r="EG198" s="240" t="str">
        <f t="shared" ca="1" si="308"/>
        <v>-0,289334681989906+0,953808621045693i</v>
      </c>
      <c r="EH198" s="240" t="str">
        <f t="shared" ca="1" si="309"/>
        <v>0,854921578898512-0,512420274498347i</v>
      </c>
      <c r="EI198" s="240" t="str">
        <f t="shared" ca="1" si="310"/>
        <v>-0,977575529959677-0,194451862956725i</v>
      </c>
      <c r="EJ198" s="240" t="str">
        <f t="shared" ca="1" si="311"/>
        <v>0,593749799188091+0,800578927868694i</v>
      </c>
      <c r="EK198" s="240" t="str">
        <f t="shared" ca="1" si="312"/>
        <v>0,0976963661850299-0,99192785212309i</v>
      </c>
      <c r="EL198" s="240" t="str">
        <f t="shared" ca="1" si="313"/>
        <v>-0,738526264123092+0,66936118873421i</v>
      </c>
      <c r="EM198" s="240" t="str">
        <f t="shared" ca="1" si="314"/>
        <v>0,996727366827702-2,50073272176451E-13i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-0,0758111185165567-0,139275037009383i</v>
      </c>
      <c r="G199" s="247" t="str">
        <f t="shared" si="321"/>
        <v>-0,0713177291250764+0,216737269836072i</v>
      </c>
      <c r="H199" s="247" t="str">
        <f t="shared" si="319"/>
        <v>0,00241065884706539-0,0537489700550439i</v>
      </c>
      <c r="I199" s="247" t="str">
        <f t="shared" si="317"/>
        <v>-0,00212399641824877+0,0557469611126212i</v>
      </c>
      <c r="J199" s="275" t="str">
        <f ca="1">IMPRODUCT(1/N_FFT2,DJ100)</f>
        <v>0,00627221881154262+0,0000799873069780012i</v>
      </c>
      <c r="K199" s="274" t="str">
        <f t="shared" ca="1" si="318"/>
        <v>-0,000017781219581795+0,000349487245423391i</v>
      </c>
      <c r="N199" s="265">
        <f t="shared" ca="1" si="185"/>
        <v>2.9967993102804096</v>
      </c>
      <c r="O199" s="240">
        <f t="shared" ca="1" si="186"/>
        <v>0.9967993102804098</v>
      </c>
      <c r="P199" s="240" t="str">
        <f t="shared" ca="1" si="187"/>
        <v>-0,754785255935891-0,651082239350216i</v>
      </c>
      <c r="Q199" s="240" t="str">
        <f t="shared" ca="1" si="188"/>
        <v>0,14626083573422+0,986010462878477i</v>
      </c>
      <c r="R199" s="240" t="str">
        <f t="shared" ca="1" si="189"/>
        <v>0,533285258505117-0,842149451128854i</v>
      </c>
      <c r="S199" s="240" t="str">
        <f t="shared" ca="1" si="190"/>
        <v>-0,953877466637371+0,289355566072216i</v>
      </c>
      <c r="T199" s="240" t="str">
        <f t="shared" ca="1" si="191"/>
        <v>0,91128365393691+0,403944262297281i</v>
      </c>
      <c r="U199" s="241" t="str">
        <f t="shared" ca="1" si="192"/>
        <v>-0,42618662223815-0,901095903886338i</v>
      </c>
      <c r="V199" s="240" t="str">
        <f t="shared" ca="1" si="193"/>
        <v>-0,265859092693954+0,960691317649664i</v>
      </c>
      <c r="W199" s="240" t="str">
        <f t="shared" ca="1" si="194"/>
        <v>0,828808336062322-0,553792025086228i</v>
      </c>
      <c r="X199" s="240" t="str">
        <f t="shared" ca="1" si="195"/>
        <v>-0,989302915555416-0,122018876609541i</v>
      </c>
      <c r="Y199" s="240" t="str">
        <f t="shared" ca="1" si="196"/>
        <v>0,669409503004172+0,738579570705288i</v>
      </c>
      <c r="Z199" s="240" t="str">
        <f t="shared" ca="1" si="197"/>
        <v>-0,0244626796650584-0,996499092964518i</v>
      </c>
      <c r="AA199" s="240" t="str">
        <f t="shared" ca="1" si="198"/>
        <v>-0,632362788100821+0,770536286751543i</v>
      </c>
      <c r="AB199" s="240" t="str">
        <f t="shared" ca="1" si="199"/>
        <v>0,98212407436801-0,170414692800479i</v>
      </c>
      <c r="AC199" s="240" t="str">
        <f t="shared" ca="1" si="200"/>
        <v>-0,854983286856058-0,512457260825049i</v>
      </c>
      <c r="AD199" s="240" t="str">
        <f t="shared" ca="1" si="201"/>
        <v>0,312677742477142+0,946489035506962i</v>
      </c>
      <c r="AE199" s="240" t="str">
        <f t="shared" ca="1" si="202"/>
        <v>0,381458581437254-0,920922480789441i</v>
      </c>
      <c r="AF199" s="240" t="str">
        <f t="shared" ca="1" si="203"/>
        <v>-0,890365367357412+0,448172263293926i</v>
      </c>
      <c r="AG199" s="240" t="str">
        <f t="shared" ca="1" si="204"/>
        <v>0,966926484134762+0,242202475739389i</v>
      </c>
      <c r="AH199" s="240" t="str">
        <f t="shared" ca="1" si="205"/>
        <v>-0,573965208059154-0,814967977845212i</v>
      </c>
      <c r="AI199" s="240" t="str">
        <f t="shared" ca="1" si="206"/>
        <v>-0,097703417876178+0,991999449148442i</v>
      </c>
      <c r="AJ199" s="240" t="str">
        <f t="shared" ca="1" si="207"/>
        <v>0,721928992758601-0,687333539404306i</v>
      </c>
      <c r="AK199" s="240" t="str">
        <f t="shared" ca="1" si="208"/>
        <v>-0,995598621856525+0,0489106239266052i</v>
      </c>
      <c r="AL199" s="240" t="str">
        <f t="shared" ca="1" si="209"/>
        <v>0,785823175320239+0,613262425153473i</v>
      </c>
      <c r="AM199" s="240" t="str">
        <f t="shared" ca="1" si="210"/>
        <v>-0,194465898428024-0,977646091039126i</v>
      </c>
      <c r="AN199" s="240" t="str">
        <f t="shared" ca="1" si="211"/>
        <v>-0,491320578053105+0,867302112621123i</v>
      </c>
      <c r="AO199" s="240" t="str">
        <f t="shared" ca="1" si="212"/>
        <v>0,93853047477303-0,335811573501885i</v>
      </c>
      <c r="AP199" s="240" t="str">
        <f t="shared" ca="1" si="213"/>
        <v>-0,930006578375054-0,358743124191428i</v>
      </c>
      <c r="AQ199" s="240" t="str">
        <f t="shared" ca="1" si="214"/>
        <v>0,469887942136632+0,879098508024045i</v>
      </c>
      <c r="AR199" s="240" t="str">
        <f t="shared" ca="1" si="215"/>
        <v>0,469887942136632+0,879098508024045i</v>
      </c>
      <c r="AS199" s="240" t="str">
        <f t="shared" ca="1" si="216"/>
        <v>-0,800636713391918+0,593792655852603i</v>
      </c>
      <c r="AT199" s="240" t="str">
        <f t="shared" ca="1" si="217"/>
        <v>0,994098439366551+0,0733291062572526i</v>
      </c>
      <c r="AU199" s="240" t="str">
        <f t="shared" ca="1" si="218"/>
        <v>-0,704843551781364-0,704843551781339i</v>
      </c>
      <c r="AV199" s="240" t="str">
        <f t="shared" ca="1" si="219"/>
        <v>0,0733291062571882+0,994098439366556i</v>
      </c>
      <c r="AW199" s="240" t="str">
        <f t="shared" ca="1" si="220"/>
        <v>0,593792655852575-0,800636713391939i</v>
      </c>
      <c r="AX199" s="240" t="str">
        <f t="shared" ca="1" si="221"/>
        <v>-0,972579210261544+0,218399965069897i</v>
      </c>
      <c r="AY199" s="240" t="str">
        <f t="shared" ca="1" si="222"/>
        <v>0,879098508024061+0,469887942136602i</v>
      </c>
      <c r="AZ199" s="240" t="str">
        <f t="shared" ca="1" si="223"/>
        <v>-0,35874312419146-0,930006578375041i</v>
      </c>
      <c r="BA199" s="240" t="str">
        <f t="shared" ca="1" si="224"/>
        <v>-0,335811573501845+0,938530474773044i</v>
      </c>
      <c r="BB199" s="240" t="str">
        <f t="shared" ca="1" si="225"/>
        <v>0,867302112621106-0,491320578053134i</v>
      </c>
      <c r="BC199" s="240" t="str">
        <f t="shared" ca="1" si="226"/>
        <v>-0,977646091039113-0,194465898428087i</v>
      </c>
      <c r="BD199" s="240" t="str">
        <f t="shared" ca="1" si="227"/>
        <v>0,613262425153499+0,785823175320217i</v>
      </c>
      <c r="BE199" s="240" t="str">
        <f t="shared" ca="1" si="228"/>
        <v>0,0489106239265777-0,995598621856526i</v>
      </c>
      <c r="BF199" s="240" t="str">
        <f t="shared" ca="1" si="229"/>
        <v>-0,687333539404143+0,721928992758758i</v>
      </c>
      <c r="BG199" s="240" t="str">
        <f t="shared" ca="1" si="230"/>
        <v>0,991999449148409-0,0977034178765156i</v>
      </c>
      <c r="BH199" s="240" t="str">
        <f t="shared" ca="1" si="231"/>
        <v>-0,814967977845521-0,573965208058714i</v>
      </c>
      <c r="BI199" s="240" t="str">
        <f t="shared" ca="1" si="232"/>
        <v>0,242202475739039+0,96692648413485i</v>
      </c>
      <c r="BJ199" s="240" t="str">
        <f t="shared" ca="1" si="233"/>
        <v>0,448172263294162-0,890365367357295i</v>
      </c>
      <c r="BK199" s="240" t="str">
        <f t="shared" ca="1" si="234"/>
        <v>-0,920922480789466+0,381458581437194i</v>
      </c>
      <c r="BL199" s="240" t="str">
        <f t="shared" ca="1" si="235"/>
        <v>0,946489035506973+0,312677742477109i</v>
      </c>
      <c r="BM199" s="240" t="str">
        <f t="shared" ca="1" si="236"/>
        <v>-0,512457260825249-0,854983286855938i</v>
      </c>
      <c r="BN199" s="240" t="str">
        <f t="shared" ca="1" si="237"/>
        <v>-0,170414692800158+0,982124074368064i</v>
      </c>
      <c r="BO199" s="240" t="str">
        <f t="shared" ca="1" si="238"/>
        <v>0,770536286751202-0,632362788101237i</v>
      </c>
      <c r="BP199" s="240" t="str">
        <f t="shared" ca="1" si="239"/>
        <v>-0,996499092964509-0,0244626796654168i</v>
      </c>
      <c r="BQ199" s="240" t="str">
        <f t="shared" ca="1" si="240"/>
        <v>0,738579570705171+0,669409503004302i</v>
      </c>
      <c r="BR199" s="240" t="str">
        <f t="shared" ca="1" si="241"/>
        <v>-0,122018876609477-0,989302915555424i</v>
      </c>
      <c r="BS199" s="240" t="str">
        <f t="shared" ca="1" si="242"/>
        <v>-0,553792025086188+0,828808336062349i</v>
      </c>
      <c r="BT199" s="240" t="str">
        <f t="shared" ca="1" si="243"/>
        <v>0,960691317649603-0,265859092694178i</v>
      </c>
      <c r="BU199" s="240" t="str">
        <f t="shared" ca="1" si="244"/>
        <v>-0,901095903886485-0,42618662223784i</v>
      </c>
      <c r="BV199" s="240" t="str">
        <f t="shared" ca="1" si="245"/>
        <v>0,403944262296855+0,911283653937099i</v>
      </c>
      <c r="BW199" s="240" t="str">
        <f t="shared" ca="1" si="246"/>
        <v>0,289355566072537-0,953877466637273i</v>
      </c>
      <c r="BX199" s="240" t="str">
        <f t="shared" ca="1" si="247"/>
        <v>-0,842149451128963+0,533285258504946i</v>
      </c>
      <c r="BY199" s="240" t="str">
        <f t="shared" ca="1" si="248"/>
        <v>0,98601046287847+0,146260835734271i</v>
      </c>
      <c r="BZ199" s="240" t="str">
        <f t="shared" ca="1" si="249"/>
        <v>-0,651082239350278-0,754785255935838i</v>
      </c>
      <c r="CA199" s="240" t="str">
        <f t="shared" ca="1" si="250"/>
        <v>2,3299554744654E-13+0,99679931028041i</v>
      </c>
      <c r="CB199" s="240" t="str">
        <f t="shared" ca="1" si="251"/>
        <v>0,651082239349925-0,754785255936142i</v>
      </c>
      <c r="CC199" s="240" t="str">
        <f t="shared" ca="1" si="252"/>
        <v>-0,986010462878546+0,146260835733751i</v>
      </c>
      <c r="CD199" s="240" t="str">
        <f t="shared" ca="1" si="253"/>
        <v>0,842149451128682+0,53328525850539i</v>
      </c>
      <c r="CE199" s="240" t="str">
        <f t="shared" ca="1" si="254"/>
        <v>-0,289355566072035-0,953877466637426i</v>
      </c>
      <c r="CF199" s="240" t="str">
        <f t="shared" ca="1" si="255"/>
        <v>-0,403944262297336+0,911283653936886i</v>
      </c>
      <c r="CG199" s="240" t="str">
        <f t="shared" ca="1" si="256"/>
        <v>0,901095903886285-0,426186622238262i</v>
      </c>
      <c r="CH199" s="240" t="str">
        <f t="shared" ca="1" si="257"/>
        <v>-0,960691317649726-0,265859092693729i</v>
      </c>
      <c r="CI199" s="240" t="str">
        <f t="shared" ca="1" si="258"/>
        <v>0,553792025086599+0,828808336062074i</v>
      </c>
      <c r="CJ199" s="240" t="str">
        <f t="shared" ca="1" si="259"/>
        <v>0,122018876609998-0,989302915555359i</v>
      </c>
      <c r="CK199" s="240" t="str">
        <f t="shared" ca="1" si="260"/>
        <v>-0,738579570705524+0,669409503003912i</v>
      </c>
      <c r="CL199" s="240" t="str">
        <f t="shared" ca="1" si="261"/>
        <v>0,996499092964522-0,0244626796648914i</v>
      </c>
      <c r="CM199" s="240" t="str">
        <f t="shared" ca="1" si="262"/>
        <v>-0,770536286751506-0,632362788100866i</v>
      </c>
      <c r="CN199" s="240" t="str">
        <f t="shared" ca="1" si="263"/>
        <v>0,170414692800604+0,982124074367988i</v>
      </c>
      <c r="CO199" s="240" t="str">
        <f t="shared" ca="1" si="264"/>
        <v>0,512457260824849-0,854983286856177i</v>
      </c>
      <c r="CP199" s="240" t="str">
        <f t="shared" ca="1" si="265"/>
        <v>-0,946489035506831+0,312677742477538i</v>
      </c>
      <c r="CQ199" s="240" t="str">
        <f t="shared" ca="1" si="266"/>
        <v>0,920922480789265+0,381458581437679i</v>
      </c>
      <c r="CR199" s="240" t="str">
        <f t="shared" ca="1" si="267"/>
        <v>-0,448172263293679-0,890365367357537i</v>
      </c>
      <c r="CS199" s="240" t="str">
        <f t="shared" ca="1" si="268"/>
        <v>-0,242202475739548+0,966926484134722i</v>
      </c>
      <c r="CT199" s="240" t="str">
        <f t="shared" ca="1" si="269"/>
        <v>0,814967977845245-0,573965208059107i</v>
      </c>
      <c r="CU199" s="240" t="str">
        <f t="shared" ca="1" si="270"/>
        <v>-0,991999449148455-0,0977034178760519i</v>
      </c>
      <c r="CV199" s="240" t="str">
        <f t="shared" ca="1" si="271"/>
        <v>0,687333539404481+0,721928992758436i</v>
      </c>
      <c r="CW199" s="240" t="str">
        <f t="shared" ca="1" si="272"/>
        <v>-0,048910623927029-0,995598621856504i</v>
      </c>
      <c r="CX199" s="240" t="str">
        <f t="shared" ca="1" si="273"/>
        <v>-0,613262425153835+0,785823175319955i</v>
      </c>
      <c r="CY199" s="240" t="str">
        <f t="shared" ca="1" si="274"/>
        <v>0,97764609103918-0,194465898427752i</v>
      </c>
      <c r="CZ199" s="240" t="str">
        <f t="shared" ca="1" si="275"/>
        <v>-0,867302112621042-0,491320578053247i</v>
      </c>
      <c r="DA199" s="240" t="str">
        <f t="shared" ca="1" si="276"/>
        <v>0,335811573501831+0,93853047477305i</v>
      </c>
      <c r="DB199" s="240" t="str">
        <f t="shared" ca="1" si="277"/>
        <v>0,358743124191303-0,930006578375102i</v>
      </c>
      <c r="DC199" s="240" t="str">
        <f t="shared" ca="1" si="278"/>
        <v>-0,879098508023936+0,469887942136837i</v>
      </c>
      <c r="DD199" s="240" t="str">
        <f t="shared" ca="1" si="279"/>
        <v>0,972579210261621+0,218399965069553i</v>
      </c>
      <c r="DE199" s="240" t="str">
        <f t="shared" ca="1" si="280"/>
        <v>-0,593792655852233-0,800636713392193i</v>
      </c>
      <c r="DF199" s="240" t="str">
        <f t="shared" ca="1" si="281"/>
        <v>-0,0733291062575287+0,994098439366531i</v>
      </c>
      <c r="DG199" s="240" t="str">
        <f t="shared" ca="1" si="282"/>
        <v>0,704843551781454-0,704843551781248i</v>
      </c>
      <c r="DH199" s="240" t="str">
        <f t="shared" ca="1" si="283"/>
        <v>-0,994098439366553+0,073329106257237i</v>
      </c>
      <c r="DI199" s="240" t="str">
        <f t="shared" ca="1" si="284"/>
        <v>0,800636713392018+0,593792655852467i</v>
      </c>
      <c r="DJ199" s="240" t="str">
        <f t="shared" ca="1" si="285"/>
        <v>-0,218399965070235-0,972579210261468i</v>
      </c>
      <c r="DK199" s="240" t="str">
        <f t="shared" ca="1" si="286"/>
        <v>-0,469887942136221+0,879098508024265i</v>
      </c>
      <c r="DL199" s="240" t="str">
        <f t="shared" ca="1" si="287"/>
        <v>0,930006578375207-0,35874312419103i</v>
      </c>
      <c r="DM199" s="240" t="str">
        <f t="shared" ca="1" si="288"/>
        <v>-0,938530474772951-0,335811573502106i</v>
      </c>
      <c r="DN199" s="240" t="str">
        <f t="shared" ca="1" si="289"/>
        <v>0,491320578052993+0,867302112621187i</v>
      </c>
      <c r="DO199" s="240" t="str">
        <f t="shared" ca="1" si="290"/>
        <v>0,194465898428067-0,977646091039117i</v>
      </c>
      <c r="DP199" s="240" t="str">
        <f t="shared" ca="1" si="291"/>
        <v>-0,785823175320135+0,613262425153605i</v>
      </c>
      <c r="DQ199" s="240" t="str">
        <f t="shared" ca="1" si="292"/>
        <v>0,995598621856537+0,0489106239263591i</v>
      </c>
      <c r="DR199" s="240" t="str">
        <f t="shared" ca="1" si="293"/>
        <v>-0,721928992758937-0,687333539403953i</v>
      </c>
      <c r="DS199" s="240" t="str">
        <f t="shared" ca="1" si="294"/>
        <v>0,0977034178757325+0,991999449148487i</v>
      </c>
      <c r="DT199" s="240" t="str">
        <f t="shared" ca="1" si="295"/>
        <v>0,573965208059322-0,814967977845092i</v>
      </c>
      <c r="DU199" s="240" t="str">
        <f t="shared" ca="1" si="296"/>
        <v>-0,966926484134793+0,242202475739264i</v>
      </c>
      <c r="DV199" s="240" t="str">
        <f t="shared" ca="1" si="297"/>
        <v>0,890365367357392+0,448172263293966i</v>
      </c>
      <c r="DW199" s="240" t="str">
        <f t="shared" ca="1" si="298"/>
        <v>-0,381458581437435-0,920922480789366i</v>
      </c>
      <c r="DX199" s="240" t="str">
        <f t="shared" ca="1" si="299"/>
        <v>-0,312677742476874+0,94648903550705i</v>
      </c>
      <c r="DY199" s="240" t="str">
        <f t="shared" ca="1" si="300"/>
        <v>0,854983286855818-0,512457260825448i</v>
      </c>
      <c r="DZ199" s="240" t="str">
        <f t="shared" ca="1" si="301"/>
        <v>-0,982124074367938-0,170414692800892i</v>
      </c>
      <c r="EA199" s="240" t="str">
        <f t="shared" ca="1" si="302"/>
        <v>0,63236278810064+0,770536286751693i</v>
      </c>
      <c r="EB199" s="240" t="str">
        <f t="shared" ca="1" si="303"/>
        <v>0,0244626796652122-0,996499092964514i</v>
      </c>
      <c r="EC199" s="240" t="str">
        <f t="shared" ca="1" si="304"/>
        <v>-0,669409503004108+0,738579570705347i</v>
      </c>
      <c r="ED199" s="240" t="str">
        <f t="shared" ca="1" si="305"/>
        <v>0,989302915555395-0,122018876609708i</v>
      </c>
      <c r="EE199" s="240" t="str">
        <f t="shared" ca="1" si="306"/>
        <v>-0,828808336062463-0,553792025086018i</v>
      </c>
      <c r="EF199" s="240" t="str">
        <f t="shared" ca="1" si="307"/>
        <v>0,26585909269443+0,960691317649533i</v>
      </c>
      <c r="EG199" s="240" t="str">
        <f t="shared" ca="1" si="308"/>
        <v>0,426186622238552-0,901095903886148i</v>
      </c>
      <c r="EH199" s="240" t="str">
        <f t="shared" ca="1" si="309"/>
        <v>-0,911283653936993+0,403944262297094i</v>
      </c>
      <c r="EI199" s="240" t="str">
        <f t="shared" ca="1" si="310"/>
        <v>0,953877466637341+0,289355566072315i</v>
      </c>
      <c r="EJ199" s="240" t="str">
        <f t="shared" ca="1" si="311"/>
        <v>-0,533285258505143-0,842149451128838i</v>
      </c>
      <c r="EK199" s="240" t="str">
        <f t="shared" ca="1" si="312"/>
        <v>-0,146260835734069+0,9860104628785i</v>
      </c>
      <c r="EL199" s="240" t="str">
        <f t="shared" ca="1" si="313"/>
        <v>0,754785255935668-0,651082239350475i</v>
      </c>
      <c r="EM199" s="240" t="str">
        <f t="shared" ca="1" si="314"/>
        <v>-0,99679931028041+4,6599109489308E-13i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-0,0754250138028674-0,137194646328376i</v>
      </c>
      <c r="G200" s="247" t="str">
        <f t="shared" si="321"/>
        <v>-0,0698681931162038+0,215021723875507i</v>
      </c>
      <c r="H200" s="247" t="str">
        <f t="shared" si="319"/>
        <v>0,00240096671706419-0,0532106469029527i</v>
      </c>
      <c r="I200" s="247" t="str">
        <f t="shared" si="317"/>
        <v>-0,00210855313424604+0,0551418956206729i</v>
      </c>
      <c r="J200" s="275" t="str">
        <f ca="1">IMPRODUCT(1/N_FFT2,DK100)</f>
        <v>0,00405621595231684-2,81431215559333E-07i</v>
      </c>
      <c r="K200" s="274" t="str">
        <f t="shared" ca="1" si="318"/>
        <v>-8,53722820872369E-06+0,000223668030070235i</v>
      </c>
      <c r="N200" s="265">
        <f t="shared" ca="1" si="185"/>
        <v>2.9968663342565094</v>
      </c>
      <c r="O200" s="240">
        <f t="shared" ca="1" si="186"/>
        <v>0.99686633425650939</v>
      </c>
      <c r="P200" s="240" t="str">
        <f t="shared" ca="1" si="187"/>
        <v>-0,770588096985677-0,632405307661158i</v>
      </c>
      <c r="Q200" s="240" t="str">
        <f t="shared" ca="1" si="188"/>
        <v>0,194478974157139+0,977711827168312i</v>
      </c>
      <c r="R200" s="240" t="str">
        <f t="shared" ca="1" si="189"/>
        <v>0,469919537020211-0,879157617893812i</v>
      </c>
      <c r="S200" s="240" t="str">
        <f t="shared" ca="1" si="190"/>
        <v>-0,920984402869145+0,381484230402483i</v>
      </c>
      <c r="T200" s="240" t="str">
        <f t="shared" ca="1" si="191"/>
        <v>0,953941604583552+0,289375022105518i</v>
      </c>
      <c r="U200" s="241" t="str">
        <f t="shared" ca="1" si="192"/>
        <v>-0,553829261612321-0,828864064461695i</v>
      </c>
      <c r="V200" s="240" t="str">
        <f t="shared" ca="1" si="193"/>
        <v>-0,0977099873746159+0,992066150385781i</v>
      </c>
      <c r="W200" s="240" t="str">
        <f t="shared" ca="1" si="194"/>
        <v>0,704890944889358-0,704890944889349i</v>
      </c>
      <c r="X200" s="240" t="str">
        <f t="shared" ca="1" si="195"/>
        <v>-0,992066150385782+0,0977099873746021i</v>
      </c>
      <c r="Y200" s="240" t="str">
        <f t="shared" ca="1" si="196"/>
        <v>0,828864064461742+0,553829261612252i</v>
      </c>
      <c r="Z200" s="240" t="str">
        <f t="shared" ca="1" si="197"/>
        <v>-0,289375022105503-0,953941604583557i</v>
      </c>
      <c r="AA200" s="240" t="str">
        <f t="shared" ca="1" si="198"/>
        <v>-0,381484230402497+0,920984402869139i</v>
      </c>
      <c r="AB200" s="240" t="str">
        <f t="shared" ca="1" si="199"/>
        <v>0,879157617893829-0,469919537020179i</v>
      </c>
      <c r="AC200" s="240" t="str">
        <f t="shared" ca="1" si="200"/>
        <v>-0,977711827168319-0,194478974157103i</v>
      </c>
      <c r="AD200" s="240" t="str">
        <f t="shared" ca="1" si="201"/>
        <v>0,632405307661171+0,770588096985666i</v>
      </c>
      <c r="AE200" s="240" t="str">
        <f t="shared" ca="1" si="202"/>
        <v>1,39221688772268E-14-0,996866334256509i</v>
      </c>
      <c r="AF200" s="240" t="str">
        <f t="shared" ca="1" si="203"/>
        <v>-0,632405307661193+0,770588096985648i</v>
      </c>
      <c r="AG200" s="240" t="str">
        <f t="shared" ca="1" si="204"/>
        <v>0,977711827168305-0,194478974157172i</v>
      </c>
      <c r="AH200" s="240" t="str">
        <f t="shared" ca="1" si="205"/>
        <v>-0,879157617893814-0,469919537020207i</v>
      </c>
      <c r="AI200" s="240" t="str">
        <f t="shared" ca="1" si="206"/>
        <v>0,381484230402468+0,920984402869151i</v>
      </c>
      <c r="AJ200" s="240" t="str">
        <f t="shared" ca="1" si="207"/>
        <v>0,289375022105533-0,953941604583548i</v>
      </c>
      <c r="AK200" s="240" t="str">
        <f t="shared" ca="1" si="208"/>
        <v>-0,828864064461704+0,553829261612308i</v>
      </c>
      <c r="AL200" s="240" t="str">
        <f t="shared" ca="1" si="209"/>
        <v>0,992066150385779+0,0977099873746332i</v>
      </c>
      <c r="AM200" s="240" t="str">
        <f t="shared" ca="1" si="210"/>
        <v>-0,704890944889336-0,704890944889371i</v>
      </c>
      <c r="AN200" s="240" t="str">
        <f t="shared" ca="1" si="211"/>
        <v>0,0977099873745847+0,992066150385784i</v>
      </c>
      <c r="AO200" s="240" t="str">
        <f t="shared" ca="1" si="212"/>
        <v>0,553829261612266-0,828864064461732i</v>
      </c>
      <c r="AP200" s="240" t="str">
        <f t="shared" ca="1" si="213"/>
        <v>-0,95394160458356+0,289375022105493i</v>
      </c>
      <c r="AQ200" s="240" t="str">
        <f t="shared" ca="1" si="214"/>
        <v>0,920984402869135+0,381484230402507i</v>
      </c>
      <c r="AR200" s="240" t="str">
        <f t="shared" ca="1" si="215"/>
        <v>0,920984402869135+0,381484230402507i</v>
      </c>
      <c r="AS200" s="240" t="str">
        <f t="shared" ca="1" si="216"/>
        <v>-0,194478974157116+0,977711827168316i</v>
      </c>
      <c r="AT200" s="240" t="str">
        <f t="shared" ca="1" si="217"/>
        <v>0,770588096985675-0,63240530766116i</v>
      </c>
      <c r="AU200" s="240" t="str">
        <f t="shared" ca="1" si="218"/>
        <v>-0,996866334256509-2,78443377544537E-14i</v>
      </c>
      <c r="AV200" s="240" t="str">
        <f t="shared" ca="1" si="219"/>
        <v>0,770588096985703+0,632405307661126i</v>
      </c>
      <c r="AW200" s="240" t="str">
        <f t="shared" ca="1" si="220"/>
        <v>-0,194478974157158-0,977711827168308i</v>
      </c>
      <c r="AX200" s="240" t="str">
        <f t="shared" ca="1" si="221"/>
        <v>-0,469919537020219+0,879157617893808i</v>
      </c>
      <c r="AY200" s="240" t="str">
        <f t="shared" ca="1" si="222"/>
        <v>0,920984402869157-0,381484230402455i</v>
      </c>
      <c r="AZ200" s="240" t="str">
        <f t="shared" ca="1" si="223"/>
        <v>-0,953941604583572-0,289375022105452i</v>
      </c>
      <c r="BA200" s="240" t="str">
        <f t="shared" ca="1" si="224"/>
        <v>0,553829261612297+0,828864064461711i</v>
      </c>
      <c r="BB200" s="240" t="str">
        <f t="shared" ca="1" si="225"/>
        <v>0,0977099873746471-0,992066150385778i</v>
      </c>
      <c r="BC200" s="240" t="str">
        <f t="shared" ca="1" si="226"/>
        <v>-0,704890944889381+0,704890944889326i</v>
      </c>
      <c r="BD200" s="240" t="str">
        <f t="shared" ca="1" si="227"/>
        <v>0,992066150385785-0,0977099873745708i</v>
      </c>
      <c r="BE200" s="240" t="str">
        <f t="shared" ca="1" si="228"/>
        <v>-0,828864064461669-0,553829261612361i</v>
      </c>
      <c r="BF200" s="240" t="str">
        <f t="shared" ca="1" si="229"/>
        <v>0,289375022105378+0,953941604583594i</v>
      </c>
      <c r="BG200" s="240" t="str">
        <f t="shared" ca="1" si="230"/>
        <v>0,381484230402618-0,920984402869089i</v>
      </c>
      <c r="BH200" s="240" t="str">
        <f t="shared" ca="1" si="231"/>
        <v>-0,87915761789389+0,469919537020064i</v>
      </c>
      <c r="BI200" s="240" t="str">
        <f t="shared" ca="1" si="232"/>
        <v>0,977711827168273+0,194478974157331i</v>
      </c>
      <c r="BJ200" s="240" t="str">
        <f t="shared" ca="1" si="233"/>
        <v>-0,63240530766099-0,770588096985815i</v>
      </c>
      <c r="BK200" s="240" t="str">
        <f t="shared" ca="1" si="234"/>
        <v>-2,47178185007312E-13+0,996866334256509i</v>
      </c>
      <c r="BL200" s="240" t="str">
        <f t="shared" ca="1" si="235"/>
        <v>0,632405307661372-0,770588096985501i</v>
      </c>
      <c r="BM200" s="240" t="str">
        <f t="shared" ca="1" si="236"/>
        <v>-0,977711827168369+0,194478974156846i</v>
      </c>
      <c r="BN200" s="240" t="str">
        <f t="shared" ca="1" si="237"/>
        <v>0,879157617893657+0,4699195370205i</v>
      </c>
      <c r="BO200" s="240" t="str">
        <f t="shared" ca="1" si="238"/>
        <v>-0,381484230402161-0,920984402869279i</v>
      </c>
      <c r="BP200" s="240" t="str">
        <f t="shared" ca="1" si="239"/>
        <v>-0,289375022105837+0,953941604583455i</v>
      </c>
      <c r="BQ200" s="240" t="str">
        <f t="shared" ca="1" si="240"/>
        <v>0,828864064461935-0,553829261611961i</v>
      </c>
      <c r="BR200" s="240" t="str">
        <f t="shared" ca="1" si="241"/>
        <v>-0,992066150385738-0,0977099873750486i</v>
      </c>
      <c r="BS200" s="240" t="str">
        <f t="shared" ca="1" si="242"/>
        <v>0,704890944889041+0,704890944889666i</v>
      </c>
      <c r="BT200" s="240" t="str">
        <f t="shared" ca="1" si="243"/>
        <v>-0,0977099873741692-0,992066150385825i</v>
      </c>
      <c r="BU200" s="240" t="str">
        <f t="shared" ca="1" si="244"/>
        <v>-0,553829261612696+0,828864064461445i</v>
      </c>
      <c r="BV200" s="240" t="str">
        <f t="shared" ca="1" si="245"/>
        <v>0,953941604583424-0,289375022105941i</v>
      </c>
      <c r="BW200" s="240" t="str">
        <f t="shared" ca="1" si="246"/>
        <v>-0,920984402869315-0,381484230402074i</v>
      </c>
      <c r="BX200" s="240" t="str">
        <f t="shared" ca="1" si="247"/>
        <v>0,469919537020583+0,879157617893613i</v>
      </c>
      <c r="BY200" s="240" t="str">
        <f t="shared" ca="1" si="248"/>
        <v>0,194478974156754-0,977711827168387i</v>
      </c>
      <c r="BZ200" s="240" t="str">
        <f t="shared" ca="1" si="249"/>
        <v>-0,770588096985441+0,632405307661445i</v>
      </c>
      <c r="CA200" s="240" t="str">
        <f t="shared" ca="1" si="250"/>
        <v>0,996866334256509-3,4096835859576E-13i</v>
      </c>
      <c r="CB200" s="240" t="str">
        <f t="shared" ca="1" si="251"/>
        <v>-0,770588096985873-0,632405307660918i</v>
      </c>
      <c r="CC200" s="240" t="str">
        <f t="shared" ca="1" si="252"/>
        <v>0,194478974157423+0,977711827168255i</v>
      </c>
      <c r="CD200" s="240" t="str">
        <f t="shared" ca="1" si="253"/>
        <v>0,469919537019981-0,879157617893934i</v>
      </c>
      <c r="CE200" s="240" t="str">
        <f t="shared" ca="1" si="254"/>
        <v>-0,920984402869054+0,381484230402704i</v>
      </c>
      <c r="CF200" s="240" t="str">
        <f t="shared" ca="1" si="255"/>
        <v>0,953941604583621+0,289375022105288i</v>
      </c>
      <c r="CG200" s="240" t="str">
        <f t="shared" ca="1" si="256"/>
        <v>-0,553829261612439-0,828864064461617i</v>
      </c>
      <c r="CH200" s="240" t="str">
        <f t="shared" ca="1" si="257"/>
        <v>-0,0977099873744774+0,992066150385794i</v>
      </c>
      <c r="CI200" s="240" t="str">
        <f t="shared" ca="1" si="258"/>
        <v>0,70489094488926-0,704890944889447i</v>
      </c>
      <c r="CJ200" s="240" t="str">
        <f t="shared" ca="1" si="259"/>
        <v>-0,992066150385768+0,0977099873747404i</v>
      </c>
      <c r="CK200" s="240" t="str">
        <f t="shared" ca="1" si="260"/>
        <v>0,828864064461764+0,55382926161222i</v>
      </c>
      <c r="CL200" s="240" t="str">
        <f t="shared" ca="1" si="261"/>
        <v>-0,289375022105541-0,953941604583545i</v>
      </c>
      <c r="CM200" s="240" t="str">
        <f t="shared" ca="1" si="262"/>
        <v>-0,38148423040246+0,920984402869154i</v>
      </c>
      <c r="CN200" s="240" t="str">
        <f t="shared" ca="1" si="263"/>
        <v>0,87915761789381-0,469919537020214i</v>
      </c>
      <c r="CO200" s="240" t="str">
        <f t="shared" ca="1" si="264"/>
        <v>-0,977711827168307-0,194478974157163i</v>
      </c>
      <c r="CP200" s="240" t="str">
        <f t="shared" ca="1" si="265"/>
        <v>0,632405307661122+0,770588096985706i</v>
      </c>
      <c r="CQ200" s="240" t="str">
        <f t="shared" ca="1" si="266"/>
        <v>7,66940057094317E-14-0,996866334256509i</v>
      </c>
      <c r="CR200" s="240" t="str">
        <f t="shared" ca="1" si="267"/>
        <v>-0,632405307661241+0,770588096985608i</v>
      </c>
      <c r="CS200" s="240" t="str">
        <f t="shared" ca="1" si="268"/>
        <v>0,977711827168336-0,194478974157013i</v>
      </c>
      <c r="CT200" s="240" t="str">
        <f t="shared" ca="1" si="269"/>
        <v>-0,879157617893738-0,46991953702035i</v>
      </c>
      <c r="CU200" s="240" t="str">
        <f t="shared" ca="1" si="270"/>
        <v>0,381484230402319+0,920984402869213i</v>
      </c>
      <c r="CV200" s="240" t="str">
        <f t="shared" ca="1" si="271"/>
        <v>0,289375022105688-0,953941604583501i</v>
      </c>
      <c r="CW200" s="240" t="str">
        <f t="shared" ca="1" si="272"/>
        <v>-0,828864064461849+0,553829261612092i</v>
      </c>
      <c r="CX200" s="240" t="str">
        <f t="shared" ca="1" si="273"/>
        <v>0,992066150385753+0,0977099873748931i</v>
      </c>
      <c r="CY200" s="240" t="str">
        <f t="shared" ca="1" si="274"/>
        <v>-0,704890944889151-0,704890944889555i</v>
      </c>
      <c r="CZ200" s="240" t="str">
        <f t="shared" ca="1" si="275"/>
        <v>0,0977099873743248+0,99206615038581i</v>
      </c>
      <c r="DA200" s="240" t="str">
        <f t="shared" ca="1" si="276"/>
        <v>0,553829261612566-0,828864064461532i</v>
      </c>
      <c r="DB200" s="240" t="str">
        <f t="shared" ca="1" si="277"/>
        <v>-0,953941604583666+0,289375022105142i</v>
      </c>
      <c r="DC200" s="240" t="str">
        <f t="shared" ca="1" si="278"/>
        <v>0,920984402868995+0,381484230402846i</v>
      </c>
      <c r="DD200" s="240" t="str">
        <f t="shared" ca="1" si="279"/>
        <v>-0,469919537019846-0,879157617894007i</v>
      </c>
      <c r="DE200" s="240" t="str">
        <f t="shared" ca="1" si="280"/>
        <v>-0,194478974157573+0,977711827168225i</v>
      </c>
      <c r="DF200" s="240" t="str">
        <f t="shared" ca="1" si="281"/>
        <v>0,770588096985971-0,632405307660799i</v>
      </c>
      <c r="DG200" s="240" t="str">
        <f t="shared" ca="1" si="282"/>
        <v>-0,996866334256509-4,94356370014623E-13i</v>
      </c>
      <c r="DH200" s="240" t="str">
        <f t="shared" ca="1" si="283"/>
        <v>0,770588096985973+0,632405307660797i</v>
      </c>
      <c r="DI200" s="240" t="str">
        <f t="shared" ca="1" si="284"/>
        <v>-0,194478974157576-0,977711827168224i</v>
      </c>
      <c r="DJ200" s="240" t="str">
        <f t="shared" ca="1" si="285"/>
        <v>-0,469919537019843+0,879157617894008i</v>
      </c>
      <c r="DK200" s="240" t="str">
        <f t="shared" ca="1" si="286"/>
        <v>0,920984402868994-0,381484230402849i</v>
      </c>
      <c r="DL200" s="240" t="str">
        <f t="shared" ca="1" si="287"/>
        <v>-0,953941604583667-0,289375022105139i</v>
      </c>
      <c r="DM200" s="240" t="str">
        <f t="shared" ca="1" si="288"/>
        <v>0,553829261612568+0,82886406446153i</v>
      </c>
      <c r="DN200" s="240" t="str">
        <f t="shared" ca="1" si="289"/>
        <v>0,0977099873743219-0,99206615038581i</v>
      </c>
      <c r="DO200" s="240" t="str">
        <f t="shared" ca="1" si="290"/>
        <v>-0,704890944889149+0,704890944889557i</v>
      </c>
      <c r="DP200" s="240" t="str">
        <f t="shared" ca="1" si="291"/>
        <v>0,992066150385753-0,097709987374896i</v>
      </c>
      <c r="DQ200" s="240" t="str">
        <f t="shared" ca="1" si="292"/>
        <v>-0,828864064461851-0,553829261612089i</v>
      </c>
      <c r="DR200" s="240" t="str">
        <f t="shared" ca="1" si="293"/>
        <v>0,289375022105691+0,9539416045835i</v>
      </c>
      <c r="DS200" s="240" t="str">
        <f t="shared" ca="1" si="294"/>
        <v>0,381484230402316-0,920984402869214i</v>
      </c>
      <c r="DT200" s="240" t="str">
        <f t="shared" ca="1" si="295"/>
        <v>-0,879157617893736+0,469919537020352i</v>
      </c>
      <c r="DU200" s="240" t="str">
        <f t="shared" ca="1" si="296"/>
        <v>0,977711827168336+0,194478974157011i</v>
      </c>
      <c r="DV200" s="240" t="str">
        <f t="shared" ca="1" si="297"/>
        <v>-0,632405307661244-0,770588096985607i</v>
      </c>
      <c r="DW200" s="240" t="str">
        <f t="shared" ca="1" si="298"/>
        <v>7,96238509418528E-14+0,996866334256509i</v>
      </c>
      <c r="DX200" s="240" t="str">
        <f t="shared" ca="1" si="299"/>
        <v>0,63240530766112-0,770588096985708i</v>
      </c>
      <c r="DY200" s="240" t="str">
        <f t="shared" ca="1" si="300"/>
        <v>-0,977711827168306+0,194478974157166i</v>
      </c>
      <c r="DZ200" s="240" t="str">
        <f t="shared" ca="1" si="301"/>
        <v>0,879157617893812+0,469919537020211i</v>
      </c>
      <c r="EA200" s="240" t="str">
        <f t="shared" ca="1" si="302"/>
        <v>-0,381484230402463-0,920984402869153i</v>
      </c>
      <c r="EB200" s="240" t="str">
        <f t="shared" ca="1" si="303"/>
        <v>-0,289375022105538+0,953941604583546i</v>
      </c>
      <c r="EC200" s="240" t="str">
        <f t="shared" ca="1" si="304"/>
        <v>0,828864064461762-0,553829261612222i</v>
      </c>
      <c r="ED200" s="240" t="str">
        <f t="shared" ca="1" si="305"/>
        <v>-0,992066150385769-0,0977099873747375i</v>
      </c>
      <c r="EE200" s="240" t="str">
        <f t="shared" ca="1" si="306"/>
        <v>0,704890944889262+0,704890944889445i</v>
      </c>
      <c r="EF200" s="240" t="str">
        <f t="shared" ca="1" si="307"/>
        <v>-0,0977099873744803-0,992066150385794i</v>
      </c>
      <c r="EG200" s="240" t="str">
        <f t="shared" ca="1" si="308"/>
        <v>-0,553829261612437+0,828864064461618i</v>
      </c>
      <c r="EH200" s="240" t="str">
        <f t="shared" ca="1" si="309"/>
        <v>0,95394160458362-0,289375022105291i</v>
      </c>
      <c r="EI200" s="240" t="str">
        <f t="shared" ca="1" si="310"/>
        <v>-0,920984402869055-0,381484230402701i</v>
      </c>
      <c r="EJ200" s="240" t="str">
        <f t="shared" ca="1" si="311"/>
        <v>0,469919537019984+0,879157617893933i</v>
      </c>
      <c r="EK200" s="240" t="str">
        <f t="shared" ca="1" si="312"/>
        <v>0,19447897415742-0,977711827168255i</v>
      </c>
      <c r="EL200" s="240" t="str">
        <f t="shared" ca="1" si="313"/>
        <v>-0,770588096985872+0,632405307660921i</v>
      </c>
      <c r="EM200" s="240" t="str">
        <f t="shared" ca="1" si="314"/>
        <v>0,996866334256509+3,38038513363338E-13i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-0,0750382473205097-0,135156069287507i</v>
      </c>
      <c r="G201" s="247" t="str">
        <f t="shared" si="321"/>
        <v>-0,0684561164736146+0,213325409406345i</v>
      </c>
      <c r="H201" s="247" t="str">
        <f t="shared" si="319"/>
        <v>0,00239157734399631-0,0526829816152823i</v>
      </c>
      <c r="I201" s="247" t="str">
        <f t="shared" si="317"/>
        <v>-0,00209421288710627+0,0545501453207693i</v>
      </c>
      <c r="J201" s="275" t="str">
        <f ca="1">IMPRODUCT(1/N_FFT2,DL100)</f>
        <v>0,00169992683104473-0,0000799873894632785i</v>
      </c>
      <c r="K201" s="274" t="str">
        <f t="shared" ca="1" si="318"/>
        <v>8,03315042339216E-07+0,0000928987662899849i</v>
      </c>
      <c r="N201" s="265">
        <f t="shared" ca="1" si="185"/>
        <v>2.996928812808263</v>
      </c>
      <c r="O201" s="240">
        <f t="shared" ca="1" si="186"/>
        <v>0.99692881280826295</v>
      </c>
      <c r="P201" s="240" t="str">
        <f t="shared" ca="1" si="187"/>
        <v>-0,785925268175431-0,613342099199681i</v>
      </c>
      <c r="Q201" s="240" t="str">
        <f t="shared" ca="1" si="188"/>
        <v>0,242233942286896+0,967052105634149i</v>
      </c>
      <c r="R201" s="240" t="str">
        <f t="shared" ca="1" si="189"/>
        <v>0,403996742071854-0,911402046411253i</v>
      </c>
      <c r="S201" s="240" t="str">
        <f t="shared" ca="1" si="190"/>
        <v>-0,879212719057171+0,469948989205626i</v>
      </c>
      <c r="T201" s="240" t="str">
        <f t="shared" ca="1" si="191"/>
        <v>0,982251670313334+0,170436832797247i</v>
      </c>
      <c r="U201" s="241" t="str">
        <f t="shared" ca="1" si="192"/>
        <v>-0,669496471586412-0,738675525749051i</v>
      </c>
      <c r="V201" s="240" t="str">
        <f t="shared" ca="1" si="193"/>
        <v>0,0733386330542009+0,994227591001695i</v>
      </c>
      <c r="W201" s="240" t="str">
        <f t="shared" ca="1" si="194"/>
        <v>0,553863972835816-0,828916013478941i</v>
      </c>
      <c r="X201" s="240" t="str">
        <f t="shared" ca="1" si="195"/>
        <v>-0,946612001806595+0,312718365055527i</v>
      </c>
      <c r="Y201" s="240" t="str">
        <f t="shared" ca="1" si="196"/>
        <v>0,938652407109587+0,335855201589421i</v>
      </c>
      <c r="Z201" s="240" t="str">
        <f t="shared" ca="1" si="197"/>
        <v>-0,533354542049326-0,842258861801196i</v>
      </c>
      <c r="AA201" s="240" t="str">
        <f t="shared" ca="1" si="198"/>
        <v>-0,0977161113435665+0,992128328086233i</v>
      </c>
      <c r="AB201" s="240" t="str">
        <f t="shared" ca="1" si="199"/>
        <v>0,687422836647924-0,722022784586619i</v>
      </c>
      <c r="AC201" s="240" t="str">
        <f t="shared" ca="1" si="200"/>
        <v>-0,986138563737017+0,146279837701531i</v>
      </c>
      <c r="AD201" s="240" t="str">
        <f t="shared" ca="1" si="201"/>
        <v>0,867414791085901+0,491384409615013i</v>
      </c>
      <c r="AE201" s="240" t="str">
        <f t="shared" ca="1" si="202"/>
        <v>-0,381508139909086-0,921042125524344i</v>
      </c>
      <c r="AF201" s="240" t="str">
        <f t="shared" ca="1" si="203"/>
        <v>-0,265893632670306+0,960816129086456i</v>
      </c>
      <c r="AG201" s="240" t="str">
        <f t="shared" ca="1" si="204"/>
        <v>0,800740730797675-0,593869800418322i</v>
      </c>
      <c r="AH201" s="240" t="str">
        <f t="shared" ca="1" si="205"/>
        <v>-0,996628556488629-0,0244658578162325i</v>
      </c>
      <c r="AI201" s="240" t="str">
        <f t="shared" ca="1" si="206"/>
        <v>0,770636393559275+0,632444943634817i</v>
      </c>
      <c r="AJ201" s="240" t="str">
        <f t="shared" ca="1" si="207"/>
        <v>-0,218428339234388-0,972705566153808i</v>
      </c>
      <c r="AK201" s="240" t="str">
        <f t="shared" ca="1" si="208"/>
        <v>-0,426241991703591+0,901212972784929i</v>
      </c>
      <c r="AL201" s="240" t="str">
        <f t="shared" ca="1" si="209"/>
        <v>0,89048104216234-0,448230489097703i</v>
      </c>
      <c r="AM201" s="240" t="str">
        <f t="shared" ca="1" si="210"/>
        <v>-0,977773105212209-0,194491163117932i</v>
      </c>
      <c r="AN201" s="240" t="str">
        <f t="shared" ca="1" si="211"/>
        <v>0,651166826884501+0,754883316395628i</v>
      </c>
      <c r="AO201" s="240" t="str">
        <f t="shared" ca="1" si="212"/>
        <v>-0,0489169783144926-0,99572796839291i</v>
      </c>
      <c r="AP201" s="240" t="str">
        <f t="shared" ca="1" si="213"/>
        <v>-0,574039776675464+0,815073857145275i</v>
      </c>
      <c r="AQ201" s="240" t="str">
        <f t="shared" ca="1" si="214"/>
        <v>0,95400139282985-0,289393158671728i</v>
      </c>
      <c r="AR201" s="240" t="str">
        <f t="shared" ca="1" si="215"/>
        <v>0,95400139282985-0,289393158671728i</v>
      </c>
      <c r="AS201" s="240" t="str">
        <f t="shared" ca="1" si="216"/>
        <v>0,512523838430033+0,855094364879245i</v>
      </c>
      <c r="AT201" s="240" t="str">
        <f t="shared" ca="1" si="217"/>
        <v>0,122034729101391-0,989431444163992i</v>
      </c>
      <c r="AU201" s="240" t="str">
        <f t="shared" ca="1" si="218"/>
        <v>-0,704935123896959+0,704935123896995i</v>
      </c>
      <c r="AV201" s="240" t="str">
        <f t="shared" ca="1" si="219"/>
        <v>0,989431444163985-0,122034729101443i</v>
      </c>
      <c r="AW201" s="240" t="str">
        <f t="shared" ca="1" si="220"/>
        <v>-0,855094364879264-0,51252383843i</v>
      </c>
      <c r="AX201" s="240" t="str">
        <f t="shared" ca="1" si="221"/>
        <v>0,358789731508437+0,930127403300965i</v>
      </c>
      <c r="AY201" s="240" t="str">
        <f t="shared" ca="1" si="222"/>
        <v>0,289393158671691-0,954001392829861i</v>
      </c>
      <c r="AZ201" s="240" t="str">
        <f t="shared" ca="1" si="223"/>
        <v>-0,815073857145253+0,574039776675495i</v>
      </c>
      <c r="BA201" s="240" t="str">
        <f t="shared" ca="1" si="224"/>
        <v>0,995727968392907+0,0489169783145536i</v>
      </c>
      <c r="BB201" s="240" t="str">
        <f t="shared" ca="1" si="225"/>
        <v>-0,754883316395588-0,651166826884548i</v>
      </c>
      <c r="BC201" s="240" t="str">
        <f t="shared" ca="1" si="226"/>
        <v>0,194491163117872+0,977773105212221i</v>
      </c>
      <c r="BD201" s="240" t="str">
        <f t="shared" ca="1" si="227"/>
        <v>0,448230489097751-0,890481042162315i</v>
      </c>
      <c r="BE201" s="240" t="str">
        <f t="shared" ca="1" si="228"/>
        <v>-0,901212972785037+0,426241991703363i</v>
      </c>
      <c r="BF201" s="240" t="str">
        <f t="shared" ca="1" si="229"/>
        <v>0,972705566153709+0,218428339234827i</v>
      </c>
      <c r="BG201" s="240" t="str">
        <f t="shared" ca="1" si="230"/>
        <v>-0,632444943635082-0,770636393559057i</v>
      </c>
      <c r="BH201" s="240" t="str">
        <f t="shared" ca="1" si="231"/>
        <v>0,0244658578163767+0,996628556488626i</v>
      </c>
      <c r="BI201" s="240" t="str">
        <f t="shared" ca="1" si="232"/>
        <v>0,593869800418365-0,800740730797643i</v>
      </c>
      <c r="BJ201" s="240" t="str">
        <f t="shared" ca="1" si="233"/>
        <v>-0,960816129086527+0,265893632670049i</v>
      </c>
      <c r="BK201" s="240" t="str">
        <f t="shared" ca="1" si="234"/>
        <v>0,921042125524169+0,381508139909509i</v>
      </c>
      <c r="BL201" s="240" t="str">
        <f t="shared" ca="1" si="235"/>
        <v>-0,491384409615306-0,867414791085735i</v>
      </c>
      <c r="BM201" s="240" t="str">
        <f t="shared" ca="1" si="236"/>
        <v>-0,146279837701396+0,986138563737037i</v>
      </c>
      <c r="BN201" s="240" t="str">
        <f t="shared" ca="1" si="237"/>
        <v>0,72202278458666-0,68742283664788i</v>
      </c>
      <c r="BO201" s="240" t="str">
        <f t="shared" ca="1" si="238"/>
        <v>-0,992128328086249+0,0977161113434071i</v>
      </c>
      <c r="BP201" s="240" t="str">
        <f t="shared" ca="1" si="239"/>
        <v>0,842258861800998+0,533354542049638i</v>
      </c>
      <c r="BQ201" s="240" t="str">
        <f t="shared" ca="1" si="240"/>
        <v>-0,335855201589834-0,938652407109439i</v>
      </c>
      <c r="BR201" s="240" t="str">
        <f t="shared" ca="1" si="241"/>
        <v>-0,312718365055313+0,946612001806667i</v>
      </c>
      <c r="BS201" s="240" t="str">
        <f t="shared" ca="1" si="242"/>
        <v>0,828916013478915-0,553863972835854i</v>
      </c>
      <c r="BT201" s="240" t="str">
        <f t="shared" ca="1" si="243"/>
        <v>-0,994227591001683-0,0733386330543677i</v>
      </c>
      <c r="BU201" s="240" t="str">
        <f t="shared" ca="1" si="244"/>
        <v>0,738675525748815+0,669496471586673i</v>
      </c>
      <c r="BV201" s="240" t="str">
        <f t="shared" ca="1" si="245"/>
        <v>-0,17043683279767-0,982251670313261i</v>
      </c>
      <c r="BW201" s="240" t="str">
        <f t="shared" ca="1" si="246"/>
        <v>-0,469948989205427+0,879212719057276i</v>
      </c>
      <c r="BX201" s="240" t="str">
        <f t="shared" ca="1" si="247"/>
        <v>0,911402046411243-0,403996742071877i</v>
      </c>
      <c r="BY201" s="240" t="str">
        <f t="shared" ca="1" si="248"/>
        <v>-0,96705210563411-0,24223394228705i</v>
      </c>
      <c r="BZ201" s="240" t="str">
        <f t="shared" ca="1" si="249"/>
        <v>0,613342099199397+0,785925268175651i</v>
      </c>
      <c r="CA201" s="240" t="str">
        <f t="shared" ca="1" si="250"/>
        <v>-4,4895363969891E-13-0,996928812808263i</v>
      </c>
      <c r="CB201" s="240" t="str">
        <f t="shared" ca="1" si="251"/>
        <v>-0,613342099199493+0,785925268175576i</v>
      </c>
      <c r="CC201" s="240" t="str">
        <f t="shared" ca="1" si="252"/>
        <v>0,967052105634133-0,242233942286959i</v>
      </c>
      <c r="CD201" s="240" t="str">
        <f t="shared" ca="1" si="253"/>
        <v>-0,911402046411193-0,403996742071989i</v>
      </c>
      <c r="CE201" s="240" t="str">
        <f t="shared" ca="1" si="254"/>
        <v>0,469948989205319+0,879212719057334i</v>
      </c>
      <c r="CF201" s="240" t="str">
        <f t="shared" ca="1" si="255"/>
        <v>0,170436832796814-0,98225167031341i</v>
      </c>
      <c r="CG201" s="240" t="str">
        <f t="shared" ca="1" si="256"/>
        <v>-0,738675525748897+0,669496471586582i</v>
      </c>
      <c r="CH201" s="240" t="str">
        <f t="shared" ca="1" si="257"/>
        <v>0,994227591001692-0,073338633054246i</v>
      </c>
      <c r="CI201" s="240" t="str">
        <f t="shared" ca="1" si="258"/>
        <v>-0,828916013478847-0,553863972835955i</v>
      </c>
      <c r="CJ201" s="240" t="str">
        <f t="shared" ca="1" si="259"/>
        <v>0,312718365055197+0,946612001806705i</v>
      </c>
      <c r="CK201" s="240" t="str">
        <f t="shared" ca="1" si="260"/>
        <v>0,335855201589014-0,938652407109732i</v>
      </c>
      <c r="CL201" s="240" t="str">
        <f t="shared" ca="1" si="261"/>
        <v>-0,842258861801064+0,533354542049534i</v>
      </c>
      <c r="CM201" s="240" t="str">
        <f t="shared" ca="1" si="262"/>
        <v>0,992128328086237+0,0977161113435286i</v>
      </c>
      <c r="CN201" s="240" t="str">
        <f t="shared" ca="1" si="263"/>
        <v>-0,722022784586586-0,687422836647958i</v>
      </c>
      <c r="CO201" s="240" t="str">
        <f t="shared" ca="1" si="264"/>
        <v>0,146279837701275+0,986138563737055i</v>
      </c>
      <c r="CP201" s="240" t="str">
        <f t="shared" ca="1" si="265"/>
        <v>0,491384409615424-0,867414791085669i</v>
      </c>
      <c r="CQ201" s="240" t="str">
        <f t="shared" ca="1" si="266"/>
        <v>-0,921042125524216+0,381508139909397i</v>
      </c>
      <c r="CR201" s="240" t="str">
        <f t="shared" ca="1" si="267"/>
        <v>0,96081612908649+0,265893632670181i</v>
      </c>
      <c r="CS201" s="240" t="str">
        <f t="shared" ca="1" si="268"/>
        <v>-0,593869800418278-0,800740730797707i</v>
      </c>
      <c r="CT201" s="240" t="str">
        <f t="shared" ca="1" si="269"/>
        <v>-0,0244658578164988+0,996628556488623i</v>
      </c>
      <c r="CU201" s="240" t="str">
        <f t="shared" ca="1" si="270"/>
        <v>0,632444943635165-0,770636393558989i</v>
      </c>
      <c r="CV201" s="240" t="str">
        <f t="shared" ca="1" si="271"/>
        <v>-0,972705566153736+0,218428339234708i</v>
      </c>
      <c r="CW201" s="240" t="str">
        <f t="shared" ca="1" si="272"/>
        <v>0,901212972784991+0,42624199170346i</v>
      </c>
      <c r="CX201" s="240" t="str">
        <f t="shared" ca="1" si="273"/>
        <v>-0,448230489097642-0,890481042162371i</v>
      </c>
      <c r="CY201" s="240" t="str">
        <f t="shared" ca="1" si="274"/>
        <v>-0,194491163118173+0,977773105212162i</v>
      </c>
      <c r="CZ201" s="240" t="str">
        <f t="shared" ca="1" si="275"/>
        <v>0,754883316395927-0,651166826884154i</v>
      </c>
      <c r="DA201" s="240" t="str">
        <f t="shared" ca="1" si="276"/>
        <v>-0,995727968392893+0,048916978314842i</v>
      </c>
      <c r="DB201" s="240" t="str">
        <f t="shared" ca="1" si="277"/>
        <v>0,815073857145354+0,574039776675352i</v>
      </c>
      <c r="DC201" s="240" t="str">
        <f t="shared" ca="1" si="278"/>
        <v>-0,289393158671683-0,954001392829863i</v>
      </c>
      <c r="DD201" s="240" t="str">
        <f t="shared" ca="1" si="279"/>
        <v>-0,358789731508643+0,930127403300885i</v>
      </c>
      <c r="DE201" s="240" t="str">
        <f t="shared" ca="1" si="280"/>
        <v>0,855094364879487-0,512523838429628i</v>
      </c>
      <c r="DF201" s="240" t="str">
        <f t="shared" ca="1" si="281"/>
        <v>-0,989431444164033-0,122034729101058i</v>
      </c>
      <c r="DG201" s="240" t="str">
        <f t="shared" ca="1" si="282"/>
        <v>0,704935123897082+0,704935123896872i</v>
      </c>
      <c r="DH201" s="240" t="str">
        <f t="shared" ca="1" si="283"/>
        <v>-0,122034729101382-0,989431444163993i</v>
      </c>
      <c r="DI201" s="240" t="str">
        <f t="shared" ca="1" si="284"/>
        <v>-0,512523838430222+0,85509436487913i</v>
      </c>
      <c r="DJ201" s="240" t="str">
        <f t="shared" ca="1" si="285"/>
        <v>0,930127403301125-0,358789731508023i</v>
      </c>
      <c r="DK201" s="240" t="str">
        <f t="shared" ca="1" si="286"/>
        <v>-0,954001392829958-0,28939315867137i</v>
      </c>
      <c r="DL201" s="240" t="str">
        <f t="shared" ca="1" si="287"/>
        <v>0,574039776675619+0,815073857145165i</v>
      </c>
      <c r="DM201" s="240" t="str">
        <f t="shared" ca="1" si="288"/>
        <v>0,0489169783145155-0,995727968392908i</v>
      </c>
      <c r="DN201" s="240" t="str">
        <f t="shared" ca="1" si="289"/>
        <v>-0,651166826884657+0,754883316395494i</v>
      </c>
      <c r="DO201" s="240" t="str">
        <f t="shared" ca="1" si="290"/>
        <v>0,977773105212291-0,19449116311752i</v>
      </c>
      <c r="DP201" s="240" t="str">
        <f t="shared" ca="1" si="291"/>
        <v>-0,890481042162504-0,448230489097375i</v>
      </c>
      <c r="DQ201" s="240" t="str">
        <f t="shared" ca="1" si="292"/>
        <v>0,426241991703755+0,901212972784851i</v>
      </c>
      <c r="DR201" s="240" t="str">
        <f t="shared" ca="1" si="293"/>
        <v>0,218428339234389-0,972705566153807i</v>
      </c>
      <c r="DS201" s="240" t="str">
        <f t="shared" ca="1" si="294"/>
        <v>-0,770636393559429+0,632444943634629i</v>
      </c>
      <c r="DT201" s="240" t="str">
        <f t="shared" ca="1" si="295"/>
        <v>0,99662855648864-0,0244658578158059i</v>
      </c>
      <c r="DU201" s="240" t="str">
        <f t="shared" ca="1" si="296"/>
        <v>-0,800740730797885-0,593869800418039i</v>
      </c>
      <c r="DV201" s="240" t="str">
        <f t="shared" ca="1" si="297"/>
        <v>0,265893632670469+0,96081612908641i</v>
      </c>
      <c r="DW201" s="240" t="str">
        <f t="shared" ca="1" si="298"/>
        <v>0,381508139909094-0,92104212552434i</v>
      </c>
      <c r="DX201" s="240" t="str">
        <f t="shared" ca="1" si="299"/>
        <v>-0,867414791085996+0,491384409614846i</v>
      </c>
      <c r="DY201" s="240" t="str">
        <f t="shared" ca="1" si="300"/>
        <v>0,986138563736953+0,14627983770196i</v>
      </c>
      <c r="DZ201" s="240" t="str">
        <f t="shared" ca="1" si="301"/>
        <v>-0,687422836648215-0,722022784586342i</v>
      </c>
      <c r="EA201" s="240" t="str">
        <f t="shared" ca="1" si="302"/>
        <v>0,0977161113438257+0,992128328086208i</v>
      </c>
      <c r="EB201" s="240" t="str">
        <f t="shared" ca="1" si="303"/>
        <v>0,533354542049258-0,842258861801239i</v>
      </c>
      <c r="EC201" s="240" t="str">
        <f t="shared" ca="1" si="304"/>
        <v>-0,938652407109623+0,335855201589322i</v>
      </c>
      <c r="ED201" s="240" t="str">
        <f t="shared" ca="1" si="305"/>
        <v>0,946612001806488+0,312718365055855i</v>
      </c>
      <c r="EE201" s="240" t="str">
        <f t="shared" ca="1" si="306"/>
        <v>-0,553863972835378-0,828916013479233i</v>
      </c>
      <c r="EF201" s="240" t="str">
        <f t="shared" ca="1" si="307"/>
        <v>-0,0733386330538918+0,994227591001718i</v>
      </c>
      <c r="EG201" s="240" t="str">
        <f t="shared" ca="1" si="308"/>
        <v>0,669496471586361-0,738675525749098i</v>
      </c>
      <c r="EH201" s="240" t="str">
        <f t="shared" ca="1" si="309"/>
        <v>-0,982251670313354+0,170436832797136i</v>
      </c>
      <c r="EI201" s="240" t="str">
        <f t="shared" ca="1" si="310"/>
        <v>0,879212719057021+0,469948989205905i</v>
      </c>
      <c r="EJ201" s="240" t="str">
        <f t="shared" ca="1" si="311"/>
        <v>-0,403996742071355-0,911402046411474i</v>
      </c>
      <c r="EK201" s="240" t="str">
        <f t="shared" ca="1" si="312"/>
        <v>-0,242233942286615+0,967052105634219i</v>
      </c>
      <c r="EL201" s="240" t="str">
        <f t="shared" ca="1" si="313"/>
        <v>0,785925268175393-0,613342099199729i</v>
      </c>
      <c r="EM201" s="240" t="str">
        <f t="shared" ca="1" si="314"/>
        <v>-0,996928812808263-1,22131878057808E-13i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-0,0746509219837393-0,133158175529941i</v>
      </c>
      <c r="G202" s="247" t="str">
        <f t="shared" si="321"/>
        <v>-0,067080355488618+0,211648227801277i</v>
      </c>
      <c r="H202" s="247" t="str">
        <f t="shared" si="319"/>
        <v>0,00238247881084897-0,0521656609695559i</v>
      </c>
      <c r="I202" s="247" t="str">
        <f t="shared" si="317"/>
        <v>-0,0020809001578915+0,0539712743294643i</v>
      </c>
      <c r="J202" s="275" t="str">
        <f ca="1">IMPRODUCT(1/N_FFT2,DM100)</f>
        <v>0,00373624477814616+2,61329086110457E-07i</v>
      </c>
      <c r="K202" s="274" t="str">
        <f t="shared" ca="1" si="318"/>
        <v>-7,78885661256237E-06+0,000201649348083618i</v>
      </c>
      <c r="N202" s="265">
        <f t="shared" ca="1" si="185"/>
        <v>2.9969870793434499</v>
      </c>
      <c r="O202" s="240">
        <f t="shared" ca="1" si="186"/>
        <v>0.99698707934344966</v>
      </c>
      <c r="P202" s="240" t="str">
        <f t="shared" ca="1" si="187"/>
        <v>-0,800787530917552-0,593904509752833i</v>
      </c>
      <c r="Q202" s="240" t="str">
        <f t="shared" ca="1" si="188"/>
        <v>0,289410072554079+0,954057150427596i</v>
      </c>
      <c r="R202" s="240" t="str">
        <f t="shared" ca="1" si="189"/>
        <v>0,335874830993951-0,938707267619979i</v>
      </c>
      <c r="S202" s="240" t="str">
        <f t="shared" ca="1" si="190"/>
        <v>-0,828964460332326+0,553896343988402i</v>
      </c>
      <c r="T202" s="240" t="str">
        <f t="shared" ca="1" si="191"/>
        <v>0,995786164743502+0,0489198373179002i</v>
      </c>
      <c r="U202" s="241" t="str">
        <f t="shared" ca="1" si="192"/>
        <v>-0,770681434200072-0,632481907533411i</v>
      </c>
      <c r="V202" s="240" t="str">
        <f t="shared" ca="1" si="193"/>
        <v>0,242248099900134+0,967108625994287i</v>
      </c>
      <c r="W202" s="240" t="str">
        <f t="shared" ca="1" si="194"/>
        <v>0,381530437546828-0,921095956783607i</v>
      </c>
      <c r="X202" s="240" t="str">
        <f t="shared" ca="1" si="195"/>
        <v>-0,855144341753487+0,512553793415655i</v>
      </c>
      <c r="Y202" s="240" t="str">
        <f t="shared" ca="1" si="196"/>
        <v>0,992186314052126+0,0977218224627311i</v>
      </c>
      <c r="Z202" s="240" t="str">
        <f t="shared" ca="1" si="197"/>
        <v>-0,738718698403861-0,669535600999892i</v>
      </c>
      <c r="AA202" s="240" t="str">
        <f t="shared" ca="1" si="198"/>
        <v>0,194502530355037+0,977830252172263i</v>
      </c>
      <c r="AB202" s="240" t="str">
        <f t="shared" ca="1" si="199"/>
        <v>0,426266903857444-0,901265645108905i</v>
      </c>
      <c r="AC202" s="240" t="str">
        <f t="shared" ca="1" si="200"/>
        <v>-0,879264105553564+0,469976455860157i</v>
      </c>
      <c r="AD202" s="240" t="str">
        <f t="shared" ca="1" si="201"/>
        <v>0,986196199624935+0,146288387177925i</v>
      </c>
      <c r="AE202" s="240" t="str">
        <f t="shared" ca="1" si="202"/>
        <v>-0,704976324559147-0,7049763245591i</v>
      </c>
      <c r="AF202" s="240" t="str">
        <f t="shared" ca="1" si="203"/>
        <v>0,146288387177899+0,986196199624938i</v>
      </c>
      <c r="AG202" s="240" t="str">
        <f t="shared" ca="1" si="204"/>
        <v>0,469976455860179-0,879264105553551i</v>
      </c>
      <c r="AH202" s="240" t="str">
        <f t="shared" ca="1" si="205"/>
        <v>-0,901265645108877+0,426266903857503i</v>
      </c>
      <c r="AI202" s="240" t="str">
        <f t="shared" ca="1" si="206"/>
        <v>0,977830252172258+0,194502530355061i</v>
      </c>
      <c r="AJ202" s="240" t="str">
        <f t="shared" ca="1" si="207"/>
        <v>-0,669535600999873-0,738718698403879i</v>
      </c>
      <c r="AK202" s="240" t="str">
        <f t="shared" ca="1" si="208"/>
        <v>0,0977218224628003+0,992186314052119i</v>
      </c>
      <c r="AL202" s="240" t="str">
        <f t="shared" ca="1" si="209"/>
        <v>0,512553793415677-0,855144341753473i</v>
      </c>
      <c r="AM202" s="240" t="str">
        <f t="shared" ca="1" si="210"/>
        <v>-0,921095956783617+0,381530437546804i</v>
      </c>
      <c r="AN202" s="240" t="str">
        <f t="shared" ca="1" si="211"/>
        <v>0,967108625994304+0,242248099900066i</v>
      </c>
      <c r="AO202" s="240" t="str">
        <f t="shared" ca="1" si="212"/>
        <v>-0,632481907533385-0,770681434200093i</v>
      </c>
      <c r="AP202" s="240" t="str">
        <f t="shared" ca="1" si="213"/>
        <v>0,0489198373178688+0,995786164743503i</v>
      </c>
      <c r="AQ202" s="240" t="str">
        <f t="shared" ca="1" si="214"/>
        <v>0,553896343988343-0,828964460332366i</v>
      </c>
      <c r="AR202" s="240" t="str">
        <f t="shared" ca="1" si="215"/>
        <v>0,553896343988343-0,828964460332366i</v>
      </c>
      <c r="AS202" s="240" t="str">
        <f t="shared" ca="1" si="216"/>
        <v>0,954057150427597+0,289410072554074i</v>
      </c>
      <c r="AT202" s="240" t="str">
        <f t="shared" ca="1" si="217"/>
        <v>-0,593904509752791-0,800787530917583i</v>
      </c>
      <c r="AU202" s="240" t="str">
        <f t="shared" ca="1" si="218"/>
        <v>-3,32217977006968E-14+0,99698707934345i</v>
      </c>
      <c r="AV202" s="240" t="str">
        <f t="shared" ca="1" si="219"/>
        <v>0,593904509752833-0,800787530917551i</v>
      </c>
      <c r="AW202" s="240" t="str">
        <f t="shared" ca="1" si="220"/>
        <v>-0,954057150427584+0,289410072554119i</v>
      </c>
      <c r="AX202" s="240" t="str">
        <f t="shared" ca="1" si="221"/>
        <v>0,93870726761997+0,335874830993976i</v>
      </c>
      <c r="AY202" s="240" t="str">
        <f t="shared" ca="1" si="222"/>
        <v>-0,553896343988382-0,828964460332339i</v>
      </c>
      <c r="AZ202" s="240" t="str">
        <f t="shared" ca="1" si="223"/>
        <v>-0,048919837317822+0,995786164743506i</v>
      </c>
      <c r="BA202" s="240" t="str">
        <f t="shared" ca="1" si="224"/>
        <v>0,632481907533436-0,770681434200051i</v>
      </c>
      <c r="BB202" s="240" t="str">
        <f t="shared" ca="1" si="225"/>
        <v>-0,967108625994294+0,242248099900105i</v>
      </c>
      <c r="BC202" s="240" t="str">
        <f t="shared" ca="1" si="226"/>
        <v>0,921095956783748+0,381530437546486i</v>
      </c>
      <c r="BD202" s="240" t="str">
        <f t="shared" ca="1" si="227"/>
        <v>-0,512553793415632-0,8551443417535i</v>
      </c>
      <c r="BE202" s="240" t="str">
        <f t="shared" ca="1" si="228"/>
        <v>-0,0977218224631483+0,992186314052085i</v>
      </c>
      <c r="BF202" s="240" t="str">
        <f t="shared" ca="1" si="229"/>
        <v>0,669535600999686-0,738718698404048i</v>
      </c>
      <c r="BG202" s="240" t="str">
        <f t="shared" ca="1" si="230"/>
        <v>-0,977830252172288+0,194502530354906i</v>
      </c>
      <c r="BH202" s="240" t="str">
        <f t="shared" ca="1" si="231"/>
        <v>0,901265645108682+0,426266903857915i</v>
      </c>
      <c r="BI202" s="240" t="str">
        <f t="shared" ca="1" si="232"/>
        <v>-0,469976455860308-0,879264105553482i</v>
      </c>
      <c r="BJ202" s="240" t="str">
        <f t="shared" ca="1" si="233"/>
        <v>-0,146288387178147+0,986196199624902i</v>
      </c>
      <c r="BK202" s="240" t="str">
        <f t="shared" ca="1" si="234"/>
        <v>0,704976324558833-0,704976324559414i</v>
      </c>
      <c r="BL202" s="240" t="str">
        <f t="shared" ca="1" si="235"/>
        <v>-0,986196199624929+0,146288387177965i</v>
      </c>
      <c r="BM202" s="240" t="str">
        <f t="shared" ca="1" si="236"/>
        <v>0,879264105553395+0,469976455860472i</v>
      </c>
      <c r="BN202" s="240" t="str">
        <f t="shared" ca="1" si="237"/>
        <v>-0,426266903857749-0,90126564510876i</v>
      </c>
      <c r="BO202" s="240" t="str">
        <f t="shared" ca="1" si="238"/>
        <v>-0,194502530355101+0,97783025217225i</v>
      </c>
      <c r="BP202" s="240" t="str">
        <f t="shared" ca="1" si="239"/>
        <v>0,738718698404172-0,669535600999549i</v>
      </c>
      <c r="BQ202" s="240" t="str">
        <f t="shared" ca="1" si="240"/>
        <v>-0,992186314052103+0,0977218224629646i</v>
      </c>
      <c r="BR202" s="240" t="str">
        <f t="shared" ca="1" si="241"/>
        <v>0,855144341753405+0,512553793415791i</v>
      </c>
      <c r="BS202" s="240" t="str">
        <f t="shared" ca="1" si="242"/>
        <v>-0,381530437547231-0,92109595678344i</v>
      </c>
      <c r="BT202" s="240" t="str">
        <f t="shared" ca="1" si="243"/>
        <v>-0,242248099899995+0,967108625994322i</v>
      </c>
      <c r="BU202" s="240" t="str">
        <f t="shared" ca="1" si="244"/>
        <v>0,770681434200232-0,632481907533217i</v>
      </c>
      <c r="BV202" s="240" t="str">
        <f t="shared" ca="1" si="245"/>
        <v>-0,995786164743485+0,048919837318246i</v>
      </c>
      <c r="BW202" s="240" t="str">
        <f t="shared" ca="1" si="246"/>
        <v>0,828964460332355+0,553896343988359i</v>
      </c>
      <c r="BX202" s="240" t="str">
        <f t="shared" ca="1" si="247"/>
        <v>-0,335874830993629-0,938707267620094i</v>
      </c>
      <c r="BY202" s="240" t="str">
        <f t="shared" ca="1" si="248"/>
        <v>-0,289410072553808+0,954057150427679i</v>
      </c>
      <c r="BZ202" s="240" t="str">
        <f t="shared" ca="1" si="249"/>
        <v>0,800787530917611-0,593904509752753i</v>
      </c>
      <c r="CA202" s="240" t="str">
        <f t="shared" ca="1" si="250"/>
        <v>-0,99698707934345-4,63148674450928E-13i</v>
      </c>
      <c r="CB202" s="240" t="str">
        <f t="shared" ca="1" si="251"/>
        <v>0,80078753091765+0,5939045097527i</v>
      </c>
      <c r="CC202" s="240" t="str">
        <f t="shared" ca="1" si="252"/>
        <v>-0,289410072553898-0,954057150427651i</v>
      </c>
      <c r="CD202" s="240" t="str">
        <f t="shared" ca="1" si="253"/>
        <v>-0,335874830993541+0,938707267620126i</v>
      </c>
      <c r="CE202" s="240" t="str">
        <f t="shared" ca="1" si="254"/>
        <v>0,828964460332303-0,553896343988437i</v>
      </c>
      <c r="CF202" s="240" t="str">
        <f t="shared" ca="1" si="255"/>
        <v>-0,995786164743489-0,0489198373181523i</v>
      </c>
      <c r="CG202" s="240" t="str">
        <f t="shared" ca="1" si="256"/>
        <v>0,77068143420029+0,632481907533144i</v>
      </c>
      <c r="CH202" s="240" t="str">
        <f t="shared" ca="1" si="257"/>
        <v>-0,242248099900086-0,967108625994299i</v>
      </c>
      <c r="CI202" s="240" t="str">
        <f t="shared" ca="1" si="258"/>
        <v>-0,381530437547145+0,921095956783476i</v>
      </c>
      <c r="CJ202" s="240" t="str">
        <f t="shared" ca="1" si="259"/>
        <v>0,855144341753357-0,512553793415871i</v>
      </c>
      <c r="CK202" s="240" t="str">
        <f t="shared" ca="1" si="260"/>
        <v>-0,992186314052112-0,0977218224628713i</v>
      </c>
      <c r="CL202" s="240" t="str">
        <f t="shared" ca="1" si="261"/>
        <v>0,73871869840355+0,669535601000236i</v>
      </c>
      <c r="CM202" s="240" t="str">
        <f t="shared" ca="1" si="262"/>
        <v>-0,194502530355165-0,977830252172237i</v>
      </c>
      <c r="CN202" s="240" t="str">
        <f t="shared" ca="1" si="263"/>
        <v>-0,426266903857677+0,901265645108795i</v>
      </c>
      <c r="CO202" s="240" t="str">
        <f t="shared" ca="1" si="264"/>
        <v>0,879264105553357-0,469976455860541i</v>
      </c>
      <c r="CP202" s="240" t="str">
        <f t="shared" ca="1" si="265"/>
        <v>-0,98619619962494-0,146288387177886i</v>
      </c>
      <c r="CQ202" s="240" t="str">
        <f t="shared" ca="1" si="266"/>
        <v>0,7049763245589+0,704976324559347i</v>
      </c>
      <c r="CR202" s="240" t="str">
        <f t="shared" ca="1" si="267"/>
        <v>-0,14628838717824-0,986196199624888i</v>
      </c>
      <c r="CS202" s="240" t="str">
        <f t="shared" ca="1" si="268"/>
        <v>-0,469976455860225+0,879264105553527i</v>
      </c>
      <c r="CT202" s="240" t="str">
        <f t="shared" ca="1" si="269"/>
        <v>0,901265645109065-0,426266903857104i</v>
      </c>
      <c r="CU202" s="240" t="str">
        <f t="shared" ca="1" si="270"/>
        <v>-0,977830252172306-0,194502530354814i</v>
      </c>
      <c r="CV202" s="240" t="str">
        <f t="shared" ca="1" si="271"/>
        <v>0,669535600999766+0,738718698403976i</v>
      </c>
      <c r="CW202" s="240" t="str">
        <f t="shared" ca="1" si="272"/>
        <v>-0,0977218224632558-0,992186314052075i</v>
      </c>
      <c r="CX202" s="240" t="str">
        <f t="shared" ca="1" si="273"/>
        <v>-0,512553793415564+0,855144341753541i</v>
      </c>
      <c r="CY202" s="240" t="str">
        <f t="shared" ca="1" si="274"/>
        <v>0,921095956783718-0,381530437546559i</v>
      </c>
      <c r="CZ202" s="240" t="str">
        <f t="shared" ca="1" si="275"/>
        <v>-0,967108625994386-0,242248099899739i</v>
      </c>
      <c r="DA202" s="240" t="str">
        <f t="shared" ca="1" si="276"/>
        <v>0,632481907533422+0,770681434200063i</v>
      </c>
      <c r="DB202" s="240" t="str">
        <f t="shared" ca="1" si="277"/>
        <v>-0,0489198373175194-0,995786164743521i</v>
      </c>
      <c r="DC202" s="240" t="str">
        <f t="shared" ca="1" si="278"/>
        <v>-0,553896343988138+0,828964460332501i</v>
      </c>
      <c r="DD202" s="240" t="str">
        <f t="shared" ca="1" si="279"/>
        <v>0,938707267620006-0,335874830993878i</v>
      </c>
      <c r="DE202" s="240" t="str">
        <f t="shared" ca="1" si="280"/>
        <v>-0,954057150427468-0,289410072554504i</v>
      </c>
      <c r="DF202" s="240" t="str">
        <f t="shared" ca="1" si="281"/>
        <v>0,593904509752989+0,800787530917436i</v>
      </c>
      <c r="DG202" s="240" t="str">
        <f t="shared" ca="1" si="282"/>
        <v>1,70505585789508E-13-0,99698707934345i</v>
      </c>
      <c r="DH202" s="240" t="str">
        <f t="shared" ca="1" si="283"/>
        <v>-0,593904509752466+0,800787530917824i</v>
      </c>
      <c r="DI202" s="240" t="str">
        <f t="shared" ca="1" si="284"/>
        <v>0,954057150427574-0,28941007255415i</v>
      </c>
      <c r="DJ202" s="240" t="str">
        <f t="shared" ca="1" si="285"/>
        <v>-0,938707267619881-0,335874830994226i</v>
      </c>
      <c r="DK202" s="240" t="str">
        <f t="shared" ca="1" si="286"/>
        <v>0,553896343988656+0,828964460332155i</v>
      </c>
      <c r="DL202" s="240" t="str">
        <f t="shared" ca="1" si="287"/>
        <v>0,0489198373178883-0,995786164743502i</v>
      </c>
      <c r="DM202" s="240" t="str">
        <f t="shared" ca="1" si="288"/>
        <v>-0,632481907533707+0,770681434199829i</v>
      </c>
      <c r="DN202" s="240" t="str">
        <f t="shared" ca="1" si="289"/>
        <v>0,967108625994234-0,242248099900343i</v>
      </c>
      <c r="DO202" s="240" t="str">
        <f t="shared" ca="1" si="290"/>
        <v>-0,921095956783566-0,381530437546926i</v>
      </c>
      <c r="DP202" s="240" t="str">
        <f t="shared" ca="1" si="291"/>
        <v>0,512553793415247+0,855144341753731i</v>
      </c>
      <c r="DQ202" s="240" t="str">
        <f t="shared" ca="1" si="292"/>
        <v>0,0977218224626082-0,992186314052138i</v>
      </c>
      <c r="DR202" s="240" t="str">
        <f t="shared" ca="1" si="293"/>
        <v>-0,66953560100004+0,738718698403727i</v>
      </c>
      <c r="DS202" s="240" t="str">
        <f t="shared" ca="1" si="294"/>
        <v>0,977830252172185-0,194502530355424i</v>
      </c>
      <c r="DT202" s="240" t="str">
        <f t="shared" ca="1" si="295"/>
        <v>-0,90126564510892-0,426266903857412i</v>
      </c>
      <c r="DU202" s="240" t="str">
        <f t="shared" ca="1" si="296"/>
        <v>0,4699764558599+0,8792641055537i</v>
      </c>
      <c r="DV202" s="240" t="str">
        <f t="shared" ca="1" si="297"/>
        <v>0,146288387177625-0,986196199624979i</v>
      </c>
      <c r="DW202" s="240" t="str">
        <f t="shared" ca="1" si="298"/>
        <v>-0,704976324559141+0,704976324559106i</v>
      </c>
      <c r="DX202" s="240" t="str">
        <f t="shared" ca="1" si="299"/>
        <v>0,986196199624994-0,14628838717752i</v>
      </c>
      <c r="DY202" s="240" t="str">
        <f t="shared" ca="1" si="300"/>
        <v>-0,879264105553652-0,469976455859992i</v>
      </c>
      <c r="DZ202" s="240" t="str">
        <f t="shared" ca="1" si="301"/>
        <v>0,426266903857317+0,901265645108965i</v>
      </c>
      <c r="EA202" s="240" t="str">
        <f t="shared" ca="1" si="302"/>
        <v>0,194502530354583-0,977830252172352i</v>
      </c>
      <c r="EB202" s="240" t="str">
        <f t="shared" ca="1" si="303"/>
        <v>-0,738718698403798+0,669535600999962i</v>
      </c>
      <c r="EC202" s="240" t="str">
        <f t="shared" ca="1" si="304"/>
        <v>0,992186314052149-0,0977218224625037i</v>
      </c>
      <c r="ED202" s="240" t="str">
        <f t="shared" ca="1" si="305"/>
        <v>-0,855144341753677-0,512553793415338i</v>
      </c>
      <c r="EE202" s="240" t="str">
        <f t="shared" ca="1" si="306"/>
        <v>0,38153043754683+0,921095956783606i</v>
      </c>
      <c r="EF202" s="240" t="str">
        <f t="shared" ca="1" si="307"/>
        <v>0,242248099900445-0,967108625994209i</v>
      </c>
      <c r="EG202" s="240" t="str">
        <f t="shared" ca="1" si="308"/>
        <v>-0,770681434199896+0,632481907533626i</v>
      </c>
      <c r="EH202" s="240" t="str">
        <f t="shared" ca="1" si="309"/>
        <v>0,995786164743506-0,0489198373178117i</v>
      </c>
      <c r="EI202" s="240" t="str">
        <f t="shared" ca="1" si="310"/>
        <v>-0,828964460332097-0,553896343988744i</v>
      </c>
      <c r="EJ202" s="240" t="str">
        <f t="shared" ca="1" si="311"/>
        <v>0,335874830994127+0,938707267619916i</v>
      </c>
      <c r="EK202" s="240" t="str">
        <f t="shared" ca="1" si="312"/>
        <v>0,289410072554277-0,954057150427535i</v>
      </c>
      <c r="EL202" s="240" t="str">
        <f t="shared" ca="1" si="313"/>
        <v>-0,800787530917262+0,593904509753224i</v>
      </c>
      <c r="EM202" s="240" t="str">
        <f t="shared" ca="1" si="314"/>
        <v>0,99698707934345-9,38014257969459E-14i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-0,0742631372382922-0,13119987621874i</v>
      </c>
      <c r="G203" s="247" t="str">
        <f t="shared" si="321"/>
        <v>-0,0657398057117955+0,209990068589823i</v>
      </c>
      <c r="H203" s="247" t="str">
        <f t="shared" si="319"/>
        <v>0,00237365977415068-0,0516583838988212i</v>
      </c>
      <c r="I203" s="247" t="str">
        <f t="shared" si="317"/>
        <v>-0,00206854485861204+0,0534048653427768i</v>
      </c>
      <c r="J203" s="275" t="str">
        <f ca="1">IMPRODUCT(1/N_FFT2,DN100)</f>
        <v>0,00591642640534324+0,0000799874661287937i</v>
      </c>
      <c r="K203" s="274" t="str">
        <f t="shared" ca="1" si="318"/>
        <v>-0,0000165101132798474+0,000315800497825991i</v>
      </c>
      <c r="N203" s="265">
        <f t="shared" ca="1" si="185"/>
        <v>2.9970414317695457</v>
      </c>
      <c r="O203" s="240">
        <f t="shared" ca="1" si="186"/>
        <v>0.99704143176954563</v>
      </c>
      <c r="P203" s="240" t="str">
        <f t="shared" ca="1" si="187"/>
        <v>-0,815165932697694-0,574104623595879i</v>
      </c>
      <c r="Q203" s="240" t="str">
        <f t="shared" ca="1" si="188"/>
        <v>0,335893141774808+0,938758442824199i</v>
      </c>
      <c r="R203" s="240" t="str">
        <f t="shared" ca="1" si="189"/>
        <v>0,265923669583977-0,960924668545905i</v>
      </c>
      <c r="S203" s="240" t="str">
        <f t="shared" ca="1" si="190"/>
        <v>-0,770723449193639+0,632516388347469i</v>
      </c>
      <c r="T203" s="240" t="str">
        <f t="shared" ca="1" si="191"/>
        <v>0,994339904817024-0,0733469178189302i</v>
      </c>
      <c r="U203" s="241" t="str">
        <f t="shared" ca="1" si="192"/>
        <v>-0,855190961384363-0,512581736147079i</v>
      </c>
      <c r="V203" s="240" t="str">
        <f t="shared" ca="1" si="193"/>
        <v>0,404042379927745+0,911505003764318i</v>
      </c>
      <c r="W203" s="240" t="str">
        <f t="shared" ca="1" si="194"/>
        <v>0,194513133987337-0,977883560231733i</v>
      </c>
      <c r="X203" s="240" t="str">
        <f t="shared" ca="1" si="195"/>
        <v>-0,722104348540868+0,687500491987776i</v>
      </c>
      <c r="Y203" s="240" t="str">
        <f t="shared" ca="1" si="196"/>
        <v>0,986249963768082-0,146296362335231i</v>
      </c>
      <c r="Z203" s="240" t="str">
        <f t="shared" ca="1" si="197"/>
        <v>-0,890581636155327-0,448281123858641i</v>
      </c>
      <c r="AA203" s="240" t="str">
        <f t="shared" ca="1" si="198"/>
        <v>0,470002077416449+0,879312040113911i</v>
      </c>
      <c r="AB203" s="240" t="str">
        <f t="shared" ca="1" si="199"/>
        <v>0,12204851486448-0,989543216178273i</v>
      </c>
      <c r="AC203" s="240" t="str">
        <f t="shared" ca="1" si="200"/>
        <v>-0,669572101858343+0,738758970895153i</v>
      </c>
      <c r="AD203" s="240" t="str">
        <f t="shared" ca="1" si="201"/>
        <v>0,97281544871422-0,218453014188441i</v>
      </c>
      <c r="AE203" s="240" t="str">
        <f t="shared" ca="1" si="202"/>
        <v>-0,921146171877636-0,381551237319763i</v>
      </c>
      <c r="AF203" s="240" t="str">
        <f t="shared" ca="1" si="203"/>
        <v>0,533414792925511+0,842354008332185i</v>
      </c>
      <c r="AG203" s="240" t="str">
        <f t="shared" ca="1" si="204"/>
        <v>0,0489225042649733-0,995840451699723i</v>
      </c>
      <c r="AH203" s="240" t="str">
        <f t="shared" ca="1" si="205"/>
        <v>-0,613411385942359+0,786014050931241i</v>
      </c>
      <c r="AI203" s="240" t="str">
        <f t="shared" ca="1" si="206"/>
        <v>0,954109162456481-0,289425850230516i</v>
      </c>
      <c r="AJ203" s="240" t="str">
        <f t="shared" ca="1" si="207"/>
        <v>-0,94671893668402-0,31275369156725i</v>
      </c>
      <c r="AK203" s="240" t="str">
        <f t="shared" ca="1" si="208"/>
        <v>0,593936887455252+0,80083118719555i</v>
      </c>
      <c r="AL203" s="240" t="str">
        <f t="shared" ca="1" si="209"/>
        <v>-0,0244686216238206-0,996741141531188i</v>
      </c>
      <c r="AM203" s="240" t="str">
        <f t="shared" ca="1" si="210"/>
        <v>-0,553926540578388+0,829009652723009i</v>
      </c>
      <c r="AN203" s="240" t="str">
        <f t="shared" ca="1" si="211"/>
        <v>0,930232475980871-0,358830262513578i</v>
      </c>
      <c r="AO203" s="240" t="str">
        <f t="shared" ca="1" si="212"/>
        <v>-0,967161349546306-0,242261306462327i</v>
      </c>
      <c r="AP203" s="240" t="str">
        <f t="shared" ca="1" si="213"/>
        <v>0,651240386531628+0,754968592469383i</v>
      </c>
      <c r="AQ203" s="240" t="str">
        <f t="shared" ca="1" si="214"/>
        <v>-0,0977271499321086-0,992240404756434i</v>
      </c>
      <c r="AR203" s="240" t="str">
        <f t="shared" ca="1" si="215"/>
        <v>-0,0977271499321086-0,992240404756434i</v>
      </c>
      <c r="AS203" s="240" t="str">
        <f t="shared" ca="1" si="216"/>
        <v>0,901314779120137-0,426290142514091i</v>
      </c>
      <c r="AT203" s="240" t="str">
        <f t="shared" ca="1" si="217"/>
        <v>-0,982362631257984-0,170456086347642i</v>
      </c>
      <c r="AU203" s="240" t="str">
        <f t="shared" ca="1" si="218"/>
        <v>0,705014757528205+0,705014757528176i</v>
      </c>
      <c r="AV203" s="240" t="str">
        <f t="shared" ca="1" si="219"/>
        <v>-0,170456086347585-0,982362631257994i</v>
      </c>
      <c r="AW203" s="240" t="str">
        <f t="shared" ca="1" si="220"/>
        <v>-0,42629014251413+0,901314779120118i</v>
      </c>
      <c r="AX203" s="240" t="str">
        <f t="shared" ca="1" si="221"/>
        <v>0,867512779379081-0,491439919297412i</v>
      </c>
      <c r="AY203" s="240" t="str">
        <f t="shared" ca="1" si="222"/>
        <v>-0,992240404756428-0,0977271499321659i</v>
      </c>
      <c r="AZ203" s="240" t="str">
        <f t="shared" ca="1" si="223"/>
        <v>0,754968592469419+0,651240386531586i</v>
      </c>
      <c r="BA203" s="240" t="str">
        <f t="shared" ca="1" si="224"/>
        <v>-0,242261306462381-0,967161349546293i</v>
      </c>
      <c r="BB203" s="240" t="str">
        <f t="shared" ca="1" si="225"/>
        <v>-0,358830262513632+0,930232475980851i</v>
      </c>
      <c r="BC203" s="240" t="str">
        <f t="shared" ca="1" si="226"/>
        <v>0,829009652723258-0,553926540578016i</v>
      </c>
      <c r="BD203" s="240" t="str">
        <f t="shared" ca="1" si="227"/>
        <v>-0,996741141531187-0,0244686216238712i</v>
      </c>
      <c r="BE203" s="240" t="str">
        <f t="shared" ca="1" si="228"/>
        <v>0,800831187195819+0,593936887454889i</v>
      </c>
      <c r="BF203" s="240" t="str">
        <f t="shared" ca="1" si="229"/>
        <v>-0,312753691567195-0,946718936684039i</v>
      </c>
      <c r="BG203" s="240" t="str">
        <f t="shared" ca="1" si="230"/>
        <v>-0,289425850230185+0,954109162456582i</v>
      </c>
      <c r="BH203" s="240" t="str">
        <f t="shared" ca="1" si="231"/>
        <v>0,786014050931328-0,613411385942247i</v>
      </c>
      <c r="BI203" s="240" t="str">
        <f t="shared" ca="1" si="232"/>
        <v>-0,995840451699707+0,048922504265312i</v>
      </c>
      <c r="BJ203" s="240" t="str">
        <f t="shared" ca="1" si="233"/>
        <v>0,842354008332051+0,533414792925722i</v>
      </c>
      <c r="BK203" s="240" t="str">
        <f t="shared" ca="1" si="234"/>
        <v>-0,381551237319992-0,921146171877541i</v>
      </c>
      <c r="BL203" s="240" t="str">
        <f t="shared" ca="1" si="235"/>
        <v>-0,218453014188787+0,972815448714142i</v>
      </c>
      <c r="BM203" s="240" t="str">
        <f t="shared" ca="1" si="236"/>
        <v>0,738758970895059-0,669572101858447i</v>
      </c>
      <c r="BN203" s="240" t="str">
        <f t="shared" ca="1" si="237"/>
        <v>-0,989543216178317+0,122048514864121i</v>
      </c>
      <c r="BO203" s="240" t="str">
        <f t="shared" ca="1" si="238"/>
        <v>0,879312040113936+0,470002077416403i</v>
      </c>
      <c r="BP203" s="240" t="str">
        <f t="shared" ca="1" si="239"/>
        <v>-0,448281123858236-0,890581636155531i</v>
      </c>
      <c r="BQ203" s="240" t="str">
        <f t="shared" ca="1" si="240"/>
        <v>-0,146296362335172+0,986249963768091i</v>
      </c>
      <c r="BR203" s="240" t="str">
        <f t="shared" ca="1" si="241"/>
        <v>0,687500491987453-0,722104348541176i</v>
      </c>
      <c r="BS203" s="240" t="str">
        <f t="shared" ca="1" si="242"/>
        <v>-0,977883560231745+0,194513133987277i</v>
      </c>
      <c r="BT203" s="240" t="str">
        <f t="shared" ca="1" si="243"/>
        <v>0,911505003764502+0,404042379927331i</v>
      </c>
      <c r="BU203" s="240" t="str">
        <f t="shared" ca="1" si="244"/>
        <v>-0,51258173614695-0,855190961384441i</v>
      </c>
      <c r="BV203" s="240" t="str">
        <f t="shared" ca="1" si="245"/>
        <v>-0,0733469178185974+0,994339904817049i</v>
      </c>
      <c r="BW203" s="240" t="str">
        <f t="shared" ca="1" si="246"/>
        <v>0,632516388347657-0,770723449193484i</v>
      </c>
      <c r="BX203" s="240" t="str">
        <f t="shared" ca="1" si="247"/>
        <v>-0,960924668545837+0,26592366958422i</v>
      </c>
      <c r="BY203" s="240" t="str">
        <f t="shared" ca="1" si="248"/>
        <v>0,9387584428241+0,335893141775085i</v>
      </c>
      <c r="BZ203" s="240" t="str">
        <f t="shared" ca="1" si="249"/>
        <v>-0,574104623596034-0,815165932697583i</v>
      </c>
      <c r="CA203" s="240" t="str">
        <f t="shared" ca="1" si="250"/>
        <v>-3,55197816611886E-13+0,997041431769546i</v>
      </c>
      <c r="CB203" s="240" t="str">
        <f t="shared" ca="1" si="251"/>
        <v>0,574104623595781-0,815165932697761i</v>
      </c>
      <c r="CC203" s="240" t="str">
        <f t="shared" ca="1" si="252"/>
        <v>-0,938758442824339+0,335893141774415i</v>
      </c>
      <c r="CD203" s="240" t="str">
        <f t="shared" ca="1" si="253"/>
        <v>0,960924668545913+0,265923669583948i</v>
      </c>
      <c r="CE203" s="240" t="str">
        <f t="shared" ca="1" si="254"/>
        <v>-0,63251638834713-0,770723449193917i</v>
      </c>
      <c r="CF203" s="240" t="str">
        <f t="shared" ca="1" si="255"/>
        <v>0,0733469178188781+0,994339904817028i</v>
      </c>
      <c r="CG203" s="240" t="str">
        <f t="shared" ca="1" si="256"/>
        <v>0,512581736146709-0,855190961384586i</v>
      </c>
      <c r="CH203" s="240" t="str">
        <f t="shared" ca="1" si="257"/>
        <v>-0,911505003764376+0,404042379927614i</v>
      </c>
      <c r="CI203" s="240" t="str">
        <f t="shared" ca="1" si="258"/>
        <v>0,9778835602318+0,194513133987001i</v>
      </c>
      <c r="CJ203" s="240" t="str">
        <f t="shared" ca="1" si="259"/>
        <v>-0,687500491987656-0,722104348540982i</v>
      </c>
      <c r="CK203" s="240" t="str">
        <f t="shared" ca="1" si="260"/>
        <v>0,146296362335478+0,986249963768046i</v>
      </c>
      <c r="CL203" s="240" t="str">
        <f t="shared" ca="1" si="261"/>
        <v>0,44828112385887-0,890581636155211i</v>
      </c>
      <c r="CM203" s="240" t="str">
        <f t="shared" ca="1" si="262"/>
        <v>-0,879312040113789+0,470002077416676i</v>
      </c>
      <c r="CN203" s="240" t="str">
        <f t="shared" ca="1" si="263"/>
        <v>0,98954321617823+0,122048514864826i</v>
      </c>
      <c r="CO203" s="240" t="str">
        <f t="shared" ca="1" si="264"/>
        <v>-0,738758970895248-0,669572101858239i</v>
      </c>
      <c r="CP203" s="240" t="str">
        <f t="shared" ca="1" si="265"/>
        <v>0,218453014188108+0,972815448714295i</v>
      </c>
      <c r="CQ203" s="240" t="str">
        <f t="shared" ca="1" si="266"/>
        <v>0,381551237319719-0,921146171877654i</v>
      </c>
      <c r="CR203" s="240" t="str">
        <f t="shared" ca="1" si="267"/>
        <v>-0,842354008332432+0,533414792925122i</v>
      </c>
      <c r="CS203" s="240" t="str">
        <f t="shared" ca="1" si="268"/>
        <v>0,995840451699721+0,0489225042650167i</v>
      </c>
      <c r="CT203" s="240" t="str">
        <f t="shared" ca="1" si="269"/>
        <v>-0,786014050931511-0,613411385942014i</v>
      </c>
      <c r="CU203" s="240" t="str">
        <f t="shared" ca="1" si="270"/>
        <v>0,289425850230455+0,9541091624565i</v>
      </c>
      <c r="CV203" s="240" t="str">
        <f t="shared" ca="1" si="271"/>
        <v>0,312753691566915-0,946718936684132i</v>
      </c>
      <c r="CW203" s="240" t="str">
        <f t="shared" ca="1" si="272"/>
        <v>-0,800831187195642+0,593936887455126i</v>
      </c>
      <c r="CX203" s="240" t="str">
        <f t="shared" ca="1" si="273"/>
        <v>0,996741141531179-0,0244686216241808i</v>
      </c>
      <c r="CY203" s="240" t="str">
        <f t="shared" ca="1" si="274"/>
        <v>-0,829009652722871-0,553926540578596i</v>
      </c>
      <c r="CZ203" s="240" t="str">
        <f t="shared" ca="1" si="275"/>
        <v>0,358830262513802+0,930232475980785i</v>
      </c>
      <c r="DA203" s="240" t="str">
        <f t="shared" ca="1" si="276"/>
        <v>0,242261306462658-0,967161349546223i</v>
      </c>
      <c r="DB203" s="240" t="str">
        <f t="shared" ca="1" si="277"/>
        <v>-0,754968592469291+0,651240386531735i</v>
      </c>
      <c r="DC203" s="240" t="str">
        <f t="shared" ca="1" si="278"/>
        <v>0,992240404756469-0,097727149931755i</v>
      </c>
      <c r="DD203" s="240" t="str">
        <f t="shared" ca="1" si="279"/>
        <v>-0,867512779379129-0,491439919297327i</v>
      </c>
      <c r="DE203" s="240" t="str">
        <f t="shared" ca="1" si="280"/>
        <v>0,42629014251368+0,901314779120331i</v>
      </c>
      <c r="DF203" s="240" t="str">
        <f t="shared" ca="1" si="281"/>
        <v>0,1704560863476-0,982362631257992i</v>
      </c>
      <c r="DG203" s="240" t="str">
        <f t="shared" ca="1" si="282"/>
        <v>-0,705014757527856+0,705014757528525i</v>
      </c>
      <c r="DH203" s="240" t="str">
        <f t="shared" ca="1" si="283"/>
        <v>0,982362631258004-0,170456086347528i</v>
      </c>
      <c r="DI203" s="240" t="str">
        <f t="shared" ca="1" si="284"/>
        <v>-0,901314779120312-0,426290142513721i</v>
      </c>
      <c r="DJ203" s="240" t="str">
        <f t="shared" ca="1" si="285"/>
        <v>0,491439919297288+0,867512779379152i</v>
      </c>
      <c r="DK203" s="240" t="str">
        <f t="shared" ca="1" si="286"/>
        <v>0,0977271499318285-0,992240404756462i</v>
      </c>
      <c r="DL203" s="240" t="str">
        <f t="shared" ca="1" si="287"/>
        <v>-0,651240386531769+0,754968592469261i</v>
      </c>
      <c r="DM203" s="240" t="str">
        <f t="shared" ca="1" si="288"/>
        <v>0,967161349546234-0,242261306462614i</v>
      </c>
      <c r="DN203" s="240" t="str">
        <f t="shared" ca="1" si="289"/>
        <v>-0,930232475980758-0,358830262513871i</v>
      </c>
      <c r="DO203" s="240" t="str">
        <f t="shared" ca="1" si="290"/>
        <v>0,553926540578558+0,829009652722897i</v>
      </c>
      <c r="DP203" s="240" t="str">
        <f t="shared" ca="1" si="291"/>
        <v>0,0244686216242262-0,996741141531178i</v>
      </c>
      <c r="DQ203" s="240" t="str">
        <f t="shared" ca="1" si="292"/>
        <v>-0,593936887455162+0,800831187195616i</v>
      </c>
      <c r="DR203" s="240" t="str">
        <f t="shared" ca="1" si="293"/>
        <v>0,946718936684146-0,312753691566871i</v>
      </c>
      <c r="DS203" s="240" t="str">
        <f t="shared" ca="1" si="294"/>
        <v>-0,954109162456487-0,289425850230497i</v>
      </c>
      <c r="DT203" s="240" t="str">
        <f t="shared" ca="1" si="295"/>
        <v>0,613411385941978+0,786014050931539i</v>
      </c>
      <c r="DU203" s="240" t="str">
        <f t="shared" ca="1" si="296"/>
        <v>-0,048922504264943-0,995840451699725i</v>
      </c>
      <c r="DV203" s="240" t="str">
        <f t="shared" ca="1" si="297"/>
        <v>-0,533414792925184+0,842354008332392i</v>
      </c>
      <c r="DW203" s="240" t="str">
        <f t="shared" ca="1" si="298"/>
        <v>0,921146171877683-0,381551237319651i</v>
      </c>
      <c r="DX203" s="240" t="str">
        <f t="shared" ca="1" si="299"/>
        <v>-0,972815448714285-0,218453014188152i</v>
      </c>
      <c r="DY203" s="240" t="str">
        <f t="shared" ca="1" si="300"/>
        <v>0,669572101858184+0,738758970895297i</v>
      </c>
      <c r="DZ203" s="240" t="str">
        <f t="shared" ca="1" si="301"/>
        <v>-0,122048514864781-0,989543216178236i</v>
      </c>
      <c r="EA203" s="240" t="str">
        <f t="shared" ca="1" si="302"/>
        <v>-0,470002077416716+0,879312040113768i</v>
      </c>
      <c r="EB203" s="240" t="str">
        <f t="shared" ca="1" si="303"/>
        <v>0,890581636155232-0,44828112385883i</v>
      </c>
      <c r="EC203" s="240" t="str">
        <f t="shared" ca="1" si="304"/>
        <v>-0,98624996376804-0,146296362335523i</v>
      </c>
      <c r="ED203" s="240" t="str">
        <f t="shared" ca="1" si="305"/>
        <v>0,72210434854095+0,687500491987689i</v>
      </c>
      <c r="EE203" s="240" t="str">
        <f t="shared" ca="1" si="306"/>
        <v>-0,194513133986956-0,977883560231809i</v>
      </c>
      <c r="EF203" s="240" t="str">
        <f t="shared" ca="1" si="307"/>
        <v>-0,404042379927682+0,911505003764346i</v>
      </c>
      <c r="EG203" s="240" t="str">
        <f t="shared" ca="1" si="308"/>
        <v>0,855190961384609-0,512581736146669i</v>
      </c>
      <c r="EH203" s="240" t="str">
        <f t="shared" ca="1" si="309"/>
        <v>-0,994339904817022-0,0733469178189517i</v>
      </c>
      <c r="EI203" s="240" t="str">
        <f t="shared" ca="1" si="310"/>
        <v>0,770723449193888+0,632516388347165i</v>
      </c>
      <c r="EJ203" s="240" t="str">
        <f t="shared" ca="1" si="311"/>
        <v>-0,265923669583877-0,960924668545932i</v>
      </c>
      <c r="EK203" s="240" t="str">
        <f t="shared" ca="1" si="312"/>
        <v>-0,335893141774458+0,938758442824323i</v>
      </c>
      <c r="EL203" s="240" t="str">
        <f t="shared" ca="1" si="313"/>
        <v>0,815165932697788-0,574104623595744i</v>
      </c>
      <c r="EM203" s="240" t="str">
        <f t="shared" ca="1" si="314"/>
        <v>-0,997041431769546+3,09758753874037E-13i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-0,0738749891830753-0,129280122054436i</v>
      </c>
      <c r="G204" s="247" t="str">
        <f t="shared" si="321"/>
        <v>-0,0644334005260408+0,20835081057852i</v>
      </c>
      <c r="H204" s="247" t="str">
        <f t="shared" si="319"/>
        <v>0,00236510943115432-0,0511608609075631i</v>
      </c>
      <c r="I204" s="247" t="str">
        <f t="shared" si="317"/>
        <v>-0,00205708191142554+0,0528505186784891i</v>
      </c>
      <c r="J204" s="275" t="str">
        <f ca="1">IMPRODUCT(1/N_FFT2,DO100)</f>
        <v>0,00405621612745844-2,41226956251318E-07i</v>
      </c>
      <c r="K204" s="274" t="str">
        <f t="shared" ca="1" si="318"/>
        <v>-0,0000083312198548702+0,000214373622431839i</v>
      </c>
      <c r="N204" s="265">
        <f t="shared" ca="1" si="185"/>
        <v>2.9970921368619932</v>
      </c>
      <c r="O204" s="240">
        <f t="shared" ca="1" si="186"/>
        <v>0.99709213686199294</v>
      </c>
      <c r="P204" s="240" t="str">
        <f t="shared" ca="1" si="187"/>
        <v>-0,829051812466559-0,553954710818428i</v>
      </c>
      <c r="Q204" s="240" t="str">
        <f t="shared" ca="1" si="188"/>
        <v>0,381570641318586+0,921193017274739i</v>
      </c>
      <c r="R204" s="240" t="str">
        <f t="shared" ca="1" si="189"/>
        <v>0,194523026060157-0,977933291040046i</v>
      </c>
      <c r="S204" s="240" t="str">
        <f t="shared" ca="1" si="190"/>
        <v>-0,70505061144292+0,705050611442881i</v>
      </c>
      <c r="T204" s="240" t="str">
        <f t="shared" ca="1" si="191"/>
        <v>0,977933291040052-0,194523026060121i</v>
      </c>
      <c r="U204" s="241" t="str">
        <f t="shared" ca="1" si="192"/>
        <v>-0,921193017274722-0,381570641318627i</v>
      </c>
      <c r="V204" s="240" t="str">
        <f t="shared" ca="1" si="193"/>
        <v>0,553954710818388+0,829051812466585i</v>
      </c>
      <c r="W204" s="240" t="str">
        <f t="shared" ca="1" si="194"/>
        <v>-4,34857550916046E-14-0,997092136861993i</v>
      </c>
      <c r="X204" s="240" t="str">
        <f t="shared" ca="1" si="195"/>
        <v>-0,553954710818398+0,829051812466579i</v>
      </c>
      <c r="Y204" s="240" t="str">
        <f t="shared" ca="1" si="196"/>
        <v>0,921193017274726-0,381570641318616i</v>
      </c>
      <c r="Z204" s="240" t="str">
        <f t="shared" ca="1" si="197"/>
        <v>-0,97793329104005-0,194523026060131i</v>
      </c>
      <c r="AA204" s="240" t="str">
        <f t="shared" ca="1" si="198"/>
        <v>0,705050611442912+0,705050611442889i</v>
      </c>
      <c r="AB204" s="240" t="str">
        <f t="shared" ca="1" si="199"/>
        <v>-0,194523026060162-0,977933291040045i</v>
      </c>
      <c r="AC204" s="240" t="str">
        <f t="shared" ca="1" si="200"/>
        <v>-0,381570641318585+0,92119301727474i</v>
      </c>
      <c r="AD204" s="240" t="str">
        <f t="shared" ca="1" si="201"/>
        <v>0,829051812466559-0,553954710818427i</v>
      </c>
      <c r="AE204" s="240" t="str">
        <f t="shared" ca="1" si="202"/>
        <v>-0,997092136861993-1,22152102791035E-14i</v>
      </c>
      <c r="AF204" s="240" t="str">
        <f t="shared" ca="1" si="203"/>
        <v>0,829051812466546+0,553954710818448i</v>
      </c>
      <c r="AG204" s="240" t="str">
        <f t="shared" ca="1" si="204"/>
        <v>-0,381570641318569-0,921193017274746i</v>
      </c>
      <c r="AH204" s="240" t="str">
        <f t="shared" ca="1" si="205"/>
        <v>-0,194523026060186+0,97793329104004i</v>
      </c>
      <c r="AI204" s="240" t="str">
        <f t="shared" ca="1" si="206"/>
        <v>0,705050611442929-0,705050611442872i</v>
      </c>
      <c r="AJ204" s="240" t="str">
        <f t="shared" ca="1" si="207"/>
        <v>-0,977933291040055+0,194523026060108i</v>
      </c>
      <c r="AK204" s="240" t="str">
        <f t="shared" ca="1" si="208"/>
        <v>0,921193017274718+0,381570641318636i</v>
      </c>
      <c r="AL204" s="240" t="str">
        <f t="shared" ca="1" si="209"/>
        <v>-0,553954710818464-0,829051812466535i</v>
      </c>
      <c r="AM204" s="240" t="str">
        <f t="shared" ca="1" si="210"/>
        <v>3,12705448125011E-14+0,997092136861993i</v>
      </c>
      <c r="AN204" s="240" t="str">
        <f t="shared" ca="1" si="211"/>
        <v>0,553954710818411-0,82905181246657i</v>
      </c>
      <c r="AO204" s="240" t="str">
        <f t="shared" ca="1" si="212"/>
        <v>-0,921193017274732+0,381570641318602i</v>
      </c>
      <c r="AP204" s="240" t="str">
        <f t="shared" ca="1" si="213"/>
        <v>0,977933291040049+0,194523026060143i</v>
      </c>
      <c r="AQ204" s="240" t="str">
        <f t="shared" ca="1" si="214"/>
        <v>-0,705050611442908-0,705050611442893i</v>
      </c>
      <c r="AR204" s="240" t="str">
        <f t="shared" ca="1" si="215"/>
        <v>-0,705050611442908-0,705050611442893i</v>
      </c>
      <c r="AS204" s="240" t="str">
        <f t="shared" ca="1" si="216"/>
        <v>0,381570641318596-0,921193017274735i</v>
      </c>
      <c r="AT204" s="240" t="str">
        <f t="shared" ca="1" si="217"/>
        <v>-0,82905181246657+0,553954710818411i</v>
      </c>
      <c r="AU204" s="240" t="str">
        <f t="shared" ca="1" si="218"/>
        <v>0,997092136861993+2,44304205582069E-14i</v>
      </c>
      <c r="AV204" s="240" t="str">
        <f t="shared" ca="1" si="219"/>
        <v>-0,829051812466543-0,553954710818452i</v>
      </c>
      <c r="AW204" s="240" t="str">
        <f t="shared" ca="1" si="220"/>
        <v>0,381570641318551+0,921193017274754i</v>
      </c>
      <c r="AX204" s="240" t="str">
        <f t="shared" ca="1" si="221"/>
        <v>0,194523026060198-0,977933291040038i</v>
      </c>
      <c r="AY204" s="240" t="str">
        <f t="shared" ca="1" si="222"/>
        <v>-0,705050611442933+0,705050611442868i</v>
      </c>
      <c r="AZ204" s="240" t="str">
        <f t="shared" ca="1" si="223"/>
        <v>0,977933291040039-0,194523026060193i</v>
      </c>
      <c r="BA204" s="240" t="str">
        <f t="shared" ca="1" si="224"/>
        <v>-0,921193017274752-0,381570641318556i</v>
      </c>
      <c r="BB204" s="240" t="str">
        <f t="shared" ca="1" si="225"/>
        <v>0,553954710818447+0,829051812466546i</v>
      </c>
      <c r="BC204" s="240" t="str">
        <f t="shared" ca="1" si="226"/>
        <v>2,7850482685354E-13-0,997092136861993i</v>
      </c>
      <c r="BD204" s="240" t="str">
        <f t="shared" ca="1" si="227"/>
        <v>-0,553954710818416+0,829051812466567i</v>
      </c>
      <c r="BE204" s="240" t="str">
        <f t="shared" ca="1" si="228"/>
        <v>0,921193017274624-0,381570641318866i</v>
      </c>
      <c r="BF204" s="240" t="str">
        <f t="shared" ca="1" si="229"/>
        <v>-0,977933291039969-0,194523026060545i</v>
      </c>
      <c r="BG204" s="240" t="str">
        <f t="shared" ca="1" si="230"/>
        <v>0,705050611442829+0,705050611442972i</v>
      </c>
      <c r="BH204" s="240" t="str">
        <f t="shared" ca="1" si="231"/>
        <v>-0,194523026060333-0,977933291040011i</v>
      </c>
      <c r="BI204" s="240" t="str">
        <f t="shared" ca="1" si="232"/>
        <v>-0,381570641318149+0,921193017274921i</v>
      </c>
      <c r="BJ204" s="240" t="str">
        <f t="shared" ca="1" si="233"/>
        <v>0,829051812466687-0,553954710818237i</v>
      </c>
      <c r="BK204" s="240" t="str">
        <f t="shared" ca="1" si="234"/>
        <v>-0,997092136861993+6,25410896250022E-14i</v>
      </c>
      <c r="BL204" s="240" t="str">
        <f t="shared" ca="1" si="235"/>
        <v>0,829051812466757+0,553954710818132i</v>
      </c>
      <c r="BM204" s="240" t="str">
        <f t="shared" ca="1" si="236"/>
        <v>-0,381570641318264-0,921193017274873i</v>
      </c>
      <c r="BN204" s="240" t="str">
        <f t="shared" ca="1" si="237"/>
        <v>-0,194523026060224+0,977933291040033i</v>
      </c>
      <c r="BO204" s="240" t="str">
        <f t="shared" ca="1" si="238"/>
        <v>0,70505061144274-0,70505061144306i</v>
      </c>
      <c r="BP204" s="240" t="str">
        <f t="shared" ca="1" si="239"/>
        <v>-0,977933291040137+0,194523026059695i</v>
      </c>
      <c r="BQ204" s="240" t="str">
        <f t="shared" ca="1" si="240"/>
        <v>0,921193017274671+0,38157064131875i</v>
      </c>
      <c r="BR204" s="240" t="str">
        <f t="shared" ca="1" si="241"/>
        <v>-0,553954710818532-0,82905181246649i</v>
      </c>
      <c r="BS204" s="240" t="str">
        <f t="shared" ca="1" si="242"/>
        <v>4,17756537598161E-13+0,997092136861993i</v>
      </c>
      <c r="BT204" s="240" t="str">
        <f t="shared" ca="1" si="243"/>
        <v>0,553954710818686-0,829051812466387i</v>
      </c>
      <c r="BU204" s="240" t="str">
        <f t="shared" ca="1" si="244"/>
        <v>-0,921193017274742+0,38157064131858i</v>
      </c>
      <c r="BV204" s="240" t="str">
        <f t="shared" ca="1" si="245"/>
        <v>0,977933291040101+0,194523026059876i</v>
      </c>
      <c r="BW204" s="240" t="str">
        <f t="shared" ca="1" si="246"/>
        <v>-0,70505061144261-0,705050611443191i</v>
      </c>
      <c r="BX204" s="240" t="str">
        <f t="shared" ca="1" si="247"/>
        <v>0,194523026060043+0,977933291040068i</v>
      </c>
      <c r="BY204" s="240" t="str">
        <f t="shared" ca="1" si="248"/>
        <v>0,381570641318448-0,921193017274796i</v>
      </c>
      <c r="BZ204" s="240" t="str">
        <f t="shared" ca="1" si="249"/>
        <v>-0,829051812466308+0,553954710818803i</v>
      </c>
      <c r="CA204" s="240" t="str">
        <f t="shared" ca="1" si="250"/>
        <v>0,997092136861993+2,47234282041039E-13i</v>
      </c>
      <c r="CB204" s="240" t="str">
        <f t="shared" ca="1" si="251"/>
        <v>-0,829051812466584-0,55395471081839i</v>
      </c>
      <c r="CC204" s="240" t="str">
        <f t="shared" ca="1" si="252"/>
        <v>0,381570641318908+0,921193017274607i</v>
      </c>
      <c r="CD204" s="240" t="str">
        <f t="shared" ca="1" si="253"/>
        <v>0,194523026060528-0,977933291039972i</v>
      </c>
      <c r="CE204" s="240" t="str">
        <f t="shared" ca="1" si="254"/>
        <v>-0,70505061144296+0,705050611442841i</v>
      </c>
      <c r="CF204" s="240" t="str">
        <f t="shared" ca="1" si="255"/>
        <v>0,977933291040005-0,194523026060364i</v>
      </c>
      <c r="CG204" s="240" t="str">
        <f t="shared" ca="1" si="256"/>
        <v>-0,921193017274553-0,381570641319036i</v>
      </c>
      <c r="CH204" s="240" t="str">
        <f t="shared" ca="1" si="257"/>
        <v>0,553954710818275+0,829051812466662i</v>
      </c>
      <c r="CI204" s="240" t="str">
        <f t="shared" ca="1" si="258"/>
        <v>-1,0798116593212E-13-0,997092136861993i</v>
      </c>
      <c r="CJ204" s="240" t="str">
        <f t="shared" ca="1" si="259"/>
        <v>-0,553954710818118+0,829051812466767i</v>
      </c>
      <c r="CK204" s="240" t="str">
        <f t="shared" ca="1" si="260"/>
        <v>0,921193017274861-0,381570641318293i</v>
      </c>
      <c r="CL204" s="240" t="str">
        <f t="shared" ca="1" si="261"/>
        <v>-0,977933291040042-0,194523026060179i</v>
      </c>
      <c r="CM204" s="240" t="str">
        <f t="shared" ca="1" si="262"/>
        <v>0,705050611443092+0,705050611442708i</v>
      </c>
      <c r="CN204" s="240" t="str">
        <f t="shared" ca="1" si="263"/>
        <v>-0,19452302605974-0,977933291040128i</v>
      </c>
      <c r="CO204" s="240" t="str">
        <f t="shared" ca="1" si="264"/>
        <v>-0,381570641318734+0,921193017274678i</v>
      </c>
      <c r="CP204" s="240" t="str">
        <f t="shared" ca="1" si="265"/>
        <v>0,829051812466481-0,553954710818546i</v>
      </c>
      <c r="CQ204" s="240" t="str">
        <f t="shared" ca="1" si="266"/>
        <v>-0,997092136861993+4,34857550916046E-13i</v>
      </c>
      <c r="CR204" s="240" t="str">
        <f t="shared" ca="1" si="267"/>
        <v>0,829051812466413+0,553954710818648i</v>
      </c>
      <c r="CS204" s="240" t="str">
        <f t="shared" ca="1" si="268"/>
        <v>-0,381570641318621-0,921193017274724i</v>
      </c>
      <c r="CT204" s="240" t="str">
        <f t="shared" ca="1" si="269"/>
        <v>-0,194523026059831+0,97793329104011i</v>
      </c>
      <c r="CU204" s="240" t="str">
        <f t="shared" ca="1" si="270"/>
        <v>0,705050611443179-0,705050611442622i</v>
      </c>
      <c r="CV204" s="240" t="str">
        <f t="shared" ca="1" si="271"/>
        <v>-0,977933291040065+0,19452302606006i</v>
      </c>
      <c r="CW204" s="240" t="str">
        <f t="shared" ca="1" si="272"/>
        <v>0,921193017274814+0,381570641318406i</v>
      </c>
      <c r="CX204" s="240" t="str">
        <f t="shared" ca="1" si="273"/>
        <v>-0,553954710818017-0,829051812466835i</v>
      </c>
      <c r="CY204" s="240" t="str">
        <f t="shared" ca="1" si="274"/>
        <v>-2,01794205733922E-13+0,997092136861993i</v>
      </c>
      <c r="CZ204" s="240" t="str">
        <f t="shared" ca="1" si="275"/>
        <v>0,553954710818375-0,829051812466594i</v>
      </c>
      <c r="DA204" s="240" t="str">
        <f t="shared" ca="1" si="276"/>
        <v>-0,9211930172746+0,381570641318924i</v>
      </c>
      <c r="DB204" s="240" t="str">
        <f t="shared" ca="1" si="277"/>
        <v>0,977933291039981+0,194523026060483i</v>
      </c>
      <c r="DC204" s="240" t="str">
        <f t="shared" ca="1" si="278"/>
        <v>-0,705050611442873-0,705050611442928i</v>
      </c>
      <c r="DD204" s="240" t="str">
        <f t="shared" ca="1" si="279"/>
        <v>0,194523026060409+0,977933291039996i</v>
      </c>
      <c r="DE204" s="240" t="str">
        <f t="shared" ca="1" si="280"/>
        <v>0,38157064131902-0,92119301727456i</v>
      </c>
      <c r="DF204" s="240" t="str">
        <f t="shared" ca="1" si="281"/>
        <v>-0,829051812466652+0,553954710818289i</v>
      </c>
      <c r="DG204" s="240" t="str">
        <f t="shared" ca="1" si="282"/>
        <v>0,997092136861993-1,25082179250005E-13i</v>
      </c>
      <c r="DH204" s="240" t="str">
        <f t="shared" ca="1" si="283"/>
        <v>-0,829051812466792-0,55395471081808i</v>
      </c>
      <c r="DI204" s="240" t="str">
        <f t="shared" ca="1" si="284"/>
        <v>0,381570641318335+0,921193017274843i</v>
      </c>
      <c r="DJ204" s="240" t="str">
        <f t="shared" ca="1" si="285"/>
        <v>0,194523026060163-0,977933291040045i</v>
      </c>
      <c r="DK204" s="240" t="str">
        <f t="shared" ca="1" si="286"/>
        <v>-0,705050611442696+0,705050611443104i</v>
      </c>
      <c r="DL204" s="240" t="str">
        <f t="shared" ca="1" si="287"/>
        <v>0,977933291040125-0,194523026059756i</v>
      </c>
      <c r="DM204" s="240" t="str">
        <f t="shared" ca="1" si="288"/>
        <v>-0,921193017274684-0,381570641318718i</v>
      </c>
      <c r="DN204" s="240" t="str">
        <f t="shared" ca="1" si="289"/>
        <v>0,553954710818584+0,829051812466456i</v>
      </c>
      <c r="DO204" s="240" t="str">
        <f t="shared" ca="1" si="290"/>
        <v>-4,51958564233931E-13-0,997092136861993i</v>
      </c>
      <c r="DP204" s="240" t="str">
        <f t="shared" ca="1" si="291"/>
        <v>-0,553954710818634+0,829051812466422i</v>
      </c>
      <c r="DQ204" s="240" t="str">
        <f t="shared" ca="1" si="292"/>
        <v>0,921193017274707-0,381570641318663i</v>
      </c>
      <c r="DR204" s="240" t="str">
        <f t="shared" ca="1" si="293"/>
        <v>-0,977933291040113-0,194523026059814i</v>
      </c>
      <c r="DS204" s="240" t="str">
        <f t="shared" ca="1" si="294"/>
        <v>0,705050611442655+0,705050611443146i</v>
      </c>
      <c r="DT204" s="240" t="str">
        <f t="shared" ca="1" si="295"/>
        <v>-0,194523026060077-0,977933291040061i</v>
      </c>
      <c r="DU204" s="240" t="str">
        <f t="shared" ca="1" si="296"/>
        <v>-0,381570641318364+0,921193017274831i</v>
      </c>
      <c r="DV204" s="240" t="str">
        <f t="shared" ca="1" si="297"/>
        <v>0,829051812466809-0,553954710818054i</v>
      </c>
      <c r="DW204" s="240" t="str">
        <f t="shared" ca="1" si="298"/>
        <v>-0,997092136861993-1,84693192416037E-13i</v>
      </c>
      <c r="DX204" s="240" t="str">
        <f t="shared" ca="1" si="299"/>
        <v>0,829051812466603+0,553954710818362i</v>
      </c>
      <c r="DY204" s="240" t="str">
        <f t="shared" ca="1" si="300"/>
        <v>-0,381570641318965-0,921193017274583i</v>
      </c>
      <c r="DZ204" s="240" t="str">
        <f t="shared" ca="1" si="301"/>
        <v>-0,194523026060439+0,97793329103999i</v>
      </c>
      <c r="EA204" s="240" t="str">
        <f t="shared" ca="1" si="302"/>
        <v>0,705050611442916-0,705050611442885i</v>
      </c>
      <c r="EB204" s="240" t="str">
        <f t="shared" ca="1" si="303"/>
        <v>-0,977933291039987+0,194523026060453i</v>
      </c>
      <c r="EC204" s="240" t="str">
        <f t="shared" ca="1" si="304"/>
        <v>0,921193017274566+0,381570641319004i</v>
      </c>
      <c r="ED204" s="240" t="str">
        <f t="shared" ca="1" si="305"/>
        <v>-0,553954710818327-0,829051812466627i</v>
      </c>
      <c r="EE204" s="240" t="str">
        <f t="shared" ca="1" si="306"/>
        <v>1,4218319256789E-13+0,997092136861993i</v>
      </c>
      <c r="EF204" s="240" t="str">
        <f t="shared" ca="1" si="307"/>
        <v>0,553954710818042-0,829051812466817i</v>
      </c>
      <c r="EG204" s="240" t="str">
        <f t="shared" ca="1" si="308"/>
        <v>-0,921193017274826+0,381570641318377i</v>
      </c>
      <c r="EH204" s="240" t="str">
        <f t="shared" ca="1" si="309"/>
        <v>0,977933291040053+0,194523026060118i</v>
      </c>
      <c r="EI204" s="240" t="str">
        <f t="shared" ca="1" si="310"/>
        <v>-0,705050611443116-0,705050611442684i</v>
      </c>
      <c r="EJ204" s="240" t="str">
        <f t="shared" ca="1" si="311"/>
        <v>0,194523026059772+0,977933291040122i</v>
      </c>
      <c r="EK204" s="240" t="str">
        <f t="shared" ca="1" si="312"/>
        <v>0,38157064131865-0,921193017274712i</v>
      </c>
      <c r="EL204" s="240" t="str">
        <f t="shared" ca="1" si="313"/>
        <v>-0,829051812466446+0,553954710818598i</v>
      </c>
      <c r="EM204" s="240" t="str">
        <f t="shared" ca="1" si="314"/>
        <v>0,997092136861993-5,2573770353028E-13i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-0,0734865706852449-0,127397901407246i</v>
      </c>
      <c r="G205" s="247" t="str">
        <f t="shared" si="321"/>
        <v>-0,0631601097684993+0,206730322888729i</v>
      </c>
      <c r="H205" s="247" t="str">
        <f t="shared" si="319"/>
        <v>0,00235681748919547-0,0506728135209813i</v>
      </c>
      <c r="I205" s="247" t="str">
        <f t="shared" si="317"/>
        <v>-0,00204645086314808+0,0523078513753631i</v>
      </c>
      <c r="J205" s="275" t="str">
        <f ca="1">IMPRODUCT(1/N_FFT2,DP100)</f>
        <v>0,00204890169555818-0,0000799875368466086i</v>
      </c>
      <c r="K205" s="274" t="str">
        <f t="shared" ca="1" si="318"/>
        <v>-9,00045412681988E-09+0,000107337335937808i</v>
      </c>
      <c r="N205" s="265">
        <f t="shared" ca="1" si="185"/>
        <v>2.9971394339884672</v>
      </c>
      <c r="O205" s="240">
        <f t="shared" ca="1" si="186"/>
        <v>0.99713943398846738</v>
      </c>
      <c r="P205" s="240" t="str">
        <f t="shared" ca="1" si="187"/>
        <v>-0,842436805856233-0,533467223879395i</v>
      </c>
      <c r="Q205" s="240" t="str">
        <f t="shared" ca="1" si="188"/>
        <v>0,426332043861954+0,901403372076747i</v>
      </c>
      <c r="R205" s="240" t="str">
        <f t="shared" ca="1" si="189"/>
        <v>0,122060511382294-0,989640481374895i</v>
      </c>
      <c r="S205" s="240" t="str">
        <f t="shared" ca="1" si="190"/>
        <v>-0,632578560297029+0,770799205933282i</v>
      </c>
      <c r="T205" s="240" t="str">
        <f t="shared" ca="1" si="191"/>
        <v>0,946811992552635-0,31278443307388i</v>
      </c>
      <c r="U205" s="241" t="str">
        <f t="shared" ca="1" si="192"/>
        <v>-0,96725641476154-0,242285119059122i</v>
      </c>
      <c r="V205" s="240" t="str">
        <f t="shared" ca="1" si="193"/>
        <v>0,687568068491189+0,722175326362051i</v>
      </c>
      <c r="W205" s="240" t="str">
        <f t="shared" ca="1" si="194"/>
        <v>-0,194532253271773-0,977979679365501i</v>
      </c>
      <c r="X205" s="240" t="str">
        <f t="shared" ca="1" si="195"/>
        <v>-0,358865533025753+0,93032391134539i</v>
      </c>
      <c r="Y205" s="240" t="str">
        <f t="shared" ca="1" si="196"/>
        <v>0,800909903315868-0,59399526730893i</v>
      </c>
      <c r="Z205" s="240" t="str">
        <f t="shared" ca="1" si="197"/>
        <v>-0,994437641494693+0,0733541273093311i</v>
      </c>
      <c r="AA205" s="240" t="str">
        <f t="shared" ca="1" si="198"/>
        <v>0,879398470354699+0,47004827534271i</v>
      </c>
      <c r="AB205" s="240" t="str">
        <f t="shared" ca="1" si="199"/>
        <v>-0,491488224413944-0,86759804983487i</v>
      </c>
      <c r="AC205" s="240" t="str">
        <f t="shared" ca="1" si="200"/>
        <v>-0,0489273130059521+0,995938335870679i</v>
      </c>
      <c r="AD205" s="240" t="str">
        <f t="shared" ca="1" si="201"/>
        <v>0,574161054076279-0,815246057823561i</v>
      </c>
      <c r="AE205" s="240" t="str">
        <f t="shared" ca="1" si="202"/>
        <v>-0,921236714121847+0,381588741145258i</v>
      </c>
      <c r="AF205" s="240" t="str">
        <f t="shared" ca="1" si="203"/>
        <v>0,982459190653198+0,170472840992059i</v>
      </c>
      <c r="AG205" s="240" t="str">
        <f t="shared" ca="1" si="204"/>
        <v>-0,738831585749569-0,669637916126035i</v>
      </c>
      <c r="AH205" s="240" t="str">
        <f t="shared" ca="1" si="205"/>
        <v>0,265949808026054+0,961019120738888i</v>
      </c>
      <c r="AI205" s="240" t="str">
        <f t="shared" ca="1" si="206"/>
        <v>0,289454298773083-0,954202944732736i</v>
      </c>
      <c r="AJ205" s="240" t="str">
        <f t="shared" ca="1" si="207"/>
        <v>-0,755042800616552+0,651304398919549i</v>
      </c>
      <c r="AK205" s="240" t="str">
        <f t="shared" ca="1" si="208"/>
        <v>0,986346905260969-0,146310742247278i</v>
      </c>
      <c r="AL205" s="240" t="str">
        <f t="shared" ca="1" si="209"/>
        <v>-0,911594598348962-0,404082094475659i</v>
      </c>
      <c r="AM205" s="240" t="str">
        <f t="shared" ca="1" si="210"/>
        <v>0,553980987694043+0,829091138589946i</v>
      </c>
      <c r="AN205" s="240" t="str">
        <f t="shared" ca="1" si="211"/>
        <v>-0,0244710267186848-0,996839114233673i</v>
      </c>
      <c r="AO205" s="240" t="str">
        <f t="shared" ca="1" si="212"/>
        <v>-0,51263211935675+0,855275020691384i</v>
      </c>
      <c r="AP205" s="240" t="str">
        <f t="shared" ca="1" si="213"/>
        <v>0,890669174118835-0,448325186766606i</v>
      </c>
      <c r="AQ205" s="240" t="str">
        <f t="shared" ca="1" si="214"/>
        <v>-0,992337935067886-0,0977367558293464i</v>
      </c>
      <c r="AR205" s="240" t="str">
        <f t="shared" ca="1" si="215"/>
        <v>-0,992337935067886-0,0977367558293464i</v>
      </c>
      <c r="AS205" s="240" t="str">
        <f t="shared" ca="1" si="216"/>
        <v>-0,335926157727962-0,938850716231803i</v>
      </c>
      <c r="AT205" s="240" t="str">
        <f t="shared" ca="1" si="217"/>
        <v>-0,218474486596192+0,972911069687961i</v>
      </c>
      <c r="AU205" s="240" t="str">
        <f t="shared" ca="1" si="218"/>
        <v>0,705084055561741-0,705084055561781i</v>
      </c>
      <c r="AV205" s="240" t="str">
        <f t="shared" ca="1" si="219"/>
        <v>-0,972911069687951+0,218474486596236i</v>
      </c>
      <c r="AW205" s="240" t="str">
        <f t="shared" ca="1" si="220"/>
        <v>0,938850716231789+0,335926157728i</v>
      </c>
      <c r="AX205" s="240" t="str">
        <f t="shared" ca="1" si="221"/>
        <v>-0,613471680003383-0,786091310630431i</v>
      </c>
      <c r="AY205" s="240" t="str">
        <f t="shared" ca="1" si="222"/>
        <v>0,0977367558294053+0,99233793506788i</v>
      </c>
      <c r="AZ205" s="240" t="str">
        <f t="shared" ca="1" si="223"/>
        <v>0,448325186766566-0,890669174118856i</v>
      </c>
      <c r="BA205" s="240" t="str">
        <f t="shared" ca="1" si="224"/>
        <v>-0,855275020691405+0,512632119356716i</v>
      </c>
      <c r="BB205" s="240" t="str">
        <f t="shared" ca="1" si="225"/>
        <v>0,996839114233667+0,0244710267189374i</v>
      </c>
      <c r="BC205" s="240" t="str">
        <f t="shared" ca="1" si="226"/>
        <v>-0,82909113858992-0,553980987694083i</v>
      </c>
      <c r="BD205" s="240" t="str">
        <f t="shared" ca="1" si="227"/>
        <v>0,404082094475713+0,911594598348938i</v>
      </c>
      <c r="BE205" s="240" t="str">
        <f t="shared" ca="1" si="228"/>
        <v>0,146310742247128-0,986346905260991i</v>
      </c>
      <c r="BF205" s="240" t="str">
        <f t="shared" ca="1" si="229"/>
        <v>-0,651304398919355+0,755042800616719i</v>
      </c>
      <c r="BG205" s="240" t="str">
        <f t="shared" ca="1" si="230"/>
        <v>0,954202944732634-0,289454298773417i</v>
      </c>
      <c r="BH205" s="240" t="str">
        <f t="shared" ca="1" si="231"/>
        <v>-0,961019120738771-0,265949808026475i</v>
      </c>
      <c r="BI205" s="240" t="str">
        <f t="shared" ca="1" si="232"/>
        <v>0,66963791612578+0,7388315857498i</v>
      </c>
      <c r="BJ205" s="240" t="str">
        <f t="shared" ca="1" si="233"/>
        <v>-0,170472840991823-0,982459190653239i</v>
      </c>
      <c r="BK205" s="240" t="str">
        <f t="shared" ca="1" si="234"/>
        <v>-0,381588741145392+0,921236714121792i</v>
      </c>
      <c r="BL205" s="240" t="str">
        <f t="shared" ca="1" si="235"/>
        <v>0,815246057823527-0,574161054076327i</v>
      </c>
      <c r="BM205" s="240" t="str">
        <f t="shared" ca="1" si="236"/>
        <v>-0,995938335870672+0,0489273130061031i</v>
      </c>
      <c r="BN205" s="240" t="str">
        <f t="shared" ca="1" si="237"/>
        <v>0,86759804983499+0,491488224413732i</v>
      </c>
      <c r="BO205" s="240" t="str">
        <f t="shared" ca="1" si="238"/>
        <v>-0,470048275343028-0,87939847035453i</v>
      </c>
      <c r="BP205" s="240" t="str">
        <f t="shared" ca="1" si="239"/>
        <v>-0,0733541273098692+0,994437641494653i</v>
      </c>
      <c r="BQ205" s="240" t="str">
        <f t="shared" ca="1" si="240"/>
        <v>0,59399526730921-0,800909903315661i</v>
      </c>
      <c r="BR205" s="240" t="str">
        <f t="shared" ca="1" si="241"/>
        <v>-0,930323911345481+0,358865533025513i</v>
      </c>
      <c r="BS205" s="240" t="str">
        <f t="shared" ca="1" si="242"/>
        <v>0,977979679365474+0,194532253271906i</v>
      </c>
      <c r="BT205" s="240" t="str">
        <f t="shared" ca="1" si="243"/>
        <v>-0,722175326362021-0,687568068491222i</v>
      </c>
      <c r="BU205" s="240" t="str">
        <f t="shared" ca="1" si="244"/>
        <v>0,242285119059263+0,967256414761504i</v>
      </c>
      <c r="BV205" s="240" t="str">
        <f t="shared" ca="1" si="245"/>
        <v>0,312784433073628-0,946811992552719i</v>
      </c>
      <c r="BW205" s="240" t="str">
        <f t="shared" ca="1" si="246"/>
        <v>-0,770799205933055+0,632578560297306i</v>
      </c>
      <c r="BX205" s="240" t="str">
        <f t="shared" ca="1" si="247"/>
        <v>0,989640481374836-0,12206051138277i</v>
      </c>
      <c r="BY205" s="240" t="str">
        <f t="shared" ca="1" si="248"/>
        <v>-0,901403372076575-0,426332043862316i</v>
      </c>
      <c r="BZ205" s="240" t="str">
        <f t="shared" ca="1" si="249"/>
        <v>0,533467223879183+0,842436805856367i</v>
      </c>
      <c r="CA205" s="240" t="str">
        <f t="shared" ca="1" si="250"/>
        <v>1,392592891487E-13-0,997139433988467i</v>
      </c>
      <c r="CB205" s="240" t="str">
        <f t="shared" ca="1" si="251"/>
        <v>-0,533467223879418+0,842436805856219i</v>
      </c>
      <c r="CC205" s="240" t="str">
        <f t="shared" ca="1" si="252"/>
        <v>0,901403372076707-0,426332043862038i</v>
      </c>
      <c r="CD205" s="240" t="str">
        <f t="shared" ca="1" si="253"/>
        <v>-0,989640481374923-0,122060511382062i</v>
      </c>
      <c r="CE205" s="240" t="str">
        <f t="shared" ca="1" si="254"/>
        <v>0,770799205933508+0,632578560296755i</v>
      </c>
      <c r="CF205" s="240" t="str">
        <f t="shared" ca="1" si="255"/>
        <v>-0,312784433074305-0,946811992552496i</v>
      </c>
      <c r="CG205" s="240" t="str">
        <f t="shared" ca="1" si="256"/>
        <v>-0,242285119059561+0,96725641476143i</v>
      </c>
      <c r="CH205" s="240" t="str">
        <f t="shared" ca="1" si="257"/>
        <v>0,722175326362214-0,68756806849102i</v>
      </c>
      <c r="CI205" s="240" t="str">
        <f t="shared" ca="1" si="258"/>
        <v>-0,977979679365529+0,194532253271633i</v>
      </c>
      <c r="CJ205" s="240" t="str">
        <f t="shared" ca="1" si="259"/>
        <v>0,930323911345371+0,3588655330258i</v>
      </c>
      <c r="CK205" s="240" t="str">
        <f t="shared" ca="1" si="260"/>
        <v>-0,593995267308963-0,800909903315844i</v>
      </c>
      <c r="CL205" s="240" t="str">
        <f t="shared" ca="1" si="261"/>
        <v>0,0733541273095914+0,994437641494674i</v>
      </c>
      <c r="CM205" s="240" t="str">
        <f t="shared" ca="1" si="262"/>
        <v>0,470048275342399-0,879398470354866i</v>
      </c>
      <c r="CN205" s="240" t="str">
        <f t="shared" ca="1" si="263"/>
        <v>-0,867598049834652+0,491488224414329i</v>
      </c>
      <c r="CO205" s="240" t="str">
        <f t="shared" ca="1" si="264"/>
        <v>0,995938335870657+0,0489273130064096i</v>
      </c>
      <c r="CP205" s="240" t="str">
        <f t="shared" ca="1" si="265"/>
        <v>-0,815246057823367-0,574161054076555i</v>
      </c>
      <c r="CQ205" s="240" t="str">
        <f t="shared" ca="1" si="266"/>
        <v>0,381588741145122+0,921236714121903i</v>
      </c>
      <c r="CR205" s="240" t="str">
        <f t="shared" ca="1" si="267"/>
        <v>0,170472840992112-0,982459190653189i</v>
      </c>
      <c r="CS205" s="240" t="str">
        <f t="shared" ca="1" si="268"/>
        <v>-0,669637916125986+0,738831585749613i</v>
      </c>
      <c r="CT205" s="240" t="str">
        <f t="shared" ca="1" si="269"/>
        <v>0,961019120738846-0,265949808026207i</v>
      </c>
      <c r="CU205" s="240" t="str">
        <f t="shared" ca="1" si="270"/>
        <v>-0,954202944732837-0,289454298772748i</v>
      </c>
      <c r="CV205" s="240" t="str">
        <f t="shared" ca="1" si="271"/>
        <v>0,651304398919884+0,755042800616262i</v>
      </c>
      <c r="CW205" s="240" t="str">
        <f t="shared" ca="1" si="272"/>
        <v>-0,146310742246853-0,986346905261032i</v>
      </c>
      <c r="CX205" s="240" t="str">
        <f t="shared" ca="1" si="273"/>
        <v>-0,404082094475968+0,911594598348825i</v>
      </c>
      <c r="CY205" s="240" t="str">
        <f t="shared" ca="1" si="274"/>
        <v>0,829091138590083-0,553980987693839i</v>
      </c>
      <c r="CZ205" s="240" t="str">
        <f t="shared" ca="1" si="275"/>
        <v>-0,996839114233674+0,0244710267186306i</v>
      </c>
      <c r="DA205" s="240" t="str">
        <f t="shared" ca="1" si="276"/>
        <v>0,855275020691414+0,5126321193567i</v>
      </c>
      <c r="DB205" s="240" t="str">
        <f t="shared" ca="1" si="277"/>
        <v>-0,448325186766748-0,890669174118764i</v>
      </c>
      <c r="DC205" s="240" t="str">
        <f t="shared" ca="1" si="278"/>
        <v>-0,0977367558291043+0,99233793506791i</v>
      </c>
      <c r="DD205" s="240" t="str">
        <f t="shared" ca="1" si="279"/>
        <v>0,613471680003055-0,786091310630686i</v>
      </c>
      <c r="DE205" s="240" t="str">
        <f t="shared" ca="1" si="280"/>
        <v>-0,93885071623195+0,335926157727551i</v>
      </c>
      <c r="DF205" s="240" t="str">
        <f t="shared" ca="1" si="281"/>
        <v>0,972911069687886+0,218474486596522i</v>
      </c>
      <c r="DG205" s="240" t="str">
        <f t="shared" ca="1" si="282"/>
        <v>-0,705084055561603-0,705084055561919i</v>
      </c>
      <c r="DH205" s="240" t="str">
        <f t="shared" ca="1" si="283"/>
        <v>0,218474486596114+0,972911069687978i</v>
      </c>
      <c r="DI205" s="240" t="str">
        <f t="shared" ca="1" si="284"/>
        <v>0,335926157727944-0,938850716231809i</v>
      </c>
      <c r="DJ205" s="240" t="str">
        <f t="shared" ca="1" si="285"/>
        <v>-0,786091310630333+0,613471680003507i</v>
      </c>
      <c r="DK205" s="240" t="str">
        <f t="shared" ca="1" si="286"/>
        <v>0,992337935067856-0,0977367558296474i</v>
      </c>
      <c r="DL205" s="240" t="str">
        <f t="shared" ca="1" si="287"/>
        <v>-0,89066917411901-0,44832518676626i</v>
      </c>
      <c r="DM205" s="240" t="str">
        <f t="shared" ca="1" si="288"/>
        <v>0,512632119356341+0,855275020691629i</v>
      </c>
      <c r="DN205" s="240" t="str">
        <f t="shared" ca="1" si="289"/>
        <v>0,0244710267190766-0,996839114233663i</v>
      </c>
      <c r="DO205" s="240" t="str">
        <f t="shared" ca="1" si="290"/>
        <v>-0,55398098769421+0,829091138589835i</v>
      </c>
      <c r="DP205" s="240" t="str">
        <f t="shared" ca="1" si="291"/>
        <v>0,911594598349006-0,40408209447556i</v>
      </c>
      <c r="DQ205" s="240" t="str">
        <f t="shared" ca="1" si="292"/>
        <v>-0,986346905260967-0,146310742247294i</v>
      </c>
      <c r="DR205" s="240" t="str">
        <f t="shared" ca="1" si="293"/>
        <v>0,755042800616638+0,65130439891945i</v>
      </c>
      <c r="DS205" s="240" t="str">
        <f t="shared" ca="1" si="294"/>
        <v>-0,289454298773297-0,95420294473267i</v>
      </c>
      <c r="DT205" s="240" t="str">
        <f t="shared" ca="1" si="295"/>
        <v>-0,265949808025653+0,961019120739i</v>
      </c>
      <c r="DU205" s="240" t="str">
        <f t="shared" ca="1" si="296"/>
        <v>0,738831585749913-0,669637916125656i</v>
      </c>
      <c r="DV205" s="240" t="str">
        <f t="shared" ca="1" si="297"/>
        <v>-0,98245919065326+0,1704728409917i</v>
      </c>
      <c r="DW205" s="240" t="str">
        <f t="shared" ca="1" si="298"/>
        <v>0,921236714121744+0,381588741145508i</v>
      </c>
      <c r="DX205" s="240" t="str">
        <f t="shared" ca="1" si="299"/>
        <v>-0,574161054076213-0,815246057823607i</v>
      </c>
      <c r="DY205" s="240" t="str">
        <f t="shared" ca="1" si="300"/>
        <v>0,0489273130059641+0,995938335870679i</v>
      </c>
      <c r="DZ205" s="240" t="str">
        <f t="shared" ca="1" si="301"/>
        <v>0,491488224413853-0,867598049834922i</v>
      </c>
      <c r="EA205" s="240" t="str">
        <f t="shared" ca="1" si="302"/>
        <v>-0,879398470354608+0,470048275342881i</v>
      </c>
      <c r="EB205" s="240" t="str">
        <f t="shared" ca="1" si="303"/>
        <v>0,994437641494714+0,0733541273090471i</v>
      </c>
      <c r="EC205" s="240" t="str">
        <f t="shared" ca="1" si="304"/>
        <v>-0,800909903316186-0,593995267308502i</v>
      </c>
      <c r="ED205" s="240" t="str">
        <f t="shared" ca="1" si="305"/>
        <v>0,358865533025384+0,930323911345531i</v>
      </c>
      <c r="EE205" s="240" t="str">
        <f t="shared" ca="1" si="306"/>
        <v>0,19453225327207-0,977979679365441i</v>
      </c>
      <c r="EF205" s="240" t="str">
        <f t="shared" ca="1" si="307"/>
        <v>-0,687568068491343+0,722175326361906i</v>
      </c>
      <c r="EG205" s="240" t="str">
        <f t="shared" ca="1" si="308"/>
        <v>0,967256414761531-0,242285119059156i</v>
      </c>
      <c r="EH205" s="240" t="str">
        <f t="shared" ca="1" si="309"/>
        <v>-0,946811992552675-0,31278443307376i</v>
      </c>
      <c r="EI205" s="240" t="str">
        <f t="shared" ca="1" si="310"/>
        <v>0,632578560297198+0,770799205933144i</v>
      </c>
      <c r="EJ205" s="240" t="str">
        <f t="shared" ca="1" si="311"/>
        <v>-0,122060511382632-0,989640481374853i</v>
      </c>
      <c r="EK205" s="240" t="str">
        <f t="shared" ca="1" si="312"/>
        <v>-0,426332043861545+0,90140337207694i</v>
      </c>
      <c r="EL205" s="240" t="str">
        <f t="shared" ca="1" si="313"/>
        <v>0,842436805856442-0,533467223879065i</v>
      </c>
      <c r="EM205" s="240" t="str">
        <f t="shared" ca="1" si="314"/>
        <v>-0,997139433988467-2,785185782974E-13i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-0,0730979714891936-0,125552238556286i</v>
      </c>
      <c r="G206" s="247" t="str">
        <f t="shared" si="321"/>
        <v>-0,0619189384004232+0,205128465917879i</v>
      </c>
      <c r="H206" s="247" t="str">
        <f t="shared" si="319"/>
        <v>0,00234877413705954-0,0501939737654216i</v>
      </c>
      <c r="I206" s="247" t="str">
        <f t="shared" si="317"/>
        <v>-0,00203659553187294+0,0517764963455046i</v>
      </c>
      <c r="J206" s="275" t="str">
        <f ca="1">IMPRODUCT(1/N_FFT2,DQ100)</f>
        <v>0,00373624461646912+2,21124792335655E-07i</v>
      </c>
      <c r="K206" s="274" t="str">
        <f t="shared" ca="1" si="318"/>
        <v>-0,0000076206681588876+0,000193449205388761i</v>
      </c>
      <c r="N206" s="265">
        <f t="shared" ca="1" si="185"/>
        <v>2.9971835382961967</v>
      </c>
      <c r="O206" s="240">
        <f t="shared" ca="1" si="186"/>
        <v>0.99718353829619666</v>
      </c>
      <c r="P206" s="240" t="str">
        <f t="shared" ca="1" si="187"/>
        <v>-0,855312850217951-0,512654793502379i</v>
      </c>
      <c r="Q206" s="240" t="str">
        <f t="shared" ca="1" si="188"/>
        <v>0,470069065969425+0,879437366881551i</v>
      </c>
      <c r="R206" s="240" t="str">
        <f t="shared" ca="1" si="189"/>
        <v>0,0489294771017829-0,995982387052837i</v>
      </c>
      <c r="S206" s="240" t="str">
        <f t="shared" ca="1" si="190"/>
        <v>-0,554005490734521+0,829127809981625i</v>
      </c>
      <c r="T206" s="240" t="str">
        <f t="shared" ca="1" si="191"/>
        <v>0,901443241898728-0,426350900883336i</v>
      </c>
      <c r="U206" s="241" t="str">
        <f t="shared" ca="1" si="192"/>
        <v>-0,992381827001316-0,0977410788074905i</v>
      </c>
      <c r="V206" s="240" t="str">
        <f t="shared" ca="1" si="193"/>
        <v>0,800945328228004+0,594021540214374i</v>
      </c>
      <c r="W206" s="240" t="str">
        <f t="shared" ca="1" si="194"/>
        <v>-0,381605619133173-0,921277461189033i</v>
      </c>
      <c r="X206" s="240" t="str">
        <f t="shared" ca="1" si="195"/>
        <v>-0,146317213693305+0,986390532206159i</v>
      </c>
      <c r="Y206" s="240" t="str">
        <f t="shared" ca="1" si="196"/>
        <v>0,63260653977363-0,770833299024216i</v>
      </c>
      <c r="Z206" s="240" t="str">
        <f t="shared" ca="1" si="197"/>
        <v>-0,938892242380997+0,335941016021721i</v>
      </c>
      <c r="AA206" s="240" t="str">
        <f t="shared" ca="1" si="198"/>
        <v>0,978022936221327+0,194540857595356i</v>
      </c>
      <c r="AB206" s="240" t="str">
        <f t="shared" ca="1" si="199"/>
        <v>-0,738864264885995-0,669667534768859i</v>
      </c>
      <c r="AC206" s="240" t="str">
        <f t="shared" ca="1" si="200"/>
        <v>0,289467101577808+0,954245149923785i</v>
      </c>
      <c r="AD206" s="240" t="str">
        <f t="shared" ca="1" si="201"/>
        <v>0,242295835531794-0,967299197318426i</v>
      </c>
      <c r="AE206" s="240" t="str">
        <f t="shared" ca="1" si="202"/>
        <v>-0,705115242016807+0,705115242016865i</v>
      </c>
      <c r="AF206" s="240" t="str">
        <f t="shared" ca="1" si="203"/>
        <v>0,967299197318432-0,242295835531772i</v>
      </c>
      <c r="AG206" s="240" t="str">
        <f t="shared" ca="1" si="204"/>
        <v>-0,954245149923806-0,289467101577734i</v>
      </c>
      <c r="AH206" s="240" t="str">
        <f t="shared" ca="1" si="205"/>
        <v>0,669667534768842+0,73886426488601i</v>
      </c>
      <c r="AI206" s="240" t="str">
        <f t="shared" ca="1" si="206"/>
        <v>-0,194540857595338-0,97802293622133i</v>
      </c>
      <c r="AJ206" s="240" t="str">
        <f t="shared" ca="1" si="207"/>
        <v>-0,335941016021739+0,938892242380991i</v>
      </c>
      <c r="AK206" s="240" t="str">
        <f t="shared" ca="1" si="208"/>
        <v>0,770833299024229-0,632606539773615i</v>
      </c>
      <c r="AL206" s="240" t="str">
        <f t="shared" ca="1" si="209"/>
        <v>-0,986390532206162+0,146317213693287i</v>
      </c>
      <c r="AM206" s="240" t="str">
        <f t="shared" ca="1" si="210"/>
        <v>0,921277461189024+0,381605619133194i</v>
      </c>
      <c r="AN206" s="240" t="str">
        <f t="shared" ca="1" si="211"/>
        <v>-0,594021540214362-0,800945328228013i</v>
      </c>
      <c r="AO206" s="240" t="str">
        <f t="shared" ca="1" si="212"/>
        <v>0,0977410788074697+0,992381827001318i</v>
      </c>
      <c r="AP206" s="240" t="str">
        <f t="shared" ca="1" si="213"/>
        <v>0,426350900883349-0,901443241898722i</v>
      </c>
      <c r="AQ206" s="240" t="str">
        <f t="shared" ca="1" si="214"/>
        <v>-0,829127809981636+0,554005490734505i</v>
      </c>
      <c r="AR206" s="240" t="str">
        <f t="shared" ca="1" si="215"/>
        <v>-0,829127809981636+0,554005490734505i</v>
      </c>
      <c r="AS206" s="240" t="str">
        <f t="shared" ca="1" si="216"/>
        <v>-0,879437366881537-0,47006906596945i</v>
      </c>
      <c r="AT206" s="240" t="str">
        <f t="shared" ca="1" si="217"/>
        <v>0,512654793502402+0,855312850217938i</v>
      </c>
      <c r="AU206" s="240" t="str">
        <f t="shared" ca="1" si="218"/>
        <v>1,56369759474189E-14-0,997183538296197i</v>
      </c>
      <c r="AV206" s="240" t="str">
        <f t="shared" ca="1" si="219"/>
        <v>-0,512654793502356+0,855312850217966i</v>
      </c>
      <c r="AW206" s="240" t="str">
        <f t="shared" ca="1" si="220"/>
        <v>0,879437366881559-0,470069065969409i</v>
      </c>
      <c r="AX206" s="240" t="str">
        <f t="shared" ca="1" si="221"/>
        <v>-0,995982387052839-0,0489294771017428i</v>
      </c>
      <c r="AY206" s="240" t="str">
        <f t="shared" ca="1" si="222"/>
        <v>0,82912780998161+0,554005490734542i</v>
      </c>
      <c r="AZ206" s="240" t="str">
        <f t="shared" ca="1" si="223"/>
        <v>-0,426350900883409-0,901443241898694i</v>
      </c>
      <c r="BA206" s="240" t="str">
        <f t="shared" ca="1" si="224"/>
        <v>-0,0977410788075149+0,992381827001314i</v>
      </c>
      <c r="BB206" s="240" t="str">
        <f t="shared" ca="1" si="225"/>
        <v>0,594021540214227-0,800945328228113i</v>
      </c>
      <c r="BC206" s="240" t="str">
        <f t="shared" ca="1" si="226"/>
        <v>-0,921277461189003+0,381605619133243i</v>
      </c>
      <c r="BD206" s="240" t="str">
        <f t="shared" ca="1" si="227"/>
        <v>0,986390532206172+0,14631721369322i</v>
      </c>
      <c r="BE206" s="240" t="str">
        <f t="shared" ca="1" si="228"/>
        <v>-0,770833299024204-0,632606539773644i</v>
      </c>
      <c r="BF206" s="240" t="str">
        <f t="shared" ca="1" si="229"/>
        <v>0,335941016021696+0,938892242381006i</v>
      </c>
      <c r="BG206" s="240" t="str">
        <f t="shared" ca="1" si="230"/>
        <v>0,194540857595473-0,978022936221303i</v>
      </c>
      <c r="BH206" s="240" t="str">
        <f t="shared" ca="1" si="231"/>
        <v>-0,66966753476895+0,738864264885913i</v>
      </c>
      <c r="BI206" s="240" t="str">
        <f t="shared" ca="1" si="232"/>
        <v>0,954245149923846-0,289467101577602i</v>
      </c>
      <c r="BJ206" s="240" t="str">
        <f t="shared" ca="1" si="233"/>
        <v>-0,967299197318372-0,242295835532009i</v>
      </c>
      <c r="BK206" s="240" t="str">
        <f t="shared" ca="1" si="234"/>
        <v>0,705115242016634+0,705115242017038i</v>
      </c>
      <c r="BL206" s="240" t="str">
        <f t="shared" ca="1" si="235"/>
        <v>-0,242295835531468-0,967299197318508i</v>
      </c>
      <c r="BM206" s="240" t="str">
        <f t="shared" ca="1" si="236"/>
        <v>-0,289467101578122+0,954245149923689i</v>
      </c>
      <c r="BN206" s="240" t="str">
        <f t="shared" ca="1" si="237"/>
        <v>0,738864264886296-0,669667534768526i</v>
      </c>
      <c r="BO206" s="240" t="str">
        <f t="shared" ca="1" si="238"/>
        <v>-0,978022936221412+0,194540857594926i</v>
      </c>
      <c r="BP206" s="240" t="str">
        <f t="shared" ca="1" si="239"/>
        <v>0,938892242381152+0,335941016021286i</v>
      </c>
      <c r="BQ206" s="240" t="str">
        <f t="shared" ca="1" si="240"/>
        <v>-0,632606539773992-0,77083329902392i</v>
      </c>
      <c r="BR206" s="240" t="str">
        <f t="shared" ca="1" si="241"/>
        <v>0,14631721369365+0,986390532206109i</v>
      </c>
      <c r="BS206" s="240" t="str">
        <f t="shared" ca="1" si="242"/>
        <v>0,381605619132842-0,92127746118917i</v>
      </c>
      <c r="BT206" s="240" t="str">
        <f t="shared" ca="1" si="243"/>
        <v>-0,800945328227846+0,594021540214588i</v>
      </c>
      <c r="BU206" s="240" t="str">
        <f t="shared" ca="1" si="244"/>
        <v>0,992381827001292-0,0977410788077361i</v>
      </c>
      <c r="BV206" s="240" t="str">
        <f t="shared" ca="1" si="245"/>
        <v>-0,901443241898795-0,426350900883196i</v>
      </c>
      <c r="BW206" s="240" t="str">
        <f t="shared" ca="1" si="246"/>
        <v>0,554005490734657+0,829127809981534i</v>
      </c>
      <c r="BX206" s="240" t="str">
        <f t="shared" ca="1" si="247"/>
        <v>-0,0489294771018941-0,995982387052832i</v>
      </c>
      <c r="BY206" s="240" t="str">
        <f t="shared" ca="1" si="248"/>
        <v>-0,470069065969388+0,87943736688157i</v>
      </c>
      <c r="BZ206" s="240" t="str">
        <f t="shared" ca="1" si="249"/>
        <v>0,855312850217946-0,512654793502388i</v>
      </c>
      <c r="CA206" s="240" t="str">
        <f t="shared" ca="1" si="250"/>
        <v>-0,997183538296197-3,12739518948377E-14i</v>
      </c>
      <c r="CB206" s="240" t="str">
        <f t="shared" ca="1" si="251"/>
        <v>0,855312850217899+0,512654793502466i</v>
      </c>
      <c r="CC206" s="240" t="str">
        <f t="shared" ca="1" si="252"/>
        <v>-0,470069065969308-0,879437366881613i</v>
      </c>
      <c r="CD206" s="240" t="str">
        <f t="shared" ca="1" si="253"/>
        <v>-0,0489294771019566+0,995982387052829i</v>
      </c>
      <c r="CE206" s="240" t="str">
        <f t="shared" ca="1" si="254"/>
        <v>0,554005490734733-0,829127809981483i</v>
      </c>
      <c r="CF206" s="240" t="str">
        <f t="shared" ca="1" si="255"/>
        <v>-0,901443241898834+0,426350900883114i</v>
      </c>
      <c r="CG206" s="240" t="str">
        <f t="shared" ca="1" si="256"/>
        <v>0,992381827001283+0,0977410788078266i</v>
      </c>
      <c r="CH206" s="240" t="str">
        <f t="shared" ca="1" si="257"/>
        <v>-0,800945328227808-0,594021540214638i</v>
      </c>
      <c r="CI206" s="240" t="str">
        <f t="shared" ca="1" si="258"/>
        <v>0,381605619132758+0,921277461189205i</v>
      </c>
      <c r="CJ206" s="240" t="str">
        <f t="shared" ca="1" si="259"/>
        <v>0,146317213693739-0,986390532206095i</v>
      </c>
      <c r="CK206" s="240" t="str">
        <f t="shared" ca="1" si="260"/>
        <v>-0,632606539773273+0,770833299024509i</v>
      </c>
      <c r="CL206" s="240" t="str">
        <f t="shared" ca="1" si="261"/>
        <v>0,938892242380839-0,335941016022162i</v>
      </c>
      <c r="CM206" s="240" t="str">
        <f t="shared" ca="1" si="262"/>
        <v>-0,978022936221395-0,194540857595015i</v>
      </c>
      <c r="CN206" s="240" t="str">
        <f t="shared" ca="1" si="263"/>
        <v>0,738864264886235+0,669667534768594i</v>
      </c>
      <c r="CO206" s="240" t="str">
        <f t="shared" ca="1" si="264"/>
        <v>-0,289467101578062-0,954245149923707i</v>
      </c>
      <c r="CP206" s="240" t="str">
        <f t="shared" ca="1" si="265"/>
        <v>-0,242295835531557+0,967299197318486i</v>
      </c>
      <c r="CQ206" s="240" t="str">
        <f t="shared" ca="1" si="266"/>
        <v>0,705115242016698-0,705115242016974i</v>
      </c>
      <c r="CR206" s="240" t="str">
        <f t="shared" ca="1" si="267"/>
        <v>-0,967299197318391+0,242295835531934i</v>
      </c>
      <c r="CS206" s="240" t="str">
        <f t="shared" ca="1" si="268"/>
        <v>0,954245149923828+0,289467101577662i</v>
      </c>
      <c r="CT206" s="240" t="str">
        <f t="shared" ca="1" si="269"/>
        <v>-0,669667534768882-0,738864264885974i</v>
      </c>
      <c r="CU206" s="240" t="str">
        <f t="shared" ca="1" si="270"/>
        <v>0,194540857595397+0,978022936221318i</v>
      </c>
      <c r="CV206" s="240" t="str">
        <f t="shared" ca="1" si="271"/>
        <v>0,335941016021768-0,93889224238098i</v>
      </c>
      <c r="CW206" s="240" t="str">
        <f t="shared" ca="1" si="272"/>
        <v>-0,770833299024262+0,632606539773574i</v>
      </c>
      <c r="CX206" s="240" t="str">
        <f t="shared" ca="1" si="273"/>
        <v>0,986390532206183-0,146317213693144i</v>
      </c>
      <c r="CY206" s="240" t="str">
        <f t="shared" ca="1" si="274"/>
        <v>-0,921277461188974-0,381605619133314i</v>
      </c>
      <c r="CZ206" s="240" t="str">
        <f t="shared" ca="1" si="275"/>
        <v>0,594021540214154+0,800945328228167i</v>
      </c>
      <c r="DA206" s="240" t="str">
        <f t="shared" ca="1" si="276"/>
        <v>-0,097741078807227-0,992381827001342i</v>
      </c>
      <c r="DB206" s="240" t="str">
        <f t="shared" ca="1" si="277"/>
        <v>-0,426350900883659+0,901443241898576i</v>
      </c>
      <c r="DC206" s="240" t="str">
        <f t="shared" ca="1" si="278"/>
        <v>0,829127809981818-0,554005490734231i</v>
      </c>
      <c r="DD206" s="240" t="str">
        <f t="shared" ca="1" si="279"/>
        <v>-0,995982387052858+0,0489294771013548i</v>
      </c>
      <c r="DE206" s="240" t="str">
        <f t="shared" ca="1" si="280"/>
        <v>0,879437366881329+0,47006906596984i</v>
      </c>
      <c r="DF206" s="240" t="str">
        <f t="shared" ca="1" si="281"/>
        <v>-0,5126547935028-0,855312850217698i</v>
      </c>
      <c r="DG206" s="240" t="str">
        <f t="shared" ca="1" si="282"/>
        <v>4,49068135706884E-13+0,997183538296197i</v>
      </c>
      <c r="DH206" s="240" t="str">
        <f t="shared" ca="1" si="283"/>
        <v>0,512654793502054-0,855312850218146i</v>
      </c>
      <c r="DI206" s="240" t="str">
        <f t="shared" ca="1" si="284"/>
        <v>-0,879437366881386+0,470069065969732i</v>
      </c>
      <c r="DJ206" s="240" t="str">
        <f t="shared" ca="1" si="285"/>
        <v>0,995982387052851+0,0489294771015051i</v>
      </c>
      <c r="DK206" s="240" t="str">
        <f t="shared" ca="1" si="286"/>
        <v>-0,82912780998175-0,554005490734333i</v>
      </c>
      <c r="DL206" s="240" t="str">
        <f t="shared" ca="1" si="287"/>
        <v>0,426350900883548+0,901443241898629i</v>
      </c>
      <c r="DM206" s="240" t="str">
        <f t="shared" ca="1" si="288"/>
        <v>0,0977410788073485-0,99238182700133i</v>
      </c>
      <c r="DN206" s="240" t="str">
        <f t="shared" ca="1" si="289"/>
        <v>-0,594021540214252+0,800945328228094i</v>
      </c>
      <c r="DO206" s="240" t="str">
        <f t="shared" ca="1" si="290"/>
        <v>0,92127746118901-0,381605619133227i</v>
      </c>
      <c r="DP206" s="240" t="str">
        <f t="shared" ca="1" si="291"/>
        <v>-0,986390532206161-0,146317213693293i</v>
      </c>
      <c r="DQ206" s="240" t="str">
        <f t="shared" ca="1" si="292"/>
        <v>0,770833299024166+0,632606539773691i</v>
      </c>
      <c r="DR206" s="240" t="str">
        <f t="shared" ca="1" si="293"/>
        <v>-0,335941016021653-0,938892242381021i</v>
      </c>
      <c r="DS206" s="240" t="str">
        <f t="shared" ca="1" si="294"/>
        <v>-0,194540857595518+0,978022936221295i</v>
      </c>
      <c r="DT206" s="240" t="str">
        <f t="shared" ca="1" si="295"/>
        <v>0,669667534768973-0,738864264885892i</v>
      </c>
      <c r="DU206" s="240" t="str">
        <f t="shared" ca="1" si="296"/>
        <v>-0,954245149923855+0,289467101577572i</v>
      </c>
      <c r="DV206" s="240" t="str">
        <f t="shared" ca="1" si="297"/>
        <v>0,967299197318368+0,242295835532026i</v>
      </c>
      <c r="DW206" s="240" t="str">
        <f t="shared" ca="1" si="298"/>
        <v>-0,705115242016592-0,70511524201708i</v>
      </c>
      <c r="DX206" s="240" t="str">
        <f t="shared" ca="1" si="299"/>
        <v>0,24229583553141+0,967299197318523i</v>
      </c>
      <c r="DY206" s="240" t="str">
        <f t="shared" ca="1" si="300"/>
        <v>0,28946710157818-0,954245149923672i</v>
      </c>
      <c r="DZ206" s="240" t="str">
        <f t="shared" ca="1" si="301"/>
        <v>-0,738864264886317+0,669667534768503i</v>
      </c>
      <c r="EA206" s="240" t="str">
        <f t="shared" ca="1" si="302"/>
        <v>0,97802293622123-0,194540857595841i</v>
      </c>
      <c r="EB206" s="240" t="str">
        <f t="shared" ca="1" si="303"/>
        <v>-0,938892242381132-0,335941016021342i</v>
      </c>
      <c r="EC206" s="240" t="str">
        <f t="shared" ca="1" si="304"/>
        <v>0,632606539773945+0,770833299023958i</v>
      </c>
      <c r="ED206" s="240" t="str">
        <f t="shared" ca="1" si="305"/>
        <v>-0,146317213693619-0,986390532206113i</v>
      </c>
      <c r="EE206" s="240" t="str">
        <f t="shared" ca="1" si="306"/>
        <v>-0,38160561913287+0,921277461189158i</v>
      </c>
      <c r="EF206" s="240" t="str">
        <f t="shared" ca="1" si="307"/>
        <v>0,800945328227864-0,594021540214563i</v>
      </c>
      <c r="EG206" s="240" t="str">
        <f t="shared" ca="1" si="308"/>
        <v>-0,992381827001293+0,0977410788077332i</v>
      </c>
      <c r="EH206" s="240" t="str">
        <f t="shared" ca="1" si="309"/>
        <v>0,901443241898769+0,42635090088325i</v>
      </c>
      <c r="EI206" s="240" t="str">
        <f t="shared" ca="1" si="310"/>
        <v>-0,554005490734607-0,829127809981567i</v>
      </c>
      <c r="EJ206" s="240" t="str">
        <f t="shared" ca="1" si="311"/>
        <v>0,0489294771018346+0,995982387052835i</v>
      </c>
      <c r="EK206" s="240" t="str">
        <f t="shared" ca="1" si="312"/>
        <v>0,470069065969416-0,879437366881555i</v>
      </c>
      <c r="EL206" s="240" t="str">
        <f t="shared" ca="1" si="313"/>
        <v>-0,855312850217962+0,512654793502361i</v>
      </c>
      <c r="EM206" s="240" t="str">
        <f t="shared" ca="1" si="314"/>
        <v>0,997183538296197+6,25479037896754E-14i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-0,0727092783198995-0,123742192028731i</v>
      </c>
      <c r="G207" s="247" t="str">
        <f t="shared" si="321"/>
        <v>-0,0607089252238929+0,203545092229521i</v>
      </c>
      <c r="H207" s="247" t="str">
        <f t="shared" si="319"/>
        <v>0,00234097001821386-0,0497240836779257i</v>
      </c>
      <c r="I207" s="247" t="str">
        <f t="shared" si="317"/>
        <v>-0,00202746368281387+0,0512561015763806i</v>
      </c>
      <c r="J207" s="275" t="str">
        <f ca="1">IMPRODUCT(1/N_FFT2,DR100)</f>
        <v>0,00557361343015199+0,0000799876016738992i</v>
      </c>
      <c r="K207" s="274" t="str">
        <f t="shared" ca="1" si="318"/>
        <v>-0,0000154001514479252+0,00028551952416588i</v>
      </c>
      <c r="N207" s="265">
        <f t="shared" ca="1" si="185"/>
        <v>2.9972246434492313</v>
      </c>
      <c r="O207" s="240">
        <f t="shared" ca="1" si="186"/>
        <v>0.99722464344923145</v>
      </c>
      <c r="P207" s="240" t="str">
        <f t="shared" ca="1" si="187"/>
        <v>-0,8676721894782-0,491530224003115i</v>
      </c>
      <c r="Q207" s="240" t="str">
        <f t="shared" ca="1" si="188"/>
        <v>0,51267592577436+0,855348107283724i</v>
      </c>
      <c r="R207" s="240" t="str">
        <f t="shared" ca="1" si="189"/>
        <v>-0,0244731178635642-0,99692429803094i</v>
      </c>
      <c r="S207" s="240" t="str">
        <f t="shared" ca="1" si="190"/>
        <v>-0,47008844280441+0,879473618390098i</v>
      </c>
      <c r="T207" s="240" t="str">
        <f t="shared" ca="1" si="191"/>
        <v>0,842508795372945-0,533512810738107i</v>
      </c>
      <c r="U207" s="241" t="str">
        <f t="shared" ca="1" si="192"/>
        <v>-0,996023442692916+0,0489314940360363i</v>
      </c>
      <c r="V207" s="240" t="str">
        <f t="shared" ca="1" si="193"/>
        <v>0,890745285279875+0,448363497905572i</v>
      </c>
      <c r="W207" s="240" t="str">
        <f t="shared" ca="1" si="194"/>
        <v>-0,554028327533943-0,829161987667301i</v>
      </c>
      <c r="X207" s="240" t="str">
        <f t="shared" ca="1" si="195"/>
        <v>0,073360395706217+0,994522620076725i</v>
      </c>
      <c r="Y207" s="240" t="str">
        <f t="shared" ca="1" si="196"/>
        <v>0,426368475600896-0,901480400516958i</v>
      </c>
      <c r="Z207" s="240" t="str">
        <f t="shared" ca="1" si="197"/>
        <v>-0,815315723784593+0,57421011838181i</v>
      </c>
      <c r="AA207" s="240" t="str">
        <f t="shared" ca="1" si="198"/>
        <v>0,992422734221803-0,0977451078170472i</v>
      </c>
      <c r="AB207" s="240" t="str">
        <f t="shared" ca="1" si="199"/>
        <v>-0,911672497669249-0,404116624869555i</v>
      </c>
      <c r="AC207" s="240" t="str">
        <f t="shared" ca="1" si="200"/>
        <v>0,594046026525382+0,800978344196553i</v>
      </c>
      <c r="AD207" s="240" t="str">
        <f t="shared" ca="1" si="201"/>
        <v>-0,122070941929952-0,989725050020854i</v>
      </c>
      <c r="AE207" s="240" t="str">
        <f t="shared" ca="1" si="202"/>
        <v>-0,381621349394194+0,921315437398615i</v>
      </c>
      <c r="AF207" s="240" t="str">
        <f t="shared" ca="1" si="203"/>
        <v>0,78615848520442-0,613524103555466i</v>
      </c>
      <c r="AG207" s="240" t="str">
        <f t="shared" ca="1" si="204"/>
        <v>-0,986431192457987+0,146323245071867i</v>
      </c>
      <c r="AH207" s="240" t="str">
        <f t="shared" ca="1" si="205"/>
        <v>0,930403411158658+0,358896199487789i</v>
      </c>
      <c r="AI207" s="240" t="str">
        <f t="shared" ca="1" si="206"/>
        <v>-0,632632616606712-0,770865073737156i</v>
      </c>
      <c r="AJ207" s="240" t="str">
        <f t="shared" ca="1" si="207"/>
        <v>0,170487408562426+0,982543145629806i</v>
      </c>
      <c r="AK207" s="240" t="str">
        <f t="shared" ca="1" si="208"/>
        <v>0,335954863930714-0,93893094469388i</v>
      </c>
      <c r="AL207" s="240" t="str">
        <f t="shared" ca="1" si="209"/>
        <v>-0,755107321974039+0,651360055425294i</v>
      </c>
      <c r="AM207" s="240" t="str">
        <f t="shared" ca="1" si="210"/>
        <v>0,978063251550371-0,194548876812905i</v>
      </c>
      <c r="AN207" s="240" t="str">
        <f t="shared" ca="1" si="211"/>
        <v>-0,946892901336874-0,312811161725863i</v>
      </c>
      <c r="AO207" s="240" t="str">
        <f t="shared" ca="1" si="212"/>
        <v>0,669695139302489+0,738894721795376i</v>
      </c>
      <c r="AP207" s="240" t="str">
        <f t="shared" ca="1" si="213"/>
        <v>-0,218493156094741-0,972994208740323i</v>
      </c>
      <c r="AQ207" s="240" t="str">
        <f t="shared" ca="1" si="214"/>
        <v>-0,289479033773856+0,95428448510274i</v>
      </c>
      <c r="AR207" s="240" t="str">
        <f t="shared" ca="1" si="215"/>
        <v>-0,289479033773856+0,95428448510274i</v>
      </c>
      <c r="AS207" s="240" t="str">
        <f t="shared" ca="1" si="216"/>
        <v>-0,967339070601547+0,242305823269233i</v>
      </c>
      <c r="AT207" s="240" t="str">
        <f t="shared" ca="1" si="217"/>
        <v>0,961101243577747+0,265972534476317i</v>
      </c>
      <c r="AU207" s="240" t="str">
        <f t="shared" ca="1" si="218"/>
        <v>-0,705144307749306-0,705144307749271i</v>
      </c>
      <c r="AV207" s="240" t="str">
        <f t="shared" ca="1" si="219"/>
        <v>0,265972534476282+0,961101243577757i</v>
      </c>
      <c r="AW207" s="240" t="str">
        <f t="shared" ca="1" si="220"/>
        <v>0,242305823269269-0,967339070601539i</v>
      </c>
      <c r="AX207" s="240" t="str">
        <f t="shared" ca="1" si="221"/>
        <v>-0,687626823869231+0,722237039065403i</v>
      </c>
      <c r="AY207" s="240" t="str">
        <f t="shared" ca="1" si="222"/>
        <v>0,95428448510275-0,289479033773821i</v>
      </c>
      <c r="AZ207" s="240" t="str">
        <f t="shared" ca="1" si="223"/>
        <v>-0,972994208740336-0,218493156094679i</v>
      </c>
      <c r="BA207" s="240" t="str">
        <f t="shared" ca="1" si="224"/>
        <v>0,738894721795418+0,669695139302443i</v>
      </c>
      <c r="BB207" s="240" t="str">
        <f t="shared" ca="1" si="225"/>
        <v>-0,312811161725358-0,946892901337041i</v>
      </c>
      <c r="BC207" s="240" t="str">
        <f t="shared" ca="1" si="226"/>
        <v>-0,19454887681265+0,978063251550421i</v>
      </c>
      <c r="BD207" s="240" t="str">
        <f t="shared" ca="1" si="227"/>
        <v>0,651360055425252-0,755107321974075i</v>
      </c>
      <c r="BE207" s="240" t="str">
        <f t="shared" ca="1" si="228"/>
        <v>-0,938930944693926+0,335954863930587i</v>
      </c>
      <c r="BF207" s="240" t="str">
        <f t="shared" ca="1" si="229"/>
        <v>0,982543145629749+0,170487408562755i</v>
      </c>
      <c r="BG207" s="240" t="str">
        <f t="shared" ca="1" si="230"/>
        <v>-0,770865073737452-0,632632616606352i</v>
      </c>
      <c r="BH207" s="240" t="str">
        <f t="shared" ca="1" si="231"/>
        <v>0,35889619948794+0,9304034111586i</v>
      </c>
      <c r="BI207" s="240" t="str">
        <f t="shared" ca="1" si="232"/>
        <v>0,146323245071903-0,986431192457981i</v>
      </c>
      <c r="BJ207" s="240" t="str">
        <f t="shared" ca="1" si="233"/>
        <v>-0,613524103555658+0,786158485204271i</v>
      </c>
      <c r="BK207" s="240" t="str">
        <f t="shared" ca="1" si="234"/>
        <v>0,921315437398781-0,381621349393793i</v>
      </c>
      <c r="BL207" s="240" t="str">
        <f t="shared" ca="1" si="235"/>
        <v>-0,989725050020898-0,122070941929595i</v>
      </c>
      <c r="BM207" s="240" t="str">
        <f t="shared" ca="1" si="236"/>
        <v>0,800978344196586+0,594046026525338i</v>
      </c>
      <c r="BN207" s="240" t="str">
        <f t="shared" ca="1" si="237"/>
        <v>-0,404116624869419-0,91167249766931i</v>
      </c>
      <c r="BO207" s="240" t="str">
        <f t="shared" ca="1" si="238"/>
        <v>-0,097745107817394+0,99242273422177i</v>
      </c>
      <c r="BP207" s="240" t="str">
        <f t="shared" ca="1" si="239"/>
        <v>0,574210118381428-0,815315723784861i</v>
      </c>
      <c r="BQ207" s="240" t="str">
        <f t="shared" ca="1" si="240"/>
        <v>-0,901480400516845+0,426368475601135i</v>
      </c>
      <c r="BR207" s="240" t="str">
        <f t="shared" ca="1" si="241"/>
        <v>0,99452262007673+0,0733603957061546i</v>
      </c>
      <c r="BS207" s="240" t="str">
        <f t="shared" ca="1" si="242"/>
        <v>-0,829161987667166-0,554028327534145i</v>
      </c>
      <c r="BT207" s="240" t="str">
        <f t="shared" ca="1" si="243"/>
        <v>0,448363497905175+0,890745285280075i</v>
      </c>
      <c r="BU207" s="240" t="str">
        <f t="shared" ca="1" si="244"/>
        <v>0,0489314940356625-0,996023442692934i</v>
      </c>
      <c r="BV207" s="240" t="str">
        <f t="shared" ca="1" si="245"/>
        <v>-0,533512810737963+0,842508795373037i</v>
      </c>
      <c r="BW207" s="240" t="str">
        <f t="shared" ca="1" si="246"/>
        <v>0,879473618390113-0,470088442804383i</v>
      </c>
      <c r="BX207" s="240" t="str">
        <f t="shared" ca="1" si="247"/>
        <v>-0,996924298030933-0,0244731178638488i</v>
      </c>
      <c r="BY207" s="240" t="str">
        <f t="shared" ca="1" si="248"/>
        <v>0,855348107283468+0,512675925774788i</v>
      </c>
      <c r="BZ207" s="240" t="str">
        <f t="shared" ca="1" si="249"/>
        <v>-0,491530224003351-0,867672189478066i</v>
      </c>
      <c r="CA207" s="240" t="str">
        <f t="shared" ca="1" si="250"/>
        <v>4,83778782536104E-14+0,997224643449231i</v>
      </c>
      <c r="CB207" s="240" t="str">
        <f t="shared" ca="1" si="251"/>
        <v>0,491530224003243-0,867672189478128i</v>
      </c>
      <c r="CC207" s="240" t="str">
        <f t="shared" ca="1" si="252"/>
        <v>-0,855348107283914+0,512675925774044i</v>
      </c>
      <c r="CD207" s="240" t="str">
        <f t="shared" ca="1" si="253"/>
        <v>0,99692429803093-0,0244731178639739i</v>
      </c>
      <c r="CE207" s="240" t="str">
        <f t="shared" ca="1" si="254"/>
        <v>-0,879473618390171-0,470088442804272i</v>
      </c>
      <c r="CF207" s="240" t="str">
        <f t="shared" ca="1" si="255"/>
        <v>0,533512810738069+0,84250879537297i</v>
      </c>
      <c r="CG207" s="240" t="str">
        <f t="shared" ca="1" si="256"/>
        <v>-0,0489314940357874-0,996023442692928i</v>
      </c>
      <c r="CH207" s="240" t="str">
        <f t="shared" ca="1" si="257"/>
        <v>-0,44836349790595+0,890745285279685i</v>
      </c>
      <c r="CI207" s="240" t="str">
        <f t="shared" ca="1" si="258"/>
        <v>0,829161987667097-0,554028327534248i</v>
      </c>
      <c r="CJ207" s="240" t="str">
        <f t="shared" ca="1" si="259"/>
        <v>-0,994522620076721+0,0733603957062793i</v>
      </c>
      <c r="CK207" s="240" t="str">
        <f t="shared" ca="1" si="260"/>
        <v>0,901480400516898+0,426368475601023i</v>
      </c>
      <c r="CL207" s="240" t="str">
        <f t="shared" ca="1" si="261"/>
        <v>-0,574210118381531-0,815315723784789i</v>
      </c>
      <c r="CM207" s="240" t="str">
        <f t="shared" ca="1" si="262"/>
        <v>0,0977451078174903+0,99242273422176i</v>
      </c>
      <c r="CN207" s="240" t="str">
        <f t="shared" ca="1" si="263"/>
        <v>0,404116624869304-0,91167249766936i</v>
      </c>
      <c r="CO207" s="240" t="str">
        <f t="shared" ca="1" si="264"/>
        <v>-0,800978344196512+0,594046026525438i</v>
      </c>
      <c r="CP207" s="240" t="str">
        <f t="shared" ca="1" si="265"/>
        <v>0,989725050020883-0,122070941929718i</v>
      </c>
      <c r="CQ207" s="240" t="str">
        <f t="shared" ca="1" si="266"/>
        <v>-0,921315437398449-0,381621349394594i</v>
      </c>
      <c r="CR207" s="240" t="str">
        <f t="shared" ca="1" si="267"/>
        <v>0,613524103555745+0,786158485204202i</v>
      </c>
      <c r="CS207" s="240" t="str">
        <f t="shared" ca="1" si="268"/>
        <v>-0,146323245072013-0,986431192457965i</v>
      </c>
      <c r="CT207" s="240" t="str">
        <f t="shared" ca="1" si="269"/>
        <v>-0,35889619948781+0,93040341115865i</v>
      </c>
      <c r="CU207" s="240" t="str">
        <f t="shared" ca="1" si="270"/>
        <v>0,770865073737364-0,632632616606459i</v>
      </c>
      <c r="CV207" s="240" t="str">
        <f t="shared" ca="1" si="271"/>
        <v>-0,982543145629728+0,170487408562879i</v>
      </c>
      <c r="CW207" s="240" t="str">
        <f t="shared" ca="1" si="272"/>
        <v>0,938930944693968+0,335954863930469i</v>
      </c>
      <c r="CX207" s="240" t="str">
        <f t="shared" ca="1" si="273"/>
        <v>-0,651360055425336-0,755107321974002i</v>
      </c>
      <c r="CY207" s="240" t="str">
        <f t="shared" ca="1" si="274"/>
        <v>0,194548876812758+0,9780632515504i</v>
      </c>
      <c r="CZ207" s="240" t="str">
        <f t="shared" ca="1" si="275"/>
        <v>0,312811161726194-0,946892901336764i</v>
      </c>
      <c r="DA207" s="240" t="str">
        <f t="shared" ca="1" si="276"/>
        <v>-0,738894721795134+0,669695139302756i</v>
      </c>
      <c r="DB207" s="240" t="str">
        <f t="shared" ca="1" si="277"/>
        <v>0,972994208740287-0,218493156094899i</v>
      </c>
      <c r="DC207" s="240" t="str">
        <f t="shared" ca="1" si="278"/>
        <v>-0,954284485102729-0,289479033773892i</v>
      </c>
      <c r="DD207" s="240" t="str">
        <f t="shared" ca="1" si="279"/>
        <v>0,687626823869024+0,7222370390656i</v>
      </c>
      <c r="DE207" s="240" t="str">
        <f t="shared" ca="1" si="280"/>
        <v>-0,242305823268799-0,967339070601656i</v>
      </c>
      <c r="DF207" s="240" t="str">
        <f t="shared" ca="1" si="281"/>
        <v>-0,265972534475957+0,961101243577846i</v>
      </c>
      <c r="DG207" s="240" t="str">
        <f t="shared" ca="1" si="282"/>
        <v>0,705144307749217-0,70514430774936i</v>
      </c>
      <c r="DH207" s="240" t="str">
        <f t="shared" ca="1" si="283"/>
        <v>-0,961101243577793+0,265972534476152i</v>
      </c>
      <c r="DI207" s="240" t="str">
        <f t="shared" ca="1" si="284"/>
        <v>0,967339070601451+0,242305823269621i</v>
      </c>
      <c r="DJ207" s="240" t="str">
        <f t="shared" ca="1" si="285"/>
        <v>-0,722237039065739-0,687626823868877i</v>
      </c>
      <c r="DK207" s="240" t="str">
        <f t="shared" ca="1" si="286"/>
        <v>0,289479033774058+0,954284485102679i</v>
      </c>
      <c r="DL207" s="240" t="str">
        <f t="shared" ca="1" si="287"/>
        <v>0,218493156094701-0,972994208740331i</v>
      </c>
      <c r="DM207" s="240" t="str">
        <f t="shared" ca="1" si="288"/>
        <v>-0,669695139302628+0,73889472179525i</v>
      </c>
      <c r="DN207" s="240" t="str">
        <f t="shared" ca="1" si="289"/>
        <v>0,946892901337021-0,312811161725417i</v>
      </c>
      <c r="DO207" s="240" t="str">
        <f t="shared" ca="1" si="290"/>
        <v>-0,978063251550433-0,194548876812588i</v>
      </c>
      <c r="DP207" s="240" t="str">
        <f t="shared" ca="1" si="291"/>
        <v>0,755107321974134+0,651360055425183i</v>
      </c>
      <c r="DQ207" s="240" t="str">
        <f t="shared" ca="1" si="292"/>
        <v>-0,335954863930633-0,938930944693909i</v>
      </c>
      <c r="DR207" s="240" t="str">
        <f t="shared" ca="1" si="293"/>
        <v>-0,170487408562681+0,982543145629762i</v>
      </c>
      <c r="DS207" s="240" t="str">
        <f t="shared" ca="1" si="294"/>
        <v>0,632632616607092-0,770865073736845i</v>
      </c>
      <c r="DT207" s="240" t="str">
        <f t="shared" ca="1" si="295"/>
        <v>-0,930403411158588+0,358896199487972i</v>
      </c>
      <c r="DU207" s="240" t="str">
        <f t="shared" ca="1" si="296"/>
        <v>0,98643119245799+0,146323245071841i</v>
      </c>
      <c r="DV207" s="240" t="str">
        <f t="shared" ca="1" si="297"/>
        <v>-0,786158485204327-0,613524103555586i</v>
      </c>
      <c r="DW207" s="240" t="str">
        <f t="shared" ca="1" si="298"/>
        <v>0,381621349393838+0,921315437398762i</v>
      </c>
      <c r="DX207" s="240" t="str">
        <f t="shared" ca="1" si="299"/>
        <v>0,122070941929547-0,989725050020904i</v>
      </c>
      <c r="DY207" s="240" t="str">
        <f t="shared" ca="1" si="300"/>
        <v>-0,594046026525276+0,800978344196632i</v>
      </c>
      <c r="DZ207" s="240" t="str">
        <f t="shared" ca="1" si="301"/>
        <v>0,91167249766929-0,404116624869462i</v>
      </c>
      <c r="EA207" s="240" t="str">
        <f t="shared" ca="1" si="302"/>
        <v>-0,992422734221777-0,0977451078173176i</v>
      </c>
      <c r="EB207" s="240" t="str">
        <f t="shared" ca="1" si="303"/>
        <v>0,815315723784335+0,574210118382177i</v>
      </c>
      <c r="EC207" s="240" t="str">
        <f t="shared" ca="1" si="304"/>
        <v>-0,426368475601205-0,901480400516812i</v>
      </c>
      <c r="ED207" s="240" t="str">
        <f t="shared" ca="1" si="305"/>
        <v>-0,0733603957061064+0,994522620076733i</v>
      </c>
      <c r="EE207" s="240" t="str">
        <f t="shared" ca="1" si="306"/>
        <v>0,554028327534081-0,829161987667208i</v>
      </c>
      <c r="EF207" s="240" t="str">
        <f t="shared" ca="1" si="307"/>
        <v>-0,890745285280054+0,448363497905218i</v>
      </c>
      <c r="EG207" s="240" t="str">
        <f t="shared" ca="1" si="308"/>
        <v>0,996023442692938+0,0489314940355859i</v>
      </c>
      <c r="EH207" s="240" t="str">
        <f t="shared" ca="1" si="309"/>
        <v>-0,842508795373063-0,533512810737922i</v>
      </c>
      <c r="EI207" s="240" t="str">
        <f t="shared" ca="1" si="310"/>
        <v>0,470088442804451+0,879473618390077i</v>
      </c>
      <c r="EJ207" s="240" t="str">
        <f t="shared" ca="1" si="311"/>
        <v>0,0244731178638005-0,996924298030934i</v>
      </c>
      <c r="EK207" s="240" t="str">
        <f t="shared" ca="1" si="312"/>
        <v>-0,512675925774722+0,855348107283508i</v>
      </c>
      <c r="EL207" s="240" t="str">
        <f t="shared" ca="1" si="313"/>
        <v>0,867672189478028-0,491530224003418i</v>
      </c>
      <c r="EM207" s="240" t="str">
        <f t="shared" ca="1" si="314"/>
        <v>-0,997224643449231+9,67557565072209E-14i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-0,0723205749811025-0,121966853032376i</v>
      </c>
      <c r="G208" s="247" t="str">
        <f t="shared" si="321"/>
        <v>-0,059529141644263+0,20198004737721i</v>
      </c>
      <c r="H208" s="247" t="str">
        <f t="shared" si="319"/>
        <v>0,00233339620576185-0,0492628948430191i</v>
      </c>
      <c r="I208" s="247" t="str">
        <f t="shared" si="317"/>
        <v>-0,00201900673075677+0,0507463293792516i</v>
      </c>
      <c r="J208" s="275" t="str">
        <f ca="1">IMPRODUCT(1/N_FFT2,DS100)</f>
        <v>0,0040562162756625-2,01022606259333E-07i</v>
      </c>
      <c r="K208" s="274" t="str">
        <f t="shared" ca="1" si="318"/>
        <v>-8,17932680257784E-06+0,000205838493024246i</v>
      </c>
      <c r="N208" s="265">
        <f t="shared" ca="1" si="185"/>
        <v>2.9972629239868867</v>
      </c>
      <c r="O208" s="240">
        <f t="shared" ca="1" si="186"/>
        <v>0.99726292398688665</v>
      </c>
      <c r="P208" s="240" t="str">
        <f t="shared" ca="1" si="187"/>
        <v>-0,879507378810254-0,47010648812497i</v>
      </c>
      <c r="Q208" s="240" t="str">
        <f t="shared" ca="1" si="188"/>
        <v>0,554049595061208+0,829193816771077i</v>
      </c>
      <c r="R208" s="240" t="str">
        <f t="shared" ca="1" si="189"/>
        <v>-0,0977488599658864-0,992460830428206i</v>
      </c>
      <c r="S208" s="240" t="str">
        <f t="shared" ca="1" si="190"/>
        <v>-0,381635998721704+0,921350804003862i</v>
      </c>
      <c r="T208" s="240" t="str">
        <f t="shared" ca="1" si="191"/>
        <v>0,770894664992977-0,632656901522651i</v>
      </c>
      <c r="U208" s="241" t="str">
        <f t="shared" ca="1" si="192"/>
        <v>-0,97810079653823+0,19455634497532i</v>
      </c>
      <c r="V208" s="240" t="str">
        <f t="shared" ca="1" si="193"/>
        <v>0,954321117293291+0,289490146027391i</v>
      </c>
      <c r="W208" s="240" t="str">
        <f t="shared" ca="1" si="194"/>
        <v>-0,705171376177049-0,705171376177055i</v>
      </c>
      <c r="X208" s="240" t="str">
        <f t="shared" ca="1" si="195"/>
        <v>0,289490146027381+0,954321117293294i</v>
      </c>
      <c r="Y208" s="240" t="str">
        <f t="shared" ca="1" si="196"/>
        <v>0,194556344975328-0,978100796538228i</v>
      </c>
      <c r="Z208" s="240" t="str">
        <f t="shared" ca="1" si="197"/>
        <v>-0,632656901522657+0,770894664992972i</v>
      </c>
      <c r="AA208" s="240" t="str">
        <f t="shared" ca="1" si="198"/>
        <v>0,921350804003827-0,381635998721788i</v>
      </c>
      <c r="AB208" s="240" t="str">
        <f t="shared" ca="1" si="199"/>
        <v>-0,992460830428202-0,0977488599659339i</v>
      </c>
      <c r="AC208" s="240" t="str">
        <f t="shared" ca="1" si="200"/>
        <v>0,82919381677106+0,554049595061233i</v>
      </c>
      <c r="AD208" s="240" t="str">
        <f t="shared" ca="1" si="201"/>
        <v>-0,470106488124955-0,879507378810262i</v>
      </c>
      <c r="AE208" s="240" t="str">
        <f t="shared" ca="1" si="202"/>
        <v>-1,05068975046433E-14+0,997262923986887i</v>
      </c>
      <c r="AF208" s="240" t="str">
        <f t="shared" ca="1" si="203"/>
        <v>0,470106488124967-0,879507378810255i</v>
      </c>
      <c r="AG208" s="240" t="str">
        <f t="shared" ca="1" si="204"/>
        <v>-0,829193816771071+0,554049595061216i</v>
      </c>
      <c r="AH208" s="240" t="str">
        <f t="shared" ca="1" si="205"/>
        <v>0,992460830428203-0,09774885996592i</v>
      </c>
      <c r="AI208" s="240" t="str">
        <f t="shared" ca="1" si="206"/>
        <v>-0,921350804003858-0,381635998721712i</v>
      </c>
      <c r="AJ208" s="240" t="str">
        <f t="shared" ca="1" si="207"/>
        <v>0,632656901522641+0,770894664992985i</v>
      </c>
      <c r="AK208" s="240" t="str">
        <f t="shared" ca="1" si="208"/>
        <v>-0,194556344975311-0,978100796538232i</v>
      </c>
      <c r="AL208" s="240" t="str">
        <f t="shared" ca="1" si="209"/>
        <v>-0,289490146027401+0,954321117293288i</v>
      </c>
      <c r="AM208" s="240" t="str">
        <f t="shared" ca="1" si="210"/>
        <v>0,70517137617706-0,705171376177044i</v>
      </c>
      <c r="AN208" s="240" t="str">
        <f t="shared" ca="1" si="211"/>
        <v>-0,954321117293295+0,289490146027378i</v>
      </c>
      <c r="AO208" s="240" t="str">
        <f t="shared" ca="1" si="212"/>
        <v>0,978100796538227+0,194556344975335i</v>
      </c>
      <c r="AP208" s="240" t="str">
        <f t="shared" ca="1" si="213"/>
        <v>-0,770894664992965-0,632656901522665i</v>
      </c>
      <c r="AQ208" s="240" t="str">
        <f t="shared" ca="1" si="214"/>
        <v>0,381635998721775+0,921350804003832i</v>
      </c>
      <c r="AR208" s="240" t="str">
        <f t="shared" ca="1" si="215"/>
        <v>0,381635998721775+0,921350804003832i</v>
      </c>
      <c r="AS208" s="240" t="str">
        <f t="shared" ca="1" si="216"/>
        <v>-0,554049595061236+0,829193816771058i</v>
      </c>
      <c r="AT208" s="240" t="str">
        <f t="shared" ca="1" si="217"/>
        <v>0,879507378810267-0,470106488124945i</v>
      </c>
      <c r="AU208" s="240" t="str">
        <f t="shared" ca="1" si="218"/>
        <v>-0,997262923986887-2,10137950092865E-14i</v>
      </c>
      <c r="AV208" s="240" t="str">
        <f t="shared" ca="1" si="219"/>
        <v>0,879507378810247+0,470106488124983i</v>
      </c>
      <c r="AW208" s="240" t="str">
        <f t="shared" ca="1" si="220"/>
        <v>-0,554049595061213-0,829193816771073i</v>
      </c>
      <c r="AX208" s="240" t="str">
        <f t="shared" ca="1" si="221"/>
        <v>0,0977488599659096+0,992460830428204i</v>
      </c>
      <c r="AY208" s="240" t="str">
        <f t="shared" ca="1" si="222"/>
        <v>0,381635998721722-0,921350804003854i</v>
      </c>
      <c r="AZ208" s="240" t="str">
        <f t="shared" ca="1" si="223"/>
        <v>-0,770894664992929+0,632656901522709i</v>
      </c>
      <c r="BA208" s="240" t="str">
        <f t="shared" ca="1" si="224"/>
        <v>0,978100796538174-0,1945563449756i</v>
      </c>
      <c r="BB208" s="240" t="str">
        <f t="shared" ca="1" si="225"/>
        <v>-0,954321117293258-0,2894901460275i</v>
      </c>
      <c r="BC208" s="240" t="str">
        <f t="shared" ca="1" si="226"/>
        <v>0,705171376177387+0,705171376176717i</v>
      </c>
      <c r="BD208" s="240" t="str">
        <f t="shared" ca="1" si="227"/>
        <v>-0,289490146027456-0,954321117293271i</v>
      </c>
      <c r="BE208" s="240" t="str">
        <f t="shared" ca="1" si="228"/>
        <v>-0,194556344975644+0,978100796538165i</v>
      </c>
      <c r="BF208" s="240" t="str">
        <f t="shared" ca="1" si="229"/>
        <v>0,632656901522437-0,770894664993151i</v>
      </c>
      <c r="BG208" s="240" t="str">
        <f t="shared" ca="1" si="230"/>
        <v>-0,921350804003872+0,38163599872168i</v>
      </c>
      <c r="BH208" s="240" t="str">
        <f t="shared" ca="1" si="231"/>
        <v>0,992460830428161+0,0977488599663497i</v>
      </c>
      <c r="BI208" s="240" t="str">
        <f t="shared" ca="1" si="232"/>
        <v>-0,829193816771159-0,554049595061086i</v>
      </c>
      <c r="BJ208" s="240" t="str">
        <f t="shared" ca="1" si="233"/>
        <v>0,470106488124767+0,879507378810361i</v>
      </c>
      <c r="BK208" s="240" t="str">
        <f t="shared" ca="1" si="234"/>
        <v>-3,72380125466673E-13-0,997262923986887i</v>
      </c>
      <c r="BL208" s="240" t="str">
        <f t="shared" ca="1" si="235"/>
        <v>-0,470106488124986+0,879507378810246i</v>
      </c>
      <c r="BM208" s="240" t="str">
        <f t="shared" ca="1" si="236"/>
        <v>0,829193816771295-0,55404959506088i</v>
      </c>
      <c r="BN208" s="240" t="str">
        <f t="shared" ca="1" si="237"/>
        <v>-0,992460830428186+0,0977488599660895i</v>
      </c>
      <c r="BO208" s="240" t="str">
        <f t="shared" ca="1" si="238"/>
        <v>0,921350804003777+0,381635998721908i</v>
      </c>
      <c r="BP208" s="240" t="str">
        <f t="shared" ca="1" si="239"/>
        <v>-0,632656901523025-0,770894664992671i</v>
      </c>
      <c r="BQ208" s="240" t="str">
        <f t="shared" ca="1" si="240"/>
        <v>0,194556344975388+0,978100796538216i</v>
      </c>
      <c r="BR208" s="240" t="str">
        <f t="shared" ca="1" si="241"/>
        <v>0,289490146027693-0,954321117293199i</v>
      </c>
      <c r="BS208" s="240" t="str">
        <f t="shared" ca="1" si="242"/>
        <v>-0,70517137617687+0,705171376177234i</v>
      </c>
      <c r="BT208" s="240" t="str">
        <f t="shared" ca="1" si="243"/>
        <v>0,95432111729333-0,289490146027263i</v>
      </c>
      <c r="BU208" s="240" t="str">
        <f t="shared" ca="1" si="244"/>
        <v>-0,978100796538123-0,194556344975857i</v>
      </c>
      <c r="BV208" s="240" t="str">
        <f t="shared" ca="1" si="245"/>
        <v>0,770894664993015+0,632656901522605i</v>
      </c>
      <c r="BW208" s="240" t="str">
        <f t="shared" ca="1" si="246"/>
        <v>-0,381635998721493-0,921350804003949i</v>
      </c>
      <c r="BX208" s="240" t="str">
        <f t="shared" ca="1" si="247"/>
        <v>-0,0977488599655775+0,992460830428237i</v>
      </c>
      <c r="BY208" s="240" t="str">
        <f t="shared" ca="1" si="248"/>
        <v>0,554049595061254-0,829193816771046i</v>
      </c>
      <c r="BZ208" s="240" t="str">
        <f t="shared" ca="1" si="249"/>
        <v>-0,879507378810457+0,470106488124589i</v>
      </c>
      <c r="CA208" s="240" t="str">
        <f t="shared" ca="1" si="250"/>
        <v>0,997262923986887-1,56379829340319E-13i</v>
      </c>
      <c r="CB208" s="240" t="str">
        <f t="shared" ca="1" si="251"/>
        <v>-0,87950737881015-0,470106488125163i</v>
      </c>
      <c r="CC208" s="240" t="str">
        <f t="shared" ca="1" si="252"/>
        <v>0,554049595061537+0,829193816770857i</v>
      </c>
      <c r="CD208" s="240" t="str">
        <f t="shared" ca="1" si="253"/>
        <v>-0,0977488599658887-0,992460830428206i</v>
      </c>
      <c r="CE208" s="240" t="str">
        <f t="shared" ca="1" si="254"/>
        <v>-0,381635998722095+0,9213508040037i</v>
      </c>
      <c r="CF208" s="240" t="str">
        <f t="shared" ca="1" si="255"/>
        <v>0,770894664992816-0,632656901522846i</v>
      </c>
      <c r="CG208" s="240" t="str">
        <f t="shared" ca="1" si="256"/>
        <v>-0,978100796538256+0,194556344975191i</v>
      </c>
      <c r="CH208" s="240" t="str">
        <f t="shared" ca="1" si="257"/>
        <v>0,954321117293428+0,289490146026937i</v>
      </c>
      <c r="CI208" s="240" t="str">
        <f t="shared" ca="1" si="258"/>
        <v>-0,705171376177091-0,705171376177013i</v>
      </c>
      <c r="CJ208" s="240" t="str">
        <f t="shared" ca="1" si="259"/>
        <v>0,28949014602707+0,954321117293388i</v>
      </c>
      <c r="CK208" s="240" t="str">
        <f t="shared" ca="1" si="260"/>
        <v>0,194556344975082-0,978100796538277i</v>
      </c>
      <c r="CL208" s="240" t="str">
        <f t="shared" ca="1" si="261"/>
        <v>-0,63265690152276+0,770894664992886i</v>
      </c>
      <c r="CM208" s="240" t="str">
        <f t="shared" ca="1" si="262"/>
        <v>0,921350804004026-0,381635998721307i</v>
      </c>
      <c r="CN208" s="240" t="str">
        <f t="shared" ca="1" si="263"/>
        <v>-0,992460830428217-0,0977488599657783i</v>
      </c>
      <c r="CO208" s="240" t="str">
        <f t="shared" ca="1" si="264"/>
        <v>0,829193816770935+0,554049595061422i</v>
      </c>
      <c r="CP208" s="240" t="str">
        <f t="shared" ca="1" si="265"/>
        <v>-0,470106488125286-0,879507378810084i</v>
      </c>
      <c r="CQ208" s="240" t="str">
        <f t="shared" ca="1" si="266"/>
        <v>-4,54485082603986E-14+0,997262923986887i</v>
      </c>
      <c r="CR208" s="240" t="str">
        <f t="shared" ca="1" si="267"/>
        <v>0,470106488125342-0,879507378810055i</v>
      </c>
      <c r="CS208" s="240" t="str">
        <f t="shared" ca="1" si="268"/>
        <v>-0,829193816770984+0,554049595061346i</v>
      </c>
      <c r="CT208" s="240" t="str">
        <f t="shared" ca="1" si="269"/>
        <v>0,992460830428226-0,0977488599656878i</v>
      </c>
      <c r="CU208" s="240" t="str">
        <f t="shared" ca="1" si="270"/>
        <v>-0,921350804004002-0,381635998721365i</v>
      </c>
      <c r="CV208" s="240" t="str">
        <f t="shared" ca="1" si="271"/>
        <v>0,63265690152269+0,770894664992944i</v>
      </c>
      <c r="CW208" s="240" t="str">
        <f t="shared" ca="1" si="272"/>
        <v>-0,194556344974992-0,978100796538295i</v>
      </c>
      <c r="CX208" s="240" t="str">
        <f t="shared" ca="1" si="273"/>
        <v>-0,289490146027157+0,954321117293362i</v>
      </c>
      <c r="CY208" s="240" t="str">
        <f t="shared" ca="1" si="274"/>
        <v>0,705171376177155-0,705171376176949i</v>
      </c>
      <c r="CZ208" s="240" t="str">
        <f t="shared" ca="1" si="275"/>
        <v>-0,954321117293159+0,289490146027826i</v>
      </c>
      <c r="DA208" s="240" t="str">
        <f t="shared" ca="1" si="276"/>
        <v>0,978100796538238+0,194556344975279i</v>
      </c>
      <c r="DB208" s="240" t="str">
        <f t="shared" ca="1" si="277"/>
        <v>-0,770894664992758-0,632656901522917i</v>
      </c>
      <c r="DC208" s="240" t="str">
        <f t="shared" ca="1" si="278"/>
        <v>0,381635998722011+0,921350804003734i</v>
      </c>
      <c r="DD208" s="240" t="str">
        <f t="shared" ca="1" si="279"/>
        <v>0,0977488599659792-0,992460830428197i</v>
      </c>
      <c r="DE208" s="240" t="str">
        <f t="shared" ca="1" si="280"/>
        <v>-0,554049595061589+0,829193816770822i</v>
      </c>
      <c r="DF208" s="240" t="str">
        <f t="shared" ca="1" si="281"/>
        <v>0,879507378810193-0,470106488125083i</v>
      </c>
      <c r="DG208" s="240" t="str">
        <f t="shared" ca="1" si="282"/>
        <v>-0,997262923986887-2,47276845861116E-13i</v>
      </c>
      <c r="DH208" s="240" t="str">
        <f t="shared" ca="1" si="283"/>
        <v>0,879507378810427+0,470106488124645i</v>
      </c>
      <c r="DI208" s="240" t="str">
        <f t="shared" ca="1" si="284"/>
        <v>-0,554049595061178-0,829193816771097i</v>
      </c>
      <c r="DJ208" s="240" t="str">
        <f t="shared" ca="1" si="285"/>
        <v>0,0977488599654588+0,992460830428249i</v>
      </c>
      <c r="DK208" s="240" t="str">
        <f t="shared" ca="1" si="286"/>
        <v>0,381635998721577-0,921350804003914i</v>
      </c>
      <c r="DL208" s="240" t="str">
        <f t="shared" ca="1" si="287"/>
        <v>-0,770894664993091+0,632656901522512i</v>
      </c>
      <c r="DM208" s="240" t="str">
        <f t="shared" ca="1" si="288"/>
        <v>0,978100796538146-0,194556344975739i</v>
      </c>
      <c r="DN208" s="240" t="str">
        <f t="shared" ca="1" si="289"/>
        <v>-0,954321117293312-0,289490146027323i</v>
      </c>
      <c r="DO208" s="240" t="str">
        <f t="shared" ca="1" si="290"/>
        <v>0,705171376176806+0,705171376177298i</v>
      </c>
      <c r="DP208" s="240" t="str">
        <f t="shared" ca="1" si="291"/>
        <v>-0,289490146027633-0,954321117293217i</v>
      </c>
      <c r="DQ208" s="240" t="str">
        <f t="shared" ca="1" si="292"/>
        <v>-0,194556344975478+0,978100796538199i</v>
      </c>
      <c r="DR208" s="240" t="str">
        <f t="shared" ca="1" si="293"/>
        <v>0,632656901523094-0,770894664992613i</v>
      </c>
      <c r="DS208" s="240" t="str">
        <f t="shared" ca="1" si="294"/>
        <v>-0,921350804003812+0,381635998721824i</v>
      </c>
      <c r="DT208" s="240" t="str">
        <f t="shared" ca="1" si="295"/>
        <v>0,992460830428175+0,0977488599662082i</v>
      </c>
      <c r="DU208" s="240" t="str">
        <f t="shared" ca="1" si="296"/>
        <v>-0,829193816771246-0,554049595060956i</v>
      </c>
      <c r="DV208" s="240" t="str">
        <f t="shared" ca="1" si="297"/>
        <v>0,47010648812493+0,879507378810275i</v>
      </c>
      <c r="DW208" s="240" t="str">
        <f t="shared" ca="1" si="298"/>
        <v>4,49105183461835E-13-0,997262923986887i</v>
      </c>
      <c r="DX208" s="240" t="str">
        <f t="shared" ca="1" si="299"/>
        <v>-0,470106488124822+0,879507378810332i</v>
      </c>
      <c r="DY208" s="240" t="str">
        <f t="shared" ca="1" si="300"/>
        <v>0,829193816771209-0,554049595061011i</v>
      </c>
      <c r="DZ208" s="240" t="str">
        <f t="shared" ca="1" si="301"/>
        <v>-0,992460830428168+0,0977488599662733i</v>
      </c>
      <c r="EA208" s="240" t="str">
        <f t="shared" ca="1" si="302"/>
        <v>0,921350804003837+0,381635998721764i</v>
      </c>
      <c r="EB208" s="240" t="str">
        <f t="shared" ca="1" si="303"/>
        <v>-0,632656901522356-0,770894664993218i</v>
      </c>
      <c r="EC208" s="240" t="str">
        <f t="shared" ca="1" si="304"/>
        <v>0,194556344975542+0,978100796538186i</v>
      </c>
      <c r="ED208" s="240" t="str">
        <f t="shared" ca="1" si="305"/>
        <v>0,28949014602757-0,954321117293236i</v>
      </c>
      <c r="EE208" s="240" t="str">
        <f t="shared" ca="1" si="306"/>
        <v>-0,705171376176759+0,705171376177345i</v>
      </c>
      <c r="EF208" s="240" t="str">
        <f t="shared" ca="1" si="307"/>
        <v>0,954321117293276-0,28949014602744i</v>
      </c>
      <c r="EG208" s="240" t="str">
        <f t="shared" ca="1" si="308"/>
        <v>-0,978100796538159-0,194556344975675i</v>
      </c>
      <c r="EH208" s="240" t="str">
        <f t="shared" ca="1" si="309"/>
        <v>0,770894664993131+0,632656901522462i</v>
      </c>
      <c r="EI208" s="240" t="str">
        <f t="shared" ca="1" si="310"/>
        <v>-0,381635998721638-0,921350804003889i</v>
      </c>
      <c r="EJ208" s="240" t="str">
        <f t="shared" ca="1" si="311"/>
        <v>-0,0977488599664091+0,992460830428155i</v>
      </c>
      <c r="EK208" s="240" t="str">
        <f t="shared" ca="1" si="312"/>
        <v>0,554049595061124-0,829193816771133i</v>
      </c>
      <c r="EL208" s="240" t="str">
        <f t="shared" ca="1" si="313"/>
        <v>-0,879507378810396+0,470106488124702i</v>
      </c>
      <c r="EM208" s="240" t="str">
        <f t="shared" ca="1" si="314"/>
        <v>0,997262923986887-3,12759658680639E-13i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-0,0719319424486656-0,120225343975539i</v>
      </c>
      <c r="G209" s="247" t="str">
        <f t="shared" si="321"/>
        <v>-0,0583786904771782+0,200433170666908i</v>
      </c>
      <c r="H209" s="247" t="str">
        <f t="shared" si="319"/>
        <v>0,00232604417899795-0,0488101679549792i</v>
      </c>
      <c r="I209" s="247" t="str">
        <f t="shared" si="317"/>
        <v>-0,00201117946676542+0,0502468556809916i</v>
      </c>
      <c r="J209" s="275" t="str">
        <f ca="1">IMPRODUCT(1/N_FFT2,DT100)</f>
        <v>0,00238617415253739-0,0000799876606391648i</v>
      </c>
      <c r="K209" s="274" t="str">
        <f t="shared" ca="1" si="318"/>
        <v>-7,79896019313329E-07+0,000120058617812931i</v>
      </c>
      <c r="N209" s="265">
        <f t="shared" ca="1" si="185"/>
        <v>2.9972985373617651</v>
      </c>
      <c r="O209" s="240">
        <f t="shared" ca="1" si="186"/>
        <v>0.99729853736176499</v>
      </c>
      <c r="P209" s="240" t="str">
        <f t="shared" ca="1" si="187"/>
        <v>-0,890811289118273-0,448396721445816i</v>
      </c>
      <c r="Q209" s="240" t="str">
        <f t="shared" ca="1" si="188"/>
        <v>0,594090045077727+0,801037696343599i</v>
      </c>
      <c r="R209" s="240" t="str">
        <f t="shared" ca="1" si="189"/>
        <v>-0,170500041605248-0,98261595164974i</v>
      </c>
      <c r="S209" s="240" t="str">
        <f t="shared" ca="1" si="190"/>
        <v>-0,289500484044439+0,954355197168198i</v>
      </c>
      <c r="T209" s="240" t="str">
        <f t="shared" ca="1" si="191"/>
        <v>0,687677776717906-0,722290556516029i</v>
      </c>
      <c r="U209" s="241" t="str">
        <f t="shared" ca="1" si="192"/>
        <v>-0,939000519068694+0,335979758040034i</v>
      </c>
      <c r="V209" s="240" t="str">
        <f t="shared" ca="1" si="193"/>
        <v>0,989798388216778+0,122079987333651i</v>
      </c>
      <c r="W209" s="240" t="str">
        <f t="shared" ca="1" si="194"/>
        <v>-0,829223428210101-0,554069380792157i</v>
      </c>
      <c r="X209" s="240" t="str">
        <f t="shared" ca="1" si="195"/>
        <v>0,491566646179002+0,867736483610228i</v>
      </c>
      <c r="Y209" s="240" t="str">
        <f t="shared" ca="1" si="196"/>
        <v>-0,048935119838494-0,996097247596995i</v>
      </c>
      <c r="Z209" s="240" t="str">
        <f t="shared" ca="1" si="197"/>
        <v>-0,404146569735772+0,911740052204972i</v>
      </c>
      <c r="AA209" s="240" t="str">
        <f t="shared" ca="1" si="198"/>
        <v>0,770922194504012-0,63267949440853i</v>
      </c>
      <c r="AB209" s="240" t="str">
        <f t="shared" ca="1" si="199"/>
        <v>-0,973066307188175+0,218509346342633i</v>
      </c>
      <c r="AC209" s="240" t="str">
        <f t="shared" ca="1" si="200"/>
        <v>0,967410750006116+0,242323778025437i</v>
      </c>
      <c r="AD209" s="240" t="str">
        <f t="shared" ca="1" si="201"/>
        <v>-0,755163275098324-0,651408320922208i</v>
      </c>
      <c r="AE209" s="240" t="str">
        <f t="shared" ca="1" si="202"/>
        <v>0,381649627370253+0,921383706471991i</v>
      </c>
      <c r="AF209" s="240" t="str">
        <f t="shared" ca="1" si="203"/>
        <v>0,0733658316795985-0,994596313770505i</v>
      </c>
      <c r="AG209" s="240" t="str">
        <f t="shared" ca="1" si="204"/>
        <v>-0,512713914837609+0,855411488206587i</v>
      </c>
      <c r="AH209" s="240" t="str">
        <f t="shared" ca="1" si="205"/>
        <v>0,842571224908409-0,533552343805422i</v>
      </c>
      <c r="AI209" s="240" t="str">
        <f t="shared" ca="1" si="206"/>
        <v>-0,992496272314947+0,0977523506870865i</v>
      </c>
      <c r="AJ209" s="240" t="str">
        <f t="shared" ca="1" si="207"/>
        <v>0,930472353646935+0,358922793540127i</v>
      </c>
      <c r="AK209" s="240" t="str">
        <f t="shared" ca="1" si="208"/>
        <v>-0,669744763421142-0,738949473573041i</v>
      </c>
      <c r="AL209" s="240" t="str">
        <f t="shared" ca="1" si="209"/>
        <v>0,265992242925401+0,961172460762079i</v>
      </c>
      <c r="AM209" s="240" t="str">
        <f t="shared" ca="1" si="210"/>
        <v>0,19456329280012-0,97813572561209i</v>
      </c>
      <c r="AN209" s="240" t="str">
        <f t="shared" ca="1" si="211"/>
        <v>-0,613569565424781+0,786216739206412i</v>
      </c>
      <c r="AO209" s="240" t="str">
        <f t="shared" ca="1" si="212"/>
        <v>0,901547199822714-0,426400069319575i</v>
      </c>
      <c r="AP209" s="240" t="str">
        <f t="shared" ca="1" si="213"/>
        <v>-0,99699816968801-0,0244749313109418i</v>
      </c>
      <c r="AQ209" s="240" t="str">
        <f t="shared" ca="1" si="214"/>
        <v>0,879538787002841+0,4701232761537i</v>
      </c>
      <c r="AR209" s="240" t="str">
        <f t="shared" ca="1" si="215"/>
        <v>0,879538787002841+0,4701232761537i</v>
      </c>
      <c r="AS209" s="240" t="str">
        <f t="shared" ca="1" si="216"/>
        <v>0,146334087560684+0,986504286580498i</v>
      </c>
      <c r="AT209" s="240" t="str">
        <f t="shared" ca="1" si="217"/>
        <v>0,312834340896914-0,946963065689212i</v>
      </c>
      <c r="AU209" s="240" t="str">
        <f t="shared" ca="1" si="218"/>
        <v>-0,705196558635906+0,705196558635953i</v>
      </c>
      <c r="AV209" s="240" t="str">
        <f t="shared" ca="1" si="219"/>
        <v>0,946963065689222-0,312834340896882i</v>
      </c>
      <c r="AW209" s="240" t="str">
        <f t="shared" ca="1" si="220"/>
        <v>-0,986504286580493-0,146334087560717i</v>
      </c>
      <c r="AX209" s="240" t="str">
        <f t="shared" ca="1" si="221"/>
        <v>0,81537613832524+0,574252667101979i</v>
      </c>
      <c r="AY209" s="240" t="str">
        <f t="shared" ca="1" si="222"/>
        <v>-0,470123276153683-0,87953878700285i</v>
      </c>
      <c r="AZ209" s="240" t="str">
        <f t="shared" ca="1" si="223"/>
        <v>0,0244749313110078+0,996998169688008i</v>
      </c>
      <c r="BA209" s="240" t="str">
        <f t="shared" ca="1" si="224"/>
        <v>0,426400069319784-0,901547199822616i</v>
      </c>
      <c r="BB209" s="240" t="str">
        <f t="shared" ca="1" si="225"/>
        <v>-0,786216739206249+0,613569565424989i</v>
      </c>
      <c r="BC209" s="240" t="str">
        <f t="shared" ca="1" si="226"/>
        <v>0,978135725612155-0,194563292799796i</v>
      </c>
      <c r="BD209" s="240" t="str">
        <f t="shared" ca="1" si="227"/>
        <v>-0,961172460762097-0,265992242925337i</v>
      </c>
      <c r="BE209" s="240" t="str">
        <f t="shared" ca="1" si="228"/>
        <v>0,738949473572752+0,669744763421461i</v>
      </c>
      <c r="BF209" s="240" t="str">
        <f t="shared" ca="1" si="229"/>
        <v>-0,35892279354009-0,93047235364695i</v>
      </c>
      <c r="BG209" s="240" t="str">
        <f t="shared" ca="1" si="230"/>
        <v>-0,0977523506866189+0,992496272314993i</v>
      </c>
      <c r="BH209" s="240" t="str">
        <f t="shared" ca="1" si="231"/>
        <v>0,533552343805528-0,842571224908341i</v>
      </c>
      <c r="BI209" s="240" t="str">
        <f t="shared" ca="1" si="232"/>
        <v>-0,855411488206448+0,512713914837842i</v>
      </c>
      <c r="BJ209" s="240" t="str">
        <f t="shared" ca="1" si="233"/>
        <v>0,994596313770522-0,0733658316793674i</v>
      </c>
      <c r="BK209" s="240" t="str">
        <f t="shared" ca="1" si="234"/>
        <v>-0,921383706472054-0,381649627370101i</v>
      </c>
      <c r="BL209" s="240" t="str">
        <f t="shared" ca="1" si="235"/>
        <v>0,651408320921956+0,75516327509854i</v>
      </c>
      <c r="BM209" s="240" t="str">
        <f t="shared" ca="1" si="236"/>
        <v>-0,242323778025501-0,9674107500061i</v>
      </c>
      <c r="BN209" s="240" t="str">
        <f t="shared" ca="1" si="237"/>
        <v>-0,21850934634306+0,973066307188079i</v>
      </c>
      <c r="BO209" s="240" t="str">
        <f t="shared" ca="1" si="238"/>
        <v>0,632679494408562-0,770922194503987i</v>
      </c>
      <c r="BP209" s="240" t="str">
        <f t="shared" ca="1" si="239"/>
        <v>-0,911740052204827+0,404146569736098i</v>
      </c>
      <c r="BQ209" s="240" t="str">
        <f t="shared" ca="1" si="240"/>
        <v>0,996097247596988+0,0489351198386368i</v>
      </c>
      <c r="BR209" s="240" t="str">
        <f t="shared" ca="1" si="241"/>
        <v>-0,867736483610367-0,491566646178756i</v>
      </c>
      <c r="BS209" s="240" t="str">
        <f t="shared" ca="1" si="242"/>
        <v>0,554069380791976+0,829223428210222i</v>
      </c>
      <c r="BT209" s="240" t="str">
        <f t="shared" ca="1" si="243"/>
        <v>-0,122079987333829-0,989798388216756i</v>
      </c>
      <c r="BU209" s="240" t="str">
        <f t="shared" ca="1" si="244"/>
        <v>-0,335979758040429+0,939000519068553i</v>
      </c>
      <c r="BV209" s="240" t="str">
        <f t="shared" ca="1" si="245"/>
        <v>0,722290556515977-0,687677776717959i</v>
      </c>
      <c r="BW209" s="240" t="str">
        <f t="shared" ca="1" si="246"/>
        <v>-0,95435519716835+0,289500484043939i</v>
      </c>
      <c r="BX209" s="240" t="str">
        <f t="shared" ca="1" si="247"/>
        <v>0,98261595164973+0,170500041605305i</v>
      </c>
      <c r="BY209" s="240" t="str">
        <f t="shared" ca="1" si="248"/>
        <v>-0,801037696343829-0,594090045077416i</v>
      </c>
      <c r="BZ209" s="240" t="str">
        <f t="shared" ca="1" si="249"/>
        <v>0,448396721445664+0,89081128911835i</v>
      </c>
      <c r="CA209" s="240" t="str">
        <f t="shared" ca="1" si="250"/>
        <v>-2,64389364644648E-13-0,997298537361765i</v>
      </c>
      <c r="CB209" s="240" t="str">
        <f t="shared" ca="1" si="251"/>
        <v>-0,448396721446077+0,890811289118141i</v>
      </c>
      <c r="CC209" s="240" t="str">
        <f t="shared" ca="1" si="252"/>
        <v>0,801037696343514-0,594090045077841i</v>
      </c>
      <c r="CD209" s="240" t="str">
        <f t="shared" ca="1" si="253"/>
        <v>-0,98261595164981+0,170500041604849i</v>
      </c>
      <c r="CE209" s="240" t="str">
        <f t="shared" ca="1" si="254"/>
        <v>0,954355197168215+0,289500484044383i</v>
      </c>
      <c r="CF209" s="240" t="str">
        <f t="shared" ca="1" si="255"/>
        <v>-0,722290556516342-0,687677776717576i</v>
      </c>
      <c r="CG209" s="240" t="str">
        <f t="shared" ca="1" si="256"/>
        <v>0,335979758039993+0,939000519068708i</v>
      </c>
      <c r="CH209" s="240" t="str">
        <f t="shared" ca="1" si="257"/>
        <v>0,122079987333276-0,989798388216825i</v>
      </c>
      <c r="CI209" s="240" t="str">
        <f t="shared" ca="1" si="258"/>
        <v>-0,554069380792338+0,82922342820998i</v>
      </c>
      <c r="CJ209" s="240" t="str">
        <f t="shared" ca="1" si="259"/>
        <v>0,867736483610093-0,491566646179241i</v>
      </c>
      <c r="CK209" s="240" t="str">
        <f t="shared" ca="1" si="260"/>
        <v>-0,99609724759701+0,048935119838174i</v>
      </c>
      <c r="CL209" s="240" t="str">
        <f t="shared" ca="1" si="261"/>
        <v>0,911740052205042+0,404146569735615i</v>
      </c>
      <c r="CM209" s="240" t="str">
        <f t="shared" ca="1" si="262"/>
        <v>-0,632679494408204-0,770922194504281i</v>
      </c>
      <c r="CN209" s="240" t="str">
        <f t="shared" ca="1" si="263"/>
        <v>0,218509346342608+0,973066307188181i</v>
      </c>
      <c r="CO209" s="240" t="str">
        <f t="shared" ca="1" si="264"/>
        <v>0,242323778024987-0,967410750006228i</v>
      </c>
      <c r="CP209" s="240" t="str">
        <f t="shared" ca="1" si="265"/>
        <v>-0,651408320922307+0,755163275098237i</v>
      </c>
      <c r="CQ209" s="240" t="str">
        <f t="shared" ca="1" si="266"/>
        <v>0,921383706471851-0,381649627370589i</v>
      </c>
      <c r="CR209" s="240" t="str">
        <f t="shared" ca="1" si="267"/>
        <v>-0,994596313770488-0,0733658316798294i</v>
      </c>
      <c r="CS209" s="240" t="str">
        <f t="shared" ca="1" si="268"/>
        <v>0,85541148820672+0,512713914837388i</v>
      </c>
      <c r="CT209" s="240" t="str">
        <f t="shared" ca="1" si="269"/>
        <v>-0,533552343805136-0,84257122490859i</v>
      </c>
      <c r="CU209" s="240" t="str">
        <f t="shared" ca="1" si="270"/>
        <v>0,0977523506871451+0,992496272314941i</v>
      </c>
      <c r="CV209" s="240" t="str">
        <f t="shared" ca="1" si="271"/>
        <v>0,358922793540535-0,930472353646778i</v>
      </c>
      <c r="CW209" s="240" t="str">
        <f t="shared" ca="1" si="272"/>
        <v>-0,738949473573073+0,669744763421107i</v>
      </c>
      <c r="CX209" s="240" t="str">
        <f t="shared" ca="1" si="273"/>
        <v>0,961172460761952-0,265992242925861i</v>
      </c>
      <c r="CY209" s="240" t="str">
        <f t="shared" ca="1" si="274"/>
        <v>-0,978135725612067-0,194563292800237i</v>
      </c>
      <c r="CZ209" s="240" t="str">
        <f t="shared" ca="1" si="275"/>
        <v>0,786216739206583+0,61356956542456i</v>
      </c>
      <c r="DA209" s="240" t="str">
        <f t="shared" ca="1" si="276"/>
        <v>-0,426400069319379-0,901547199822807i</v>
      </c>
      <c r="DB209" s="240" t="str">
        <f t="shared" ca="1" si="277"/>
        <v>-0,0244749313107625+0,996998169688014i</v>
      </c>
      <c r="DC209" s="240" t="str">
        <f t="shared" ca="1" si="278"/>
        <v>0,470123276153991-0,879538787002684i</v>
      </c>
      <c r="DD209" s="240" t="str">
        <f t="shared" ca="1" si="279"/>
        <v>-0,815376138325221+0,574252667102006i</v>
      </c>
      <c r="DE209" s="240" t="str">
        <f t="shared" ca="1" si="280"/>
        <v>0,986504286580561-0,146334087560259i</v>
      </c>
      <c r="DF209" s="240" t="str">
        <f t="shared" ca="1" si="281"/>
        <v>-0,946963065689201-0,312834340896945i</v>
      </c>
      <c r="DG209" s="240" t="str">
        <f t="shared" ca="1" si="282"/>
        <v>0,70519655863621+0,705196558635649i</v>
      </c>
      <c r="DH209" s="240" t="str">
        <f t="shared" ca="1" si="283"/>
        <v>-0,312834340896756-0,946963065689263i</v>
      </c>
      <c r="DI209" s="240" t="str">
        <f t="shared" ca="1" si="284"/>
        <v>-0,146334087560428+0,986504286580536i</v>
      </c>
      <c r="DJ209" s="240" t="str">
        <f t="shared" ca="1" si="285"/>
        <v>0,574252667102144-0,815376138325122i</v>
      </c>
      <c r="DK209" s="240" t="str">
        <f t="shared" ca="1" si="286"/>
        <v>-0,879538787002778+0,470123276153815i</v>
      </c>
      <c r="DL209" s="240" t="str">
        <f t="shared" ca="1" si="287"/>
        <v>0,996998169688019-0,0244749313105637i</v>
      </c>
      <c r="DM209" s="240" t="str">
        <f t="shared" ca="1" si="288"/>
        <v>-0,901547199822734-0,426400069319532i</v>
      </c>
      <c r="DN209" s="240" t="str">
        <f t="shared" ca="1" si="289"/>
        <v>0,613569565424427+0,786216739206688i</v>
      </c>
      <c r="DO209" s="240" t="str">
        <f t="shared" ca="1" si="290"/>
        <v>-0,194563292800041-0,978135725612106i</v>
      </c>
      <c r="DP209" s="240" t="str">
        <f t="shared" ca="1" si="291"/>
        <v>-0,265992242925069+0,961172460762171i</v>
      </c>
      <c r="DQ209" s="240" t="str">
        <f t="shared" ca="1" si="292"/>
        <v>0,669744763421254-0,73894947357294i</v>
      </c>
      <c r="DR209" s="240" t="str">
        <f t="shared" ca="1" si="293"/>
        <v>-0,93047235364686+0,358922793540323i</v>
      </c>
      <c r="DS209" s="240" t="str">
        <f t="shared" ca="1" si="294"/>
        <v>0,992496272314919+0,0977523506873713i</v>
      </c>
      <c r="DT209" s="240" t="str">
        <f t="shared" ca="1" si="295"/>
        <v>-0,842571224908483-0,533552343805305i</v>
      </c>
      <c r="DU209" s="240" t="str">
        <f t="shared" ca="1" si="296"/>
        <v>0,512713914837218+0,855411488206822i</v>
      </c>
      <c r="DV209" s="240" t="str">
        <f t="shared" ca="1" si="297"/>
        <v>-0,0733658316796594-0,9945963137705i</v>
      </c>
      <c r="DW209" s="240" t="str">
        <f t="shared" ca="1" si="298"/>
        <v>-0,381649627369856+0,921383706472154i</v>
      </c>
      <c r="DX209" s="240" t="str">
        <f t="shared" ca="1" si="299"/>
        <v>0,755163275098367-0,651408320922157i</v>
      </c>
      <c r="DY209" s="240" t="str">
        <f t="shared" ca="1" si="300"/>
        <v>-0,967410750006028+0,242323778025784i</v>
      </c>
      <c r="DZ209" s="240" t="str">
        <f t="shared" ca="1" si="301"/>
        <v>0,973066307188143+0,218509346342775i</v>
      </c>
      <c r="EA209" s="240" t="str">
        <f t="shared" ca="1" si="302"/>
        <v>-0,770922194504155-0,632679494408357i</v>
      </c>
      <c r="EB209" s="240" t="str">
        <f t="shared" ca="1" si="303"/>
        <v>0,404146569735433+0,911740052205122i</v>
      </c>
      <c r="EC209" s="240" t="str">
        <f t="shared" ca="1" si="304"/>
        <v>0,0489351198383445-0,996097247597002i</v>
      </c>
      <c r="ED209" s="240" t="str">
        <f t="shared" ca="1" si="305"/>
        <v>-0,49156664617939+0,867736483610009i</v>
      </c>
      <c r="EE209" s="240" t="str">
        <f t="shared" ca="1" si="306"/>
        <v>0,82922342821009-0,554069380792172i</v>
      </c>
      <c r="EF209" s="240" t="str">
        <f t="shared" ca="1" si="307"/>
        <v>-0,989798388216724+0,122079987334091i</v>
      </c>
      <c r="EG209" s="240" t="str">
        <f t="shared" ca="1" si="308"/>
        <v>0,939000519068641+0,33597975804018i</v>
      </c>
      <c r="EH209" s="240" t="str">
        <f t="shared" ca="1" si="309"/>
        <v>-0,687677776718131-0,722290556515814i</v>
      </c>
      <c r="EI209" s="240" t="str">
        <f t="shared" ca="1" si="310"/>
        <v>0,289500484044166+0,954355197168282i</v>
      </c>
      <c r="EJ209" s="240" t="str">
        <f t="shared" ca="1" si="311"/>
        <v>0,170500041605045-0,982615951649776i</v>
      </c>
      <c r="EK209" s="240" t="str">
        <f t="shared" ca="1" si="312"/>
        <v>-0,594090045078+0,801037696343396i</v>
      </c>
      <c r="EL209" s="240" t="str">
        <f t="shared" ca="1" si="313"/>
        <v>0,890811289118218-0,448396721445926i</v>
      </c>
      <c r="EM209" s="240" t="str">
        <f t="shared" ca="1" si="314"/>
        <v>-0,997298537361765-4,34948865015645E-13i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-0,0715434589595151-0,118516817068699i</v>
      </c>
      <c r="G210" s="247" t="str">
        <f t="shared" si="321"/>
        <v>-0,0572567047989312+0,198904295862225i</v>
      </c>
      <c r="H210" s="247" t="str">
        <f t="shared" si="319"/>
        <v>0,00231890580144305-0,0483656724039733i</v>
      </c>
      <c r="I210" s="247" t="str">
        <f t="shared" si="317"/>
        <v>-0,00200393980700158+0,0497573693565026i</v>
      </c>
      <c r="J210" s="275" t="str">
        <f ca="1">IMPRODUCT(1/N_FFT2,DU100)</f>
        <v>0,00373624448174261+1,80920390419276E-07i</v>
      </c>
      <c r="K210" s="274" t="str">
        <f t="shared" ca="1" si="318"/>
        <v>-7,49621116834422E-06+0,000185905334130689i</v>
      </c>
      <c r="N210" s="265">
        <f t="shared" ca="1" si="185"/>
        <v>2.9973316257056566</v>
      </c>
      <c r="O210" s="240">
        <f t="shared" ca="1" si="186"/>
        <v>0.99733162570565648</v>
      </c>
      <c r="P210" s="240" t="str">
        <f t="shared" ca="1" si="187"/>
        <v>-0,901577111331312-0,426414216409556i</v>
      </c>
      <c r="Q210" s="240" t="str">
        <f t="shared" ca="1" si="188"/>
        <v>0,632700485431682+0,770947772139723i</v>
      </c>
      <c r="R210" s="240" t="str">
        <f t="shared" ca="1" si="189"/>
        <v>-0,242331817837169-0,967442846733812i</v>
      </c>
      <c r="S210" s="240" t="str">
        <f t="shared" ca="1" si="190"/>
        <v>-0,194569748015799+0,978168178172729i</v>
      </c>
      <c r="T210" s="240" t="str">
        <f t="shared" ca="1" si="191"/>
        <v>0,594109755781202-0,801064273150593i</v>
      </c>
      <c r="U210" s="241" t="str">
        <f t="shared" ca="1" si="192"/>
        <v>-0,879567968316919+0,47013887389104i</v>
      </c>
      <c r="V210" s="240" t="str">
        <f t="shared" ca="1" si="193"/>
        <v>0,996130296084527-0,0489367434065604i</v>
      </c>
      <c r="W210" s="240" t="str">
        <f t="shared" ca="1" si="194"/>
        <v>-0,921414276115653-0,381662289731322i</v>
      </c>
      <c r="X210" s="240" t="str">
        <f t="shared" ca="1" si="195"/>
        <v>0,6697669841948+0,738973990418668i</v>
      </c>
      <c r="Y210" s="240" t="str">
        <f t="shared" ca="1" si="196"/>
        <v>-0,289510089083648-0,954386860739117i</v>
      </c>
      <c r="Z210" s="240" t="str">
        <f t="shared" ca="1" si="197"/>
        <v>-0,146338942629142+0,986537016793021i</v>
      </c>
      <c r="AA210" s="240" t="str">
        <f t="shared" ca="1" si="198"/>
        <v>0,554087763691144-0,829250940162527i</v>
      </c>
      <c r="AB210" s="240" t="str">
        <f t="shared" ca="1" si="199"/>
        <v>-0,855439869025808+0,512730925645991i</v>
      </c>
      <c r="AC210" s="240" t="str">
        <f t="shared" ca="1" si="200"/>
        <v>0,992529201329422-0,0977555939119018i</v>
      </c>
      <c r="AD210" s="240" t="str">
        <f t="shared" ca="1" si="201"/>
        <v>-0,939031673202486-0,335990905167429i</v>
      </c>
      <c r="AE210" s="240" t="str">
        <f t="shared" ca="1" si="202"/>
        <v>0,705219955628304+0,705219955628243i</v>
      </c>
      <c r="AF210" s="240" t="str">
        <f t="shared" ca="1" si="203"/>
        <v>-0,335990905167417-0,93903167320249i</v>
      </c>
      <c r="AG210" s="240" t="str">
        <f t="shared" ca="1" si="204"/>
        <v>-0,097755593911914+0,99252920132942i</v>
      </c>
      <c r="AH210" s="240" t="str">
        <f t="shared" ca="1" si="205"/>
        <v>0,512730925646001-0,855439869025802i</v>
      </c>
      <c r="AI210" s="240" t="str">
        <f t="shared" ca="1" si="206"/>
        <v>-0,829250940162534+0,554087763691133i</v>
      </c>
      <c r="AJ210" s="240" t="str">
        <f t="shared" ca="1" si="207"/>
        <v>0,986537016793023-0,146338942629127i</v>
      </c>
      <c r="AK210" s="240" t="str">
        <f t="shared" ca="1" si="208"/>
        <v>-0,954386860739112-0,289510089083663i</v>
      </c>
      <c r="AL210" s="240" t="str">
        <f t="shared" ca="1" si="209"/>
        <v>0,738973990418658+0,669766984194812i</v>
      </c>
      <c r="AM210" s="240" t="str">
        <f t="shared" ca="1" si="210"/>
        <v>-0,381662289731314-0,921414276115656i</v>
      </c>
      <c r="AN210" s="240" t="str">
        <f t="shared" ca="1" si="211"/>
        <v>-0,0489367434065691+0,996130296084527i</v>
      </c>
      <c r="AO210" s="240" t="str">
        <f t="shared" ca="1" si="212"/>
        <v>0,470138873891048-0,879567968316915i</v>
      </c>
      <c r="AP210" s="240" t="str">
        <f t="shared" ca="1" si="213"/>
        <v>-0,8010642731506+0,594109755781193i</v>
      </c>
      <c r="AQ210" s="240" t="str">
        <f t="shared" ca="1" si="214"/>
        <v>0,978168178172731-0,194569748015789i</v>
      </c>
      <c r="AR210" s="240" t="str">
        <f t="shared" ca="1" si="215"/>
        <v>0,978168178172731-0,194569748015789i</v>
      </c>
      <c r="AS210" s="240" t="str">
        <f t="shared" ca="1" si="216"/>
        <v>0,770947772139691+0,63270048543172i</v>
      </c>
      <c r="AT210" s="240" t="str">
        <f t="shared" ca="1" si="217"/>
        <v>-0,426414216409572-0,901577111331304i</v>
      </c>
      <c r="AU210" s="240" t="str">
        <f t="shared" ca="1" si="218"/>
        <v>-1,22182523480903E-14+0,997331625705656i</v>
      </c>
      <c r="AV210" s="240" t="str">
        <f t="shared" ca="1" si="219"/>
        <v>0,426414216409594-0,901577111331294i</v>
      </c>
      <c r="AW210" s="240" t="str">
        <f t="shared" ca="1" si="220"/>
        <v>-0,770947772139706+0,632700485431702i</v>
      </c>
      <c r="AX210" s="240" t="str">
        <f t="shared" ca="1" si="221"/>
        <v>0,96744284673381-0,242331817837176i</v>
      </c>
      <c r="AY210" s="240" t="str">
        <f t="shared" ca="1" si="222"/>
        <v>-0,978168178172726-0,194569748015813i</v>
      </c>
      <c r="AZ210" s="240" t="str">
        <f t="shared" ca="1" si="223"/>
        <v>0,801064273150644+0,594109755781133i</v>
      </c>
      <c r="BA210" s="240" t="str">
        <f t="shared" ca="1" si="224"/>
        <v>-0,470138873891288-0,879567968316786i</v>
      </c>
      <c r="BB210" s="240" t="str">
        <f t="shared" ca="1" si="225"/>
        <v>0,0489367434061483+0,996130296084548i</v>
      </c>
      <c r="BC210" s="240" t="str">
        <f t="shared" ca="1" si="226"/>
        <v>0,381662289731428-0,921414276115609i</v>
      </c>
      <c r="BD210" s="240" t="str">
        <f t="shared" ca="1" si="227"/>
        <v>-0,738973990418612+0,669766984194862i</v>
      </c>
      <c r="BE210" s="240" t="str">
        <f t="shared" ca="1" si="228"/>
        <v>0,954386860739006-0,289510089084012i</v>
      </c>
      <c r="BF210" s="240" t="str">
        <f t="shared" ca="1" si="229"/>
        <v>-0,986537016792975-0,146338942629453i</v>
      </c>
      <c r="BG210" s="240" t="str">
        <f t="shared" ca="1" si="230"/>
        <v>0,829250940162516+0,55408776369116i</v>
      </c>
      <c r="BH210" s="240" t="str">
        <f t="shared" ca="1" si="231"/>
        <v>-0,512730925646145-0,855439869025717i</v>
      </c>
      <c r="BI210" s="240" t="str">
        <f t="shared" ca="1" si="232"/>
        <v>0,097755593911389+0,992529201329472i</v>
      </c>
      <c r="BJ210" s="240" t="str">
        <f t="shared" ca="1" si="233"/>
        <v>0,335990905167633-0,939031673202412i</v>
      </c>
      <c r="BK210" s="240" t="str">
        <f t="shared" ca="1" si="234"/>
        <v>-0,705219955628246+0,705219955628301i</v>
      </c>
      <c r="BL210" s="240" t="str">
        <f t="shared" ca="1" si="235"/>
        <v>0,939031673202396-0,335990905167679i</v>
      </c>
      <c r="BM210" s="240" t="str">
        <f t="shared" ca="1" si="236"/>
        <v>-0,992529201329381-0,097755593912314i</v>
      </c>
      <c r="BN210" s="240" t="str">
        <f t="shared" ca="1" si="237"/>
        <v>0,855439869025741+0,512730925646103i</v>
      </c>
      <c r="BO210" s="240" t="str">
        <f t="shared" ca="1" si="238"/>
        <v>-0,554087763691212-0,829250940162481i</v>
      </c>
      <c r="BP210" s="240" t="str">
        <f t="shared" ca="1" si="239"/>
        <v>0,1463389426295+0,986537016792968i</v>
      </c>
      <c r="BQ210" s="240" t="str">
        <f t="shared" ca="1" si="240"/>
        <v>0,289510089083953-0,954386860739024i</v>
      </c>
      <c r="BR210" s="240" t="str">
        <f t="shared" ca="1" si="241"/>
        <v>-0,669766984194826+0,738973990418645i</v>
      </c>
      <c r="BS210" s="240" t="str">
        <f t="shared" ca="1" si="242"/>
        <v>0,921414276115585-0,381662289731485i</v>
      </c>
      <c r="BT210" s="240" t="str">
        <f t="shared" ca="1" si="243"/>
        <v>-0,99613029608455-0,0489367434060999i</v>
      </c>
      <c r="BU210" s="240" t="str">
        <f t="shared" ca="1" si="244"/>
        <v>0,879567968316815+0,470138873891234i</v>
      </c>
      <c r="BV210" s="240" t="str">
        <f t="shared" ca="1" si="245"/>
        <v>-0,594109755781172-0,801064273150615i</v>
      </c>
      <c r="BW210" s="240" t="str">
        <f t="shared" ca="1" si="246"/>
        <v>0,194569748016068+0,978168178172676i</v>
      </c>
      <c r="BX210" s="240" t="str">
        <f t="shared" ca="1" si="247"/>
        <v>0,24233181783761-0,967442846733701i</v>
      </c>
      <c r="BY210" s="240" t="str">
        <f t="shared" ca="1" si="248"/>
        <v>-0,632700485431807+0,77094777213962i</v>
      </c>
      <c r="BZ210" s="240" t="str">
        <f t="shared" ca="1" si="249"/>
        <v>0,901577111331273-0,426414216409638i</v>
      </c>
      <c r="CA210" s="240" t="str">
        <f t="shared" ca="1" si="250"/>
        <v>-0,997331625705656+3,7240567070564E-13i</v>
      </c>
      <c r="CB210" s="240" t="str">
        <f t="shared" ca="1" si="251"/>
        <v>0,901577111331155+0,426414216409887i</v>
      </c>
      <c r="CC210" s="240" t="str">
        <f t="shared" ca="1" si="252"/>
        <v>-0,632700485431616-0,770947772139777i</v>
      </c>
      <c r="CD210" s="240" t="str">
        <f t="shared" ca="1" si="253"/>
        <v>0,242331817837343+0,967442846733768i</v>
      </c>
      <c r="CE210" s="240" t="str">
        <f t="shared" ca="1" si="254"/>
        <v>0,194569748015338-0,978168178172821i</v>
      </c>
      <c r="CF210" s="240" t="str">
        <f t="shared" ca="1" si="255"/>
        <v>-0,594109755781393+0,801064273150451i</v>
      </c>
      <c r="CG210" s="240" t="str">
        <f t="shared" ca="1" si="256"/>
        <v>0,879567968316932-0,470138873891015i</v>
      </c>
      <c r="CH210" s="240" t="str">
        <f t="shared" ca="1" si="257"/>
        <v>-0,996130296084513+0,0489367434068438i</v>
      </c>
      <c r="CI210" s="240" t="str">
        <f t="shared" ca="1" si="258"/>
        <v>0,92141427611549+0,381662289731714i</v>
      </c>
      <c r="CJ210" s="240" t="str">
        <f t="shared" ca="1" si="259"/>
        <v>-0,669766984194621-0,73897399041883i</v>
      </c>
      <c r="CK210" s="240" t="str">
        <f t="shared" ca="1" si="260"/>
        <v>0,289510089083716+0,954386860739096i</v>
      </c>
      <c r="CL210" s="240" t="str">
        <f t="shared" ca="1" si="261"/>
        <v>0,146338942628764-0,986537016793076i</v>
      </c>
      <c r="CM210" s="240" t="str">
        <f t="shared" ca="1" si="262"/>
        <v>-0,554087763691417+0,829250940162345i</v>
      </c>
      <c r="CN210" s="240" t="str">
        <f t="shared" ca="1" si="263"/>
        <v>0,855439869025868-0,512730925645892i</v>
      </c>
      <c r="CO210" s="240" t="str">
        <f t="shared" ca="1" si="264"/>
        <v>-0,992529201329405+0,097755593912068i</v>
      </c>
      <c r="CP210" s="240" t="str">
        <f t="shared" ca="1" si="265"/>
        <v>0,939031673202647+0,335990905166978i</v>
      </c>
      <c r="CQ210" s="240" t="str">
        <f t="shared" ca="1" si="266"/>
        <v>-0,705219955628071-0,705219955628475i</v>
      </c>
      <c r="CR210" s="240" t="str">
        <f t="shared" ca="1" si="267"/>
        <v>0,335990905167401+0,939031673202496i</v>
      </c>
      <c r="CS210" s="240" t="str">
        <f t="shared" ca="1" si="268"/>
        <v>0,0977555939116492-0,992529201329447i</v>
      </c>
      <c r="CT210" s="240" t="str">
        <f t="shared" ca="1" si="269"/>
        <v>-0,512730925646357+0,85543986902559i</v>
      </c>
      <c r="CU210" s="240" t="str">
        <f t="shared" ca="1" si="270"/>
        <v>0,829250940162662-0,554087763690942i</v>
      </c>
      <c r="CV210" s="240" t="str">
        <f t="shared" ca="1" si="271"/>
        <v>-0,986537016793011+0,146338942629208i</v>
      </c>
      <c r="CW210" s="240" t="str">
        <f t="shared" ca="1" si="272"/>
        <v>0,954386860739218+0,289510089083313i</v>
      </c>
      <c r="CX210" s="240" t="str">
        <f t="shared" ca="1" si="273"/>
        <v>-0,738973990418447-0,669766984195045i</v>
      </c>
      <c r="CY210" s="240" t="str">
        <f t="shared" ca="1" si="274"/>
        <v>0,381662289731186+0,921414276115709i</v>
      </c>
      <c r="CZ210" s="240" t="str">
        <f t="shared" ca="1" si="275"/>
        <v>0,0489367434063952-0,996130296084536i</v>
      </c>
      <c r="DA210" s="240" t="str">
        <f t="shared" ca="1" si="276"/>
        <v>-0,470138873890644+0,87956796831713i</v>
      </c>
      <c r="DB210" s="240" t="str">
        <f t="shared" ca="1" si="277"/>
        <v>0,801064273150792-0,594109755780935i</v>
      </c>
      <c r="DC210" s="240" t="str">
        <f t="shared" ca="1" si="278"/>
        <v>-0,978168178172738+0,194569748015751i</v>
      </c>
      <c r="DD210" s="240" t="str">
        <f t="shared" ca="1" si="279"/>
        <v>0,96744284673387+0,242331817836935i</v>
      </c>
      <c r="DE210" s="240" t="str">
        <f t="shared" ca="1" si="280"/>
        <v>-0,770947772140044-0,632700485431291i</v>
      </c>
      <c r="DF210" s="240" t="str">
        <f t="shared" ca="1" si="281"/>
        <v>0,426414216409345+0,901577111331411i</v>
      </c>
      <c r="DG210" s="240" t="str">
        <f t="shared" ca="1" si="282"/>
        <v>-7,67287216419638E-14-0,997331625705656i</v>
      </c>
      <c r="DH210" s="240" t="str">
        <f t="shared" ca="1" si="283"/>
        <v>-0,426414216409258+0,901577111331452i</v>
      </c>
      <c r="DI210" s="240" t="str">
        <f t="shared" ca="1" si="284"/>
        <v>0,770947772139964-0,632700485431387i</v>
      </c>
      <c r="DJ210" s="240" t="str">
        <f t="shared" ca="1" si="285"/>
        <v>-0,96744284673384+0,242331817837055i</v>
      </c>
      <c r="DK210" s="240" t="str">
        <f t="shared" ca="1" si="286"/>
        <v>0,978168178172757+0,194569748015656i</v>
      </c>
      <c r="DL210" s="240" t="str">
        <f t="shared" ca="1" si="287"/>
        <v>-0,801064273150849-0,594109755780857i</v>
      </c>
      <c r="DM210" s="240" t="str">
        <f t="shared" ca="1" si="288"/>
        <v>0,47013887389073+0,879567968317085i</v>
      </c>
      <c r="DN210" s="240" t="str">
        <f t="shared" ca="1" si="289"/>
        <v>-0,0489367434064919-0,996130296084531i</v>
      </c>
      <c r="DO210" s="240" t="str">
        <f t="shared" ca="1" si="290"/>
        <v>-0,38166228973107+0,921414276115757i</v>
      </c>
      <c r="DP210" s="240" t="str">
        <f t="shared" ca="1" si="291"/>
        <v>0,738973990419048-0,669766984194382i</v>
      </c>
      <c r="DQ210" s="240" t="str">
        <f t="shared" ca="1" si="292"/>
        <v>-0,954386860739182+0,289510089083433i</v>
      </c>
      <c r="DR210" s="240" t="str">
        <f t="shared" ca="1" si="293"/>
        <v>0,986537016793029+0,146338942629085i</v>
      </c>
      <c r="DS210" s="240" t="str">
        <f t="shared" ca="1" si="294"/>
        <v>-0,829250940162716-0,554087763690862i</v>
      </c>
      <c r="DT210" s="240" t="str">
        <f t="shared" ca="1" si="295"/>
        <v>0,512730925645613+0,855439869026036i</v>
      </c>
      <c r="DU210" s="240" t="str">
        <f t="shared" ca="1" si="296"/>
        <v>-0,0977555939117455-0,992529201329437i</v>
      </c>
      <c r="DV210" s="240" t="str">
        <f t="shared" ca="1" si="297"/>
        <v>-0,335990905167256+0,939031673202548i</v>
      </c>
      <c r="DW210" s="240" t="str">
        <f t="shared" ca="1" si="298"/>
        <v>0,705219955627983-0,705219955628564i</v>
      </c>
      <c r="DX210" s="240" t="str">
        <f t="shared" ca="1" si="299"/>
        <v>-0,939031673202615+0,335990905167069i</v>
      </c>
      <c r="DY210" s="240" t="str">
        <f t="shared" ca="1" si="300"/>
        <v>0,992529201329418+0,0977555939119434i</v>
      </c>
      <c r="DZ210" s="240" t="str">
        <f t="shared" ca="1" si="301"/>
        <v>-0,855439869025933-0,512730925645784i</v>
      </c>
      <c r="EA210" s="240" t="str">
        <f t="shared" ca="1" si="302"/>
        <v>0,554087763691498+0,829250940162291i</v>
      </c>
      <c r="EB210" s="240" t="str">
        <f t="shared" ca="1" si="303"/>
        <v>-0,146338942628888-0,986537016793058i</v>
      </c>
      <c r="EC210" s="240" t="str">
        <f t="shared" ca="1" si="304"/>
        <v>-0,289510089083623+0,954386860739124i</v>
      </c>
      <c r="ED210" s="240" t="str">
        <f t="shared" ca="1" si="305"/>
        <v>0,669766984194529-0,738973990418914i</v>
      </c>
      <c r="EE210" s="240" t="str">
        <f t="shared" ca="1" si="306"/>
        <v>-0,921414276115833+0,381662289730887i</v>
      </c>
      <c r="EF210" s="240" t="str">
        <f t="shared" ca="1" si="307"/>
        <v>0,996130296084521+0,0489367434066905i</v>
      </c>
      <c r="EG210" s="240" t="str">
        <f t="shared" ca="1" si="308"/>
        <v>-0,879567968316991-0,470138873890904i</v>
      </c>
      <c r="EH210" s="240" t="str">
        <f t="shared" ca="1" si="309"/>
        <v>0,594109755781471+0,801064273150394i</v>
      </c>
      <c r="EI210" s="240" t="str">
        <f t="shared" ca="1" si="310"/>
        <v>-0,194569748015461-0,978168178172796i</v>
      </c>
      <c r="EJ210" s="240" t="str">
        <f t="shared" ca="1" si="311"/>
        <v>-0,242331817837249+0,967442846733791i</v>
      </c>
      <c r="EK210" s="240" t="str">
        <f t="shared" ca="1" si="312"/>
        <v>0,632700485431541-0,770947772139839i</v>
      </c>
      <c r="EL210" s="240" t="str">
        <f t="shared" ca="1" si="313"/>
        <v>-0,901577111331101+0,42641421641i</v>
      </c>
      <c r="EM210" s="240" t="str">
        <f t="shared" ca="1" si="314"/>
        <v>0,997331625705656+2,7563996676483E-13i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-0,0711552000964547-0,116840453002638i</v>
      </c>
      <c r="G211" s="247" t="str">
        <f t="shared" si="321"/>
        <v>-0,0561623468389439+0,197393251836537i</v>
      </c>
      <c r="H211" s="247" t="str">
        <f t="shared" si="319"/>
        <v>0,0023119733002595-0,0479291858845525i</v>
      </c>
      <c r="I211" s="247" t="str">
        <f t="shared" si="317"/>
        <v>-0,00199724856173296+0,0492775715991081i</v>
      </c>
      <c r="J211" s="275" t="str">
        <f ca="1">IMPRODUCT(1/N_FFT2,DV100)</f>
        <v>0,00524129032113637+0,0000799877136715102i</v>
      </c>
      <c r="K211" s="274" t="str">
        <f t="shared" ca="1" si="318"/>
        <v>-0,0000144097598430113+0,000258118303725423i</v>
      </c>
      <c r="N211" s="265">
        <f t="shared" ca="1" si="185"/>
        <v>2.9973623173632467</v>
      </c>
      <c r="O211" s="240">
        <f t="shared" ca="1" si="186"/>
        <v>0.99736231736324676</v>
      </c>
      <c r="P211" s="240" t="str">
        <f t="shared" ca="1" si="187"/>
        <v>-0,911798360504561-0,404172416027343i</v>
      </c>
      <c r="Q211" s="240" t="str">
        <f t="shared" ca="1" si="188"/>
        <v>0,669787595452264+0,738996731436925i</v>
      </c>
      <c r="R211" s="240" t="str">
        <f t="shared" ca="1" si="189"/>
        <v>-0,312854347518777-0,947023626597978i</v>
      </c>
      <c r="S211" s="240" t="str">
        <f t="shared" ca="1" si="190"/>
        <v>-0,0977586022204039+0,992559745198292i</v>
      </c>
      <c r="T211" s="240" t="str">
        <f t="shared" ca="1" si="191"/>
        <v>0,491598083226447-0,867791977759802i</v>
      </c>
      <c r="U211" s="241" t="str">
        <f t="shared" ca="1" si="192"/>
        <v>-0,801088924921145+0,594128038780252i</v>
      </c>
      <c r="V211" s="240" t="str">
        <f t="shared" ca="1" si="193"/>
        <v>0,973128537471481-0,218523320620025i</v>
      </c>
      <c r="W211" s="240" t="str">
        <f t="shared" ca="1" si="194"/>
        <v>-0,97819828009873-0,194575735661138i</v>
      </c>
      <c r="X211" s="240" t="str">
        <f t="shared" ca="1" si="195"/>
        <v>0,815428283885866+0,574289392149235i</v>
      </c>
      <c r="Y211" s="240" t="str">
        <f t="shared" ca="1" si="196"/>
        <v>-0,512746704311365-0,855466194138622i</v>
      </c>
      <c r="Z211" s="240" t="str">
        <f t="shared" ca="1" si="197"/>
        <v>0,122087794686704+0,989861688562964i</v>
      </c>
      <c r="AA211" s="240" t="str">
        <f t="shared" ca="1" si="198"/>
        <v>0,289518998401541-0,954416230824242i</v>
      </c>
      <c r="AB211" s="240" t="str">
        <f t="shared" ca="1" si="199"/>
        <v>-0,651449980287108+0,755211569879668i</v>
      </c>
      <c r="AC211" s="240" t="str">
        <f t="shared" ca="1" si="200"/>
        <v>0,901604856261153-0,4264273387841i</v>
      </c>
      <c r="AD211" s="240" t="str">
        <f t="shared" ca="1" si="201"/>
        <v>-0,997061930480146+0,0244764965505715i</v>
      </c>
      <c r="AE211" s="240" t="str">
        <f t="shared" ca="1" si="202"/>
        <v>0,921442631509938+0,381674034920148i</v>
      </c>
      <c r="AF211" s="240" t="str">
        <f t="shared" ca="1" si="203"/>
        <v>-0,687721755614894-0,722336748996031i</v>
      </c>
      <c r="AG211" s="240" t="str">
        <f t="shared" ca="1" si="204"/>
        <v>0,336001244875446+0,939060570750544i</v>
      </c>
      <c r="AH211" s="240" t="str">
        <f t="shared" ca="1" si="205"/>
        <v>0,0733705236275599-0,994659920957311i</v>
      </c>
      <c r="AI211" s="240" t="str">
        <f t="shared" ca="1" si="206"/>
        <v>-0,47015334183823+0,879595035942411i</v>
      </c>
      <c r="AJ211" s="240" t="str">
        <f t="shared" ca="1" si="207"/>
        <v>0,786267019942694-0,613608804896589i</v>
      </c>
      <c r="AK211" s="240" t="str">
        <f t="shared" ca="1" si="208"/>
        <v>-0,967472618600878+0,242339275301684i</v>
      </c>
      <c r="AL211" s="240" t="str">
        <f t="shared" ca="1" si="209"/>
        <v>0,982678792659236+0,170510945554742i</v>
      </c>
      <c r="AM211" s="240" t="str">
        <f t="shared" ca="1" si="210"/>
        <v>-0,829276459343201-0,554104815062449i</v>
      </c>
      <c r="AN211" s="240" t="str">
        <f t="shared" ca="1" si="211"/>
        <v>0,533586465954439+0,842625109670035i</v>
      </c>
      <c r="AO211" s="240" t="str">
        <f t="shared" ca="1" si="212"/>
        <v>-0,146343446030636-0,986567376259759i</v>
      </c>
      <c r="AP211" s="240" t="str">
        <f t="shared" ca="1" si="213"/>
        <v>-0,266009253865477+0,961233930400981i</v>
      </c>
      <c r="AQ211" s="240" t="str">
        <f t="shared" ca="1" si="214"/>
        <v>0,632719956013109-0,770971497111894i</v>
      </c>
      <c r="AR211" s="240" t="str">
        <f t="shared" ca="1" si="215"/>
        <v>0,632719956013109-0,770971497111894i</v>
      </c>
      <c r="AS211" s="240" t="str">
        <f t="shared" ca="1" si="216"/>
        <v>0,996160950772671-0,0489382493748561i</v>
      </c>
      <c r="AT211" s="240" t="str">
        <f t="shared" ca="1" si="217"/>
        <v>-0,930531859929051-0,358945747646029i</v>
      </c>
      <c r="AU211" s="240" t="str">
        <f t="shared" ca="1" si="218"/>
        <v>0,705241657907511+0,705241657907452i</v>
      </c>
      <c r="AV211" s="240" t="str">
        <f t="shared" ca="1" si="219"/>
        <v>-0,358945747646107-0,930531859929021i</v>
      </c>
      <c r="AW211" s="240" t="str">
        <f t="shared" ca="1" si="220"/>
        <v>-0,0489382493747726+0,996160950772675i</v>
      </c>
      <c r="AX211" s="240" t="str">
        <f t="shared" ca="1" si="221"/>
        <v>0,448425397657059-0,890868258965541i</v>
      </c>
      <c r="AY211" s="240" t="str">
        <f t="shared" ca="1" si="222"/>
        <v>-0,77097149711185+0,632719956013163i</v>
      </c>
      <c r="AZ211" s="240" t="str">
        <f t="shared" ca="1" si="223"/>
        <v>0,961233930401042-0,266009253865257i</v>
      </c>
      <c r="BA211" s="240" t="str">
        <f t="shared" ca="1" si="224"/>
        <v>-0,98656737625974-0,146343446030764i</v>
      </c>
      <c r="BB211" s="240" t="str">
        <f t="shared" ca="1" si="225"/>
        <v>0,842625109670019+0,533586465954464i</v>
      </c>
      <c r="BC211" s="240" t="str">
        <f t="shared" ca="1" si="226"/>
        <v>-0,554104815062507-0,829276459343162i</v>
      </c>
      <c r="BD211" s="240" t="str">
        <f t="shared" ca="1" si="227"/>
        <v>0,170510945554916+0,982678792659206i</v>
      </c>
      <c r="BE211" s="240" t="str">
        <f t="shared" ca="1" si="228"/>
        <v>0,242339275301418-0,967472618600945i</v>
      </c>
      <c r="BF211" s="240" t="str">
        <f t="shared" ca="1" si="229"/>
        <v>-0,613608804896295+0,786267019942924i</v>
      </c>
      <c r="BG211" s="240" t="str">
        <f t="shared" ca="1" si="230"/>
        <v>0,879595035942187-0,470153341838647i</v>
      </c>
      <c r="BH211" s="240" t="str">
        <f t="shared" ca="1" si="231"/>
        <v>-0,994659920957342+0,0733705236271415i</v>
      </c>
      <c r="BI211" s="240" t="str">
        <f t="shared" ca="1" si="232"/>
        <v>0,939060570750435+0,336001244875748i</v>
      </c>
      <c r="BJ211" s="240" t="str">
        <f t="shared" ca="1" si="233"/>
        <v>-0,722336748995873-0,687721755615058i</v>
      </c>
      <c r="BK211" s="240" t="str">
        <f t="shared" ca="1" si="234"/>
        <v>0,381674034920029+0,921442631509987i</v>
      </c>
      <c r="BL211" s="240" t="str">
        <f t="shared" ca="1" si="235"/>
        <v>0,0244764965506013-0,997061930480145i</v>
      </c>
      <c r="BM211" s="240" t="str">
        <f t="shared" ca="1" si="236"/>
        <v>-0,426427338784038+0,901604856261183i</v>
      </c>
      <c r="BN211" s="240" t="str">
        <f t="shared" ca="1" si="237"/>
        <v>0,755211569879558-0,651449980287236i</v>
      </c>
      <c r="BO211" s="240" t="str">
        <f t="shared" ca="1" si="238"/>
        <v>-0,954416230824164+0,289518998401798i</v>
      </c>
      <c r="BP211" s="240" t="str">
        <f t="shared" ca="1" si="239"/>
        <v>0,98986168856301+0,122087794686336i</v>
      </c>
      <c r="BQ211" s="240" t="str">
        <f t="shared" ca="1" si="240"/>
        <v>-0,855466194138863-0,512746704310962i</v>
      </c>
      <c r="BR211" s="240" t="str">
        <f t="shared" ca="1" si="241"/>
        <v>0,574289392148889+0,815428283886109i</v>
      </c>
      <c r="BS211" s="240" t="str">
        <f t="shared" ca="1" si="242"/>
        <v>-0,194575735660823-0,978198280098792i</v>
      </c>
      <c r="BT211" s="240" t="str">
        <f t="shared" ca="1" si="243"/>
        <v>-0,218523320620241+0,973128537471432i</v>
      </c>
      <c r="BU211" s="240" t="str">
        <f t="shared" ca="1" si="244"/>
        <v>0,59412803878035-0,801088924921072i</v>
      </c>
      <c r="BV211" s="240" t="str">
        <f t="shared" ca="1" si="245"/>
        <v>-0,867791977759813+0,49159808322643i</v>
      </c>
      <c r="BW211" s="240" t="str">
        <f t="shared" ca="1" si="246"/>
        <v>0,992559745198284-0,0977586022204836i</v>
      </c>
      <c r="BX211" s="240" t="str">
        <f t="shared" ca="1" si="247"/>
        <v>-0,947023626598034-0,312854347518608i</v>
      </c>
      <c r="BY211" s="240" t="str">
        <f t="shared" ca="1" si="248"/>
        <v>0,738996731437114+0,669787595452056i</v>
      </c>
      <c r="BZ211" s="240" t="str">
        <f t="shared" ca="1" si="249"/>
        <v>-0,40417241602769-0,911798360504408i</v>
      </c>
      <c r="CA211" s="240" t="str">
        <f t="shared" ca="1" si="250"/>
        <v>4,80427988990615E-13+0,997362317363247i</v>
      </c>
      <c r="CB211" s="240" t="str">
        <f t="shared" ca="1" si="251"/>
        <v>0,404172416027719-0,911798360504395i</v>
      </c>
      <c r="CC211" s="240" t="str">
        <f t="shared" ca="1" si="252"/>
        <v>-0,738996731437135+0,669787595452033i</v>
      </c>
      <c r="CD211" s="240" t="str">
        <f t="shared" ca="1" si="253"/>
        <v>0,947023626598044-0,312854347518578i</v>
      </c>
      <c r="CE211" s="240" t="str">
        <f t="shared" ca="1" si="254"/>
        <v>-0,992559745198281-0,0977586022205147i</v>
      </c>
      <c r="CF211" s="240" t="str">
        <f t="shared" ca="1" si="255"/>
        <v>0,867791977759797+0,491598083226456i</v>
      </c>
      <c r="CG211" s="240" t="str">
        <f t="shared" ca="1" si="256"/>
        <v>-0,594128038780302-0,801088924921108i</v>
      </c>
      <c r="CH211" s="240" t="str">
        <f t="shared" ca="1" si="257"/>
        <v>0,218523320620183+0,973128537471445i</v>
      </c>
      <c r="CI211" s="240" t="str">
        <f t="shared" ca="1" si="258"/>
        <v>0,194575735660882-0,97819828009878i</v>
      </c>
      <c r="CJ211" s="240" t="str">
        <f t="shared" ca="1" si="259"/>
        <v>-0,574289392148938+0,815428283886075i</v>
      </c>
      <c r="CK211" s="240" t="str">
        <f t="shared" ca="1" si="260"/>
        <v>0,855466194138384-0,512746704311762i</v>
      </c>
      <c r="CL211" s="240" t="str">
        <f t="shared" ca="1" si="261"/>
        <v>-0,989861688563017+0,122087794686276i</v>
      </c>
      <c r="CM211" s="240" t="str">
        <f t="shared" ca="1" si="262"/>
        <v>0,954416230824148+0,289518998401855i</v>
      </c>
      <c r="CN211" s="240" t="str">
        <f t="shared" ca="1" si="263"/>
        <v>-0,755211569879518-0,651449980287281i</v>
      </c>
      <c r="CO211" s="240" t="str">
        <f t="shared" ca="1" si="264"/>
        <v>0,426427338783984+0,901604856261209i</v>
      </c>
      <c r="CP211" s="240" t="str">
        <f t="shared" ca="1" si="265"/>
        <v>-0,0244764965505418-0,997061930480146i</v>
      </c>
      <c r="CQ211" s="240" t="str">
        <f t="shared" ca="1" si="266"/>
        <v>-0,381674034920084+0,921442631509964i</v>
      </c>
      <c r="CR211" s="240" t="str">
        <f t="shared" ca="1" si="267"/>
        <v>0,722336748995914-0,687721755615015i</v>
      </c>
      <c r="CS211" s="240" t="str">
        <f t="shared" ca="1" si="268"/>
        <v>-0,939060570750451+0,336001244875705i</v>
      </c>
      <c r="CT211" s="240" t="str">
        <f t="shared" ca="1" si="269"/>
        <v>0,994659920957338+0,0733705236271868i</v>
      </c>
      <c r="CU211" s="240" t="str">
        <f t="shared" ca="1" si="270"/>
        <v>-0,879595035942633-0,470153341837812i</v>
      </c>
      <c r="CV211" s="240" t="str">
        <f t="shared" ca="1" si="271"/>
        <v>0,613608804896259+0,786267019942952i</v>
      </c>
      <c r="CW211" s="240" t="str">
        <f t="shared" ca="1" si="272"/>
        <v>-0,242339275301374-0,967472618600956i</v>
      </c>
      <c r="CX211" s="240" t="str">
        <f t="shared" ca="1" si="273"/>
        <v>-0,170510945554961+0,982678792659198i</v>
      </c>
      <c r="CY211" s="240" t="str">
        <f t="shared" ca="1" si="274"/>
        <v>0,554104815062545-0,829276459343137i</v>
      </c>
      <c r="CZ211" s="240" t="str">
        <f t="shared" ca="1" si="275"/>
        <v>-0,842625109670043+0,533586465954425i</v>
      </c>
      <c r="DA211" s="240" t="str">
        <f t="shared" ca="1" si="276"/>
        <v>0,986567376259746-0,146343446030719i</v>
      </c>
      <c r="DB211" s="240" t="str">
        <f t="shared" ca="1" si="277"/>
        <v>-0,96123393040103-0,2660092538653i</v>
      </c>
      <c r="DC211" s="240" t="str">
        <f t="shared" ca="1" si="278"/>
        <v>0,770971497112073+0,63271995601289i</v>
      </c>
      <c r="DD211" s="240" t="str">
        <f t="shared" ca="1" si="279"/>
        <v>-0,448425397657462-0,890868258965339i</v>
      </c>
      <c r="DE211" s="240" t="str">
        <f t="shared" ca="1" si="280"/>
        <v>0,0489382493743166+0,996160950772697i</v>
      </c>
      <c r="DF211" s="240" t="str">
        <f t="shared" ca="1" si="281"/>
        <v>0,35894574764644-0,930531859928892i</v>
      </c>
      <c r="DG211" s="240" t="str">
        <f t="shared" ca="1" si="282"/>
        <v>-0,705241657907693+0,705241657907269i</v>
      </c>
      <c r="DH211" s="240" t="str">
        <f t="shared" ca="1" si="283"/>
        <v>0,930531859929108-0,358945747645881i</v>
      </c>
      <c r="DI211" s="240" t="str">
        <f t="shared" ca="1" si="284"/>
        <v>-0,996160950772668-0,0489382493749157i</v>
      </c>
      <c r="DJ211" s="240" t="str">
        <f t="shared" ca="1" si="285"/>
        <v>0,890868258965528+0,448425397657086i</v>
      </c>
      <c r="DK211" s="240" t="str">
        <f t="shared" ca="1" si="286"/>
        <v>-0,632719956013216-0,770971497111807i</v>
      </c>
      <c r="DL211" s="240" t="str">
        <f t="shared" ca="1" si="287"/>
        <v>0,266009253865706+0,961233930400917i</v>
      </c>
      <c r="DM211" s="240" t="str">
        <f t="shared" ca="1" si="288"/>
        <v>0,146343446030303-0,986567376259808i</v>
      </c>
      <c r="DN211" s="240" t="str">
        <f t="shared" ca="1" si="289"/>
        <v>-0,53358646595407+0,842625109670268i</v>
      </c>
      <c r="DO211" s="240" t="str">
        <f t="shared" ca="1" si="290"/>
        <v>0,829276459343438-0,554104815062093i</v>
      </c>
      <c r="DP211" s="240" t="str">
        <f t="shared" ca="1" si="291"/>
        <v>-0,98267879265929+0,170510945554425i</v>
      </c>
      <c r="DQ211" s="240" t="str">
        <f t="shared" ca="1" si="292"/>
        <v>0,967472618600824+0,2423392753019i</v>
      </c>
      <c r="DR211" s="240" t="str">
        <f t="shared" ca="1" si="293"/>
        <v>-0,786267019942618-0,613608804896687i</v>
      </c>
      <c r="DS211" s="240" t="str">
        <f t="shared" ca="1" si="294"/>
        <v>0,470153341838208+0,879595035942422i</v>
      </c>
      <c r="DT211" s="240" t="str">
        <f t="shared" ca="1" si="295"/>
        <v>-0,0733705236276348-0,994659920957305i</v>
      </c>
      <c r="DU211" s="240" t="str">
        <f t="shared" ca="1" si="296"/>
        <v>-0,336001244875282+0,939060570750603i</v>
      </c>
      <c r="DV211" s="240" t="str">
        <f t="shared" ca="1" si="297"/>
        <v>0,68772175561469-0,722336748996224i</v>
      </c>
      <c r="DW211" s="240" t="str">
        <f t="shared" ca="1" si="298"/>
        <v>-0,921442631509793+0,381674034920499i</v>
      </c>
      <c r="DX211" s="240" t="str">
        <f t="shared" ca="1" si="299"/>
        <v>0,997061930480156+0,0244764965501494i</v>
      </c>
      <c r="DY211" s="240" t="str">
        <f t="shared" ca="1" si="300"/>
        <v>-0,901604856260965-0,4264273387845i</v>
      </c>
      <c r="DZ211" s="240" t="str">
        <f t="shared" ca="1" si="301"/>
        <v>0,651449980286848+0,755211569879892i</v>
      </c>
      <c r="EA211" s="240" t="str">
        <f t="shared" ca="1" si="302"/>
        <v>-0,289518998401308-0,954416230824313i</v>
      </c>
      <c r="EB211" s="240" t="str">
        <f t="shared" ca="1" si="303"/>
        <v>-0,122087794686843+0,989861688562947i</v>
      </c>
      <c r="EC211" s="240" t="str">
        <f t="shared" ca="1" si="304"/>
        <v>0,512746704311402-0,855466194138601i</v>
      </c>
      <c r="ED211" s="240" t="str">
        <f t="shared" ca="1" si="305"/>
        <v>-0,815428283885833+0,574289392149282i</v>
      </c>
      <c r="EE211" s="240" t="str">
        <f t="shared" ca="1" si="306"/>
        <v>0,978198280098698-0,194575735661294i</v>
      </c>
      <c r="EF211" s="240" t="str">
        <f t="shared" ca="1" si="307"/>
        <v>-0,973128537471538-0,218523320619772i</v>
      </c>
      <c r="EG211" s="240" t="str">
        <f t="shared" ca="1" si="308"/>
        <v>0,801088924921359+0,594128038779964i</v>
      </c>
      <c r="EH211" s="240" t="str">
        <f t="shared" ca="1" si="309"/>
        <v>-0,491598083226847-0,867791977759575i</v>
      </c>
      <c r="EI211" s="240" t="str">
        <f t="shared" ca="1" si="310"/>
        <v>0,0977586022199461+0,992559745198338i</v>
      </c>
      <c r="EJ211" s="240" t="str">
        <f t="shared" ca="1" si="311"/>
        <v>0,31285434751912-0,947023626597864i</v>
      </c>
      <c r="EK211" s="240" t="str">
        <f t="shared" ca="1" si="312"/>
        <v>-0,669787595452456+0,738996731436751i</v>
      </c>
      <c r="EL211" s="240" t="str">
        <f t="shared" ca="1" si="313"/>
        <v>0,911798360504626-0,404172416027196i</v>
      </c>
      <c r="EM211" s="240" t="str">
        <f t="shared" ca="1" si="314"/>
        <v>-0,997362317363247-5,96267333323439E-14i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-0,0707672388691821-0,115195459698279i</v>
      </c>
      <c r="G212" s="247" t="str">
        <f t="shared" si="321"/>
        <v>-0,0550948069131009+0,195899863175767i</v>
      </c>
      <c r="H212" s="247" t="str">
        <f t="shared" si="319"/>
        <v>0,00230523924694137-0,047500494025114i</v>
      </c>
      <c r="I212" s="247" t="str">
        <f t="shared" si="317"/>
        <v>-0,00199106922277068+0,0488071753265099i</v>
      </c>
      <c r="J212" s="275" t="str">
        <f ca="1">IMPRODUCT(1/N_FFT2,DW100)</f>
        <v>0,00405621639691488-1,60818173307667E-07i</v>
      </c>
      <c r="K212" s="274" t="str">
        <f t="shared" ca="1" si="318"/>
        <v>-8,06835854801468E-06+0,000197972785046604i</v>
      </c>
      <c r="N212" s="265">
        <f t="shared" ca="1" si="185"/>
        <v>2.9973907282269465</v>
      </c>
      <c r="O212" s="240">
        <f t="shared" ca="1" si="186"/>
        <v>0.99739072822694652</v>
      </c>
      <c r="P212" s="240" t="str">
        <f t="shared" ca="1" si="187"/>
        <v>-0,921468879725403-0,381684907287004i</v>
      </c>
      <c r="Q212" s="240" t="str">
        <f t="shared" ca="1" si="188"/>
        <v>0,705261747421864+0,705261747421861i</v>
      </c>
      <c r="R212" s="240" t="str">
        <f t="shared" ca="1" si="189"/>
        <v>-0,381684907287007-0,921468879725402i</v>
      </c>
      <c r="S212" s="240" t="str">
        <f t="shared" ca="1" si="190"/>
        <v>2,43764226845951E-14+0,997390728226947i</v>
      </c>
      <c r="T212" s="240" t="str">
        <f t="shared" ca="1" si="191"/>
        <v>0,381684907287046-0,921468879725385i</v>
      </c>
      <c r="U212" s="241" t="str">
        <f t="shared" ca="1" si="192"/>
        <v>-0,705261747421872+0,705261747421853i</v>
      </c>
      <c r="V212" s="240" t="str">
        <f t="shared" ca="1" si="193"/>
        <v>0,921468879725397-0,381684907287018i</v>
      </c>
      <c r="W212" s="240" t="str">
        <f t="shared" ca="1" si="194"/>
        <v>-0,997390728226947+4,87528453691901E-14i</v>
      </c>
      <c r="X212" s="240" t="str">
        <f t="shared" ca="1" si="195"/>
        <v>0,921468879725395+0,381684907287023i</v>
      </c>
      <c r="Y212" s="240" t="str">
        <f t="shared" ca="1" si="196"/>
        <v>-0,705261747421869-0,705261747421856i</v>
      </c>
      <c r="Z212" s="240" t="str">
        <f t="shared" ca="1" si="197"/>
        <v>0,381684907287039+0,921468879725388i</v>
      </c>
      <c r="AA212" s="240" t="str">
        <f t="shared" ca="1" si="198"/>
        <v>2,78588769197138E-14-0,997390728226947i</v>
      </c>
      <c r="AB212" s="240" t="str">
        <f t="shared" ca="1" si="199"/>
        <v>-0,381684907287+0,921468879725405i</v>
      </c>
      <c r="AC212" s="240" t="str">
        <f t="shared" ca="1" si="200"/>
        <v>0,70526174742184-0,705261747421885i</v>
      </c>
      <c r="AD212" s="240" t="str">
        <f t="shared" ca="1" si="201"/>
        <v>-0,921468879725416+0,381684907286973i</v>
      </c>
      <c r="AE212" s="240" t="str">
        <f t="shared" ca="1" si="202"/>
        <v>0,997390728226947+8,79761976003973E-15i</v>
      </c>
      <c r="AF212" s="240" t="str">
        <f t="shared" ca="1" si="203"/>
        <v>-0,921468879725412-0,381684907286982i</v>
      </c>
      <c r="AG212" s="240" t="str">
        <f t="shared" ca="1" si="204"/>
        <v>0,705261747421833+0,705261747421892i</v>
      </c>
      <c r="AH212" s="240" t="str">
        <f t="shared" ca="1" si="205"/>
        <v>-0,38168490728699-0,921468879725409i</v>
      </c>
      <c r="AI212" s="240" t="str">
        <f t="shared" ca="1" si="206"/>
        <v>1,73505247661957E-14+0,997390728226947i</v>
      </c>
      <c r="AJ212" s="240" t="str">
        <f t="shared" ca="1" si="207"/>
        <v>0,381684907286958-0,921468879725422i</v>
      </c>
      <c r="AK212" s="240" t="str">
        <f t="shared" ca="1" si="208"/>
        <v>-0,705261747421879+0,705261747421846i</v>
      </c>
      <c r="AL212" s="240" t="str">
        <f t="shared" ca="1" si="209"/>
        <v>0,921468879725399-0,381684907287014i</v>
      </c>
      <c r="AM212" s="240" t="str">
        <f t="shared" ca="1" si="210"/>
        <v>-0,997390728226947+4,3498669292431E-14i</v>
      </c>
      <c r="AN212" s="240" t="str">
        <f t="shared" ca="1" si="211"/>
        <v>0,921468879725394+0,381684907287025i</v>
      </c>
      <c r="AO212" s="240" t="str">
        <f t="shared" ca="1" si="212"/>
        <v>-0,70526174742187-0,705261747421855i</v>
      </c>
      <c r="AP212" s="240" t="str">
        <f t="shared" ca="1" si="213"/>
        <v>0,381684907287031+0,921468879725391i</v>
      </c>
      <c r="AQ212" s="240" t="str">
        <f t="shared" ca="1" si="214"/>
        <v>3,66564966797535E-14-0,997390728226947i</v>
      </c>
      <c r="AR212" s="240" t="str">
        <f t="shared" ca="1" si="215"/>
        <v>3,66564966797535E-14-0,997390728226947i</v>
      </c>
      <c r="AS212" s="240" t="str">
        <f t="shared" ca="1" si="216"/>
        <v>0,705261747421842-0,705261747421883i</v>
      </c>
      <c r="AT212" s="240" t="str">
        <f t="shared" ca="1" si="217"/>
        <v>-0,921468879725417+0,381684907286971i</v>
      </c>
      <c r="AU212" s="240" t="str">
        <f t="shared" ca="1" si="218"/>
        <v>0,997390728226947+1,75952395200794E-14i</v>
      </c>
      <c r="AV212" s="240" t="str">
        <f t="shared" ca="1" si="219"/>
        <v>-0,921468879725409-0,38168490728699i</v>
      </c>
      <c r="AW212" s="240" t="str">
        <f t="shared" ca="1" si="220"/>
        <v>0,705261747421897+0,705261747421828i</v>
      </c>
      <c r="AX212" s="240" t="str">
        <f t="shared" ca="1" si="221"/>
        <v>-0,381684907286989-0,92146887972541i</v>
      </c>
      <c r="AY212" s="240" t="str">
        <f t="shared" ca="1" si="222"/>
        <v>1,56397923727173E-14+0,997390728226947i</v>
      </c>
      <c r="AZ212" s="240" t="str">
        <f t="shared" ca="1" si="223"/>
        <v>0,381684907286593-0,921468879725574i</v>
      </c>
      <c r="BA212" s="240" t="str">
        <f t="shared" ca="1" si="224"/>
        <v>-0,705261747421594+0,705261747422132i</v>
      </c>
      <c r="BB212" s="240" t="str">
        <f t="shared" ca="1" si="225"/>
        <v>0,921468879725289-0,381684907287281i</v>
      </c>
      <c r="BC212" s="240" t="str">
        <f t="shared" ca="1" si="226"/>
        <v>-0,997390728226947+2,33133895796108E-13i</v>
      </c>
      <c r="BD212" s="240" t="str">
        <f t="shared" ca="1" si="227"/>
        <v>0,921468879725467+0,38168490728685i</v>
      </c>
      <c r="BE212" s="240" t="str">
        <f t="shared" ca="1" si="228"/>
        <v>-0,705261747421934-0,705261747421791i</v>
      </c>
      <c r="BF212" s="240" t="str">
        <f t="shared" ca="1" si="229"/>
        <v>0,381684907287036+0,921468879725389i</v>
      </c>
      <c r="BG212" s="240" t="str">
        <f t="shared" ca="1" si="230"/>
        <v>4,54541164397932E-14-0,997390728226947i</v>
      </c>
      <c r="BH212" s="240" t="str">
        <f t="shared" ca="1" si="231"/>
        <v>-0,381684907287107+0,921468879725361i</v>
      </c>
      <c r="BI212" s="240" t="str">
        <f t="shared" ca="1" si="232"/>
        <v>0,705261747421988-0,705261747421738i</v>
      </c>
      <c r="BJ212" s="240" t="str">
        <f t="shared" ca="1" si="233"/>
        <v>-0,921468879725502+0,381684907286766i</v>
      </c>
      <c r="BK212" s="240" t="str">
        <f t="shared" ca="1" si="234"/>
        <v>0,997390728226947+3,09868353942572E-13i</v>
      </c>
      <c r="BL212" s="240" t="str">
        <f t="shared" ca="1" si="235"/>
        <v>-0,921468879725254-0,381684907287365i</v>
      </c>
      <c r="BM212" s="240" t="str">
        <f t="shared" ca="1" si="236"/>
        <v>0,70526174742155+0,705261747422175i</v>
      </c>
      <c r="BN212" s="240" t="str">
        <f t="shared" ca="1" si="237"/>
        <v>-0,381684907287438-0,921468879725224i</v>
      </c>
      <c r="BO212" s="240" t="str">
        <f t="shared" ca="1" si="238"/>
        <v>4,17881639873235E-13+0,997390728226947i</v>
      </c>
      <c r="BP212" s="240" t="str">
        <f t="shared" ca="1" si="239"/>
        <v>0,381684907286692-0,921468879725532i</v>
      </c>
      <c r="BQ212" s="240" t="str">
        <f t="shared" ca="1" si="240"/>
        <v>-0,705261747421681+0,705261747422045i</v>
      </c>
      <c r="BR212" s="240" t="str">
        <f t="shared" ca="1" si="241"/>
        <v>0,921468879725325-0,381684907287194i</v>
      </c>
      <c r="BS212" s="240" t="str">
        <f t="shared" ca="1" si="242"/>
        <v>-0,997390728226947+1,2511985290421E-13i</v>
      </c>
      <c r="BT212" s="240" t="str">
        <f t="shared" ca="1" si="243"/>
        <v>0,921468879725431+0,381684907286937i</v>
      </c>
      <c r="BU212" s="240" t="str">
        <f t="shared" ca="1" si="244"/>
        <v>-0,705261747421857-0,705261747421868i</v>
      </c>
      <c r="BV212" s="240" t="str">
        <f t="shared" ca="1" si="245"/>
        <v>0,381684907286924+0,921468879725436i</v>
      </c>
      <c r="BW212" s="240" t="str">
        <f t="shared" ca="1" si="246"/>
        <v>1,39294384598569E-13-0,997390728226947i</v>
      </c>
      <c r="BX212" s="240" t="str">
        <f t="shared" ca="1" si="247"/>
        <v>-0,381684907287207+0,921468879725319i</v>
      </c>
      <c r="BY212" s="240" t="str">
        <f t="shared" ca="1" si="248"/>
        <v>0,705261747422055-0,705261747421671i</v>
      </c>
      <c r="BZ212" s="240" t="str">
        <f t="shared" ca="1" si="249"/>
        <v>-0,921468879725538+0,381684907286679i</v>
      </c>
      <c r="CA212" s="240" t="str">
        <f t="shared" ca="1" si="250"/>
        <v>0,997390728226947+4,32056171567593E-13i</v>
      </c>
      <c r="CB212" s="240" t="str">
        <f t="shared" ca="1" si="251"/>
        <v>-0,921468879725218-0,381684907287451i</v>
      </c>
      <c r="CC212" s="240" t="str">
        <f t="shared" ca="1" si="252"/>
        <v>0,705261747422165+0,70526174742156i</v>
      </c>
      <c r="CD212" s="240" t="str">
        <f t="shared" ca="1" si="253"/>
        <v>-0,381684907287352-0,92146887972526i</v>
      </c>
      <c r="CE212" s="240" t="str">
        <f t="shared" ca="1" si="254"/>
        <v>2,95693822248214E-13+0,997390728226947i</v>
      </c>
      <c r="CF212" s="240" t="str">
        <f t="shared" ca="1" si="255"/>
        <v>0,381684907286779-0,921468879725496i</v>
      </c>
      <c r="CG212" s="240" t="str">
        <f t="shared" ca="1" si="256"/>
        <v>-0,705261747421748+0,705261747421978i</v>
      </c>
      <c r="CH212" s="240" t="str">
        <f t="shared" ca="1" si="257"/>
        <v>0,921468879725372-0,381684907287081i</v>
      </c>
      <c r="CI212" s="240" t="str">
        <f t="shared" ca="1" si="258"/>
        <v>-0,997390728226947+3,12795847454345E-14i</v>
      </c>
      <c r="CJ212" s="240" t="str">
        <f t="shared" ca="1" si="259"/>
        <v>0,921468879725384+0,381684907287049i</v>
      </c>
      <c r="CK212" s="240" t="str">
        <f t="shared" ca="1" si="260"/>
        <v>-0,705261747421791-0,705261747421934i</v>
      </c>
      <c r="CL212" s="240" t="str">
        <f t="shared" ca="1" si="261"/>
        <v>0,381684907286837+0,921468879725472i</v>
      </c>
      <c r="CM212" s="240" t="str">
        <f t="shared" ca="1" si="262"/>
        <v>2,6148220222359E-13-0,997390728226947i</v>
      </c>
      <c r="CN212" s="240" t="str">
        <f t="shared" ca="1" si="263"/>
        <v>-0,381684907287294+0,921468879725284i</v>
      </c>
      <c r="CO212" s="240" t="str">
        <f t="shared" ca="1" si="264"/>
        <v>0,705261747422142-0,705261747421584i</v>
      </c>
      <c r="CP212" s="240" t="str">
        <f t="shared" ca="1" si="265"/>
        <v>-0,921468879725574+0,381684907286593i</v>
      </c>
      <c r="CQ212" s="240" t="str">
        <f t="shared" ca="1" si="266"/>
        <v>0,997390728226947-4,66267791592217E-13i</v>
      </c>
      <c r="CR212" s="240" t="str">
        <f t="shared" ca="1" si="267"/>
        <v>-0,921468879725562-0,381684907286622i</v>
      </c>
      <c r="CS212" s="240" t="str">
        <f t="shared" ca="1" si="268"/>
        <v>0,705261747422099+0,705261747421627i</v>
      </c>
      <c r="CT212" s="240" t="str">
        <f t="shared" ca="1" si="269"/>
        <v>-0,381684907287239-0,921468879725306i</v>
      </c>
      <c r="CU212" s="240" t="str">
        <f t="shared" ca="1" si="270"/>
        <v>2,01853554089438E-13+0,997390728226947i</v>
      </c>
      <c r="CV212" s="240" t="str">
        <f t="shared" ca="1" si="271"/>
        <v>0,381684907286892-0,921468879725449i</v>
      </c>
      <c r="CW212" s="240" t="str">
        <f t="shared" ca="1" si="272"/>
        <v>-0,705261747421813+0,705261747421912i</v>
      </c>
      <c r="CX212" s="240" t="str">
        <f t="shared" ca="1" si="273"/>
        <v>0,921468879725407-0,381684907286995i</v>
      </c>
      <c r="CY212" s="240" t="str">
        <f t="shared" ca="1" si="274"/>
        <v>-0,997390728226947-9,09082328795865E-14i</v>
      </c>
      <c r="CZ212" s="240" t="str">
        <f t="shared" ca="1" si="275"/>
        <v>0,921468879725349+0,381684907287136i</v>
      </c>
      <c r="DA212" s="240" t="str">
        <f t="shared" ca="1" si="276"/>
        <v>-0,705261747421705-0,705261747422021i</v>
      </c>
      <c r="DB212" s="240" t="str">
        <f t="shared" ca="1" si="277"/>
        <v>0,38168490728675+0,921468879725508i</v>
      </c>
      <c r="DC212" s="240" t="str">
        <f t="shared" ca="1" si="278"/>
        <v>3,55322470382365E-13-0,997390728226947i</v>
      </c>
      <c r="DD212" s="240" t="str">
        <f t="shared" ca="1" si="279"/>
        <v>-0,381684907287407+0,921468879725237i</v>
      </c>
      <c r="DE212" s="240" t="str">
        <f t="shared" ca="1" si="280"/>
        <v>0,705261747422227-0,705261747421498i</v>
      </c>
      <c r="DF212" s="240" t="str">
        <f t="shared" ca="1" si="281"/>
        <v>-0,92146887972523+0,381684907287422i</v>
      </c>
      <c r="DG212" s="240" t="str">
        <f t="shared" ca="1" si="282"/>
        <v>0,997390728226947-3,44079973967197E-13i</v>
      </c>
      <c r="DH212" s="240" t="str">
        <f t="shared" ca="1" si="283"/>
        <v>-0,921468879725515-0,381684907286734i</v>
      </c>
      <c r="DI212" s="240" t="str">
        <f t="shared" ca="1" si="284"/>
        <v>0,705261747422033+0,705261747421693i</v>
      </c>
      <c r="DJ212" s="240" t="str">
        <f t="shared" ca="1" si="285"/>
        <v>-0,381684907287178-0,921468879725331i</v>
      </c>
      <c r="DK212" s="240" t="str">
        <f t="shared" ca="1" si="286"/>
        <v>7,96657364644169E-14+0,997390728226947i</v>
      </c>
      <c r="DL212" s="240" t="str">
        <f t="shared" ca="1" si="287"/>
        <v>0,381684907286979-0,921468879725413i</v>
      </c>
      <c r="DM212" s="240" t="str">
        <f t="shared" ca="1" si="288"/>
        <v>-0,70526174742188+0,705261747421845i</v>
      </c>
      <c r="DN212" s="240" t="str">
        <f t="shared" ca="1" si="289"/>
        <v>0,921468879725454-0,381684907286882i</v>
      </c>
      <c r="DO212" s="240" t="str">
        <f t="shared" ca="1" si="290"/>
        <v>-0,997390728226947-1,84748501038362E-13i</v>
      </c>
      <c r="DP212" s="240" t="str">
        <f t="shared" ca="1" si="291"/>
        <v>0,921468879725313+0,381684907287223i</v>
      </c>
      <c r="DQ212" s="240" t="str">
        <f t="shared" ca="1" si="292"/>
        <v>-0,705261747421619-0,705261747422107i</v>
      </c>
      <c r="DR212" s="240" t="str">
        <f t="shared" ca="1" si="293"/>
        <v>0,381684907286638+0,921468879725555i</v>
      </c>
      <c r="DS212" s="240" t="str">
        <f t="shared" ca="1" si="294"/>
        <v>4,49162738541141E-13-0,997390728226947i</v>
      </c>
      <c r="DT212" s="240" t="str">
        <f t="shared" ca="1" si="295"/>
        <v>-0,381684907287467+0,921468879725211i</v>
      </c>
      <c r="DU212" s="240" t="str">
        <f t="shared" ca="1" si="296"/>
        <v>0,705261747421572-0,705261747422154i</v>
      </c>
      <c r="DV212" s="240" t="str">
        <f t="shared" ca="1" si="297"/>
        <v>-0,921468879725266+0,381684907287336i</v>
      </c>
      <c r="DW212" s="240" t="str">
        <f t="shared" ca="1" si="298"/>
        <v>0,997390728226947-2,50239705808421E-13i</v>
      </c>
      <c r="DX212" s="240" t="str">
        <f t="shared" ca="1" si="299"/>
        <v>-0,921468879725479-0,381684907286821i</v>
      </c>
      <c r="DY212" s="240" t="str">
        <f t="shared" ca="1" si="300"/>
        <v>0,705261747421966+0,70526174742176i</v>
      </c>
      <c r="DZ212" s="240" t="str">
        <f t="shared" ca="1" si="301"/>
        <v>-0,381684907287039-0,921468879725388i</v>
      </c>
      <c r="EA212" s="240" t="str">
        <f t="shared" ca="1" si="302"/>
        <v>-1,41745316943587E-14+0,997390728226947i</v>
      </c>
      <c r="EB212" s="240" t="str">
        <f t="shared" ca="1" si="303"/>
        <v>0,381684907287065-0,921468879725377i</v>
      </c>
      <c r="EC212" s="240" t="str">
        <f t="shared" ca="1" si="304"/>
        <v>-0,705261747421986+0,70526174742174i</v>
      </c>
      <c r="ED212" s="240" t="str">
        <f t="shared" ca="1" si="305"/>
        <v>0,92146887972549-0,381684907286795i</v>
      </c>
      <c r="EE212" s="240" t="str">
        <f t="shared" ca="1" si="306"/>
        <v>-0,997390728226947-2,78588769197138E-13i</v>
      </c>
      <c r="EF212" s="240" t="str">
        <f t="shared" ca="1" si="307"/>
        <v>0,921468879725277+0,38168490728731i</v>
      </c>
      <c r="EG212" s="240" t="str">
        <f t="shared" ca="1" si="308"/>
        <v>-0,705261747421552-0,705261747422173i</v>
      </c>
      <c r="EH212" s="240" t="str">
        <f t="shared" ca="1" si="309"/>
        <v>0,381684907286551+0,921468879725591i</v>
      </c>
      <c r="EI212" s="240" t="str">
        <f t="shared" ca="1" si="310"/>
        <v>-4,20813675152424E-13-0,997390728226947i</v>
      </c>
      <c r="EJ212" s="240" t="str">
        <f t="shared" ca="1" si="311"/>
        <v>-0,381684907286663+0,921468879725544i</v>
      </c>
      <c r="EK212" s="240" t="str">
        <f t="shared" ca="1" si="312"/>
        <v>0,705261747421639-0,705261747422087i</v>
      </c>
      <c r="EL212" s="240" t="str">
        <f t="shared" ca="1" si="313"/>
        <v>-0,921468879725324+0,381684907287197i</v>
      </c>
      <c r="EM212" s="240" t="str">
        <f t="shared" ca="1" si="314"/>
        <v>0,997390728226947-1,56399437649645E-13i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-0,0703796457917548-0,113581071123684i</v>
      </c>
      <c r="G213" s="247" t="str">
        <f t="shared" si="321"/>
        <v>-0,0540533023967+0,194423950735274i</v>
      </c>
      <c r="H213" s="247" t="str">
        <f t="shared" si="319"/>
        <v>0,00229869653919629-0,0470793900370244i</v>
      </c>
      <c r="I213" s="247" t="str">
        <f t="shared" si="317"/>
        <v>-0,00198536776775558+0,0483459046200431i</v>
      </c>
      <c r="J213" s="275" t="str">
        <f ca="1">IMPRODUCT(1/N_FFT2,DX100)</f>
        <v>0,00271411260489111-0,0000799877608178602i</v>
      </c>
      <c r="K213" s="274" t="str">
        <f t="shared" ca="1" si="318"/>
        <v>-1,52143102853886E-06+0,000131375034246265i</v>
      </c>
      <c r="N213" s="265">
        <f t="shared" ca="1" si="185"/>
        <v>2.9974169629006369</v>
      </c>
      <c r="O213" s="240">
        <f t="shared" ca="1" si="186"/>
        <v>0.99741696290063664</v>
      </c>
      <c r="P213" s="240" t="str">
        <f t="shared" ca="1" si="187"/>
        <v>-0,93058284382191-0,358965414303741i</v>
      </c>
      <c r="Q213" s="240" t="str">
        <f t="shared" ca="1" si="188"/>
        <v>0,739037221109353+0,669824293152237i</v>
      </c>
      <c r="R213" s="240" t="str">
        <f t="shared" ca="1" si="189"/>
        <v>-0,448449966909817-0,890917069687473i</v>
      </c>
      <c r="S213" s="240" t="str">
        <f t="shared" ca="1" si="190"/>
        <v>0,0977639584197574+0,992614127602479i</v>
      </c>
      <c r="T213" s="240" t="str">
        <f t="shared" ca="1" si="191"/>
        <v>0,266023828527464-0,961286596462013i</v>
      </c>
      <c r="U213" s="241" t="str">
        <f t="shared" ca="1" si="192"/>
        <v>-0,594160591088895+0,80113281662832i</v>
      </c>
      <c r="V213" s="240" t="str">
        <f t="shared" ca="1" si="193"/>
        <v>0,842671277147126-0,533615701186878i</v>
      </c>
      <c r="W213" s="240" t="str">
        <f t="shared" ca="1" si="194"/>
        <v>-0,978251875637443+0,194586396476619i</v>
      </c>
      <c r="X213" s="240" t="str">
        <f t="shared" ca="1" si="195"/>
        <v>0,982732633685485+0,170520287859012i</v>
      </c>
      <c r="Y213" s="240" t="str">
        <f t="shared" ca="1" si="196"/>
        <v>-0,855513065179459-0,512774797732081i</v>
      </c>
      <c r="Z213" s="240" t="str">
        <f t="shared" ca="1" si="197"/>
        <v>0,613642424557431+0,786310099556916i</v>
      </c>
      <c r="AA213" s="240" t="str">
        <f t="shared" ca="1" si="198"/>
        <v>-0,289534861163761-0,954468523343129i</v>
      </c>
      <c r="AB213" s="240" t="str">
        <f t="shared" ca="1" si="199"/>
        <v>-0,0733745436027019+0,994714418430247i</v>
      </c>
      <c r="AC213" s="240" t="str">
        <f t="shared" ca="1" si="200"/>
        <v>0,426450702761978-0,901654255241856i</v>
      </c>
      <c r="AD213" s="240" t="str">
        <f t="shared" ca="1" si="201"/>
        <v>-0,72237632586709+0,687759435928504i</v>
      </c>
      <c r="AE213" s="240" t="str">
        <f t="shared" ca="1" si="202"/>
        <v>0,92149311740348-0,38169494686195i</v>
      </c>
      <c r="AF213" s="240" t="str">
        <f t="shared" ca="1" si="203"/>
        <v>-0,997116559559321+0,0244778376192063i</v>
      </c>
      <c r="AG213" s="240" t="str">
        <f t="shared" ca="1" si="204"/>
        <v>0,939112021931964+0,336019654402518i</v>
      </c>
      <c r="AH213" s="240" t="str">
        <f t="shared" ca="1" si="205"/>
        <v>-0,755252947963963-0,651485673268165i</v>
      </c>
      <c r="AI213" s="240" t="str">
        <f t="shared" ca="1" si="206"/>
        <v>0,470179101566268+0,87964322900382i</v>
      </c>
      <c r="AJ213" s="240" t="str">
        <f t="shared" ca="1" si="207"/>
        <v>-0,122094483883795-0,989915923140486i</v>
      </c>
      <c r="AK213" s="240" t="str">
        <f t="shared" ca="1" si="208"/>
        <v>-0,242352553084131+0,967525626480009i</v>
      </c>
      <c r="AL213" s="240" t="str">
        <f t="shared" ca="1" si="209"/>
        <v>0,574320857497302-0,815472961247332i</v>
      </c>
      <c r="AM213" s="240" t="str">
        <f t="shared" ca="1" si="210"/>
        <v>-0,829321895447002+0,554135174496369i</v>
      </c>
      <c r="AN213" s="240" t="str">
        <f t="shared" ca="1" si="211"/>
        <v>0,973181855238709-0,218535293525041i</v>
      </c>
      <c r="AO213" s="240" t="str">
        <f t="shared" ca="1" si="212"/>
        <v>-0,98662143034172-0,146351464196258i</v>
      </c>
      <c r="AP213" s="240" t="str">
        <f t="shared" ca="1" si="213"/>
        <v>0,867839524131025+0,491625017913008i</v>
      </c>
      <c r="AQ213" s="240" t="str">
        <f t="shared" ca="1" si="214"/>
        <v>-0,632754622775058-0,771013738683509i</v>
      </c>
      <c r="AR213" s="240" t="str">
        <f t="shared" ca="1" si="215"/>
        <v>-0,632754622775058-0,771013738683509i</v>
      </c>
      <c r="AS213" s="240" t="str">
        <f t="shared" ca="1" si="216"/>
        <v>0,0489409307042291-0,99621553048712i</v>
      </c>
      <c r="AT213" s="240" t="str">
        <f t="shared" ca="1" si="217"/>
        <v>-0,404194560656732+0,911848317987943i</v>
      </c>
      <c r="AU213" s="240" t="str">
        <f t="shared" ca="1" si="218"/>
        <v>0,705280298137506-0,705280298137557i</v>
      </c>
      <c r="AV213" s="240" t="str">
        <f t="shared" ca="1" si="219"/>
        <v>-0,911848317987948+0,404194560656721i</v>
      </c>
      <c r="AW213" s="240" t="str">
        <f t="shared" ca="1" si="220"/>
        <v>0,99621553048712-0,0489409307042169i</v>
      </c>
      <c r="AX213" s="240" t="str">
        <f t="shared" ca="1" si="221"/>
        <v>-0,947075514075679-0,312871488826033i</v>
      </c>
      <c r="AY213" s="240" t="str">
        <f t="shared" ca="1" si="222"/>
        <v>0,771013738683493+0,632754622775078i</v>
      </c>
      <c r="AZ213" s="240" t="str">
        <f t="shared" ca="1" si="223"/>
        <v>-0,491625017913171-0,867839524130933i</v>
      </c>
      <c r="BA213" s="240" t="str">
        <f t="shared" ca="1" si="224"/>
        <v>0,146351464196148+0,986621430341736i</v>
      </c>
      <c r="BB213" s="240" t="str">
        <f t="shared" ca="1" si="225"/>
        <v>0,218535293525357-0,973181855238637i</v>
      </c>
      <c r="BC213" s="240" t="str">
        <f t="shared" ca="1" si="226"/>
        <v>-0,55413517449606+0,829321895447209i</v>
      </c>
      <c r="BD213" s="240" t="str">
        <f t="shared" ca="1" si="227"/>
        <v>0,815472961247229-0,574320857497449i</v>
      </c>
      <c r="BE213" s="240" t="str">
        <f t="shared" ca="1" si="228"/>
        <v>-0,967525626480012+0,242352553084119i</v>
      </c>
      <c r="BF213" s="240" t="str">
        <f t="shared" ca="1" si="229"/>
        <v>0,989915923140447+0,122094483884111i</v>
      </c>
      <c r="BG213" s="240" t="str">
        <f t="shared" ca="1" si="230"/>
        <v>-0,879643229004045-0,470179101565848i</v>
      </c>
      <c r="BH213" s="240" t="str">
        <f t="shared" ca="1" si="231"/>
        <v>0,651485673268305+0,755252947963841i</v>
      </c>
      <c r="BI213" s="240" t="str">
        <f t="shared" ca="1" si="232"/>
        <v>-0,336019654402493-0,939112021931973i</v>
      </c>
      <c r="BJ213" s="240" t="str">
        <f t="shared" ca="1" si="233"/>
        <v>-0,0244778376194098+0,997116559559316i</v>
      </c>
      <c r="BK213" s="240" t="str">
        <f t="shared" ca="1" si="234"/>
        <v>0,381694946862439-0,921493117403277i</v>
      </c>
      <c r="BL213" s="240" t="str">
        <f t="shared" ca="1" si="235"/>
        <v>-0,687759435928307+0,722376325867277i</v>
      </c>
      <c r="BM213" s="240" t="str">
        <f t="shared" ca="1" si="236"/>
        <v>0,901654255241867-0,426450702761954i</v>
      </c>
      <c r="BN213" s="240" t="str">
        <f t="shared" ca="1" si="237"/>
        <v>-0,994714418430263+0,0733745436024847i</v>
      </c>
      <c r="BO213" s="240" t="str">
        <f t="shared" ca="1" si="238"/>
        <v>0,954468523343008+0,289534861164159i</v>
      </c>
      <c r="BP213" s="240" t="str">
        <f t="shared" ca="1" si="239"/>
        <v>-0,786310099557092-0,613642424557206i</v>
      </c>
      <c r="BQ213" s="240" t="str">
        <f t="shared" ca="1" si="240"/>
        <v>0,512774797732158+0,855513065179412i</v>
      </c>
      <c r="BR213" s="240" t="str">
        <f t="shared" ca="1" si="241"/>
        <v>-0,170520287858881-0,982732633685508i</v>
      </c>
      <c r="BS213" s="240" t="str">
        <f t="shared" ca="1" si="242"/>
        <v>-0,194586396477038+0,978251875637359i</v>
      </c>
      <c r="BT213" s="240" t="str">
        <f t="shared" ca="1" si="243"/>
        <v>0,533615701186564-0,842671277147323i</v>
      </c>
      <c r="BU213" s="240" t="str">
        <f t="shared" ca="1" si="244"/>
        <v>-0,801132816628275+0,594160591088956i</v>
      </c>
      <c r="BV213" s="240" t="str">
        <f t="shared" ca="1" si="245"/>
        <v>0,961286596462044-0,266023828527352i</v>
      </c>
      <c r="BW213" s="240" t="str">
        <f t="shared" ca="1" si="246"/>
        <v>-0,992614127602448-0,0977639584200675i</v>
      </c>
      <c r="BX213" s="240" t="str">
        <f t="shared" ca="1" si="247"/>
        <v>0,890917069687657+0,448449966909453i</v>
      </c>
      <c r="BY213" s="240" t="str">
        <f t="shared" ca="1" si="248"/>
        <v>-0,669824293152366-0,739037221109237i</v>
      </c>
      <c r="BZ213" s="240" t="str">
        <f t="shared" ca="1" si="249"/>
        <v>0,358965414303658+0,930582843821942i</v>
      </c>
      <c r="CA213" s="240" t="str">
        <f t="shared" ca="1" si="250"/>
        <v>3,2405076019518E-13-0,997416962900637i</v>
      </c>
      <c r="CB213" s="240" t="str">
        <f t="shared" ca="1" si="251"/>
        <v>-0,358965414303336+0,930582843822067i</v>
      </c>
      <c r="CC213" s="240" t="str">
        <f t="shared" ca="1" si="252"/>
        <v>0,66982429315209-0,739037221109487i</v>
      </c>
      <c r="CD213" s="240" t="str">
        <f t="shared" ca="1" si="253"/>
        <v>-0,890917069687489+0,448449966909785i</v>
      </c>
      <c r="CE213" s="240" t="str">
        <f t="shared" ca="1" si="254"/>
        <v>0,992614127602509-0,0977639584194508i</v>
      </c>
      <c r="CF213" s="240" t="str">
        <f t="shared" ca="1" si="255"/>
        <v>-0,961286596461878-0,266023828527949i</v>
      </c>
      <c r="CG213" s="240" t="str">
        <f t="shared" ca="1" si="256"/>
        <v>0,801132816628496+0,594160591088657i</v>
      </c>
      <c r="CH213" s="240" t="str">
        <f t="shared" ca="1" si="257"/>
        <v>-0,533615701186855-0,84267127714714i</v>
      </c>
      <c r="CI213" s="240" t="str">
        <f t="shared" ca="1" si="258"/>
        <v>0,194586396476401+0,978251875637486i</v>
      </c>
      <c r="CJ213" s="240" t="str">
        <f t="shared" ca="1" si="259"/>
        <v>0,17052028785952-0,982732633685397i</v>
      </c>
      <c r="CK213" s="240" t="str">
        <f t="shared" ca="1" si="260"/>
        <v>-0,512774797731839+0,855513065179604i</v>
      </c>
      <c r="CL213" s="240" t="str">
        <f t="shared" ca="1" si="261"/>
        <v>0,786310099556863-0,6136424245575i</v>
      </c>
      <c r="CM213" s="240" t="str">
        <f t="shared" ca="1" si="262"/>
        <v>-0,954468523343187+0,289534861163565i</v>
      </c>
      <c r="CN213" s="240" t="str">
        <f t="shared" ca="1" si="263"/>
        <v>0,994714418430216+0,073374543603131i</v>
      </c>
      <c r="CO213" s="240" t="str">
        <f t="shared" ca="1" si="264"/>
        <v>-0,901654255242014-0,426450702761643i</v>
      </c>
      <c r="CP213" s="240" t="str">
        <f t="shared" ca="1" si="265"/>
        <v>0,687759435928557+0,72237632586704i</v>
      </c>
      <c r="CQ213" s="240" t="str">
        <f t="shared" ca="1" si="266"/>
        <v>-0,381694946861841-0,921493117403525i</v>
      </c>
      <c r="CR213" s="240" t="str">
        <f t="shared" ca="1" si="267"/>
        <v>0,0244778376187903+0,997116559559332i</v>
      </c>
      <c r="CS213" s="240" t="str">
        <f t="shared" ca="1" si="268"/>
        <v>0,336019654402156-0,939112021932094i</v>
      </c>
      <c r="CT213" s="240" t="str">
        <f t="shared" ca="1" si="269"/>
        <v>-0,651485673268023+0,755252947964084i</v>
      </c>
      <c r="CU213" s="240" t="str">
        <f t="shared" ca="1" si="270"/>
        <v>0,87964322900387-0,470179101566176i</v>
      </c>
      <c r="CV213" s="240" t="str">
        <f t="shared" ca="1" si="271"/>
        <v>-0,989915923140526+0,122094483883467i</v>
      </c>
      <c r="CW213" s="240" t="str">
        <f t="shared" ca="1" si="272"/>
        <v>0,967525626480098+0,242352553083772i</v>
      </c>
      <c r="CX213" s="240" t="str">
        <f t="shared" ca="1" si="273"/>
        <v>-0,815472961247435-0,574320857497156i</v>
      </c>
      <c r="CY213" s="240" t="str">
        <f t="shared" ca="1" si="274"/>
        <v>0,554135174496359+0,829321895447009i</v>
      </c>
      <c r="CZ213" s="240" t="str">
        <f t="shared" ca="1" si="275"/>
        <v>-0,218535293524739-0,973181855238776i</v>
      </c>
      <c r="DA213" s="240" t="str">
        <f t="shared" ca="1" si="276"/>
        <v>-0,14635146419578+0,986621430341791i</v>
      </c>
      <c r="DB213" s="240" t="str">
        <f t="shared" ca="1" si="277"/>
        <v>0,491625017912847-0,867839524131117i</v>
      </c>
      <c r="DC213" s="240" t="str">
        <f t="shared" ca="1" si="278"/>
        <v>-0,771013738683526+0,632754622775038i</v>
      </c>
      <c r="DD213" s="240" t="str">
        <f t="shared" ca="1" si="279"/>
        <v>0,947075514075758-0,312871488825794i</v>
      </c>
      <c r="DE213" s="240" t="str">
        <f t="shared" ca="1" si="280"/>
        <v>-0,996215530487096-0,0489409307047227i</v>
      </c>
      <c r="DF213" s="240" t="str">
        <f t="shared" ca="1" si="281"/>
        <v>0,911848317988065+0,404194560656459i</v>
      </c>
      <c r="DG213" s="240" t="str">
        <f t="shared" ca="1" si="282"/>
        <v>-0,705280298137549-0,705280298137514i</v>
      </c>
      <c r="DH213" s="240" t="str">
        <f t="shared" ca="1" si="283"/>
        <v>0,404194560656503+0,911848317988045i</v>
      </c>
      <c r="DI213" s="240" t="str">
        <f t="shared" ca="1" si="284"/>
        <v>-0,0489409307038082-0,996215530487141i</v>
      </c>
      <c r="DJ213" s="240" t="str">
        <f t="shared" ca="1" si="285"/>
        <v>-0,312871488825749+0,947075514075773i</v>
      </c>
      <c r="DK213" s="240" t="str">
        <f t="shared" ca="1" si="286"/>
        <v>0,632754622775022-0,771013738683539i</v>
      </c>
      <c r="DL213" s="240" t="str">
        <f t="shared" ca="1" si="287"/>
        <v>-0,867839524131079+0,491625017912914i</v>
      </c>
      <c r="DM213" s="240" t="str">
        <f t="shared" ca="1" si="288"/>
        <v>0,986621430341784-0,146351464195827i</v>
      </c>
      <c r="DN213" s="240" t="str">
        <f t="shared" ca="1" si="289"/>
        <v>-0,973181855238786-0,218535293524691i</v>
      </c>
      <c r="DO213" s="240" t="str">
        <f t="shared" ca="1" si="290"/>
        <v>0,82932189544702+0,554135174496342i</v>
      </c>
      <c r="DP213" s="240" t="str">
        <f t="shared" ca="1" si="291"/>
        <v>-0,574320857497196-0,815472961247407i</v>
      </c>
      <c r="DQ213" s="240" t="str">
        <f t="shared" ca="1" si="292"/>
        <v>0,242352553083791+0,967525626480094i</v>
      </c>
      <c r="DR213" s="240" t="str">
        <f t="shared" ca="1" si="293"/>
        <v>0,122094483883447-0,989915923140529i</v>
      </c>
      <c r="DS213" s="240" t="str">
        <f t="shared" ca="1" si="294"/>
        <v>-0,470179101566108+0,879643229003906i</v>
      </c>
      <c r="DT213" s="240" t="str">
        <f t="shared" ca="1" si="295"/>
        <v>0,755252947964052-0,65148567326806i</v>
      </c>
      <c r="DU213" s="240" t="str">
        <f t="shared" ca="1" si="296"/>
        <v>-0,939112021932088+0,336019654402175i</v>
      </c>
      <c r="DV213" s="240" t="str">
        <f t="shared" ca="1" si="297"/>
        <v>0,997116559559332+0,0244778376187702i</v>
      </c>
      <c r="DW213" s="240" t="str">
        <f t="shared" ca="1" si="298"/>
        <v>-0,921493117403544-0,381694946861796i</v>
      </c>
      <c r="DX213" s="240" t="str">
        <f t="shared" ca="1" si="299"/>
        <v>0,722376325867054+0,687759435928542i</v>
      </c>
      <c r="DY213" s="240" t="str">
        <f t="shared" ca="1" si="300"/>
        <v>-0,426450702761686-0,901654255241994i</v>
      </c>
      <c r="DZ213" s="240" t="str">
        <f t="shared" ca="1" si="301"/>
        <v>0,0733745436031793+0,994714418430212i</v>
      </c>
      <c r="EA213" s="240" t="str">
        <f t="shared" ca="1" si="302"/>
        <v>0,28953486116352-0,954468523343201i</v>
      </c>
      <c r="EB213" s="240" t="str">
        <f t="shared" ca="1" si="303"/>
        <v>-0,613642424557439+0,78631009955691i</v>
      </c>
      <c r="EC213" s="240" t="str">
        <f t="shared" ca="1" si="304"/>
        <v>0,85551306517958-0,512774797731881i</v>
      </c>
      <c r="ED213" s="240" t="str">
        <f t="shared" ca="1" si="305"/>
        <v>-0,982732633685563+0,170520287858562i</v>
      </c>
      <c r="EE213" s="240" t="str">
        <f t="shared" ca="1" si="306"/>
        <v>0,97825187563749+0,194586396476382i</v>
      </c>
      <c r="EF213" s="240" t="str">
        <f t="shared" ca="1" si="307"/>
        <v>-0,842671277147165-0,533615701186814i</v>
      </c>
      <c r="EG213" s="240" t="str">
        <f t="shared" ca="1" si="308"/>
        <v>0,594160591088696+0,801132816628468i</v>
      </c>
      <c r="EH213" s="240" t="str">
        <f t="shared" ca="1" si="309"/>
        <v>-0,266023828527067-0,961286596462123i</v>
      </c>
      <c r="EI213" s="240" t="str">
        <f t="shared" ca="1" si="310"/>
        <v>-0,0977639584193744+0,992614127602517i</v>
      </c>
      <c r="EJ213" s="240" t="str">
        <f t="shared" ca="1" si="311"/>
        <v>0,448449966909742-0,890917069687511i</v>
      </c>
      <c r="EK213" s="240" t="str">
        <f t="shared" ca="1" si="312"/>
        <v>-0,739037221109474+0,669824293152105i</v>
      </c>
      <c r="EL213" s="240" t="str">
        <f t="shared" ca="1" si="313"/>
        <v>0,930582843822049-0,358965414303381i</v>
      </c>
      <c r="EM213" s="240" t="str">
        <f t="shared" ca="1" si="314"/>
        <v>-0,997416962900637+3,72437103228287E-13i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-0,0699924889567789-0,111996546174085i</v>
      </c>
      <c r="G214" s="247" t="str">
        <f t="shared" si="321"/>
        <v>-0,0530370767357379+0,192965332154147i</v>
      </c>
      <c r="H214" s="247" t="str">
        <f t="shared" si="319"/>
        <v>0,00229233838393005-0,0466656743822068i</v>
      </c>
      <c r="I214" s="247" t="str">
        <f t="shared" si="317"/>
        <v>-0,00198011247984616+0,047893494195141i</v>
      </c>
      <c r="J214" s="275" t="str">
        <f ca="1">IMPRODUCT(1/N_FFT2,DY100)</f>
        <v>0,00373624437395843+1,40715938655618E-07i</v>
      </c>
      <c r="K214" s="274" t="str">
        <f t="shared" ca="1" si="318"/>
        <v>-7,40492349062126E-06+0,00017894151960242i</v>
      </c>
      <c r="N214" s="265">
        <f t="shared" ca="1" si="185"/>
        <v>2.9974411157155973</v>
      </c>
      <c r="O214" s="240">
        <f t="shared" ca="1" si="186"/>
        <v>0.99744111571559735</v>
      </c>
      <c r="P214" s="240" t="str">
        <f t="shared" ca="1" si="187"/>
        <v>-0,939134762871552-0,336027791240799i</v>
      </c>
      <c r="Q214" s="240" t="str">
        <f t="shared" ca="1" si="188"/>
        <v>0,771032409061949+0,632769945158668i</v>
      </c>
      <c r="R214" s="240" t="str">
        <f t="shared" ca="1" si="189"/>
        <v>-0,512787214760539-0,855533781739859i</v>
      </c>
      <c r="S214" s="240" t="str">
        <f t="shared" ca="1" si="190"/>
        <v>0,194591108457045+0,978275564362841i</v>
      </c>
      <c r="T214" s="240" t="str">
        <f t="shared" ca="1" si="191"/>
        <v>0,146355008150282-0,986645321738925i</v>
      </c>
      <c r="U214" s="241" t="str">
        <f t="shared" ca="1" si="192"/>
        <v>-0,470190487124378+0,879664529884953i</v>
      </c>
      <c r="V214" s="240" t="str">
        <f t="shared" ca="1" si="193"/>
        <v>0,739055117164755-0,669840513191436i</v>
      </c>
      <c r="W214" s="240" t="str">
        <f t="shared" ca="1" si="194"/>
        <v>-0,921515431694854+0,381704189744131i</v>
      </c>
      <c r="X214" s="240" t="str">
        <f t="shared" ca="1" si="195"/>
        <v>0,996239654208956-0,0489421158267241i</v>
      </c>
      <c r="Y214" s="240" t="str">
        <f t="shared" ca="1" si="196"/>
        <v>-0,954491636145994-0,28954187235583i</v>
      </c>
      <c r="Z214" s="240" t="str">
        <f t="shared" ca="1" si="197"/>
        <v>0,801152216351222+0,594174978903942i</v>
      </c>
      <c r="AA214" s="240" t="str">
        <f t="shared" ca="1" si="198"/>
        <v>-0,554148593081433-0,829341977778675i</v>
      </c>
      <c r="AB214" s="240" t="str">
        <f t="shared" ca="1" si="199"/>
        <v>0,242358421739462+0,967549055465372i</v>
      </c>
      <c r="AC214" s="240" t="str">
        <f t="shared" ca="1" si="200"/>
        <v>0,0977663258096003-0,992638164115035i</v>
      </c>
      <c r="AD214" s="240" t="str">
        <f t="shared" ca="1" si="201"/>
        <v>-0,426461029421026+0,901676089127983i</v>
      </c>
      <c r="AE214" s="240" t="str">
        <f t="shared" ca="1" si="202"/>
        <v>0,705297376756813-0,705297376756736i</v>
      </c>
      <c r="AF214" s="240" t="str">
        <f t="shared" ca="1" si="203"/>
        <v>-0,901676089127987+0,426461029421018i</v>
      </c>
      <c r="AG214" s="240" t="str">
        <f t="shared" ca="1" si="204"/>
        <v>0,992638164115035-0,0977663258095986i</v>
      </c>
      <c r="AH214" s="240" t="str">
        <f t="shared" ca="1" si="205"/>
        <v>-0,967549055465369-0,24235842173947i</v>
      </c>
      <c r="AI214" s="240" t="str">
        <f t="shared" ca="1" si="206"/>
        <v>0,82934197777867+0,554148593081441i</v>
      </c>
      <c r="AJ214" s="240" t="str">
        <f t="shared" ca="1" si="207"/>
        <v>-0,594174978903935-0,801152216351228i</v>
      </c>
      <c r="AK214" s="240" t="str">
        <f t="shared" ca="1" si="208"/>
        <v>0,289541872355825+0,954491636145995i</v>
      </c>
      <c r="AL214" s="240" t="str">
        <f t="shared" ca="1" si="209"/>
        <v>0,0489421158267365-0,996239654208955i</v>
      </c>
      <c r="AM214" s="240" t="str">
        <f t="shared" ca="1" si="210"/>
        <v>-0,381704189744139+0,921515431694851i</v>
      </c>
      <c r="AN214" s="240" t="str">
        <f t="shared" ca="1" si="211"/>
        <v>0,669840513191437-0,739055117164754i</v>
      </c>
      <c r="AO214" s="240" t="str">
        <f t="shared" ca="1" si="212"/>
        <v>-0,879664529884913+0,470190487124455i</v>
      </c>
      <c r="AP214" s="240" t="str">
        <f t="shared" ca="1" si="213"/>
        <v>0,986645321738926-0,146355008150275i</v>
      </c>
      <c r="AQ214" s="240" t="str">
        <f t="shared" ca="1" si="214"/>
        <v>-0,978275564362841-0,194591108457046i</v>
      </c>
      <c r="AR214" s="240" t="str">
        <f t="shared" ca="1" si="215"/>
        <v>-0,978275564362841-0,194591108457046i</v>
      </c>
      <c r="AS214" s="240" t="str">
        <f t="shared" ca="1" si="216"/>
        <v>-0,632769945158679-0,771032409061939i</v>
      </c>
      <c r="AT214" s="240" t="str">
        <f t="shared" ca="1" si="217"/>
        <v>0,336027791240796+0,939134762871553i</v>
      </c>
      <c r="AU214" s="240" t="str">
        <f t="shared" ca="1" si="218"/>
        <v>8,79817235247794E-15-0,997441115715597i</v>
      </c>
      <c r="AV214" s="240" t="str">
        <f t="shared" ca="1" si="219"/>
        <v>-0,336027791240812+0,939134762871547i</v>
      </c>
      <c r="AW214" s="240" t="str">
        <f t="shared" ca="1" si="220"/>
        <v>0,632769945158693-0,771032409061928i</v>
      </c>
      <c r="AX214" s="240" t="str">
        <f t="shared" ca="1" si="221"/>
        <v>-0,855533781739879+0,512787214760507i</v>
      </c>
      <c r="AY214" s="240" t="str">
        <f t="shared" ca="1" si="222"/>
        <v>0,978275564362783-0,194591108457335i</v>
      </c>
      <c r="AZ214" s="240" t="str">
        <f t="shared" ca="1" si="223"/>
        <v>-0,986645321738909-0,146355008150391i</v>
      </c>
      <c r="BA214" s="240" t="str">
        <f t="shared" ca="1" si="224"/>
        <v>0,879664529885138+0,470190487124032i</v>
      </c>
      <c r="BB214" s="240" t="str">
        <f t="shared" ca="1" si="225"/>
        <v>-0,669840513191434-0,739055117164756i</v>
      </c>
      <c r="BC214" s="240" t="str">
        <f t="shared" ca="1" si="226"/>
        <v>0,381704189743756+0,921515431695009i</v>
      </c>
      <c r="BD214" s="240" t="str">
        <f t="shared" ca="1" si="227"/>
        <v>-0,0489421158269171-0,996239654208946i</v>
      </c>
      <c r="BE214" s="240" t="str">
        <f t="shared" ca="1" si="228"/>
        <v>-0,289541872356031+0,954491636145933i</v>
      </c>
      <c r="BF214" s="240" t="str">
        <f t="shared" ca="1" si="229"/>
        <v>0,59417497890363-0,801152216351454i</v>
      </c>
      <c r="BG214" s="240" t="str">
        <f t="shared" ca="1" si="230"/>
        <v>-0,829341977778676+0,554148593081432i</v>
      </c>
      <c r="BH214" s="240" t="str">
        <f t="shared" ca="1" si="231"/>
        <v>0,96754905546547-0,242358421739068i</v>
      </c>
      <c r="BI214" s="240" t="str">
        <f t="shared" ca="1" si="232"/>
        <v>-0,992638164115052-0,0977663258094258i</v>
      </c>
      <c r="BJ214" s="240" t="str">
        <f t="shared" ca="1" si="233"/>
        <v>0,901676089127897+0,426461029421206i</v>
      </c>
      <c r="BK214" s="240" t="str">
        <f t="shared" ca="1" si="234"/>
        <v>-0,705297376757011-0,705297376756539i</v>
      </c>
      <c r="BL214" s="240" t="str">
        <f t="shared" ca="1" si="235"/>
        <v>0,426461029420913+0,901676089128036i</v>
      </c>
      <c r="BM214" s="240" t="str">
        <f t="shared" ca="1" si="236"/>
        <v>-0,0977663258091032-0,992638164115084i</v>
      </c>
      <c r="BN214" s="240" t="str">
        <f t="shared" ca="1" si="237"/>
        <v>-0,242358421739382+0,967549055465392i</v>
      </c>
      <c r="BO214" s="240" t="str">
        <f t="shared" ca="1" si="238"/>
        <v>0,554148593081702-0,829341977778495i</v>
      </c>
      <c r="BP214" s="240" t="str">
        <f t="shared" ca="1" si="239"/>
        <v>-0,801152216351048+0,594174978904178i</v>
      </c>
      <c r="BQ214" s="240" t="str">
        <f t="shared" ca="1" si="240"/>
        <v>0,954491636146027-0,289541872355721i</v>
      </c>
      <c r="BR214" s="240" t="str">
        <f t="shared" ca="1" si="241"/>
        <v>-0,996239654208979-0,0489421158262498i</v>
      </c>
      <c r="BS214" s="240" t="str">
        <f t="shared" ca="1" si="242"/>
        <v>0,921515431694891+0,381704189744042i</v>
      </c>
      <c r="BT214" s="240" t="str">
        <f t="shared" ca="1" si="243"/>
        <v>-0,739055117164548-0,669840513191664i</v>
      </c>
      <c r="BU214" s="240" t="str">
        <f t="shared" ca="1" si="244"/>
        <v>0,470190487124622+0,879664529884823i</v>
      </c>
      <c r="BV214" s="240" t="str">
        <f t="shared" ca="1" si="245"/>
        <v>-0,146355008150085-0,986645321738954i</v>
      </c>
      <c r="BW214" s="240" t="str">
        <f t="shared" ca="1" si="246"/>
        <v>-0,194591108456666+0,978275564362916i</v>
      </c>
      <c r="BX214" s="240" t="str">
        <f t="shared" ca="1" si="247"/>
        <v>0,51278721476053-0,855533781739865i</v>
      </c>
      <c r="BY214" s="240" t="str">
        <f t="shared" ca="1" si="248"/>
        <v>-0,771032409062205+0,632769945158355i</v>
      </c>
      <c r="BZ214" s="240" t="str">
        <f t="shared" ca="1" si="249"/>
        <v>0,939134762871484-0,336027791240987i</v>
      </c>
      <c r="CA214" s="240" t="str">
        <f t="shared" ca="1" si="250"/>
        <v>-0,997441115715597-2,16039215658603E-13i</v>
      </c>
      <c r="CB214" s="240" t="str">
        <f t="shared" ca="1" si="251"/>
        <v>0,939134762871673+0,33602779124046i</v>
      </c>
      <c r="CC214" s="240" t="str">
        <f t="shared" ca="1" si="252"/>
        <v>-0,771032409061931-0,632769945158689i</v>
      </c>
      <c r="CD214" s="240" t="str">
        <f t="shared" ca="1" si="253"/>
        <v>0,512787214760159+0,855533781740087i</v>
      </c>
      <c r="CE214" s="240" t="str">
        <f t="shared" ca="1" si="254"/>
        <v>-0,194591108457215-0,978275564362807i</v>
      </c>
      <c r="CF214" s="240" t="str">
        <f t="shared" ca="1" si="255"/>
        <v>-0,146355008150484+0,986645321738895i</v>
      </c>
      <c r="CG214" s="240" t="str">
        <f t="shared" ca="1" si="256"/>
        <v>0,470190487124128-0,879664529885087i</v>
      </c>
      <c r="CH214" s="240" t="str">
        <f t="shared" ca="1" si="257"/>
        <v>-0,739055117164839+0,669840513191344i</v>
      </c>
      <c r="CI214" s="240" t="str">
        <f t="shared" ca="1" si="258"/>
        <v>0,921515431695045-0,381704189743669i</v>
      </c>
      <c r="CJ214" s="240" t="str">
        <f t="shared" ca="1" si="259"/>
        <v>-0,996239654208952+0,0489421158268092i</v>
      </c>
      <c r="CK214" s="240" t="str">
        <f t="shared" ca="1" si="260"/>
        <v>0,954491636145901+0,289541872356135i</v>
      </c>
      <c r="CL214" s="240" t="str">
        <f t="shared" ca="1" si="261"/>
        <v>-0,801152216351398-0,594174978903705i</v>
      </c>
      <c r="CM214" s="240" t="str">
        <f t="shared" ca="1" si="262"/>
        <v>0,554148593081343+0,829341977778735i</v>
      </c>
      <c r="CN214" s="240" t="str">
        <f t="shared" ca="1" si="263"/>
        <v>-0,242358421739926-0,967549055465255i</v>
      </c>
      <c r="CO214" s="240" t="str">
        <f t="shared" ca="1" si="264"/>
        <v>-0,0977663258095051+0,992638164115044i</v>
      </c>
      <c r="CP214" s="240" t="str">
        <f t="shared" ca="1" si="265"/>
        <v>0,426461029421304-0,901676089127852i</v>
      </c>
      <c r="CQ214" s="240" t="str">
        <f t="shared" ca="1" si="266"/>
        <v>-0,705297376756615+0,705297376756935i</v>
      </c>
      <c r="CR214" s="240" t="str">
        <f t="shared" ca="1" si="267"/>
        <v>0,901676089128082-0,426461029420816i</v>
      </c>
      <c r="CS214" s="240" t="str">
        <f t="shared" ca="1" si="268"/>
        <v>-0,992638164114997+0,0977663258099831i</v>
      </c>
      <c r="CT214" s="240" t="str">
        <f t="shared" ca="1" si="269"/>
        <v>0,967549055465365+0,242358421739487i</v>
      </c>
      <c r="CU214" s="240" t="str">
        <f t="shared" ca="1" si="270"/>
        <v>-0,829341977778435-0,554148593081791i</v>
      </c>
      <c r="CV214" s="240" t="str">
        <f t="shared" ca="1" si="271"/>
        <v>0,594174978904091+0,801152216351112i</v>
      </c>
      <c r="CW214" s="240" t="str">
        <f t="shared" ca="1" si="272"/>
        <v>-0,289541872355618-0,954491636146058i</v>
      </c>
      <c r="CX214" s="240" t="str">
        <f t="shared" ca="1" si="273"/>
        <v>-0,0489421158263577+0,996239654208974i</v>
      </c>
      <c r="CY214" s="240" t="str">
        <f t="shared" ca="1" si="274"/>
        <v>0,381704189744142-0,921515431694849i</v>
      </c>
      <c r="CZ214" s="240" t="str">
        <f t="shared" ca="1" si="275"/>
        <v>-0,669840513191744+0,739055117164475i</v>
      </c>
      <c r="DA214" s="240" t="str">
        <f t="shared" ca="1" si="276"/>
        <v>0,879664529884874-0,470190487124527i</v>
      </c>
      <c r="DB214" s="240" t="str">
        <f t="shared" ca="1" si="277"/>
        <v>-0,98664532173897+0,146355008149978i</v>
      </c>
      <c r="DC214" s="240" t="str">
        <f t="shared" ca="1" si="278"/>
        <v>0,97827556436289+0,1945911084568i</v>
      </c>
      <c r="DD214" s="240" t="str">
        <f t="shared" ca="1" si="279"/>
        <v>-0,855533781739824-0,512787214760598i</v>
      </c>
      <c r="DE214" s="240" t="str">
        <f t="shared" ca="1" si="280"/>
        <v>0,632769945159038+0,771032409061645i</v>
      </c>
      <c r="DF214" s="240" t="str">
        <f t="shared" ca="1" si="281"/>
        <v>-0,336027791240859-0,93913476287153i</v>
      </c>
      <c r="DG214" s="240" t="str">
        <f t="shared" ca="1" si="282"/>
        <v>-2,95709841923097E-13+0,997441115715597i</v>
      </c>
      <c r="DH214" s="240" t="str">
        <f t="shared" ca="1" si="283"/>
        <v>0,336027791240562-0,939134762871636i</v>
      </c>
      <c r="DI214" s="240" t="str">
        <f t="shared" ca="1" si="284"/>
        <v>-0,632769945158794+0,771032409061845i</v>
      </c>
      <c r="DJ214" s="240" t="str">
        <f t="shared" ca="1" si="285"/>
        <v>0,855533781739632-0,512787214760917i</v>
      </c>
      <c r="DK214" s="240" t="str">
        <f t="shared" ca="1" si="286"/>
        <v>-0,978275564362828+0,194591108457109i</v>
      </c>
      <c r="DL214" s="240" t="str">
        <f t="shared" ca="1" si="287"/>
        <v>0,986645321738875+0,146355008150618i</v>
      </c>
      <c r="DM214" s="240" t="str">
        <f t="shared" ca="1" si="288"/>
        <v>-0,879664529885036-0,470190487124223i</v>
      </c>
      <c r="DN214" s="240" t="str">
        <f t="shared" ca="1" si="289"/>
        <v>0,669840513191263+0,73905511716491i</v>
      </c>
      <c r="DO214" s="240" t="str">
        <f t="shared" ca="1" si="290"/>
        <v>-0,381704189744486-0,921515431694707i</v>
      </c>
      <c r="DP214" s="240" t="str">
        <f t="shared" ca="1" si="291"/>
        <v>0,0489421158267014+0,996239654208957i</v>
      </c>
      <c r="DQ214" s="240" t="str">
        <f t="shared" ca="1" si="292"/>
        <v>0,289541872356239-0,95449163614587i</v>
      </c>
      <c r="DR214" s="240" t="str">
        <f t="shared" ca="1" si="293"/>
        <v>-0,594174978903792+0,801152216351334i</v>
      </c>
      <c r="DS214" s="240" t="str">
        <f t="shared" ca="1" si="294"/>
        <v>0,829341977778795-0,554148593081253i</v>
      </c>
      <c r="DT214" s="240" t="str">
        <f t="shared" ca="1" si="295"/>
        <v>-0,967549055465274+0,242358421739848i</v>
      </c>
      <c r="DU214" s="240" t="str">
        <f t="shared" ca="1" si="296"/>
        <v>0,992638164115034+0,0977663258096125i</v>
      </c>
      <c r="DV214" s="240" t="str">
        <f t="shared" ca="1" si="297"/>
        <v>-0,901676089127806-0,426461029421402i</v>
      </c>
      <c r="DW214" s="240" t="str">
        <f t="shared" ca="1" si="298"/>
        <v>0,705297376756878+0,705297376756671i</v>
      </c>
      <c r="DX214" s="240" t="str">
        <f t="shared" ca="1" si="299"/>
        <v>-0,426461029420744-0,901676089128117i</v>
      </c>
      <c r="DY214" s="240" t="str">
        <f t="shared" ca="1" si="300"/>
        <v>0,0977663258098475+0,99263816411501i</v>
      </c>
      <c r="DZ214" s="240" t="str">
        <f t="shared" ca="1" si="301"/>
        <v>0,242358421739565-0,967549055465346i</v>
      </c>
      <c r="EA214" s="240" t="str">
        <f t="shared" ca="1" si="302"/>
        <v>-0,554148593081056+0,829341977778927i</v>
      </c>
      <c r="EB214" s="240" t="str">
        <f t="shared" ca="1" si="303"/>
        <v>0,801152216351193-0,594174978903982i</v>
      </c>
      <c r="EC214" s="240" t="str">
        <f t="shared" ca="1" si="304"/>
        <v>-0,954491636146081+0,289541872355541i</v>
      </c>
      <c r="ED214" s="240" t="str">
        <f t="shared" ca="1" si="305"/>
        <v>0,996239654208968+0,0489421158264656i</v>
      </c>
      <c r="EE214" s="240" t="str">
        <f t="shared" ca="1" si="306"/>
        <v>-0,921515431694797-0,381704189744267i</v>
      </c>
      <c r="EF214" s="240" t="str">
        <f t="shared" ca="1" si="307"/>
        <v>0,739055117165069+0,669840513191089i</v>
      </c>
      <c r="EG214" s="240" t="str">
        <f t="shared" ca="1" si="308"/>
        <v>-0,470190487124431-0,879664529884924i</v>
      </c>
      <c r="EH214" s="240" t="str">
        <f t="shared" ca="1" si="309"/>
        <v>0,146355008149842+0,98664532173899i</v>
      </c>
      <c r="EI214" s="240" t="str">
        <f t="shared" ca="1" si="310"/>
        <v>0,194591108456877-0,978275564362874i</v>
      </c>
      <c r="EJ214" s="240" t="str">
        <f t="shared" ca="1" si="311"/>
        <v>-0,512787214760714+0,855533781739754i</v>
      </c>
      <c r="EK214" s="240" t="str">
        <f t="shared" ca="1" si="312"/>
        <v>0,771032409061695-0,632769945158976i</v>
      </c>
      <c r="EL214" s="240" t="str">
        <f t="shared" ca="1" si="313"/>
        <v>-0,939134762871557+0,336027791240784i</v>
      </c>
      <c r="EM214" s="240" t="str">
        <f t="shared" ca="1" si="314"/>
        <v>0,997441115715597+4,32078431317205E-13i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-0,0696058341065234-0,110441167611012i</v>
      </c>
      <c r="G215" s="247" t="str">
        <f t="shared" si="321"/>
        <v>-0,052045398495301+0,191523822329888i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0,00228615828126344-0,0462591544580596i</v>
      </c>
      <c r="I215" s="247" t="str">
        <f t="shared" si="317"/>
        <v>-0,00197527378150648+0,0474496889010447i</v>
      </c>
      <c r="J215" s="275" t="str">
        <f ca="1">IMPRODUCT(1/N_FFT2,DZ100)</f>
        <v>0,00491719489819184+0,0000799878020801676i</v>
      </c>
      <c r="K215" s="274" t="str">
        <f t="shared" ca="1" si="318"/>
        <v>-0,0000135082024855381+0,000233161370376718i</v>
      </c>
      <c r="N215" s="265">
        <f t="shared" ca="1" si="185"/>
        <v>2.9974632716181633</v>
      </c>
      <c r="O215" s="240">
        <f t="shared" ca="1" si="186"/>
        <v>0.99746327161816351</v>
      </c>
      <c r="P215" s="240" t="str">
        <f t="shared" ca="1" si="187"/>
        <v>-0,947119485507973-0,312886015025157i</v>
      </c>
      <c r="Q215" s="240" t="str">
        <f t="shared" ca="1" si="188"/>
        <v>0,801170012139033+0,594188177159687i</v>
      </c>
      <c r="R215" s="240" t="str">
        <f t="shared" ca="1" si="189"/>
        <v>-0,574347522436182-0,815510822551504i</v>
      </c>
      <c r="S215" s="240" t="str">
        <f t="shared" ca="1" si="190"/>
        <v>0,28954830387484+0,954512838022838i</v>
      </c>
      <c r="T215" s="240" t="str">
        <f t="shared" ca="1" si="191"/>
        <v>0,0244789740919927-0,997162854329529i</v>
      </c>
      <c r="U215" s="241" t="str">
        <f t="shared" ca="1" si="192"/>
        <v>-0,336035255339547+0,939155623630128i</v>
      </c>
      <c r="V215" s="240" t="str">
        <f t="shared" ca="1" si="193"/>
        <v>0,613670915143366-0,786346606868952i</v>
      </c>
      <c r="W215" s="240" t="str">
        <f t="shared" ca="1" si="194"/>
        <v>-0,829360399738404+0,554160902241366i</v>
      </c>
      <c r="X215" s="240" t="str">
        <f t="shared" ca="1" si="195"/>
        <v>0,961331227695607-0,266036179653196i</v>
      </c>
      <c r="Y215" s="240" t="str">
        <f t="shared" ca="1" si="196"/>
        <v>-0,996261783423767-0,0489432029653201i</v>
      </c>
      <c r="Z215" s="240" t="str">
        <f t="shared" ca="1" si="197"/>
        <v>0,930626049521893+0,358982080581309i</v>
      </c>
      <c r="AA215" s="240" t="str">
        <f t="shared" ca="1" si="198"/>
        <v>-0,771049535806263-0,632784000714428i</v>
      </c>
      <c r="AB215" s="240" t="str">
        <f t="shared" ca="1" si="199"/>
        <v>0,533640476240484+0,842710401232261i</v>
      </c>
      <c r="AC215" s="240" t="str">
        <f t="shared" ca="1" si="200"/>
        <v>-0,242363805184664-0,967570547383301i</v>
      </c>
      <c r="AD215" s="240" t="str">
        <f t="shared" ca="1" si="201"/>
        <v>-0,0733779502832837+0,994760601672299i</v>
      </c>
      <c r="AE215" s="240" t="str">
        <f t="shared" ca="1" si="202"/>
        <v>0,38171266844093-0,921535901079776i</v>
      </c>
      <c r="AF215" s="240" t="str">
        <f t="shared" ca="1" si="203"/>
        <v>-0,651515920864779+0,755288013334601i</v>
      </c>
      <c r="AG215" s="240" t="str">
        <f t="shared" ca="1" si="204"/>
        <v>0,85555278549139-0,512798605170814i</v>
      </c>
      <c r="AH215" s="240" t="str">
        <f t="shared" ca="1" si="205"/>
        <v>-0,973227038753045+0,218545439822451i</v>
      </c>
      <c r="AI215" s="240" t="str">
        <f t="shared" ca="1" si="206"/>
        <v>0,992660213330878+0,0977684974677785i</v>
      </c>
      <c r="AJ215" s="240" t="str">
        <f t="shared" ca="1" si="207"/>
        <v>-0,911890653869294-0,404213326862241i</v>
      </c>
      <c r="AK215" s="240" t="str">
        <f t="shared" ca="1" si="208"/>
        <v>0,739071533605678+0,669855392186225i</v>
      </c>
      <c r="AL215" s="240" t="str">
        <f t="shared" ca="1" si="209"/>
        <v>-0,491647843396165-0,867879816743719i</v>
      </c>
      <c r="AM215" s="240" t="str">
        <f t="shared" ca="1" si="210"/>
        <v>0,194595430859236+0,978297294545947i</v>
      </c>
      <c r="AN215" s="240" t="str">
        <f t="shared" ca="1" si="211"/>
        <v>0,122100152565198-0,989961883594902i</v>
      </c>
      <c r="AO215" s="240" t="str">
        <f t="shared" ca="1" si="212"/>
        <v>-0,426470502289955+0,901696117826712i</v>
      </c>
      <c r="AP215" s="240" t="str">
        <f t="shared" ca="1" si="213"/>
        <v>0,687791367666777-0,722409864820709i</v>
      </c>
      <c r="AQ215" s="240" t="str">
        <f t="shared" ca="1" si="214"/>
        <v>-0,879684069646553+0,470200931344556i</v>
      </c>
      <c r="AR215" s="240" t="str">
        <f t="shared" ca="1" si="215"/>
        <v>-0,879684069646553+0,470200931344556i</v>
      </c>
      <c r="AS215" s="240" t="str">
        <f t="shared" ca="1" si="216"/>
        <v>-0,986667237837308-0,146358259096325i</v>
      </c>
      <c r="AT215" s="240" t="str">
        <f t="shared" ca="1" si="217"/>
        <v>0,890958433759335+0,44847078783386i</v>
      </c>
      <c r="AU215" s="240" t="str">
        <f t="shared" ca="1" si="218"/>
        <v>-0,705313043345755-0,70531304334569i</v>
      </c>
      <c r="AV215" s="240" t="str">
        <f t="shared" ca="1" si="219"/>
        <v>0,448470787833839+0,890958433759345i</v>
      </c>
      <c r="AW215" s="240" t="str">
        <f t="shared" ca="1" si="220"/>
        <v>-0,146358259096316-0,986667237837309i</v>
      </c>
      <c r="AX215" s="240" t="str">
        <f t="shared" ca="1" si="221"/>
        <v>-0,170528204884859+0,982778260629506i</v>
      </c>
      <c r="AY215" s="240" t="str">
        <f t="shared" ca="1" si="222"/>
        <v>0,470200931344477-0,879684069646595i</v>
      </c>
      <c r="AZ215" s="240" t="str">
        <f t="shared" ca="1" si="223"/>
        <v>-0,722409864820998+0,687791367666472i</v>
      </c>
      <c r="BA215" s="240" t="str">
        <f t="shared" ca="1" si="224"/>
        <v>0,901696117826716-0,426470502289947i</v>
      </c>
      <c r="BB215" s="240" t="str">
        <f t="shared" ca="1" si="225"/>
        <v>-0,989961883594854+0,122100152565583i</v>
      </c>
      <c r="BC215" s="240" t="str">
        <f t="shared" ca="1" si="226"/>
        <v>0,978297294545906+0,19459543085944i</v>
      </c>
      <c r="BD215" s="240" t="str">
        <f t="shared" ca="1" si="227"/>
        <v>-0,867879816743812-0,491647843396i</v>
      </c>
      <c r="BE215" s="240" t="str">
        <f t="shared" ca="1" si="228"/>
        <v>0,669855392185919+0,739071533605956i</v>
      </c>
      <c r="BF215" s="240" t="str">
        <f t="shared" ca="1" si="229"/>
        <v>-0,404213326862324-0,911890653869258i</v>
      </c>
      <c r="BG215" s="240" t="str">
        <f t="shared" ca="1" si="230"/>
        <v>0,097768497467269+0,992660213330927i</v>
      </c>
      <c r="BH215" s="240" t="str">
        <f t="shared" ca="1" si="231"/>
        <v>0,218545439822556-0,973227038753022i</v>
      </c>
      <c r="BI215" s="240" t="str">
        <f t="shared" ca="1" si="232"/>
        <v>-0,512798605170573+0,855552785491536i</v>
      </c>
      <c r="BJ215" s="240" t="str">
        <f t="shared" ca="1" si="233"/>
        <v>0,755288013334737-0,651515920864622i</v>
      </c>
      <c r="BK215" s="240" t="str">
        <f t="shared" ca="1" si="234"/>
        <v>-0,921535901079701+0,381712668441111i</v>
      </c>
      <c r="BL215" s="240" t="str">
        <f t="shared" ca="1" si="235"/>
        <v>0,994760601672329-0,073377950282865i</v>
      </c>
      <c r="BM215" s="240" t="str">
        <f t="shared" ca="1" si="236"/>
        <v>-0,967570547383297-0,242363805184679i</v>
      </c>
      <c r="BN215" s="240" t="str">
        <f t="shared" ca="1" si="237"/>
        <v>0,84271040123247+0,533640476240156i</v>
      </c>
      <c r="BO215" s="240" t="str">
        <f t="shared" ca="1" si="238"/>
        <v>-0,63278400071435-0,771049535806327i</v>
      </c>
      <c r="BP215" s="240" t="str">
        <f t="shared" ca="1" si="239"/>
        <v>0,358982080581588+0,930626049521785i</v>
      </c>
      <c r="BQ215" s="240" t="str">
        <f t="shared" ca="1" si="240"/>
        <v>-0,0489432029650034-0,996261783423783i</v>
      </c>
      <c r="BR215" s="240" t="str">
        <f t="shared" ca="1" si="241"/>
        <v>-0,266036179653112+0,96133122769563i</v>
      </c>
      <c r="BS215" s="240" t="str">
        <f t="shared" ca="1" si="242"/>
        <v>0,554160902241783-0,829360399738125i</v>
      </c>
      <c r="BT215" s="240" t="str">
        <f t="shared" ca="1" si="243"/>
        <v>-0,786346606868951+0,613670915143368i</v>
      </c>
      <c r="BU215" s="240" t="str">
        <f t="shared" ca="1" si="244"/>
        <v>0,939155623630002-0,336035255339902i</v>
      </c>
      <c r="BV215" s="240" t="str">
        <f t="shared" ca="1" si="245"/>
        <v>-0,997162854329534+0,0244789740917801i</v>
      </c>
      <c r="BW215" s="240" t="str">
        <f t="shared" ca="1" si="246"/>
        <v>0,954512838022894+0,289548303874657i</v>
      </c>
      <c r="BX215" s="240" t="str">
        <f t="shared" ca="1" si="247"/>
        <v>-0,815510822551297-0,574347522436475i</v>
      </c>
      <c r="BY215" s="240" t="str">
        <f t="shared" ca="1" si="248"/>
        <v>0,594188177159717+0,801170012139011i</v>
      </c>
      <c r="BZ215" s="240" t="str">
        <f t="shared" ca="1" si="249"/>
        <v>-0,312886015025595-0,947119485507828i</v>
      </c>
      <c r="CA215" s="240" t="str">
        <f t="shared" ca="1" si="250"/>
        <v>-1,08022223531394E-13+0,997463271618164i</v>
      </c>
      <c r="CB215" s="240" t="str">
        <f t="shared" ca="1" si="251"/>
        <v>0,312886015024858-0,947119485508072i</v>
      </c>
      <c r="CC215" s="240" t="str">
        <f t="shared" ca="1" si="252"/>
        <v>-0,594188177159913+0,801170012138866i</v>
      </c>
      <c r="CD215" s="240" t="str">
        <f t="shared" ca="1" si="253"/>
        <v>0,815510822551422-0,574347522436298i</v>
      </c>
      <c r="CE215" s="240" t="str">
        <f t="shared" ca="1" si="254"/>
        <v>-0,954512838022957+0,28954830387445i</v>
      </c>
      <c r="CF215" s="240" t="str">
        <f t="shared" ca="1" si="255"/>
        <v>0,997162854329529+0,0244789740919962i</v>
      </c>
      <c r="CG215" s="240" t="str">
        <f t="shared" ca="1" si="256"/>
        <v>-0,939155623630263-0,336035255339171i</v>
      </c>
      <c r="CH215" s="240" t="str">
        <f t="shared" ca="1" si="257"/>
        <v>0,786346606868817+0,613670915143537i</v>
      </c>
      <c r="CI215" s="240" t="str">
        <f t="shared" ca="1" si="258"/>
        <v>-0,554160902241603-0,829360399738246i</v>
      </c>
      <c r="CJ215" s="240" t="str">
        <f t="shared" ca="1" si="259"/>
        <v>0,266036179652904+0,961331227695688i</v>
      </c>
      <c r="CK215" s="240" t="str">
        <f t="shared" ca="1" si="260"/>
        <v>0,0489432029652192-0,996261783423772i</v>
      </c>
      <c r="CL215" s="240" t="str">
        <f t="shared" ca="1" si="261"/>
        <v>-0,358982080581789+0,930626049521707i</v>
      </c>
      <c r="CM215" s="240" t="str">
        <f t="shared" ca="1" si="262"/>
        <v>0,632784000714516-0,77104953580619i</v>
      </c>
      <c r="CN215" s="240" t="str">
        <f t="shared" ca="1" si="263"/>
        <v>-0,842710401232054+0,533640476240812i</v>
      </c>
      <c r="CO215" s="240" t="str">
        <f t="shared" ca="1" si="264"/>
        <v>0,96757054738335-0,242363805184469i</v>
      </c>
      <c r="CP215" s="240" t="str">
        <f t="shared" ca="1" si="265"/>
        <v>-0,994760601672311-0,0733779502831087i</v>
      </c>
      <c r="CQ215" s="240" t="str">
        <f t="shared" ca="1" si="266"/>
        <v>0,921535901079618+0,381712668441311i</v>
      </c>
      <c r="CR215" s="240" t="str">
        <f t="shared" ca="1" si="267"/>
        <v>-0,755288013334595-0,651515920864785i</v>
      </c>
      <c r="CS215" s="240" t="str">
        <f t="shared" ca="1" si="268"/>
        <v>0,512798605171239+0,855552785491137i</v>
      </c>
      <c r="CT215" s="240" t="str">
        <f t="shared" ca="1" si="269"/>
        <v>-0,218545439822332-0,973227038753072i</v>
      </c>
      <c r="CU215" s="240" t="str">
        <f t="shared" ca="1" si="270"/>
        <v>-0,0977684974674981+0,992660213330905i</v>
      </c>
      <c r="CV215" s="240" t="str">
        <f t="shared" ca="1" si="271"/>
        <v>0,404213326862521-0,91189065386917i</v>
      </c>
      <c r="CW215" s="240" t="str">
        <f t="shared" ca="1" si="272"/>
        <v>-0,669855392186079+0,73907153360581i</v>
      </c>
      <c r="CX215" s="240" t="str">
        <f t="shared" ca="1" si="273"/>
        <v>0,867879816743925-0,4916478433958i</v>
      </c>
      <c r="CY215" s="240" t="str">
        <f t="shared" ca="1" si="274"/>
        <v>-0,978297294545951+0,194595430859214i</v>
      </c>
      <c r="CZ215" s="240" t="str">
        <f t="shared" ca="1" si="275"/>
        <v>0,98996188359495+0,122100152564813i</v>
      </c>
      <c r="DA215" s="240" t="str">
        <f t="shared" ca="1" si="276"/>
        <v>-0,901696117826624-0,426470502290141i</v>
      </c>
      <c r="DB215" s="240" t="str">
        <f t="shared" ca="1" si="277"/>
        <v>0,722409864820849+0,687791367666629i</v>
      </c>
      <c r="DC215" s="240" t="str">
        <f t="shared" ca="1" si="278"/>
        <v>-0,470200931344299-0,879684069646691i</v>
      </c>
      <c r="DD215" s="240" t="str">
        <f t="shared" ca="1" si="279"/>
        <v>0,170528204884939+0,982778260629492i</v>
      </c>
      <c r="DE215" s="240" t="str">
        <f t="shared" ca="1" si="280"/>
        <v>0,146358259095871-0,986667237837375i</v>
      </c>
      <c r="DF215" s="240" t="str">
        <f t="shared" ca="1" si="281"/>
        <v>-0,448470787833969+0,89095843375928i</v>
      </c>
      <c r="DG215" s="240" t="str">
        <f t="shared" ca="1" si="282"/>
        <v>0,705313043345477-0,705313043345968i</v>
      </c>
      <c r="DH215" s="240" t="str">
        <f t="shared" ca="1" si="283"/>
        <v>-0,890958433759426+0,448470787833679i</v>
      </c>
      <c r="DI215" s="240" t="str">
        <f t="shared" ca="1" si="284"/>
        <v>0,986667237837281-0,146358259096503i</v>
      </c>
      <c r="DJ215" s="240" t="str">
        <f t="shared" ca="1" si="285"/>
        <v>-0,982778260629437-0,170528204885258i</v>
      </c>
      <c r="DK215" s="240" t="str">
        <f t="shared" ca="1" si="286"/>
        <v>0,879684069646538+0,470200931344584i</v>
      </c>
      <c r="DL215" s="240" t="str">
        <f t="shared" ca="1" si="287"/>
        <v>-0,687791367667134-0,72240986482037i</v>
      </c>
      <c r="DM215" s="240" t="str">
        <f t="shared" ca="1" si="288"/>
        <v>0,426470502289823+0,901696117826774i</v>
      </c>
      <c r="DN215" s="240" t="str">
        <f t="shared" ca="1" si="289"/>
        <v>-0,122100152565477-0,989961883594868i</v>
      </c>
      <c r="DO215" s="240" t="str">
        <f t="shared" ca="1" si="290"/>
        <v>-0,194595430859531+0,978297294545888i</v>
      </c>
      <c r="DP215" s="240" t="str">
        <f t="shared" ca="1" si="291"/>
        <v>0,491647843396106-0,867879816743752i</v>
      </c>
      <c r="DQ215" s="240" t="str">
        <f t="shared" ca="1" si="292"/>
        <v>-0,739071533606028+0,669855392185839i</v>
      </c>
      <c r="DR215" s="240" t="str">
        <f t="shared" ca="1" si="293"/>
        <v>0,911890653869313-0,404213326862199i</v>
      </c>
      <c r="DS215" s="240" t="str">
        <f t="shared" ca="1" si="294"/>
        <v>-0,99266021333084+0,097768497468163i</v>
      </c>
      <c r="DT215" s="240" t="str">
        <f t="shared" ca="1" si="295"/>
        <v>0,973227038753001+0,218545439822648i</v>
      </c>
      <c r="DU215" s="240" t="str">
        <f t="shared" ca="1" si="296"/>
        <v>-0,85555278549148-0,512798605170666i</v>
      </c>
      <c r="DV215" s="240" t="str">
        <f t="shared" ca="1" si="297"/>
        <v>0,65151592086454+0,755288013334808i</v>
      </c>
      <c r="DW215" s="240" t="str">
        <f t="shared" ca="1" si="298"/>
        <v>-0,381712668440986-0,921535901079753i</v>
      </c>
      <c r="DX215" s="240" t="str">
        <f t="shared" ca="1" si="299"/>
        <v>0,0733779502837751+0,994760601672263i</v>
      </c>
      <c r="DY215" s="240" t="str">
        <f t="shared" ca="1" si="300"/>
        <v>0,242363805184756-0,967570547383278i</v>
      </c>
      <c r="DZ215" s="240" t="str">
        <f t="shared" ca="1" si="301"/>
        <v>-0,533640476240247+0,842710401232412i</v>
      </c>
      <c r="EA215" s="240" t="str">
        <f t="shared" ca="1" si="302"/>
        <v>0,771049535806396-0,632784000714266i</v>
      </c>
      <c r="EB215" s="240" t="str">
        <f t="shared" ca="1" si="303"/>
        <v>-0,930626049521834+0,358982080581461i</v>
      </c>
      <c r="EC215" s="240" t="str">
        <f t="shared" ca="1" si="304"/>
        <v>0,996261783423788-0,0489432029648955i</v>
      </c>
      <c r="ED215" s="240" t="str">
        <f t="shared" ca="1" si="305"/>
        <v>-0,961331227695594-0,266036179653243i</v>
      </c>
      <c r="EE215" s="240" t="str">
        <f t="shared" ca="1" si="306"/>
        <v>0,829360399738617+0,554160902241048i</v>
      </c>
      <c r="EF215" s="240" t="str">
        <f t="shared" ca="1" si="307"/>
        <v>-0,613670915143282-0,786346606869017i</v>
      </c>
      <c r="EG215" s="240" t="str">
        <f t="shared" ca="1" si="308"/>
        <v>0,336035255339801+0,939155623630038i</v>
      </c>
      <c r="EH215" s="240" t="str">
        <f t="shared" ca="1" si="309"/>
        <v>-0,0244789740916722-0,997162854329537i</v>
      </c>
      <c r="EI215" s="240" t="str">
        <f t="shared" ca="1" si="310"/>
        <v>-0,289548303874788+0,954512838022854i</v>
      </c>
      <c r="EJ215" s="240" t="str">
        <f t="shared" ca="1" si="311"/>
        <v>0,574347522436586-0,815510822551219i</v>
      </c>
      <c r="EK215" s="240" t="str">
        <f t="shared" ca="1" si="312"/>
        <v>-0,801170012139058+0,594188177159653i</v>
      </c>
      <c r="EL215" s="240" t="str">
        <f t="shared" ca="1" si="313"/>
        <v>0,947119485507862-0,312886015025492i</v>
      </c>
      <c r="EM215" s="240" t="str">
        <f t="shared" ca="1" si="314"/>
        <v>-0,997463271618164-2,16044447062788E-13i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-0,0692197447011945-0,108914241056939i</v>
      </c>
      <c r="G216" s="247" t="str">
        <f t="shared" si="321"/>
        <v>-0,0510775604438087+0,190099233856312i</v>
      </c>
      <c r="H216" s="247" t="str">
        <f t="shared" si="322"/>
        <v>0,00228015000950312-0,0458596442986678i</v>
      </c>
      <c r="I216" s="247" t="str">
        <f t="shared" si="317"/>
        <v>-0,00197082408119701+0,0470142432479456i</v>
      </c>
      <c r="J216" s="275" t="str">
        <f ca="1">IMPRODUCT(1/N_FFT2,EA100)</f>
        <v>0,00405621649122039-1,2061367826938E-07i</v>
      </c>
      <c r="K216" s="274" t="str">
        <f t="shared" ca="1" si="318"/>
        <v>-0,0000079884185786364+0,000190700186492905i</v>
      </c>
      <c r="N216" s="265">
        <f t="shared" ca="1" si="185"/>
        <v>2.9974835069455605</v>
      </c>
      <c r="O216" s="240">
        <f t="shared" ca="1" si="186"/>
        <v>0.99748350694556043</v>
      </c>
      <c r="P216" s="240" t="str">
        <f t="shared" ca="1" si="187"/>
        <v>-0,954532202023826-0,289554177880341i</v>
      </c>
      <c r="Q216" s="240" t="str">
        <f t="shared" ca="1" si="188"/>
        <v>0,829377224798208+0,554172144386955i</v>
      </c>
      <c r="R216" s="240" t="str">
        <f t="shared" ca="1" si="189"/>
        <v>-0,632796837870264-0,771065177925842i</v>
      </c>
      <c r="S216" s="240" t="str">
        <f t="shared" ca="1" si="190"/>
        <v>0,381720412165494+0,921554596084583i</v>
      </c>
      <c r="T216" s="240" t="str">
        <f t="shared" ca="1" si="191"/>
        <v>-0,097770480876655-0,992680351219647i</v>
      </c>
      <c r="U216" s="241" t="str">
        <f t="shared" ca="1" si="192"/>
        <v>-0,194599378575788+0,978317141057199i</v>
      </c>
      <c r="V216" s="240" t="str">
        <f t="shared" ca="1" si="193"/>
        <v>0,470210470211934-0,879701915612036i</v>
      </c>
      <c r="W216" s="240" t="str">
        <f t="shared" ca="1" si="194"/>
        <v>-0,705327351882945+0,705327351882945i</v>
      </c>
      <c r="X216" s="240" t="str">
        <f t="shared" ca="1" si="195"/>
        <v>0,879701915612085-0,470210470211843i</v>
      </c>
      <c r="Y216" s="240" t="str">
        <f t="shared" ca="1" si="196"/>
        <v>-0,9783171410572+0,194599378575785i</v>
      </c>
      <c r="Z216" s="240" t="str">
        <f t="shared" ca="1" si="197"/>
        <v>0,992680351219637+0,0977704808767555i</v>
      </c>
      <c r="AA216" s="240" t="str">
        <f t="shared" ca="1" si="198"/>
        <v>-0,921554596084581-0,381720412165497i</v>
      </c>
      <c r="AB216" s="240" t="str">
        <f t="shared" ca="1" si="199"/>
        <v>0,77106517792587+0,632796837870228i</v>
      </c>
      <c r="AC216" s="240" t="str">
        <f t="shared" ca="1" si="200"/>
        <v>-0,554172144386954-0,829377224798209i</v>
      </c>
      <c r="AD216" s="240" t="str">
        <f t="shared" ca="1" si="201"/>
        <v>0,289554177880293+0,954532202023841i</v>
      </c>
      <c r="AE216" s="240" t="str">
        <f t="shared" ca="1" si="202"/>
        <v>1,08147378524883E-19-0,99748350694556i</v>
      </c>
      <c r="AF216" s="240" t="str">
        <f t="shared" ca="1" si="203"/>
        <v>-0,289554177880293+0,954532202023841i</v>
      </c>
      <c r="AG216" s="240" t="str">
        <f t="shared" ca="1" si="204"/>
        <v>0,55417214438696-0,829377224798205i</v>
      </c>
      <c r="AH216" s="240" t="str">
        <f t="shared" ca="1" si="205"/>
        <v>-0,771065177925874+0,632796837870223i</v>
      </c>
      <c r="AI216" s="240" t="str">
        <f t="shared" ca="1" si="206"/>
        <v>0,921554596084584-0,381720412165491i</v>
      </c>
      <c r="AJ216" s="240" t="str">
        <f t="shared" ca="1" si="207"/>
        <v>-0,992680351219637+0,097770480876752i</v>
      </c>
      <c r="AK216" s="240" t="str">
        <f t="shared" ca="1" si="208"/>
        <v>0,978317141057199+0,194599378575788i</v>
      </c>
      <c r="AL216" s="240" t="str">
        <f t="shared" ca="1" si="209"/>
        <v>-0,879701915612036-0,470210470211934i</v>
      </c>
      <c r="AM216" s="240" t="str">
        <f t="shared" ca="1" si="210"/>
        <v>0,705327351882939+0,70532735188295i</v>
      </c>
      <c r="AN216" s="240" t="str">
        <f t="shared" ca="1" si="211"/>
        <v>-0,470210470211847-0,879701915612083i</v>
      </c>
      <c r="AO216" s="240" t="str">
        <f t="shared" ca="1" si="212"/>
        <v>0,194599378575781+0,978317141057201i</v>
      </c>
      <c r="AP216" s="240" t="str">
        <f t="shared" ca="1" si="213"/>
        <v>0,097770480876752-0,992680351219637i</v>
      </c>
      <c r="AQ216" s="240" t="str">
        <f t="shared" ca="1" si="214"/>
        <v>-0,381720412165497+0,921554596084581i</v>
      </c>
      <c r="AR216" s="240" t="str">
        <f t="shared" ca="1" si="215"/>
        <v>-0,381720412165497+0,921554596084581i</v>
      </c>
      <c r="AS216" s="240" t="str">
        <f t="shared" ca="1" si="216"/>
        <v>-0,829377224798209+0,554172144386954i</v>
      </c>
      <c r="AT216" s="240" t="str">
        <f t="shared" ca="1" si="217"/>
        <v>0,954532202023814-0,289554177880381i</v>
      </c>
      <c r="AU216" s="240" t="str">
        <f t="shared" ca="1" si="218"/>
        <v>-0,99748350694556-2,16294757049767E-19i</v>
      </c>
      <c r="AV216" s="240" t="str">
        <f t="shared" ca="1" si="219"/>
        <v>0,954532202023838+0,2895541778803i</v>
      </c>
      <c r="AW216" s="240" t="str">
        <f t="shared" ca="1" si="220"/>
        <v>-0,829377224798209-0,554172144386954i</v>
      </c>
      <c r="AX216" s="240" t="str">
        <f t="shared" ca="1" si="221"/>
        <v>0,632796837870223+0,771065177925874i</v>
      </c>
      <c r="AY216" s="240" t="str">
        <f t="shared" ca="1" si="222"/>
        <v>-0,381720412165484-0,921554596084587i</v>
      </c>
      <c r="AZ216" s="240" t="str">
        <f t="shared" ca="1" si="223"/>
        <v>0,0977704808769494+0,992680351219618i</v>
      </c>
      <c r="BA216" s="240" t="str">
        <f t="shared" ca="1" si="224"/>
        <v>0,194599378576282-0,978317141057101i</v>
      </c>
      <c r="BB216" s="240" t="str">
        <f t="shared" ca="1" si="225"/>
        <v>-0,470210470212109+0,879701915611942i</v>
      </c>
      <c r="BC216" s="240" t="str">
        <f t="shared" ca="1" si="226"/>
        <v>0,70532735188295-0,705327351882939i</v>
      </c>
      <c r="BD216" s="240" t="str">
        <f t="shared" ca="1" si="227"/>
        <v>-0,879701915611942+0,470210470212109i</v>
      </c>
      <c r="BE216" s="240" t="str">
        <f t="shared" ca="1" si="228"/>
        <v>0,978317141057104-0,194599378576268i</v>
      </c>
      <c r="BF216" s="240" t="str">
        <f t="shared" ca="1" si="229"/>
        <v>-0,992680351219616-0,0977704808769636i</v>
      </c>
      <c r="BG216" s="240" t="str">
        <f t="shared" ca="1" si="230"/>
        <v>0,921554596084581+0,381720412165497i</v>
      </c>
      <c r="BH216" s="240" t="str">
        <f t="shared" ca="1" si="231"/>
        <v>-0,771065177926001-0,63279683787007i</v>
      </c>
      <c r="BI216" s="240" t="str">
        <f t="shared" ca="1" si="232"/>
        <v>0,554172144386541+0,829377224798485i</v>
      </c>
      <c r="BJ216" s="240" t="str">
        <f t="shared" ca="1" si="233"/>
        <v>-0,289554177880097-0,9545322020239i</v>
      </c>
      <c r="BK216" s="240" t="str">
        <f t="shared" ca="1" si="234"/>
        <v>-1,41754176401491E-14+0,99748350694556i</v>
      </c>
      <c r="BL216" s="240" t="str">
        <f t="shared" ca="1" si="235"/>
        <v>0,289554177880097-0,9545322020239i</v>
      </c>
      <c r="BM216" s="240" t="str">
        <f t="shared" ca="1" si="236"/>
        <v>-0,554172144387366+0,829377224797934i</v>
      </c>
      <c r="BN216" s="240" t="str">
        <f t="shared" ca="1" si="237"/>
        <v>0,771065177926001-0,63279683787007i</v>
      </c>
      <c r="BO216" s="240" t="str">
        <f t="shared" ca="1" si="238"/>
        <v>-0,921554596084587+0,381720412165484i</v>
      </c>
      <c r="BP216" s="240" t="str">
        <f t="shared" ca="1" si="239"/>
        <v>0,992680351219619-0,0977704808769354i</v>
      </c>
      <c r="BQ216" s="240" t="str">
        <f t="shared" ca="1" si="240"/>
        <v>-0,978317141057098-0,194599378576296i</v>
      </c>
      <c r="BR216" s="240" t="str">
        <f t="shared" ca="1" si="241"/>
        <v>0,879701915611942+0,470210470212109i</v>
      </c>
      <c r="BS216" s="240" t="str">
        <f t="shared" ca="1" si="242"/>
        <v>-0,705327351882939-0,70532735188295i</v>
      </c>
      <c r="BT216" s="240" t="str">
        <f t="shared" ca="1" si="243"/>
        <v>0,470210470212096+0,879701915611949i</v>
      </c>
      <c r="BU216" s="240" t="str">
        <f t="shared" ca="1" si="244"/>
        <v>-0,194599378576282-0,978317141057101i</v>
      </c>
      <c r="BV216" s="240" t="str">
        <f t="shared" ca="1" si="245"/>
        <v>-0,0977704808769494+0,992680351219618i</v>
      </c>
      <c r="BW216" s="240" t="str">
        <f t="shared" ca="1" si="246"/>
        <v>0,381720412165497-0,921554596084581i</v>
      </c>
      <c r="BX216" s="240" t="str">
        <f t="shared" ca="1" si="247"/>
        <v>-0,632796837870081+0,771065177925992i</v>
      </c>
      <c r="BY216" s="240" t="str">
        <f t="shared" ca="1" si="248"/>
        <v>0,829377224797942-0,554172144387355i</v>
      </c>
      <c r="BZ216" s="240" t="str">
        <f t="shared" ca="1" si="249"/>
        <v>-0,954532202023905+0,289554177880083i</v>
      </c>
      <c r="CA216" s="240" t="str">
        <f t="shared" ca="1" si="250"/>
        <v>0,99748350694556+4,32589514099535E-19i</v>
      </c>
      <c r="CB216" s="240" t="str">
        <f t="shared" ca="1" si="251"/>
        <v>-0,954532202023896-0,28955417788011i</v>
      </c>
      <c r="CC216" s="240" t="str">
        <f t="shared" ca="1" si="252"/>
        <v>0,829377224798477+0,554172144386553i</v>
      </c>
      <c r="CD216" s="240" t="str">
        <f t="shared" ca="1" si="253"/>
        <v>-0,632796837870059-0,77106517792601i</v>
      </c>
      <c r="CE216" s="240" t="str">
        <f t="shared" ca="1" si="254"/>
        <v>0,381720412165497+0,921554596084581i</v>
      </c>
      <c r="CF216" s="240" t="str">
        <f t="shared" ca="1" si="255"/>
        <v>-0,0977704808769494-0,992680351219618i</v>
      </c>
      <c r="CG216" s="240" t="str">
        <f t="shared" ca="1" si="256"/>
        <v>-0,194599378576282+0,978317141057101i</v>
      </c>
      <c r="CH216" s="240" t="str">
        <f t="shared" ca="1" si="257"/>
        <v>0,470210470212121-0,879701915611936i</v>
      </c>
      <c r="CI216" s="240" t="str">
        <f t="shared" ca="1" si="258"/>
        <v>-0,70532735188296+0,705327351882929i</v>
      </c>
      <c r="CJ216" s="240" t="str">
        <f t="shared" ca="1" si="259"/>
        <v>0,879701915611942-0,470210470212109i</v>
      </c>
      <c r="CK216" s="240" t="str">
        <f t="shared" ca="1" si="260"/>
        <v>-0,978317141057104+0,194599378576268i</v>
      </c>
      <c r="CL216" s="240" t="str">
        <f t="shared" ca="1" si="261"/>
        <v>0,992680351219616+0,0977704808769636i</v>
      </c>
      <c r="CM216" s="240" t="str">
        <f t="shared" ca="1" si="262"/>
        <v>-0,921554596084576-0,38172041216551i</v>
      </c>
      <c r="CN216" s="240" t="str">
        <f t="shared" ca="1" si="263"/>
        <v>0,771065177926001+0,63279683787007i</v>
      </c>
      <c r="CO216" s="240" t="str">
        <f t="shared" ca="1" si="264"/>
        <v>-0,554172144386541-0,829377224798485i</v>
      </c>
      <c r="CP216" s="240" t="str">
        <f t="shared" ca="1" si="265"/>
        <v>0,289554177880097+0,9545322020239i</v>
      </c>
      <c r="CQ216" s="240" t="str">
        <f t="shared" ca="1" si="266"/>
        <v>1,41756339349061E-14-0,99748350694556i</v>
      </c>
      <c r="CR216" s="240" t="str">
        <f t="shared" ca="1" si="267"/>
        <v>-0,289554177880123+0,954532202023892i</v>
      </c>
      <c r="CS216" s="240" t="str">
        <f t="shared" ca="1" si="268"/>
        <v>0,55417214438739-0,829377224797918i</v>
      </c>
      <c r="CT216" s="240" t="str">
        <f t="shared" ca="1" si="269"/>
        <v>-0,771065177926001+0,63279683787007i</v>
      </c>
      <c r="CU216" s="240" t="str">
        <f t="shared" ca="1" si="270"/>
        <v>0,921554596084587-0,381720412165484i</v>
      </c>
      <c r="CV216" s="240" t="str">
        <f t="shared" ca="1" si="271"/>
        <v>-0,992680351219619+0,0977704808769354i</v>
      </c>
      <c r="CW216" s="240" t="str">
        <f t="shared" ca="1" si="272"/>
        <v>0,978317141057298+0,194599378575294i</v>
      </c>
      <c r="CX216" s="240" t="str">
        <f t="shared" ca="1" si="273"/>
        <v>-0,879701915611942-0,470210470212109i</v>
      </c>
      <c r="CY216" s="240" t="str">
        <f t="shared" ca="1" si="274"/>
        <v>0,705327351882939+0,70532735188295i</v>
      </c>
      <c r="CZ216" s="240" t="str">
        <f t="shared" ca="1" si="275"/>
        <v>-0,470210470212096-0,879701915611949i</v>
      </c>
      <c r="DA216" s="240" t="str">
        <f t="shared" ca="1" si="276"/>
        <v>0,194599378576282+0,978317141057101i</v>
      </c>
      <c r="DB216" s="240" t="str">
        <f t="shared" ca="1" si="277"/>
        <v>0,0977704808769777-0,992680351219615i</v>
      </c>
      <c r="DC216" s="240" t="str">
        <f t="shared" ca="1" si="278"/>
        <v>-0,381720412165523+0,921554596084571i</v>
      </c>
      <c r="DD216" s="240" t="str">
        <f t="shared" ca="1" si="279"/>
        <v>0,632796837870102-0,771065177925974i</v>
      </c>
      <c r="DE216" s="240" t="str">
        <f t="shared" ca="1" si="280"/>
        <v>-0,829377224797926+0,554172144387378i</v>
      </c>
      <c r="DF216" s="240" t="str">
        <f t="shared" ca="1" si="281"/>
        <v>0,954532202023905-0,289554177880083i</v>
      </c>
      <c r="DG216" s="240" t="str">
        <f t="shared" ca="1" si="282"/>
        <v>-0,99748350694556-2,83508352802982E-14i</v>
      </c>
      <c r="DH216" s="240" t="str">
        <f t="shared" ca="1" si="283"/>
        <v>0,954532202023888+0,289554177880137i</v>
      </c>
      <c r="DI216" s="240" t="str">
        <f t="shared" ca="1" si="284"/>
        <v>-0,829377224797926-0,554172144387378i</v>
      </c>
      <c r="DJ216" s="240" t="str">
        <f t="shared" ca="1" si="285"/>
        <v>0,632796837870059+0,77106517792601i</v>
      </c>
      <c r="DK216" s="240" t="str">
        <f t="shared" ca="1" si="286"/>
        <v>-0,381720412165471-0,921554596084592i</v>
      </c>
      <c r="DL216" s="240" t="str">
        <f t="shared" ca="1" si="287"/>
        <v>0,0977704808769213+0,992680351219621i</v>
      </c>
      <c r="DM216" s="240" t="str">
        <f t="shared" ca="1" si="288"/>
        <v>0,194599378575336-0,978317141057289i</v>
      </c>
      <c r="DN216" s="240" t="str">
        <f t="shared" ca="1" si="289"/>
        <v>-0,470210470212121+0,879701915611936i</v>
      </c>
      <c r="DO216" s="240" t="str">
        <f t="shared" ca="1" si="290"/>
        <v>0,70532735188296-0,705327351882929i</v>
      </c>
      <c r="DP216" s="240" t="str">
        <f t="shared" ca="1" si="291"/>
        <v>-0,879701915611956+0,470210470212084i</v>
      </c>
      <c r="DQ216" s="240" t="str">
        <f t="shared" ca="1" si="292"/>
        <v>0,978317141057109-0,19459937857624i</v>
      </c>
      <c r="DR216" s="240" t="str">
        <f t="shared" ca="1" si="293"/>
        <v>-0,992680351219616-0,0977704808769636i</v>
      </c>
      <c r="DS216" s="240" t="str">
        <f t="shared" ca="1" si="294"/>
        <v>0,921554596084576+0,38172041216551i</v>
      </c>
      <c r="DT216" s="240" t="str">
        <f t="shared" ca="1" si="295"/>
        <v>-0,771065177925983-0,632796837870091i</v>
      </c>
      <c r="DU216" s="240" t="str">
        <f t="shared" ca="1" si="296"/>
        <v>0,554172144387343+0,82937722479795i</v>
      </c>
      <c r="DV216" s="240" t="str">
        <f t="shared" ca="1" si="297"/>
        <v>-0,289554177880097-0,9545322020239i</v>
      </c>
      <c r="DW216" s="240" t="str">
        <f t="shared" ca="1" si="298"/>
        <v>-1,41758502296632E-14+0,99748350694556i</v>
      </c>
      <c r="DX216" s="240" t="str">
        <f t="shared" ca="1" si="299"/>
        <v>0,289554177880123-0,954532202023892i</v>
      </c>
      <c r="DY216" s="240" t="str">
        <f t="shared" ca="1" si="300"/>
        <v>-0,554172144387366+0,829377224797934i</v>
      </c>
      <c r="DZ216" s="240" t="str">
        <f t="shared" ca="1" si="301"/>
        <v>0,771065177926001-0,63279683787007i</v>
      </c>
      <c r="EA216" s="240" t="str">
        <f t="shared" ca="1" si="302"/>
        <v>-0,921554596084587+0,381720412165484i</v>
      </c>
      <c r="EB216" s="240" t="str">
        <f t="shared" ca="1" si="303"/>
        <v>0,992680351219619-0,0977704808769354i</v>
      </c>
      <c r="EC216" s="240" t="str">
        <f t="shared" ca="1" si="304"/>
        <v>-0,978317141057104-0,194599378576268i</v>
      </c>
      <c r="ED216" s="240" t="str">
        <f t="shared" ca="1" si="305"/>
        <v>0,879701915611942+0,470210470212109i</v>
      </c>
      <c r="EE216" s="240" t="str">
        <f t="shared" ca="1" si="306"/>
        <v>-0,705327351882939-0,70532735188295i</v>
      </c>
      <c r="EF216" s="240" t="str">
        <f t="shared" ca="1" si="307"/>
        <v>0,470210470212096+0,879701915611949i</v>
      </c>
      <c r="EG216" s="240" t="str">
        <f t="shared" ca="1" si="308"/>
        <v>-0,194599378575308-0,978317141057295i</v>
      </c>
      <c r="EH216" s="240" t="str">
        <f t="shared" ca="1" si="309"/>
        <v>-0,0977704808769494+0,992680351219618i</v>
      </c>
      <c r="EI216" s="240" t="str">
        <f t="shared" ca="1" si="310"/>
        <v>0,381720412165497-0,921554596084581i</v>
      </c>
      <c r="EJ216" s="240" t="str">
        <f t="shared" ca="1" si="311"/>
        <v>-0,632796837870081+0,771065177925992i</v>
      </c>
      <c r="EK216" s="240" t="str">
        <f t="shared" ca="1" si="312"/>
        <v>0,829377224797942-0,554172144387355i</v>
      </c>
      <c r="EL216" s="240" t="str">
        <f t="shared" ca="1" si="313"/>
        <v>-0,954532202023896+0,28955417788011i</v>
      </c>
      <c r="EM216" s="240" t="str">
        <f t="shared" ca="1" si="314"/>
        <v>0,99748350694556+8,65179028199069E-19i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-0,0688342819845369-0,10741509404206i</v>
      </c>
      <c r="G217" s="247" t="str">
        <f t="shared" si="321"/>
        <v>-0,0501328786718793+0,188691377427266i</v>
      </c>
      <c r="H217" s="247" t="str">
        <f t="shared" si="322"/>
        <v>0,00227430761101047-0,04546696429133i</v>
      </c>
      <c r="I217" s="247" t="str">
        <f t="shared" si="317"/>
        <v>-0,00196673763189703+0,0465869209598599i</v>
      </c>
      <c r="J217" s="275" t="str">
        <f ca="1">IMPRODUCT(1/N_FFT2,EB100)</f>
        <v>0,00303488671496735-0,0000799878374464574i</v>
      </c>
      <c r="K217" s="274" t="str">
        <f t="shared" ca="1" si="318"/>
        <v>-2,24243885000241E-06+0,000141543342602313i</v>
      </c>
      <c r="N217" s="265">
        <f t="shared" ca="1" si="185"/>
        <v>2.9975018901039503</v>
      </c>
      <c r="O217" s="240">
        <f t="shared" ca="1" si="186"/>
        <v>0.99750189010395052</v>
      </c>
      <c r="P217" s="240" t="str">
        <f t="shared" ca="1" si="187"/>
        <v>-0,961368447267901-0,266046479696048i</v>
      </c>
      <c r="Q217" s="240" t="str">
        <f t="shared" ca="1" si="188"/>
        <v>0,855585909671506+0,512818459040368i</v>
      </c>
      <c r="R217" s="240" t="str">
        <f t="shared" ca="1" si="189"/>
        <v>-0,68781799667853-0,722437834146362i</v>
      </c>
      <c r="S217" s="240" t="str">
        <f t="shared" ca="1" si="190"/>
        <v>0,470219135972785+0,879718128110341i</v>
      </c>
      <c r="T217" s="240" t="str">
        <f t="shared" ca="1" si="191"/>
        <v>-0,218553901180595-0,973264718891883i</v>
      </c>
      <c r="U217" s="241" t="str">
        <f t="shared" ca="1" si="192"/>
        <v>-0,0489450978846263+0,996300355391896i</v>
      </c>
      <c r="V217" s="240" t="str">
        <f t="shared" ca="1" si="193"/>
        <v>0,312898128939032-0,947156154848506i</v>
      </c>
      <c r="W217" s="240" t="str">
        <f t="shared" ca="1" si="194"/>
        <v>-0,554182357522513+0,829392509835809i</v>
      </c>
      <c r="X217" s="240" t="str">
        <f t="shared" ca="1" si="195"/>
        <v>0,755317255593639-0,651541145410976i</v>
      </c>
      <c r="Y217" s="240" t="str">
        <f t="shared" ca="1" si="196"/>
        <v>-0,901731028524371+0,426487013820273i</v>
      </c>
      <c r="Z217" s="240" t="str">
        <f t="shared" ca="1" si="197"/>
        <v>0,982816310560138-0,170534807174117i</v>
      </c>
      <c r="AA217" s="240" t="str">
        <f t="shared" ca="1" si="198"/>
        <v>-0,992698645858096-0,0977722827413641i</v>
      </c>
      <c r="AB217" s="240" t="str">
        <f t="shared" ca="1" si="199"/>
        <v>0,930662080291041+0,358995979182646i</v>
      </c>
      <c r="AC217" s="240" t="str">
        <f t="shared" ca="1" si="200"/>
        <v>-0,80120103079768-0,594211182164801i</v>
      </c>
      <c r="AD217" s="240" t="str">
        <f t="shared" ca="1" si="201"/>
        <v>0,613694674455831+0,78637705161424i</v>
      </c>
      <c r="AE217" s="240" t="str">
        <f t="shared" ca="1" si="202"/>
        <v>-0,381727447095624-0,921571579908371i</v>
      </c>
      <c r="AF217" s="240" t="str">
        <f t="shared" ca="1" si="203"/>
        <v>0,122104879880072+0,990000211651708i</v>
      </c>
      <c r="AG217" s="240" t="str">
        <f t="shared" ca="1" si="204"/>
        <v>0,146363925605039-0,986705438336303i</v>
      </c>
      <c r="AH217" s="240" t="str">
        <f t="shared" ca="1" si="205"/>
        <v>-0,404228976668171+0,911925959265749i</v>
      </c>
      <c r="AI217" s="240" t="str">
        <f t="shared" ca="1" si="206"/>
        <v>0,632808500022495-0,771079388299436i</v>
      </c>
      <c r="AJ217" s="240" t="str">
        <f t="shared" ca="1" si="207"/>
        <v>-0,815542396439005+0,574369759276616i</v>
      </c>
      <c r="AK217" s="240" t="str">
        <f t="shared" ca="1" si="208"/>
        <v>0,939191984636238-0,336048265515533i</v>
      </c>
      <c r="AL217" s="240" t="str">
        <f t="shared" ca="1" si="209"/>
        <v>-0,994799115519622+0,0733807912353775i</v>
      </c>
      <c r="AM217" s="240" t="str">
        <f t="shared" ca="1" si="210"/>
        <v>0,978335170988358+0,194602964952064i</v>
      </c>
      <c r="AN217" s="240" t="str">
        <f t="shared" ca="1" si="211"/>
        <v>-0,890992928729302-0,448488151142632i</v>
      </c>
      <c r="AO217" s="240" t="str">
        <f t="shared" ca="1" si="212"/>
        <v>0,739100148016205+0,669881326776152i</v>
      </c>
      <c r="AP217" s="240" t="str">
        <f t="shared" ca="1" si="213"/>
        <v>-0,533661137038453-0,84274302819767i</v>
      </c>
      <c r="AQ217" s="240" t="str">
        <f t="shared" ca="1" si="214"/>
        <v>0,289559514229566+0,954549793609579i</v>
      </c>
      <c r="AR217" s="240" t="str">
        <f t="shared" ca="1" si="215"/>
        <v>0,289559514229566+0,954549793609579i</v>
      </c>
      <c r="AS217" s="240" t="str">
        <f t="shared" ca="1" si="216"/>
        <v>-0,242373188711313+0,967608008521459i</v>
      </c>
      <c r="AT217" s="240" t="str">
        <f t="shared" ca="1" si="217"/>
        <v>0,49166687837806-0,867913418185781i</v>
      </c>
      <c r="AU217" s="240" t="str">
        <f t="shared" ca="1" si="218"/>
        <v>-0,705340350738934+0,705340350738869i</v>
      </c>
      <c r="AV217" s="240" t="str">
        <f t="shared" ca="1" si="219"/>
        <v>0,867913418185784-0,491666878378055i</v>
      </c>
      <c r="AW217" s="240" t="str">
        <f t="shared" ca="1" si="220"/>
        <v>-0,96760800852146+0,242373188711308i</v>
      </c>
      <c r="AX217" s="240" t="str">
        <f t="shared" ca="1" si="221"/>
        <v>0,997201461184145+0,0244799218372971i</v>
      </c>
      <c r="AY217" s="240" t="str">
        <f t="shared" ca="1" si="222"/>
        <v>-0,95454979360955-0,289559514229667i</v>
      </c>
      <c r="AZ217" s="240" t="str">
        <f t="shared" ca="1" si="223"/>
        <v>0,842743028197614+0,533661137038542i</v>
      </c>
      <c r="BA217" s="240" t="str">
        <f t="shared" ca="1" si="224"/>
        <v>-0,669881326776158-0,739100148016199i</v>
      </c>
      <c r="BB217" s="240" t="str">
        <f t="shared" ca="1" si="225"/>
        <v>0,448488151142716+0,890992928729259i</v>
      </c>
      <c r="BC217" s="240" t="str">
        <f t="shared" ca="1" si="226"/>
        <v>-0,194602964952254-0,97833517098832i</v>
      </c>
      <c r="BD217" s="240" t="str">
        <f t="shared" ca="1" si="227"/>
        <v>-0,0733807912350718+0,994799115519645i</v>
      </c>
      <c r="BE217" s="240" t="str">
        <f t="shared" ca="1" si="228"/>
        <v>0,336048265515259-0,939191984636336i</v>
      </c>
      <c r="BF217" s="240" t="str">
        <f t="shared" ca="1" si="229"/>
        <v>-0,574369759276297+0,815542396439231i</v>
      </c>
      <c r="BG217" s="240" t="str">
        <f t="shared" ca="1" si="230"/>
        <v>0,771079388299759-0,632808500022102i</v>
      </c>
      <c r="BH217" s="240" t="str">
        <f t="shared" ca="1" si="231"/>
        <v>-0,91192595926591+0,40422897666781i</v>
      </c>
      <c r="BI217" s="240" t="str">
        <f t="shared" ca="1" si="232"/>
        <v>0,986705438336345-0,146363925604754i</v>
      </c>
      <c r="BJ217" s="240" t="str">
        <f t="shared" ca="1" si="233"/>
        <v>-0,99000021165167-0,12210487988038i</v>
      </c>
      <c r="BK217" s="240" t="str">
        <f t="shared" ca="1" si="234"/>
        <v>0,921571579908296+0,381727447095805i</v>
      </c>
      <c r="BL217" s="240" t="str">
        <f t="shared" ca="1" si="235"/>
        <v>-0,786377051614184-0,613694674455903i</v>
      </c>
      <c r="BM217" s="240" t="str">
        <f t="shared" ca="1" si="236"/>
        <v>0,594211182164791+0,801201030797687i</v>
      </c>
      <c r="BN217" s="240" t="str">
        <f t="shared" ca="1" si="237"/>
        <v>-0,35899597918274-0,930662080291004i</v>
      </c>
      <c r="BO217" s="240" t="str">
        <f t="shared" ca="1" si="238"/>
        <v>0,0977722827414717+0,992698645858085i</v>
      </c>
      <c r="BP217" s="240" t="str">
        <f t="shared" ca="1" si="239"/>
        <v>0,170534807173933-0,98281631056017i</v>
      </c>
      <c r="BQ217" s="240" t="str">
        <f t="shared" ca="1" si="240"/>
        <v>-0,426487013820006+0,901731028524497i</v>
      </c>
      <c r="BR217" s="240" t="str">
        <f t="shared" ca="1" si="241"/>
        <v>0,651541145410669-0,755317255593904i</v>
      </c>
      <c r="BS217" s="240" t="str">
        <f t="shared" ca="1" si="242"/>
        <v>-0,829392509835538+0,554182357522918i</v>
      </c>
      <c r="BT217" s="240" t="str">
        <f t="shared" ca="1" si="243"/>
        <v>0,947156154848662-0,312898128938559i</v>
      </c>
      <c r="BU217" s="240" t="str">
        <f t="shared" ca="1" si="244"/>
        <v>-0,996300355391917+0,0489450978842103i</v>
      </c>
      <c r="BV217" s="240" t="str">
        <f t="shared" ca="1" si="245"/>
        <v>0,973264718891815+0,218553901180896i</v>
      </c>
      <c r="BW217" s="240" t="str">
        <f t="shared" ca="1" si="246"/>
        <v>-0,879718128110247-0,470219135972959i</v>
      </c>
      <c r="BX217" s="240" t="str">
        <f t="shared" ca="1" si="247"/>
        <v>0,722437834146272+0,687817996678626i</v>
      </c>
      <c r="BY217" s="240" t="str">
        <f t="shared" ca="1" si="248"/>
        <v>-0,512818459040307-0,855585909671541i</v>
      </c>
      <c r="BZ217" s="240" t="str">
        <f t="shared" ca="1" si="249"/>
        <v>0,266046479696066+0,961368447267896i</v>
      </c>
      <c r="CA217" s="240" t="str">
        <f t="shared" ca="1" si="250"/>
        <v>-1,08025540600393E-13-0,997501890103951i</v>
      </c>
      <c r="CB217" s="240" t="str">
        <f t="shared" ca="1" si="251"/>
        <v>-0,266046479695886+0,961368447267946i</v>
      </c>
      <c r="CC217" s="240" t="str">
        <f t="shared" ca="1" si="252"/>
        <v>0,512818459040146-0,855585909671637i</v>
      </c>
      <c r="CD217" s="240" t="str">
        <f t="shared" ca="1" si="253"/>
        <v>-0,722437834146123+0,687817996678782i</v>
      </c>
      <c r="CE217" s="240" t="str">
        <f t="shared" ca="1" si="254"/>
        <v>0,879718128110158-0,470219135973125i</v>
      </c>
      <c r="CF217" s="240" t="str">
        <f t="shared" ca="1" si="255"/>
        <v>-0,973264718891992+0,218553901180111i</v>
      </c>
      <c r="CG217" s="240" t="str">
        <f t="shared" ca="1" si="256"/>
        <v>0,996300355391876+0,0489450978850422i</v>
      </c>
      <c r="CH217" s="240" t="str">
        <f t="shared" ca="1" si="257"/>
        <v>-0,94715615484841-0,312898128939323i</v>
      </c>
      <c r="CI217" s="240" t="str">
        <f t="shared" ca="1" si="258"/>
        <v>0,829392509835643+0,554182357522763i</v>
      </c>
      <c r="CJ217" s="240" t="str">
        <f t="shared" ca="1" si="259"/>
        <v>-0,651541145410811-0,755317255593782i</v>
      </c>
      <c r="CK217" s="240" t="str">
        <f t="shared" ca="1" si="260"/>
        <v>0,426487013820176+0,901731028524417i</v>
      </c>
      <c r="CL217" s="240" t="str">
        <f t="shared" ca="1" si="261"/>
        <v>-0,170534807174118-0,982816310560137i</v>
      </c>
      <c r="CM217" s="240" t="str">
        <f t="shared" ca="1" si="262"/>
        <v>-0,0977722827412567+0,992698645858106i</v>
      </c>
      <c r="CN217" s="240" t="str">
        <f t="shared" ca="1" si="263"/>
        <v>0,358995979182565-0,930662080291072i</v>
      </c>
      <c r="CO217" s="240" t="str">
        <f t="shared" ca="1" si="264"/>
        <v>-0,59421118216464+0,801201030797798i</v>
      </c>
      <c r="CP217" s="240" t="str">
        <f t="shared" ca="1" si="265"/>
        <v>0,786377051614051-0,613694674456073i</v>
      </c>
      <c r="CQ217" s="240" t="str">
        <f t="shared" ca="1" si="266"/>
        <v>-0,921571579908224+0,381727447095979i</v>
      </c>
      <c r="CR217" s="240" t="str">
        <f t="shared" ca="1" si="267"/>
        <v>0,990000211651648-0,122104879880566i</v>
      </c>
      <c r="CS217" s="240" t="str">
        <f t="shared" ca="1" si="268"/>
        <v>-0,986705438336227-0,14636392560555i</v>
      </c>
      <c r="CT217" s="240" t="str">
        <f t="shared" ca="1" si="269"/>
        <v>0,911925959265584+0,404228976668545i</v>
      </c>
      <c r="CU217" s="240" t="str">
        <f t="shared" ca="1" si="270"/>
        <v>-0,771079388299248-0,632808500022725i</v>
      </c>
      <c r="CV217" s="240" t="str">
        <f t="shared" ca="1" si="271"/>
        <v>0,574369759276438+0,815542396439131i</v>
      </c>
      <c r="CW217" s="240" t="str">
        <f t="shared" ca="1" si="272"/>
        <v>-0,336048265515436-0,939191984636274i</v>
      </c>
      <c r="CX217" s="240" t="str">
        <f t="shared" ca="1" si="273"/>
        <v>0,0733807912352732+0,99479911551963i</v>
      </c>
      <c r="CY217" s="240" t="str">
        <f t="shared" ca="1" si="274"/>
        <v>0,194602964952084-0,978335170988354i</v>
      </c>
      <c r="CZ217" s="240" t="str">
        <f t="shared" ca="1" si="275"/>
        <v>-0,448488151142548+0,890992928729343i</v>
      </c>
      <c r="DA217" s="240" t="str">
        <f t="shared" ca="1" si="276"/>
        <v>0,669881326776029-0,739100148016316i</v>
      </c>
      <c r="DB217" s="240" t="str">
        <f t="shared" ca="1" si="277"/>
        <v>-0,842743028197521+0,533661137038689i</v>
      </c>
      <c r="DC217" s="240" t="str">
        <f t="shared" ca="1" si="278"/>
        <v>0,954549793609495-0,289559514229846i</v>
      </c>
      <c r="DD217" s="240" t="str">
        <f t="shared" ca="1" si="279"/>
        <v>-0,99720146118414+0,0244799218374847i</v>
      </c>
      <c r="DE217" s="240" t="str">
        <f t="shared" ca="1" si="280"/>
        <v>0,967608008521582+0,242373188710823i</v>
      </c>
      <c r="DF217" s="240" t="str">
        <f t="shared" ca="1" si="281"/>
        <v>-0,867913418185584-0,49166687837841i</v>
      </c>
      <c r="DG217" s="240" t="str">
        <f t="shared" ca="1" si="282"/>
        <v>0,705340350738656+0,705340350739148i</v>
      </c>
      <c r="DH217" s="240" t="str">
        <f t="shared" ca="1" si="283"/>
        <v>-0,491666878377803-0,867913418185927i</v>
      </c>
      <c r="DI217" s="240" t="str">
        <f t="shared" ca="1" si="284"/>
        <v>0,242373188711137+0,967608008521503i</v>
      </c>
      <c r="DJ217" s="240" t="str">
        <f t="shared" ca="1" si="285"/>
        <v>0,0244799218372174-0,997201461184147i</v>
      </c>
      <c r="DK217" s="240" t="str">
        <f t="shared" ca="1" si="286"/>
        <v>-0,28955951422959+0,954549793609572i</v>
      </c>
      <c r="DL217" s="240" t="str">
        <f t="shared" ca="1" si="287"/>
        <v>0,533661137038462-0,842743028197664i</v>
      </c>
      <c r="DM217" s="240" t="str">
        <f t="shared" ca="1" si="288"/>
        <v>-0,739100148016136+0,669881326776228i</v>
      </c>
      <c r="DN217" s="240" t="str">
        <f t="shared" ca="1" si="289"/>
        <v>0,890992928729211-0,448488151142812i</v>
      </c>
      <c r="DO217" s="240" t="str">
        <f t="shared" ca="1" si="290"/>
        <v>-0,978335170988296+0,194602964952373i</v>
      </c>
      <c r="DP217" s="240" t="str">
        <f t="shared" ca="1" si="291"/>
        <v>0,99479911551965+0,0733807912350065i</v>
      </c>
      <c r="DQ217" s="240" t="str">
        <f t="shared" ca="1" si="292"/>
        <v>-0,939191984636363-0,336048265515183i</v>
      </c>
      <c r="DR217" s="240" t="str">
        <f t="shared" ca="1" si="293"/>
        <v>0,81554239643873+0,574369759277008i</v>
      </c>
      <c r="DS217" s="240" t="str">
        <f t="shared" ca="1" si="294"/>
        <v>-0,632808500022164-0,771079388299708i</v>
      </c>
      <c r="DT217" s="240" t="str">
        <f t="shared" ca="1" si="295"/>
        <v>0,404228976667883+0,911925959265877i</v>
      </c>
      <c r="DU217" s="240" t="str">
        <f t="shared" ca="1" si="296"/>
        <v>-0,146363925604833-0,986705438336334i</v>
      </c>
      <c r="DV217" s="240" t="str">
        <f t="shared" ca="1" si="297"/>
        <v>-0,122104879880272+0,990000211651683i</v>
      </c>
      <c r="DW217" s="240" t="str">
        <f t="shared" ca="1" si="298"/>
        <v>0,381727447095705-0,921571579908337i</v>
      </c>
      <c r="DX217" s="240" t="str">
        <f t="shared" ca="1" si="299"/>
        <v>-0,613694674455817+0,786377051614251i</v>
      </c>
      <c r="DY217" s="240" t="str">
        <f t="shared" ca="1" si="300"/>
        <v>0,80120103079764-0,594211182164855i</v>
      </c>
      <c r="DZ217" s="240" t="str">
        <f t="shared" ca="1" si="301"/>
        <v>-0,930662080290975+0,358995979182815i</v>
      </c>
      <c r="EA217" s="240" t="str">
        <f t="shared" ca="1" si="302"/>
        <v>0,992698645858077-0,097772282741551i</v>
      </c>
      <c r="EB217" s="240" t="str">
        <f t="shared" ca="1" si="303"/>
        <v>-0,982816310560188-0,170534807173826i</v>
      </c>
      <c r="EC217" s="240" t="str">
        <f t="shared" ca="1" si="304"/>
        <v>0,901731028524543+0,426487013819908i</v>
      </c>
      <c r="ED217" s="240" t="str">
        <f t="shared" ca="1" si="305"/>
        <v>-0,755317255593975-0,651541145410587i</v>
      </c>
      <c r="EE217" s="240" t="str">
        <f t="shared" ca="1" si="306"/>
        <v>0,554182357522183+0,82939250983603i</v>
      </c>
      <c r="EF217" s="240" t="str">
        <f t="shared" ca="1" si="307"/>
        <v>-0,312898128938661-0,947156154848628i</v>
      </c>
      <c r="EG217" s="240" t="str">
        <f t="shared" ca="1" si="308"/>
        <v>0,0489450978843466+0,99630035539191i</v>
      </c>
      <c r="EH217" s="240" t="str">
        <f t="shared" ca="1" si="309"/>
        <v>0,218553901180818-0,973264718891833i</v>
      </c>
      <c r="EI217" s="240" t="str">
        <f t="shared" ca="1" si="310"/>
        <v>-0,470219135972889+0,879718128110285i</v>
      </c>
      <c r="EJ217" s="240" t="str">
        <f t="shared" ca="1" si="311"/>
        <v>0,687817996678568-0,722437834146327i</v>
      </c>
      <c r="EK217" s="240" t="str">
        <f t="shared" ca="1" si="312"/>
        <v>-0,855585909671486+0,5128184590404i</v>
      </c>
      <c r="EL217" s="240" t="str">
        <f t="shared" ca="1" si="313"/>
        <v>0,961368447267867-0,266046479696171i</v>
      </c>
      <c r="EM217" s="240" t="str">
        <f t="shared" ca="1" si="314"/>
        <v>-0,997501890103951+2,16051081200786E-13i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-0,0684495050469553-0,105943075100064i</v>
      </c>
      <c r="G218" s="247" t="str">
        <f t="shared" si="321"/>
        <v>-0,0492106917446306+0,187300062208593i</v>
      </c>
      <c r="H218" s="247" t="str">
        <f t="shared" si="322"/>
        <v>0,00226862537889943-0,0450809409074944i</v>
      </c>
      <c r="I218" s="247" t="str">
        <f t="shared" si="317"/>
        <v>-0,00196299040046581+0,0461674945516586i</v>
      </c>
      <c r="J218" s="275" t="str">
        <f ca="1">IMPRODUCT(1/N_FFT2,EC100)</f>
        <v>0,00373624429312787+1,00511416234505E-07i</v>
      </c>
      <c r="K218" s="274" t="str">
        <f t="shared" ca="1" si="318"/>
        <v>-7,33885204146656E-06+0,000172492840743701i</v>
      </c>
      <c r="N218" s="265">
        <f t="shared" ca="1" si="185"/>
        <v>2.9975184821602419</v>
      </c>
      <c r="O218" s="240">
        <f t="shared" ca="1" si="186"/>
        <v>0.99751848216024175</v>
      </c>
      <c r="P218" s="240" t="str">
        <f t="shared" ca="1" si="187"/>
        <v>-0,967624103334619-0,242377220252126i</v>
      </c>
      <c r="Q218" s="240" t="str">
        <f t="shared" ca="1" si="188"/>
        <v>0,879732760997611+0,470226957413961i</v>
      </c>
      <c r="R218" s="240" t="str">
        <f t="shared" ca="1" si="189"/>
        <v>-0,739112441919001-0,669892469320117i</v>
      </c>
      <c r="S218" s="240" t="str">
        <f t="shared" ca="1" si="190"/>
        <v>0,554191575575156+0,829406305626379i</v>
      </c>
      <c r="T218" s="240" t="str">
        <f t="shared" ca="1" si="191"/>
        <v>-0,336053855211038-0,939207606788335i</v>
      </c>
      <c r="U218" s="241" t="str">
        <f t="shared" ca="1" si="192"/>
        <v>0,0977739090471856+0,992715158019109i</v>
      </c>
      <c r="V218" s="240" t="str">
        <f t="shared" ca="1" si="193"/>
        <v>0,1463663601654-0,986721850808629i</v>
      </c>
      <c r="W218" s="240" t="str">
        <f t="shared" ca="1" si="194"/>
        <v>-0,38173379660072+0,921586908969563i</v>
      </c>
      <c r="X218" s="240" t="str">
        <f t="shared" ca="1" si="195"/>
        <v>0,594221066041217-0,801214357662238i</v>
      </c>
      <c r="Y218" s="240" t="str">
        <f t="shared" ca="1" si="196"/>
        <v>-0,771092214132402+0,632819025911565i</v>
      </c>
      <c r="Z218" s="240" t="str">
        <f t="shared" ca="1" si="197"/>
        <v>0,901746027565606-0,426494107838457i</v>
      </c>
      <c r="AA218" s="240" t="str">
        <f t="shared" ca="1" si="198"/>
        <v>-0,978351444232934+0,194606201901697i</v>
      </c>
      <c r="AB218" s="240" t="str">
        <f t="shared" ca="1" si="199"/>
        <v>0,996316927462331+0,0489459120181973i</v>
      </c>
      <c r="AC218" s="240" t="str">
        <f t="shared" ca="1" si="200"/>
        <v>-0,954565671217513-0,289564330649221i</v>
      </c>
      <c r="AD218" s="240" t="str">
        <f t="shared" ca="1" si="201"/>
        <v>0,855600141152906+0,512826989062003i</v>
      </c>
      <c r="AE218" s="240" t="str">
        <f t="shared" ca="1" si="202"/>
        <v>-0,705352083094382-0,705352083094456i</v>
      </c>
      <c r="AF218" s="240" t="str">
        <f t="shared" ca="1" si="203"/>
        <v>0,512826989062004+0,855600141152905i</v>
      </c>
      <c r="AG218" s="240" t="str">
        <f t="shared" ca="1" si="204"/>
        <v>-0,289564330649216-0,954565671217514i</v>
      </c>
      <c r="AH218" s="240" t="str">
        <f t="shared" ca="1" si="205"/>
        <v>0,0489459120181991+0,99631692746233i</v>
      </c>
      <c r="AI218" s="240" t="str">
        <f t="shared" ca="1" si="206"/>
        <v>0,194606201901695-0,978351444232935i</v>
      </c>
      <c r="AJ218" s="240" t="str">
        <f t="shared" ca="1" si="207"/>
        <v>-0,426494107838456+0,901746027565607i</v>
      </c>
      <c r="AK218" s="240" t="str">
        <f t="shared" ca="1" si="208"/>
        <v>0,632819025911566-0,771092214132401i</v>
      </c>
      <c r="AL218" s="240" t="str">
        <f t="shared" ca="1" si="209"/>
        <v>-0,801214357662241+0,594221066041212i</v>
      </c>
      <c r="AM218" s="240" t="str">
        <f t="shared" ca="1" si="210"/>
        <v>0,921586908969561-0,381733796600725i</v>
      </c>
      <c r="AN218" s="240" t="str">
        <f t="shared" ca="1" si="211"/>
        <v>-0,986721850808628+0,146366360165402i</v>
      </c>
      <c r="AO218" s="240" t="str">
        <f t="shared" ca="1" si="212"/>
        <v>0,992715158019109+0,0977739090471874i</v>
      </c>
      <c r="AP218" s="240" t="str">
        <f t="shared" ca="1" si="213"/>
        <v>-0,939207606788334-0,336053855211041i</v>
      </c>
      <c r="AQ218" s="240" t="str">
        <f t="shared" ca="1" si="214"/>
        <v>0,829406305626375+0,554191575575162i</v>
      </c>
      <c r="AR218" s="240" t="str">
        <f t="shared" ca="1" si="215"/>
        <v>0,829406305626375+0,554191575575162i</v>
      </c>
      <c r="AS218" s="240" t="str">
        <f t="shared" ca="1" si="216"/>
        <v>0,470226957413944+0,87973276099762i</v>
      </c>
      <c r="AT218" s="240" t="str">
        <f t="shared" ca="1" si="217"/>
        <v>-0,242377220252115-0,967624103334622i</v>
      </c>
      <c r="AU218" s="240" t="str">
        <f t="shared" ca="1" si="218"/>
        <v>-5,37716804833967E-15+0,997518482160242i</v>
      </c>
      <c r="AV218" s="240" t="str">
        <f t="shared" ca="1" si="219"/>
        <v>0,242377220252111-0,967624103334623i</v>
      </c>
      <c r="AW218" s="240" t="str">
        <f t="shared" ca="1" si="220"/>
        <v>-0,470226957413941+0,879732760997622i</v>
      </c>
      <c r="AX218" s="240" t="str">
        <f t="shared" ca="1" si="221"/>
        <v>0,669892469320243-0,739112441918887i</v>
      </c>
      <c r="AY218" s="240" t="str">
        <f t="shared" ca="1" si="222"/>
        <v>-0,829406305626547+0,554191575574906i</v>
      </c>
      <c r="AZ218" s="240" t="str">
        <f t="shared" ca="1" si="223"/>
        <v>0,939207606788472-0,336053855210657i</v>
      </c>
      <c r="BA218" s="240" t="str">
        <f t="shared" ca="1" si="224"/>
        <v>-0,992715158019148+0,0977739090467959i</v>
      </c>
      <c r="BB218" s="240" t="str">
        <f t="shared" ca="1" si="225"/>
        <v>0,986721850808701+0,146366360164907i</v>
      </c>
      <c r="BC218" s="240" t="str">
        <f t="shared" ca="1" si="226"/>
        <v>-0,921586908969713-0,381733796600355i</v>
      </c>
      <c r="BD218" s="240" t="str">
        <f t="shared" ca="1" si="227"/>
        <v>0,80121435766242+0,594221066040971i</v>
      </c>
      <c r="BE218" s="240" t="str">
        <f t="shared" ca="1" si="228"/>
        <v>-0,632819025911723-0,771092214132273i</v>
      </c>
      <c r="BF218" s="240" t="str">
        <f t="shared" ca="1" si="229"/>
        <v>0,426494107838549+0,901746027565563i</v>
      </c>
      <c r="BG218" s="240" t="str">
        <f t="shared" ca="1" si="230"/>
        <v>-0,194606201901691-0,978351444232935i</v>
      </c>
      <c r="BH218" s="240" t="str">
        <f t="shared" ca="1" si="231"/>
        <v>-0,0489459120183019+0,996316927462325i</v>
      </c>
      <c r="BI218" s="240" t="str">
        <f t="shared" ca="1" si="232"/>
        <v>0,289564330649415-0,954565671217454i</v>
      </c>
      <c r="BJ218" s="240" t="str">
        <f t="shared" ca="1" si="233"/>
        <v>-0,512826989062268+0,855600141152747i</v>
      </c>
      <c r="BK218" s="240" t="str">
        <f t="shared" ca="1" si="234"/>
        <v>0,705352083094675-0,705352083094163i</v>
      </c>
      <c r="BL218" s="240" t="str">
        <f t="shared" ca="1" si="235"/>
        <v>-0,855600141153105+0,512826989061671i</v>
      </c>
      <c r="BM218" s="240" t="str">
        <f t="shared" ca="1" si="236"/>
        <v>0,954565671217369-0,289564330649698i</v>
      </c>
      <c r="BN218" s="240" t="str">
        <f t="shared" ca="1" si="237"/>
        <v>-0,996316927462311+0,0489459120185972i</v>
      </c>
      <c r="BO218" s="240" t="str">
        <f t="shared" ca="1" si="238"/>
        <v>0,978351444232993+0,194606201901401i</v>
      </c>
      <c r="BP218" s="240" t="str">
        <f t="shared" ca="1" si="239"/>
        <v>-0,90174602756569-0,426494107838282i</v>
      </c>
      <c r="BQ218" s="240" t="str">
        <f t="shared" ca="1" si="240"/>
        <v>0,771092214132461+0,632819025911494i</v>
      </c>
      <c r="BR218" s="240" t="str">
        <f t="shared" ca="1" si="241"/>
        <v>-0,594221066041209-0,801214357662244i</v>
      </c>
      <c r="BS218" s="240" t="str">
        <f t="shared" ca="1" si="242"/>
        <v>0,381733796600615+0,921586908969606i</v>
      </c>
      <c r="BT218" s="240" t="str">
        <f t="shared" ca="1" si="243"/>
        <v>-0,146366360165214-0,986721850808655i</v>
      </c>
      <c r="BU218" s="240" t="str">
        <f t="shared" ca="1" si="244"/>
        <v>-0,0977739090474749+0,992715158019081i</v>
      </c>
      <c r="BV218" s="240" t="str">
        <f t="shared" ca="1" si="245"/>
        <v>0,336053855211313-0,939207606788236i</v>
      </c>
      <c r="BW218" s="240" t="str">
        <f t="shared" ca="1" si="246"/>
        <v>-0,554191575575484+0,82940630562616i</v>
      </c>
      <c r="BX218" s="240" t="str">
        <f t="shared" ca="1" si="247"/>
        <v>0,739112441918688-0,669892469320462i</v>
      </c>
      <c r="BY218" s="240" t="str">
        <f t="shared" ca="1" si="248"/>
        <v>-0,879732760997436+0,47022695741429i</v>
      </c>
      <c r="BZ218" s="240" t="str">
        <f t="shared" ca="1" si="249"/>
        <v>0,967624103334551-0,242377220252399i</v>
      </c>
      <c r="CA218" s="240" t="str">
        <f t="shared" ca="1" si="250"/>
        <v>-0,997518482160242+1,87703927063233E-13i</v>
      </c>
      <c r="CB218" s="240" t="str">
        <f t="shared" ca="1" si="251"/>
        <v>0,967624103334642+0,242377220252035i</v>
      </c>
      <c r="CC218" s="240" t="str">
        <f t="shared" ca="1" si="252"/>
        <v>-0,879732760997626-0,470226957413933i</v>
      </c>
      <c r="CD218" s="240" t="str">
        <f t="shared" ca="1" si="253"/>
        <v>0,739112441918959+0,669892469320164i</v>
      </c>
      <c r="CE218" s="240" t="str">
        <f t="shared" ca="1" si="254"/>
        <v>-0,554191575574995-0,829406305626486i</v>
      </c>
      <c r="CF218" s="240" t="str">
        <f t="shared" ca="1" si="255"/>
        <v>0,336053855210758+0,939207606788435i</v>
      </c>
      <c r="CG218" s="240" t="str">
        <f t="shared" ca="1" si="256"/>
        <v>-0,0977739090468892-0,992715158019139i</v>
      </c>
      <c r="CH218" s="240" t="str">
        <f t="shared" ca="1" si="257"/>
        <v>-0,146366360165796+0,98672185080857i</v>
      </c>
      <c r="CI218" s="240" t="str">
        <f t="shared" ca="1" si="258"/>
        <v>0,381733796600268-0,921586908969749i</v>
      </c>
      <c r="CJ218" s="240" t="str">
        <f t="shared" ca="1" si="259"/>
        <v>-0,594221066040907+0,801214357662468i</v>
      </c>
      <c r="CK218" s="240" t="str">
        <f t="shared" ca="1" si="260"/>
        <v>0,771092214132204-0,632819025911806i</v>
      </c>
      <c r="CL218" s="240" t="str">
        <f t="shared" ca="1" si="261"/>
        <v>-0,901746027565517+0,426494107838647i</v>
      </c>
      <c r="CM218" s="240" t="str">
        <f t="shared" ca="1" si="262"/>
        <v>0,978351444232914-0,194606201901798i</v>
      </c>
      <c r="CN218" s="240" t="str">
        <f t="shared" ca="1" si="263"/>
        <v>-0,996316927462331-0,0489459120181939i</v>
      </c>
      <c r="CO218" s="240" t="str">
        <f t="shared" ca="1" si="264"/>
        <v>0,954565671217485+0,289564330649312i</v>
      </c>
      <c r="CP218" s="240" t="str">
        <f t="shared" ca="1" si="265"/>
        <v>-0,855600141152802-0,512826989062175i</v>
      </c>
      <c r="CQ218" s="240" t="str">
        <f t="shared" ca="1" si="266"/>
        <v>0,705352083094239+0,705352083094599i</v>
      </c>
      <c r="CR218" s="240" t="str">
        <f t="shared" ca="1" si="267"/>
        <v>-0,51282698906174-0,855600141153064i</v>
      </c>
      <c r="CS218" s="240" t="str">
        <f t="shared" ca="1" si="268"/>
        <v>0,289564330648826+0,954565671217633i</v>
      </c>
      <c r="CT218" s="240" t="str">
        <f t="shared" ca="1" si="269"/>
        <v>-0,0489459120187052-0,996316927462305i</v>
      </c>
      <c r="CU218" s="240" t="str">
        <f t="shared" ca="1" si="270"/>
        <v>-0,194606201901295+0,978351444233014i</v>
      </c>
      <c r="CV218" s="240" t="str">
        <f t="shared" ca="1" si="271"/>
        <v>0,426494107838184-0,901746027565735i</v>
      </c>
      <c r="CW218" s="240" t="str">
        <f t="shared" ca="1" si="272"/>
        <v>-0,63281902591141+0,771092214132529i</v>
      </c>
      <c r="CX218" s="240" t="str">
        <f t="shared" ca="1" si="273"/>
        <v>0,80121435766218-0,594221066041295i</v>
      </c>
      <c r="CY218" s="240" t="str">
        <f t="shared" ca="1" si="274"/>
        <v>-0,921586908969565+0,381733796600715i</v>
      </c>
      <c r="CZ218" s="240" t="str">
        <f t="shared" ca="1" si="275"/>
        <v>0,98672185080864-0,146366360165321i</v>
      </c>
      <c r="DA218" s="240" t="str">
        <f t="shared" ca="1" si="276"/>
        <v>-0,992715158019089-0,0977739090473957i</v>
      </c>
      <c r="DB218" s="240" t="str">
        <f t="shared" ca="1" si="277"/>
        <v>0,939207606788273+0,336053855211211i</v>
      </c>
      <c r="DC218" s="240" t="str">
        <f t="shared" ca="1" si="278"/>
        <v>-0,829406305626204-0,554191575575419i</v>
      </c>
      <c r="DD218" s="240" t="str">
        <f t="shared" ca="1" si="279"/>
        <v>0,669892469319808+0,739112441919282i</v>
      </c>
      <c r="DE218" s="240" t="str">
        <f t="shared" ca="1" si="280"/>
        <v>-0,470226957414385-0,879732760997385i</v>
      </c>
      <c r="DF218" s="240" t="str">
        <f t="shared" ca="1" si="281"/>
        <v>0,242377220252477+0,967624103334531i</v>
      </c>
      <c r="DG218" s="240" t="str">
        <f t="shared" ca="1" si="282"/>
        <v>-2,95731480820557E-13-0,997518482160242i</v>
      </c>
      <c r="DH218" s="240" t="str">
        <f t="shared" ca="1" si="283"/>
        <v>-0,242377220251902+0,967624103334675i</v>
      </c>
      <c r="DI218" s="240" t="str">
        <f t="shared" ca="1" si="284"/>
        <v>0,470226957413864-0,879732760997664i</v>
      </c>
      <c r="DJ218" s="240" t="str">
        <f t="shared" ca="1" si="285"/>
        <v>-0,669892469320083+0,739112441919032i</v>
      </c>
      <c r="DK218" s="240" t="str">
        <f t="shared" ca="1" si="286"/>
        <v>0,829406305626442-0,554191575575061i</v>
      </c>
      <c r="DL218" s="240" t="str">
        <f t="shared" ca="1" si="287"/>
        <v>-0,939207606788399+0,33605385521086i</v>
      </c>
      <c r="DM218" s="240" t="str">
        <f t="shared" ca="1" si="288"/>
        <v>0,992715158019131-0,0977739090469686i</v>
      </c>
      <c r="DN218" s="240" t="str">
        <f t="shared" ca="1" si="289"/>
        <v>-0,986721850808586-0,146366360165689i</v>
      </c>
      <c r="DO218" s="240" t="str">
        <f t="shared" ca="1" si="290"/>
        <v>0,9215869089694+0,381733796601111i</v>
      </c>
      <c r="DP218" s="240" t="str">
        <f t="shared" ca="1" si="291"/>
        <v>-0,801214357662549-0,594221066040797i</v>
      </c>
      <c r="DQ218" s="240" t="str">
        <f t="shared" ca="1" si="292"/>
        <v>0,632819025911867+0,771092214132154i</v>
      </c>
      <c r="DR218" s="240" t="str">
        <f t="shared" ca="1" si="293"/>
        <v>-0,426494107838745-0,90174602756547i</v>
      </c>
      <c r="DS218" s="240" t="str">
        <f t="shared" ca="1" si="294"/>
        <v>0,194606201901875+0,978351444232899i</v>
      </c>
      <c r="DT218" s="240" t="str">
        <f t="shared" ca="1" si="295"/>
        <v>0,0489459120180861-0,996316927462336i</v>
      </c>
      <c r="DU218" s="240" t="str">
        <f t="shared" ca="1" si="296"/>
        <v>-0,289564330649236+0,954565671217508i</v>
      </c>
      <c r="DV218" s="240" t="str">
        <f t="shared" ca="1" si="297"/>
        <v>0,512826989062084-0,855600141152858i</v>
      </c>
      <c r="DW218" s="240" t="str">
        <f t="shared" ca="1" si="298"/>
        <v>-0,705352083094542+0,705352083094296i</v>
      </c>
      <c r="DX218" s="240" t="str">
        <f t="shared" ca="1" si="299"/>
        <v>0,855600141153009-0,512826989061832i</v>
      </c>
      <c r="DY218" s="240" t="str">
        <f t="shared" ca="1" si="300"/>
        <v>-0,954565671217593+0,289564330648955i</v>
      </c>
      <c r="DZ218" s="240" t="str">
        <f t="shared" ca="1" si="301"/>
        <v>0,99631692746235-0,0489459120177936i</v>
      </c>
      <c r="EA218" s="240" t="str">
        <f t="shared" ca="1" si="302"/>
        <v>-0,97835144423303-0,194606201901217i</v>
      </c>
      <c r="EB218" s="240" t="str">
        <f t="shared" ca="1" si="303"/>
        <v>0,901746027565781+0,426494107838086i</v>
      </c>
      <c r="EC218" s="240" t="str">
        <f t="shared" ca="1" si="304"/>
        <v>-0,771092214132579-0,632819025911349i</v>
      </c>
      <c r="ED218" s="240" t="str">
        <f t="shared" ca="1" si="305"/>
        <v>0,594221066041382+0,801214357662115i</v>
      </c>
      <c r="EE218" s="240" t="str">
        <f t="shared" ca="1" si="306"/>
        <v>-0,381733796600789-0,921586908969534i</v>
      </c>
      <c r="EF218" s="240" t="str">
        <f t="shared" ca="1" si="307"/>
        <v>0,1463663601654+0,986721850808629i</v>
      </c>
      <c r="EG218" s="240" t="str">
        <f t="shared" ca="1" si="308"/>
        <v>0,0977739090473164-0,992715158019096i</v>
      </c>
      <c r="EH218" s="240" t="str">
        <f t="shared" ca="1" si="309"/>
        <v>-0,336053855211135+0,9392076067883i</v>
      </c>
      <c r="EI218" s="240" t="str">
        <f t="shared" ca="1" si="310"/>
        <v>0,554191575575305-0,82940630562628i</v>
      </c>
      <c r="EJ218" s="240" t="str">
        <f t="shared" ca="1" si="311"/>
        <v>-0,739112441919228+0,669892469319866i</v>
      </c>
      <c r="EK218" s="240" t="str">
        <f t="shared" ca="1" si="312"/>
        <v>0,879732760997802-0,470226957413605i</v>
      </c>
      <c r="EL218" s="240" t="str">
        <f t="shared" ca="1" si="313"/>
        <v>-0,967624103334746+0,242377220251619i</v>
      </c>
      <c r="EM218" s="240" t="str">
        <f t="shared" ca="1" si="314"/>
        <v>0,997518482160242-3,75407854126465E-13i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-0,0680654708863047-0,104497552909972i</v>
      </c>
      <c r="G219" s="247" t="str">
        <f t="shared" si="321"/>
        <v>-0,0483103598862159+0,185925096180605i</v>
      </c>
      <c r="H219" s="247" t="str">
        <f t="shared" si="322"/>
        <v>0,00226309784451251-0,0447014064472528i</v>
      </c>
      <c r="I219" s="247" t="str">
        <f t="shared" si="317"/>
        <v>-0,0019595599469518+0,0457557449287724i</v>
      </c>
      <c r="J219" s="275" t="str">
        <f ca="1">IMPRODUCT(1/N_FFT2,ED100)</f>
        <v>0,00459923736306969+0,0000799878669255305i</v>
      </c>
      <c r="K219" s="274" t="str">
        <f t="shared" ca="1" si="318"/>
        <v>-0,0000126723857596367+0,000210284790631227i</v>
      </c>
      <c r="N219" s="265">
        <f t="shared" ca="1" si="185"/>
        <v>2.9975333373578499</v>
      </c>
      <c r="O219" s="240">
        <f t="shared" ca="1" si="186"/>
        <v>0.9975333373578501</v>
      </c>
      <c r="P219" s="240" t="str">
        <f t="shared" ca="1" si="187"/>
        <v>-0,973295402044496-0,218560791312926i</v>
      </c>
      <c r="Q219" s="240" t="str">
        <f t="shared" ca="1" si="188"/>
        <v>0,901759456505192+0,426500459253858i</v>
      </c>
      <c r="R219" s="240" t="str">
        <f t="shared" ca="1" si="189"/>
        <v>-0,786401842944506-0,613714021799873i</v>
      </c>
      <c r="S219" s="240" t="str">
        <f t="shared" ca="1" si="190"/>
        <v>0,632828449949135+0,771103697355464i</v>
      </c>
      <c r="T219" s="240" t="str">
        <f t="shared" ca="1" si="191"/>
        <v>-0,448502290184256-0,891021018180698i</v>
      </c>
      <c r="U219" s="241" t="str">
        <f t="shared" ca="1" si="192"/>
        <v>0,242380829770747+0,967638513340563i</v>
      </c>
      <c r="V219" s="240" t="str">
        <f t="shared" ca="1" si="193"/>
        <v>-0,0244806935912975-0,997232898966726i</v>
      </c>
      <c r="W219" s="240" t="str">
        <f t="shared" ca="1" si="194"/>
        <v>-0,194609100006954+0,978366013992092i</v>
      </c>
      <c r="X219" s="240" t="str">
        <f t="shared" ca="1" si="195"/>
        <v>0,404241720394721-0,911954708652029i</v>
      </c>
      <c r="Y219" s="240" t="str">
        <f t="shared" ca="1" si="196"/>
        <v>-0,594229915272095+0,801226289468842i</v>
      </c>
      <c r="Z219" s="240" t="str">
        <f t="shared" ca="1" si="197"/>
        <v>0,755341067732481-0,651561685903219i</v>
      </c>
      <c r="AA219" s="240" t="str">
        <f t="shared" ca="1" si="198"/>
        <v>-0,879745862112284+0,47023396010561i</v>
      </c>
      <c r="AB219" s="240" t="str">
        <f t="shared" ca="1" si="199"/>
        <v>0,961398755378542-0,266054867079856i</v>
      </c>
      <c r="AC219" s="240" t="str">
        <f t="shared" ca="1" si="200"/>
        <v>-0,9963317647662+0,048946640928267i</v>
      </c>
      <c r="AD219" s="240" t="str">
        <f t="shared" ca="1" si="201"/>
        <v>0,982847294836313+0,170540183456078i</v>
      </c>
      <c r="AE219" s="240" t="str">
        <f t="shared" ca="1" si="202"/>
        <v>-0,921600633382603-0,381739481438682i</v>
      </c>
      <c r="AF219" s="240" t="str">
        <f t="shared" ca="1" si="203"/>
        <v>0,815568107236172+0,574387866863062i</v>
      </c>
      <c r="AG219" s="240" t="str">
        <f t="shared" ca="1" si="204"/>
        <v>-0,669902445461101-0,739123448894383i</v>
      </c>
      <c r="AH219" s="240" t="str">
        <f t="shared" ca="1" si="205"/>
        <v>0,491682378672666+0,867940780032302i</v>
      </c>
      <c r="AI219" s="240" t="str">
        <f t="shared" ca="1" si="206"/>
        <v>-0,289568642885472-0,954579886755297i</v>
      </c>
      <c r="AJ219" s="240" t="str">
        <f t="shared" ca="1" si="207"/>
        <v>0,0733831046388678+0,994830477565827i</v>
      </c>
      <c r="AK219" s="240" t="str">
        <f t="shared" ca="1" si="208"/>
        <v>0,146368539875595-0,986736545221153i</v>
      </c>
      <c r="AL219" s="240" t="str">
        <f t="shared" ca="1" si="209"/>
        <v>-0,359007296893273+0,930691420352458i</v>
      </c>
      <c r="AM219" s="240" t="str">
        <f t="shared" ca="1" si="210"/>
        <v>0,554199828680692-0,829418657271816i</v>
      </c>
      <c r="AN219" s="240" t="str">
        <f t="shared" ca="1" si="211"/>
        <v>-0,722460609728283+0,687839680835097i</v>
      </c>
      <c r="AO219" s="240" t="str">
        <f t="shared" ca="1" si="212"/>
        <v>0,855612882880875-0,512834626159903i</v>
      </c>
      <c r="AP219" s="240" t="str">
        <f t="shared" ca="1" si="213"/>
        <v>-0,947186014902316+0,312907993368277i</v>
      </c>
      <c r="AQ219" s="240" t="str">
        <f t="shared" ca="1" si="214"/>
        <v>0,992729941684877-0,0977753651112193i</v>
      </c>
      <c r="AR219" s="240" t="str">
        <f t="shared" ca="1" si="215"/>
        <v>0,992729941684877-0,0977753651112193i</v>
      </c>
      <c r="AS219" s="240" t="str">
        <f t="shared" ca="1" si="216"/>
        <v>0,939221593611487+0,336058859776362i</v>
      </c>
      <c r="AT219" s="240" t="str">
        <f t="shared" ca="1" si="217"/>
        <v>-0,842769596522224-0,533677961244472i</v>
      </c>
      <c r="AU219" s="240" t="str">
        <f t="shared" ca="1" si="218"/>
        <v>0,705362587305348+0,705362587305419i</v>
      </c>
      <c r="AV219" s="240" t="str">
        <f t="shared" ca="1" si="219"/>
        <v>-0,533677961244471-0,842769596522225i</v>
      </c>
      <c r="AW219" s="240" t="str">
        <f t="shared" ca="1" si="220"/>
        <v>0,33605885977636+0,939221593611488i</v>
      </c>
      <c r="AX219" s="240" t="str">
        <f t="shared" ca="1" si="221"/>
        <v>-0,122108729359565-0,990031422407634i</v>
      </c>
      <c r="AY219" s="240" t="str">
        <f t="shared" ca="1" si="222"/>
        <v>-0,0977753651116022+0,992729941684839i</v>
      </c>
      <c r="AZ219" s="240" t="str">
        <f t="shared" ca="1" si="223"/>
        <v>0,312907993367995-0,947186014902408i</v>
      </c>
      <c r="BA219" s="240" t="str">
        <f t="shared" ca="1" si="224"/>
        <v>-0,51283462615982+0,855612882880925i</v>
      </c>
      <c r="BB219" s="240" t="str">
        <f t="shared" ca="1" si="225"/>
        <v>0,687839680835243-0,722460609728144i</v>
      </c>
      <c r="BC219" s="240" t="str">
        <f t="shared" ca="1" si="226"/>
        <v>-0,829418657272038+0,55419982868036i</v>
      </c>
      <c r="BD219" s="240" t="str">
        <f t="shared" ca="1" si="227"/>
        <v>0,930691420352352-0,359007296893548i</v>
      </c>
      <c r="BE219" s="240" t="str">
        <f t="shared" ca="1" si="228"/>
        <v>-0,986736545221154+0,146368539875593i</v>
      </c>
      <c r="BF219" s="240" t="str">
        <f t="shared" ca="1" si="229"/>
        <v>0,994830477565812+0,0733831046390747i</v>
      </c>
      <c r="BG219" s="240" t="str">
        <f t="shared" ca="1" si="230"/>
        <v>-0,954579886755155-0,289568642885942i</v>
      </c>
      <c r="BH219" s="240" t="str">
        <f t="shared" ca="1" si="231"/>
        <v>0,867940780032444+0,491682378672414i</v>
      </c>
      <c r="BI219" s="240" t="str">
        <f t="shared" ca="1" si="232"/>
        <v>-0,739123448894386-0,669902445461097i</v>
      </c>
      <c r="BJ219" s="240" t="str">
        <f t="shared" ca="1" si="233"/>
        <v>0,574387866862805+0,815568107236353i</v>
      </c>
      <c r="BK219" s="240" t="str">
        <f t="shared" ca="1" si="234"/>
        <v>-0,381739481439139-0,921600633382415i</v>
      </c>
      <c r="BL219" s="240" t="str">
        <f t="shared" ca="1" si="235"/>
        <v>0,170540183456285+0,982847294836277i</v>
      </c>
      <c r="BM219" s="240" t="str">
        <f t="shared" ca="1" si="236"/>
        <v>0,048946640928269-0,9963317647662i</v>
      </c>
      <c r="BN219" s="240" t="str">
        <f t="shared" ca="1" si="237"/>
        <v>-0,266054867080137+0,961398755378464i</v>
      </c>
      <c r="BO219" s="240" t="str">
        <f t="shared" ca="1" si="238"/>
        <v>0,470233960105268-0,879745862112467i</v>
      </c>
      <c r="BP219" s="240" t="str">
        <f t="shared" ca="1" si="239"/>
        <v>-0,651561685903065+0,755341067732615i</v>
      </c>
      <c r="BQ219" s="240" t="str">
        <f t="shared" ca="1" si="240"/>
        <v>0,801226289468909-0,594229915272005i</v>
      </c>
      <c r="BR219" s="240" t="str">
        <f t="shared" ca="1" si="241"/>
        <v>-0,911954708652189+0,404241720394359i</v>
      </c>
      <c r="BS219" s="240" t="str">
        <f t="shared" ca="1" si="242"/>
        <v>0,978366013992012-0,194609100007356i</v>
      </c>
      <c r="BT219" s="240" t="str">
        <f t="shared" ca="1" si="243"/>
        <v>-0,997232898966728-0,0244806935912003i</v>
      </c>
      <c r="BU219" s="240" t="str">
        <f t="shared" ca="1" si="244"/>
        <v>0,967638513340541+0,242380829770834i</v>
      </c>
      <c r="BV219" s="240" t="str">
        <f t="shared" ca="1" si="245"/>
        <v>-0,891021018180516-0,448502290184617i</v>
      </c>
      <c r="BW219" s="240" t="str">
        <f t="shared" ca="1" si="246"/>
        <v>0,771103697355655+0,6328284499489i</v>
      </c>
      <c r="BX219" s="240" t="str">
        <f t="shared" ca="1" si="247"/>
        <v>-0,613714021799927-0,786401842944463i</v>
      </c>
      <c r="BY219" s="240" t="str">
        <f t="shared" ca="1" si="248"/>
        <v>0,426500459253698+0,901759456505267i</v>
      </c>
      <c r="BZ219" s="240" t="str">
        <f t="shared" ca="1" si="249"/>
        <v>-0,218560791312514-0,973295402044589i</v>
      </c>
      <c r="CA219" s="240" t="str">
        <f t="shared" ca="1" si="250"/>
        <v>2,95736101204506E-13+0,99753333735785i</v>
      </c>
      <c r="CB219" s="240" t="str">
        <f t="shared" ca="1" si="251"/>
        <v>0,218560791312878-0,973295402044507i</v>
      </c>
      <c r="CC219" s="240" t="str">
        <f t="shared" ca="1" si="252"/>
        <v>-0,426500459254061+0,901759456505096i</v>
      </c>
      <c r="CD219" s="240" t="str">
        <f t="shared" ca="1" si="253"/>
        <v>0,613714021800243-0,786401842944217i</v>
      </c>
      <c r="CE219" s="240" t="str">
        <f t="shared" ca="1" si="254"/>
        <v>-0,77110369735528+0,632828449949357i</v>
      </c>
      <c r="CF219" s="240" t="str">
        <f t="shared" ca="1" si="255"/>
        <v>0,891021018180697-0,448502290184259i</v>
      </c>
      <c r="CG219" s="240" t="str">
        <f t="shared" ca="1" si="256"/>
        <v>-0,967638513340638+0,242380829770445i</v>
      </c>
      <c r="CH219" s="240" t="str">
        <f t="shared" ca="1" si="257"/>
        <v>0,997232898966714-0,0244806935917916i</v>
      </c>
      <c r="CI219" s="240" t="str">
        <f t="shared" ca="1" si="258"/>
        <v>-0,978366013992133-0,194609100006747i</v>
      </c>
      <c r="CJ219" s="240" t="str">
        <f t="shared" ca="1" si="259"/>
        <v>0,911954708652026+0,404241720394726i</v>
      </c>
      <c r="CK219" s="240" t="str">
        <f t="shared" ca="1" si="260"/>
        <v>-0,801226289468671-0,594229915272327i</v>
      </c>
      <c r="CL219" s="240" t="str">
        <f t="shared" ca="1" si="261"/>
        <v>0,651561685903513+0,755341067732228i</v>
      </c>
      <c r="CM219" s="240" t="str">
        <f t="shared" ca="1" si="262"/>
        <v>-0,47023396010579-0,879745862112189i</v>
      </c>
      <c r="CN219" s="240" t="str">
        <f t="shared" ca="1" si="263"/>
        <v>0,266054867079751+0,961398755378571i</v>
      </c>
      <c r="CO219" s="240" t="str">
        <f t="shared" ca="1" si="264"/>
        <v>-0,0489466409278685-0,99633176476622i</v>
      </c>
      <c r="CP219" s="240" t="str">
        <f t="shared" ca="1" si="265"/>
        <v>-0,170540183455675+0,982847294836382i</v>
      </c>
      <c r="CQ219" s="240" t="str">
        <f t="shared" ca="1" si="266"/>
        <v>0,381739481438593-0,92160063338264i</v>
      </c>
      <c r="CR219" s="240" t="str">
        <f t="shared" ca="1" si="267"/>
        <v>-0,574387866863133+0,815568107236122i</v>
      </c>
      <c r="CS219" s="240" t="str">
        <f t="shared" ca="1" si="268"/>
        <v>0,739123448894655-0,669902445460799i</v>
      </c>
      <c r="CT219" s="240" t="str">
        <f t="shared" ca="1" si="269"/>
        <v>-0,867940780032152+0,491682378672929i</v>
      </c>
      <c r="CU219" s="240" t="str">
        <f t="shared" ca="1" si="270"/>
        <v>0,954579886755271-0,289568642885558i</v>
      </c>
      <c r="CV219" s="240" t="str">
        <f t="shared" ca="1" si="271"/>
        <v>-0,994830477565841+0,073383104638675i</v>
      </c>
      <c r="CW219" s="240" t="str">
        <f t="shared" ca="1" si="272"/>
        <v>0,986736545221093+0,146368539876003i</v>
      </c>
      <c r="CX219" s="240" t="str">
        <f t="shared" ca="1" si="273"/>
        <v>-0,930691420352564-0,359007296892997i</v>
      </c>
      <c r="CY219" s="240" t="str">
        <f t="shared" ca="1" si="274"/>
        <v>0,829418657271807+0,554199828680705i</v>
      </c>
      <c r="CZ219" s="240" t="str">
        <f t="shared" ca="1" si="275"/>
        <v>-0,687839680834973-0,722460609728401i</v>
      </c>
      <c r="DA219" s="240" t="str">
        <f t="shared" ca="1" si="276"/>
        <v>0,512834626159488+0,855612882881125i</v>
      </c>
      <c r="DB219" s="240" t="str">
        <f t="shared" ca="1" si="277"/>
        <v>-0,312907993368584-0,947186014902214i</v>
      </c>
      <c r="DC219" s="240" t="str">
        <f t="shared" ca="1" si="278"/>
        <v>0,0977753651112174+0,992729941684877i</v>
      </c>
      <c r="DD219" s="240" t="str">
        <f t="shared" ca="1" si="279"/>
        <v>0,122108729359977-0,990031422407583i</v>
      </c>
      <c r="DE219" s="240" t="str">
        <f t="shared" ca="1" si="280"/>
        <v>-0,336058859775896+0,939221593611654i</v>
      </c>
      <c r="DF219" s="240" t="str">
        <f t="shared" ca="1" si="281"/>
        <v>0,533677961244319-0,842769596522322i</v>
      </c>
      <c r="DG219" s="240" t="str">
        <f t="shared" ca="1" si="282"/>
        <v>-0,705362587305401+0,705362587305366i</v>
      </c>
      <c r="DH219" s="240" t="str">
        <f t="shared" ca="1" si="283"/>
        <v>0,842769596522379-0,53367796124423i</v>
      </c>
      <c r="DI219" s="240" t="str">
        <f t="shared" ca="1" si="284"/>
        <v>-0,939221593611345+0,336058859776759i</v>
      </c>
      <c r="DJ219" s="240" t="str">
        <f t="shared" ca="1" si="285"/>
        <v>0,990031422407596-0,122108729359872i</v>
      </c>
      <c r="DK219" s="240" t="str">
        <f t="shared" ca="1" si="286"/>
        <v>-0,992729941684867-0,097775365111322i</v>
      </c>
      <c r="DL219" s="240" t="str">
        <f t="shared" ca="1" si="287"/>
        <v>0,947186014902181+0,312907993368684i</v>
      </c>
      <c r="DM219" s="240" t="str">
        <f t="shared" ca="1" si="288"/>
        <v>-0,855612882881071-0,512834626159579i</v>
      </c>
      <c r="DN219" s="240" t="str">
        <f t="shared" ca="1" si="289"/>
        <v>0,722460609728367+0,687839680835008i</v>
      </c>
      <c r="DO219" s="240" t="str">
        <f t="shared" ca="1" si="290"/>
        <v>-0,554199828680618-0,829418657271865i</v>
      </c>
      <c r="DP219" s="240" t="str">
        <f t="shared" ca="1" si="291"/>
        <v>0,359007296892899+0,930691420352602i</v>
      </c>
      <c r="DQ219" s="240" t="str">
        <f t="shared" ca="1" si="292"/>
        <v>-0,146368539875899-0,986736545221108i</v>
      </c>
      <c r="DR219" s="240" t="str">
        <f t="shared" ca="1" si="293"/>
        <v>-0,0733831046387798+0,994830477565833i</v>
      </c>
      <c r="DS219" s="240" t="str">
        <f t="shared" ca="1" si="294"/>
        <v>0,289568642885685-0,954579886755232i</v>
      </c>
      <c r="DT219" s="240" t="str">
        <f t="shared" ca="1" si="295"/>
        <v>-0,491682378672996+0,867940780032115i</v>
      </c>
      <c r="DU219" s="240" t="str">
        <f t="shared" ca="1" si="296"/>
        <v>0,669902445460856-0,739123448894604i</v>
      </c>
      <c r="DV219" s="240" t="str">
        <f t="shared" ca="1" si="297"/>
        <v>-0,815568107236166+0,574387866863071i</v>
      </c>
      <c r="DW219" s="240" t="str">
        <f t="shared" ca="1" si="298"/>
        <v>0,921600633382681-0,381739481438496i</v>
      </c>
      <c r="DX219" s="240" t="str">
        <f t="shared" ca="1" si="299"/>
        <v>-0,982847294836401+0,170540183455571i</v>
      </c>
      <c r="DY219" s="240" t="str">
        <f t="shared" ca="1" si="300"/>
        <v>0,996331764766214+0,0489466409279736i</v>
      </c>
      <c r="DZ219" s="240" t="str">
        <f t="shared" ca="1" si="301"/>
        <v>-0,961398755378536-0,26605486707988i</v>
      </c>
      <c r="EA219" s="240" t="str">
        <f t="shared" ca="1" si="302"/>
        <v>0,879745862112152+0,470233960105857i</v>
      </c>
      <c r="EB219" s="240" t="str">
        <f t="shared" ca="1" si="303"/>
        <v>-0,755341067732826-0,65156168590282i</v>
      </c>
      <c r="EC219" s="240" t="str">
        <f t="shared" ca="1" si="304"/>
        <v>0,594229915272265+0,801226289468716i</v>
      </c>
      <c r="ED219" s="240" t="str">
        <f t="shared" ca="1" si="305"/>
        <v>-0,404241720394629-0,911954708652069i</v>
      </c>
      <c r="EE219" s="240" t="str">
        <f t="shared" ca="1" si="306"/>
        <v>0,194609100006645+0,978366013992154i</v>
      </c>
      <c r="EF219" s="240" t="str">
        <f t="shared" ca="1" si="307"/>
        <v>0,0244806935909047-0,997232898966735i</v>
      </c>
      <c r="EG219" s="240" t="str">
        <f t="shared" ca="1" si="308"/>
        <v>-0,242380829770575+0,967638513340606i</v>
      </c>
      <c r="EH219" s="240" t="str">
        <f t="shared" ca="1" si="309"/>
        <v>0,448502290184327-0,891021018180662i</v>
      </c>
      <c r="EI219" s="240" t="str">
        <f t="shared" ca="1" si="310"/>
        <v>-0,632828449949439+0,771103697355213i</v>
      </c>
      <c r="EJ219" s="240" t="str">
        <f t="shared" ca="1" si="311"/>
        <v>0,786401842944264-0,613714021800183i</v>
      </c>
      <c r="EK219" s="240" t="str">
        <f t="shared" ca="1" si="312"/>
        <v>-0,901759456505141+0,426500459253965i</v>
      </c>
      <c r="EL219" s="240" t="str">
        <f t="shared" ca="1" si="313"/>
        <v>0,97329540204453-0,218560791312776i</v>
      </c>
      <c r="EM219" s="240" t="str">
        <f t="shared" ca="1" si="314"/>
        <v>-0,99753333735785-3,72482288082873E-13i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-0,0676822344664941-0,103077915481325i</v>
      </c>
      <c r="G220" s="247" t="str">
        <f t="shared" si="321"/>
        <v>-0,0474312641954474+0,184566286453173i</v>
      </c>
      <c r="H220" s="247" t="str">
        <f t="shared" si="322"/>
        <v>0,00225771976562427-0,0443281987966064i</v>
      </c>
      <c r="I220" s="247" t="str">
        <f t="shared" si="317"/>
        <v>-0,00195642531303461+0,045351461008203i</v>
      </c>
      <c r="J220" s="275" t="str">
        <f ca="1">IMPRODUCT(1/N_FFT2,EE100)</f>
        <v>0,00405621655859742-8,0409137858859E-08i</v>
      </c>
      <c r="K220" s="274" t="str">
        <f t="shared" ca="1" si="318"/>
        <v>-7,93203807850982E-06+0,000183955504412531i</v>
      </c>
      <c r="N220" s="265">
        <f t="shared" ca="1" si="185"/>
        <v>2.9975465035645219</v>
      </c>
      <c r="O220" s="240">
        <f t="shared" ca="1" si="186"/>
        <v>0.9975465035645219</v>
      </c>
      <c r="P220" s="240" t="str">
        <f t="shared" ca="1" si="187"/>
        <v>-0,978378927213791-0,194611668606466i</v>
      </c>
      <c r="Q220" s="240" t="str">
        <f t="shared" ca="1" si="188"/>
        <v>0,921612797371458+0,381744519927868i</v>
      </c>
      <c r="R220" s="240" t="str">
        <f t="shared" ca="1" si="189"/>
        <v>-0,82942960457255-0,554207143433234i</v>
      </c>
      <c r="S220" s="240" t="str">
        <f t="shared" ca="1" si="190"/>
        <v>0,705371897219387+0,705371897219421i</v>
      </c>
      <c r="T220" s="240" t="str">
        <f t="shared" ca="1" si="191"/>
        <v>-0,554207143433267-0,829429604572528i</v>
      </c>
      <c r="U220" s="241" t="str">
        <f t="shared" ca="1" si="192"/>
        <v>0,381744519927879+0,921612797371453i</v>
      </c>
      <c r="V220" s="240" t="str">
        <f t="shared" ca="1" si="193"/>
        <v>-0,194611668606448-0,978378927213795i</v>
      </c>
      <c r="W220" s="240" t="str">
        <f t="shared" ca="1" si="194"/>
        <v>-4,87605678822756E-14+0,997546503564522i</v>
      </c>
      <c r="X220" s="240" t="str">
        <f t="shared" ca="1" si="195"/>
        <v>0,194611668606446-0,978378927213795i</v>
      </c>
      <c r="Y220" s="240" t="str">
        <f t="shared" ca="1" si="196"/>
        <v>-0,381744519927877+0,921612797371454i</v>
      </c>
      <c r="Z220" s="240" t="str">
        <f t="shared" ca="1" si="197"/>
        <v>0,554207143433265-0,82942960457253i</v>
      </c>
      <c r="AA220" s="240" t="str">
        <f t="shared" ca="1" si="198"/>
        <v>-0,705371897219385+0,705371897219423i</v>
      </c>
      <c r="AB220" s="240" t="str">
        <f t="shared" ca="1" si="199"/>
        <v>0,829429604572554-0,554207143433228i</v>
      </c>
      <c r="AC220" s="240" t="str">
        <f t="shared" ca="1" si="200"/>
        <v>-0,921612797371472+0,381744519927834i</v>
      </c>
      <c r="AD220" s="240" t="str">
        <f t="shared" ca="1" si="201"/>
        <v>0,978378927213785-0,194611668606498i</v>
      </c>
      <c r="AE220" s="240" t="str">
        <f t="shared" ca="1" si="202"/>
        <v>-0,997546503564522+1,71078327214093E-15i</v>
      </c>
      <c r="AF220" s="240" t="str">
        <f t="shared" ca="1" si="203"/>
        <v>0,978378927213786+0,194611668606494i</v>
      </c>
      <c r="AG220" s="240" t="str">
        <f t="shared" ca="1" si="204"/>
        <v>-0,921612797371473-0,38174451992783i</v>
      </c>
      <c r="AH220" s="240" t="str">
        <f t="shared" ca="1" si="205"/>
        <v>0,829429604572556+0,554207143433226i</v>
      </c>
      <c r="AI220" s="240" t="str">
        <f t="shared" ca="1" si="206"/>
        <v>-0,705371897219387-0,705371897219421i</v>
      </c>
      <c r="AJ220" s="240" t="str">
        <f t="shared" ca="1" si="207"/>
        <v>0,554207143433267+0,829429604572528i</v>
      </c>
      <c r="AK220" s="240" t="str">
        <f t="shared" ca="1" si="208"/>
        <v>-0,381744519927884-0,921612797371451i</v>
      </c>
      <c r="AL220" s="240" t="str">
        <f t="shared" ca="1" si="209"/>
        <v>0,194611668606453+0,978378927213794i</v>
      </c>
      <c r="AM220" s="240" t="str">
        <f t="shared" ca="1" si="210"/>
        <v>4,35057875016814E-14-0,997546503564522i</v>
      </c>
      <c r="AN220" s="240" t="str">
        <f t="shared" ca="1" si="211"/>
        <v>-0,194611668606441+0,978378927213796i</v>
      </c>
      <c r="AO220" s="240" t="str">
        <f t="shared" ca="1" si="212"/>
        <v>0,381744519927872-0,921612797371456i</v>
      </c>
      <c r="AP220" s="240" t="str">
        <f t="shared" ca="1" si="213"/>
        <v>-0,554207143433263+0,829429604572531i</v>
      </c>
      <c r="AQ220" s="240" t="str">
        <f t="shared" ca="1" si="214"/>
        <v>0,705371897219384-0,705371897219424i</v>
      </c>
      <c r="AR220" s="240" t="str">
        <f t="shared" ca="1" si="215"/>
        <v>0,705371897219384-0,705371897219424i</v>
      </c>
      <c r="AS220" s="240" t="str">
        <f t="shared" ca="1" si="216"/>
        <v>0,921612797371472-0,381744519927835i</v>
      </c>
      <c r="AT220" s="240" t="str">
        <f t="shared" ca="1" si="217"/>
        <v>-0,978378927213785+0,194611668606499i</v>
      </c>
      <c r="AU220" s="240" t="str">
        <f t="shared" ca="1" si="218"/>
        <v>0,997546503564522-3,42156654428187E-15i</v>
      </c>
      <c r="AV220" s="240" t="str">
        <f t="shared" ca="1" si="219"/>
        <v>-0,978378927213786-0,194611668606493i</v>
      </c>
      <c r="AW220" s="240" t="str">
        <f t="shared" ca="1" si="220"/>
        <v>0,921612797371588+0,381744519927553i</v>
      </c>
      <c r="AX220" s="240" t="str">
        <f t="shared" ca="1" si="221"/>
        <v>-0,829429604572502-0,554207143433306i</v>
      </c>
      <c r="AY220" s="240" t="str">
        <f t="shared" ca="1" si="222"/>
        <v>0,705371897219739+0,705371897219069i</v>
      </c>
      <c r="AZ220" s="240" t="str">
        <f t="shared" ca="1" si="223"/>
        <v>-0,554207143433269-0,829429604572527i</v>
      </c>
      <c r="BA220" s="240" t="str">
        <f t="shared" ca="1" si="224"/>
        <v>0,381744519927512+0,921612797371606i</v>
      </c>
      <c r="BB220" s="240" t="str">
        <f t="shared" ca="1" si="225"/>
        <v>-0,194611668606643-0,978378927213756i</v>
      </c>
      <c r="BC220" s="240" t="str">
        <f t="shared" ca="1" si="226"/>
        <v>-2,47346836519832E-13+0,997546503564522i</v>
      </c>
      <c r="BD220" s="240" t="str">
        <f t="shared" ca="1" si="227"/>
        <v>0,194611668606155-0,978378927213853i</v>
      </c>
      <c r="BE220" s="240" t="str">
        <f t="shared" ca="1" si="228"/>
        <v>-0,381744519927968+0,921612797371416i</v>
      </c>
      <c r="BF220" s="240" t="str">
        <f t="shared" ca="1" si="229"/>
        <v>0,554207143432855-0,829429604572804i</v>
      </c>
      <c r="BG220" s="240" t="str">
        <f t="shared" ca="1" si="230"/>
        <v>-0,705371897219377+0,705371897219431i</v>
      </c>
      <c r="BH220" s="240" t="str">
        <f t="shared" ca="1" si="231"/>
        <v>0,829429604572769-0,554207143432906i</v>
      </c>
      <c r="BI220" s="240" t="str">
        <f t="shared" ca="1" si="232"/>
        <v>-0,921612797371393+0,381744519928026i</v>
      </c>
      <c r="BJ220" s="240" t="str">
        <f t="shared" ca="1" si="233"/>
        <v>0,978378927213841-0,194611668606216i</v>
      </c>
      <c r="BK220" s="240" t="str">
        <f t="shared" ca="1" si="234"/>
        <v>-0,997546503564522+3,09916101143406E-13i</v>
      </c>
      <c r="BL220" s="240" t="str">
        <f t="shared" ca="1" si="235"/>
        <v>0,978378927213768+0,194611668606582i</v>
      </c>
      <c r="BM220" s="240" t="str">
        <f t="shared" ca="1" si="236"/>
        <v>-0,92161279737163-0,381744519927454i</v>
      </c>
      <c r="BN220" s="240" t="str">
        <f t="shared" ca="1" si="237"/>
        <v>0,829429604572562+0,554207143433217i</v>
      </c>
      <c r="BO220" s="240" t="str">
        <f t="shared" ca="1" si="238"/>
        <v>-0,705371897219113-0,705371897219695i</v>
      </c>
      <c r="BP220" s="240" t="str">
        <f t="shared" ca="1" si="239"/>
        <v>0,554207143433358+0,829429604572468i</v>
      </c>
      <c r="BQ220" s="240" t="str">
        <f t="shared" ca="1" si="240"/>
        <v>-0,381744519927611-0,921612797371564i</v>
      </c>
      <c r="BR220" s="240" t="str">
        <f t="shared" ca="1" si="241"/>
        <v>0,194611668606748+0,978378927213735i</v>
      </c>
      <c r="BS220" s="240" t="str">
        <f t="shared" ca="1" si="242"/>
        <v>1,39316139994092E-13-0,997546503564522i</v>
      </c>
      <c r="BT220" s="240" t="str">
        <f t="shared" ca="1" si="243"/>
        <v>-0,194611668606049+0,978378927213874i</v>
      </c>
      <c r="BU220" s="240" t="str">
        <f t="shared" ca="1" si="244"/>
        <v>0,381744519927869-0,921612797371457i</v>
      </c>
      <c r="BV220" s="240" t="str">
        <f t="shared" ca="1" si="245"/>
        <v>-0,55420714343359+0,829429604572313i</v>
      </c>
      <c r="BW220" s="240" t="str">
        <f t="shared" ca="1" si="246"/>
        <v>0,705371897219311-0,705371897219497i</v>
      </c>
      <c r="BX220" s="240" t="str">
        <f t="shared" ca="1" si="247"/>
        <v>-0,829429604572717+0,554207143432984i</v>
      </c>
      <c r="BY220" s="240" t="str">
        <f t="shared" ca="1" si="248"/>
        <v>0,921612797371357-0,381744519928113i</v>
      </c>
      <c r="BZ220" s="240" t="str">
        <f t="shared" ca="1" si="249"/>
        <v>-0,978378927213823+0,194611668606309i</v>
      </c>
      <c r="CA220" s="240" t="str">
        <f t="shared" ca="1" si="250"/>
        <v>0,997546503564522-4,03770809235332E-13i</v>
      </c>
      <c r="CB220" s="240" t="str">
        <f t="shared" ca="1" si="251"/>
        <v>-0,978378927213787-0,194611668606489i</v>
      </c>
      <c r="CC220" s="240" t="str">
        <f t="shared" ca="1" si="252"/>
        <v>0,921612797371286+0,381744519928284i</v>
      </c>
      <c r="CD220" s="240" t="str">
        <f t="shared" ca="1" si="253"/>
        <v>-0,829429604572614-0,554207143433138i</v>
      </c>
      <c r="CE220" s="240" t="str">
        <f t="shared" ca="1" si="254"/>
        <v>0,70537189721918+0,705371897219628i</v>
      </c>
      <c r="CF220" s="240" t="str">
        <f t="shared" ca="1" si="255"/>
        <v>-0,554207143433436-0,829429604572416i</v>
      </c>
      <c r="CG220" s="240" t="str">
        <f t="shared" ca="1" si="256"/>
        <v>0,381744519927698+0,921612797371528i</v>
      </c>
      <c r="CH220" s="240" t="str">
        <f t="shared" ca="1" si="257"/>
        <v>-0,194611668606841-0,978378927213718i</v>
      </c>
      <c r="CI220" s="240" t="str">
        <f t="shared" ca="1" si="258"/>
        <v>-4,54614319021651E-14+0,997546503564522i</v>
      </c>
      <c r="CJ220" s="240" t="str">
        <f t="shared" ca="1" si="259"/>
        <v>0,19461166860693-0,978378927213699i</v>
      </c>
      <c r="CK220" s="240" t="str">
        <f t="shared" ca="1" si="260"/>
        <v>-0,381744519927782+0,921612797371493i</v>
      </c>
      <c r="CL220" s="240" t="str">
        <f t="shared" ca="1" si="261"/>
        <v>0,554207143433512-0,829429604572365i</v>
      </c>
      <c r="CM220" s="240" t="str">
        <f t="shared" ca="1" si="262"/>
        <v>-0,705371897219244+0,705371897219564i</v>
      </c>
      <c r="CN220" s="240" t="str">
        <f t="shared" ca="1" si="263"/>
        <v>0,829429604572665-0,554207143433063i</v>
      </c>
      <c r="CO220" s="240" t="str">
        <f t="shared" ca="1" si="264"/>
        <v>-0,921612797371321+0,3817445199282i</v>
      </c>
      <c r="CP220" s="240" t="str">
        <f t="shared" ca="1" si="265"/>
        <v>0,978378927213804-0,1946116686064i</v>
      </c>
      <c r="CQ220" s="240" t="str">
        <f t="shared" ca="1" si="266"/>
        <v>-0,997546503564522-4,94693673039662E-13i</v>
      </c>
      <c r="CR220" s="240" t="str">
        <f t="shared" ca="1" si="267"/>
        <v>0,978378927213805+0,194611668606397i</v>
      </c>
      <c r="CS220" s="240" t="str">
        <f t="shared" ca="1" si="268"/>
        <v>-0,921612797371322-0,381744519928197i</v>
      </c>
      <c r="CT220" s="240" t="str">
        <f t="shared" ca="1" si="269"/>
        <v>0,829429604572666+0,55420714343306i</v>
      </c>
      <c r="CU220" s="240" t="str">
        <f t="shared" ca="1" si="270"/>
        <v>-0,705371897219246-0,705371897219562i</v>
      </c>
      <c r="CV220" s="240" t="str">
        <f t="shared" ca="1" si="271"/>
        <v>0,554207143433514+0,829429604572363i</v>
      </c>
      <c r="CW220" s="240" t="str">
        <f t="shared" ca="1" si="272"/>
        <v>-0,381744519927785-0,921612797371492i</v>
      </c>
      <c r="CX220" s="240" t="str">
        <f t="shared" ca="1" si="273"/>
        <v>0,194611668606961+0,978378927213693i</v>
      </c>
      <c r="CY220" s="240" t="str">
        <f t="shared" ca="1" si="274"/>
        <v>-7,67452530573877E-14-0,997546503564522i</v>
      </c>
      <c r="CZ220" s="240" t="str">
        <f t="shared" ca="1" si="275"/>
        <v>-0,19461166860681+0,978378927213724i</v>
      </c>
      <c r="DA220" s="240" t="str">
        <f t="shared" ca="1" si="276"/>
        <v>0,381744519927695-0,921612797371529i</v>
      </c>
      <c r="DB220" s="240" t="str">
        <f t="shared" ca="1" si="277"/>
        <v>-0,554207143433434+0,829429604572417i</v>
      </c>
      <c r="DC220" s="240" t="str">
        <f t="shared" ca="1" si="278"/>
        <v>0,705371897219158-0,70537189721965i</v>
      </c>
      <c r="DD220" s="240" t="str">
        <f t="shared" ca="1" si="279"/>
        <v>-0,829429604572597+0,554207143433165i</v>
      </c>
      <c r="DE220" s="240" t="str">
        <f t="shared" ca="1" si="280"/>
        <v>0,921612797371285-0,381744519928287i</v>
      </c>
      <c r="DF220" s="240" t="str">
        <f t="shared" ca="1" si="281"/>
        <v>-0,978378927213786+0,194611668606492i</v>
      </c>
      <c r="DG220" s="240" t="str">
        <f t="shared" ca="1" si="282"/>
        <v>0,997546503564522+4,00838964947736E-13i</v>
      </c>
      <c r="DH220" s="240" t="str">
        <f t="shared" ca="1" si="283"/>
        <v>-0,978378927213829-0,194611668606278i</v>
      </c>
      <c r="DI220" s="240" t="str">
        <f t="shared" ca="1" si="284"/>
        <v>0,921612797371369+0,381744519928084i</v>
      </c>
      <c r="DJ220" s="240" t="str">
        <f t="shared" ca="1" si="285"/>
        <v>-0,829429604572719-0,554207143432982i</v>
      </c>
      <c r="DK220" s="240" t="str">
        <f t="shared" ca="1" si="286"/>
        <v>0,705371897219313+0,705371897219495i</v>
      </c>
      <c r="DL220" s="240" t="str">
        <f t="shared" ca="1" si="287"/>
        <v>-0,554207143433616-0,829429604572295i</v>
      </c>
      <c r="DM220" s="240" t="str">
        <f t="shared" ca="1" si="288"/>
        <v>0,381744519927898+0,921612797371445i</v>
      </c>
      <c r="DN220" s="240" t="str">
        <f t="shared" ca="1" si="289"/>
        <v>-0,194611668606079-0,978378927213868i</v>
      </c>
      <c r="DO220" s="240" t="str">
        <f t="shared" ca="1" si="290"/>
        <v>1,42247984281688E-13+0,997546503564522i</v>
      </c>
      <c r="DP220" s="240" t="str">
        <f t="shared" ca="1" si="291"/>
        <v>0,194611668606745-0,978378927213735i</v>
      </c>
      <c r="DQ220" s="240" t="str">
        <f t="shared" ca="1" si="292"/>
        <v>-0,381744519927582+0,921612797371576i</v>
      </c>
      <c r="DR220" s="240" t="str">
        <f t="shared" ca="1" si="293"/>
        <v>0,554207143433332-0,829429604572484i</v>
      </c>
      <c r="DS220" s="240" t="str">
        <f t="shared" ca="1" si="294"/>
        <v>-0,705371897219111+0,705371897219697i</v>
      </c>
      <c r="DT220" s="240" t="str">
        <f t="shared" ca="1" si="295"/>
        <v>0,82942960457256-0,554207143433219i</v>
      </c>
      <c r="DU220" s="240" t="str">
        <f t="shared" ca="1" si="296"/>
        <v>-0,921612797371629+0,381744519927457i</v>
      </c>
      <c r="DV220" s="240" t="str">
        <f t="shared" ca="1" si="297"/>
        <v>0,978378927213762-0,194611668606612i</v>
      </c>
      <c r="DW220" s="240" t="str">
        <f t="shared" ca="1" si="298"/>
        <v>-0,997546503564522-2,78632279988183E-13i</v>
      </c>
      <c r="DX220" s="240" t="str">
        <f t="shared" ca="1" si="299"/>
        <v>0,978378927213842+0,194611668606214i</v>
      </c>
      <c r="DY220" s="240" t="str">
        <f t="shared" ca="1" si="300"/>
        <v>-0,921612797371394-0,381744519928023i</v>
      </c>
      <c r="DZ220" s="240" t="str">
        <f t="shared" ca="1" si="301"/>
        <v>0,829429604572787+0,554207143432881i</v>
      </c>
      <c r="EA220" s="240" t="str">
        <f t="shared" ca="1" si="302"/>
        <v>-0,705371897219398-0,705371897219409i</v>
      </c>
      <c r="EB220" s="240" t="str">
        <f t="shared" ca="1" si="303"/>
        <v>0,554207143432869+0,829429604572795i</v>
      </c>
      <c r="EC220" s="240" t="str">
        <f t="shared" ca="1" si="304"/>
        <v>-0,381744519927958-0,92161279737142i</v>
      </c>
      <c r="ED220" s="240" t="str">
        <f t="shared" ca="1" si="305"/>
        <v>0,194611668606144+0,978378927213856i</v>
      </c>
      <c r="EE220" s="240" t="str">
        <f t="shared" ca="1" si="306"/>
        <v>-2,6445466924124E-13-0,997546503564522i</v>
      </c>
      <c r="EF220" s="240" t="str">
        <f t="shared" ca="1" si="307"/>
        <v>-0,194611668606626+0,978378927213759i</v>
      </c>
      <c r="EG220" s="240" t="str">
        <f t="shared" ca="1" si="308"/>
        <v>0,381744519927522-0,921612797371601i</v>
      </c>
      <c r="EH220" s="240" t="str">
        <f t="shared" ca="1" si="309"/>
        <v>-0,554207143433278+0,829429604572521i</v>
      </c>
      <c r="EI220" s="240" t="str">
        <f t="shared" ca="1" si="310"/>
        <v>0,705371897219747-0,705371897219061i</v>
      </c>
      <c r="EJ220" s="240" t="str">
        <f t="shared" ca="1" si="311"/>
        <v>-0,829429604572492+0,55420714343332i</v>
      </c>
      <c r="EK220" s="240" t="str">
        <f t="shared" ca="1" si="312"/>
        <v>0,921612797371582-0,381744519927569i</v>
      </c>
      <c r="EL220" s="240" t="str">
        <f t="shared" ca="1" si="313"/>
        <v>-0,978378927213749+0,194611668606677i</v>
      </c>
      <c r="EM220" s="240" t="str">
        <f t="shared" ca="1" si="314"/>
        <v>0,997546503564522+2,13129548763883E-13i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-0,0672998487740531-0,101683569380156i</v>
      </c>
      <c r="G221" s="247" t="str">
        <f t="shared" si="321"/>
        <v>-0,0465728058913656+0,183223439555338i</v>
      </c>
      <c r="H221" s="247" t="str">
        <f t="shared" si="322"/>
        <v>0,00225248611531911-0,0439611611967647i</v>
      </c>
      <c r="I221" s="247" t="str">
        <f t="shared" si="317"/>
        <v>-0,00195356691884986+0,0449544393595566i</v>
      </c>
      <c r="J221" s="275" t="str">
        <f ca="1">IMPRODUCT(1/N_FFT2,ED102)</f>
        <v>-0,00352214021580543-0,00166584825782622i</v>
      </c>
      <c r="K221" s="274" t="str">
        <f t="shared" ca="1" si="318"/>
        <v>0,00008176801109782-0,000155081492698968i</v>
      </c>
      <c r="N221" s="265">
        <f t="shared" ca="1" si="185"/>
        <v>2.9975580226596974</v>
      </c>
      <c r="O221" s="240">
        <f t="shared" ca="1" si="186"/>
        <v>0.99755802265969751</v>
      </c>
      <c r="P221" s="240" t="str">
        <f t="shared" ca="1" si="187"/>
        <v>-0,982871616712321-0,170544403701895i</v>
      </c>
      <c r="Q221" s="240" t="str">
        <f t="shared" ca="1" si="188"/>
        <v>0,939244835910947+0,33606717600406i</v>
      </c>
      <c r="R221" s="240" t="str">
        <f t="shared" ca="1" si="189"/>
        <v>-0,86796225839233-0,491694546013287i</v>
      </c>
      <c r="S221" s="240" t="str">
        <f t="shared" ca="1" si="190"/>
        <v>0,771122779351805+0,632844110138882i</v>
      </c>
      <c r="T221" s="240" t="str">
        <f t="shared" ca="1" si="191"/>
        <v>-0,651577809671977-0,755359759661444i</v>
      </c>
      <c r="U221" s="241" t="str">
        <f t="shared" ca="1" si="192"/>
        <v>0,512847316941306+0,855634056170527i</v>
      </c>
      <c r="V221" s="240" t="str">
        <f t="shared" ca="1" si="193"/>
        <v>-0,359016181010873-0,930714451561323i</v>
      </c>
      <c r="W221" s="240" t="str">
        <f t="shared" ca="1" si="194"/>
        <v>0,194613915870442+0,978390224972786i</v>
      </c>
      <c r="X221" s="240" t="str">
        <f t="shared" ca="1" si="195"/>
        <v>-0,0244812993989417-0,997257576833822i</v>
      </c>
      <c r="Y221" s="240" t="str">
        <f t="shared" ca="1" si="196"/>
        <v>-0,146372161961624+0,986760963341886i</v>
      </c>
      <c r="Z221" s="240" t="str">
        <f t="shared" ca="1" si="197"/>
        <v>0,312915736696788-0,947209454292044i</v>
      </c>
      <c r="AA221" s="240" t="str">
        <f t="shared" ca="1" si="198"/>
        <v>-0,470245596676393+0,879767632604876i</v>
      </c>
      <c r="AB221" s="240" t="str">
        <f t="shared" ca="1" si="199"/>
        <v>0,613729208977406-0,786421303514022i</v>
      </c>
      <c r="AC221" s="240" t="str">
        <f t="shared" ca="1" si="200"/>
        <v>-0,739141739496584+0,669919023096589i</v>
      </c>
      <c r="AD221" s="240" t="str">
        <f t="shared" ca="1" si="201"/>
        <v>0,842790451987504-0,5336911678222i</v>
      </c>
      <c r="AE221" s="240" t="str">
        <f t="shared" ca="1" si="202"/>
        <v>-0,921623439627733+0,381748928094725i</v>
      </c>
      <c r="AF221" s="240" t="str">
        <f t="shared" ca="1" si="203"/>
        <v>0,973319487546094-0,218566199893154i</v>
      </c>
      <c r="AG221" s="240" t="str">
        <f t="shared" ca="1" si="204"/>
        <v>-0,996356420333524+0,0489478521785403i</v>
      </c>
      <c r="AH221" s="240" t="str">
        <f t="shared" ca="1" si="205"/>
        <v>0,990055922064502+0,122111751104197i</v>
      </c>
      <c r="AI221" s="240" t="str">
        <f t="shared" ca="1" si="206"/>
        <v>-0,954603509116321-0,289575808650399i</v>
      </c>
      <c r="AJ221" s="240" t="str">
        <f t="shared" ca="1" si="207"/>
        <v>0,891043067692175+0,448513388975674i</v>
      </c>
      <c r="AK221" s="240" t="str">
        <f t="shared" ca="1" si="208"/>
        <v>-0,801246116889186-0,594244620289259i</v>
      </c>
      <c r="AL221" s="240" t="str">
        <f t="shared" ca="1" si="209"/>
        <v>0,687856702351571+0,722478487986145i</v>
      </c>
      <c r="AM221" s="240" t="str">
        <f t="shared" ca="1" si="210"/>
        <v>-0,55421354309959-0,829439182350174i</v>
      </c>
      <c r="AN221" s="240" t="str">
        <f t="shared" ca="1" si="211"/>
        <v>0,404251723898799+0,911977276195834i</v>
      </c>
      <c r="AO221" s="240" t="str">
        <f t="shared" ca="1" si="212"/>
        <v>-0,24238682780976-0,967662458854868i</v>
      </c>
      <c r="AP221" s="240" t="str">
        <f t="shared" ca="1" si="213"/>
        <v>0,0733849206022682+0,994855095981784i</v>
      </c>
      <c r="AQ221" s="240" t="str">
        <f t="shared" ca="1" si="214"/>
        <v>0,0977777846939545-0,992754508120244i</v>
      </c>
      <c r="AR221" s="240" t="str">
        <f t="shared" ca="1" si="215"/>
        <v>0,0977777846939545-0,992754508120244i</v>
      </c>
      <c r="AS221" s="240" t="str">
        <f t="shared" ca="1" si="216"/>
        <v>0,426511013580431-0,901781771753743i</v>
      </c>
      <c r="AT221" s="240" t="str">
        <f t="shared" ca="1" si="217"/>
        <v>-0,574402080862076+0,815588289564068i</v>
      </c>
      <c r="AU221" s="240" t="str">
        <f t="shared" ca="1" si="218"/>
        <v>0,705380042449745-0,705380042449686i</v>
      </c>
      <c r="AV221" s="240" t="str">
        <f t="shared" ca="1" si="219"/>
        <v>-0,815588289564116+0,574402080862008i</v>
      </c>
      <c r="AW221" s="240" t="str">
        <f t="shared" ca="1" si="220"/>
        <v>0,901781771753954-0,426511013579984i</v>
      </c>
      <c r="AX221" s="240" t="str">
        <f t="shared" ca="1" si="221"/>
        <v>-0,961422546481653+0,266061450964734i</v>
      </c>
      <c r="AY221" s="240" t="str">
        <f t="shared" ca="1" si="222"/>
        <v>0,992754508120213-0,0977777846942663i</v>
      </c>
      <c r="AZ221" s="240" t="str">
        <f t="shared" ca="1" si="223"/>
        <v>-0,994855095981762-0,0733849206025636i</v>
      </c>
      <c r="BA221" s="240" t="str">
        <f t="shared" ca="1" si="224"/>
        <v>0,967662458854892+0,242386827809662i</v>
      </c>
      <c r="BB221" s="240" t="str">
        <f t="shared" ca="1" si="225"/>
        <v>-0,911977276195635-0,404251723899252i</v>
      </c>
      <c r="BC221" s="240" t="str">
        <f t="shared" ca="1" si="226"/>
        <v>0,829439182350119+0,554213543099671i</v>
      </c>
      <c r="BD221" s="240" t="str">
        <f t="shared" ca="1" si="227"/>
        <v>-0,722478487986352-0,687856702351355i</v>
      </c>
      <c r="BE221" s="240" t="str">
        <f t="shared" ca="1" si="228"/>
        <v>0,594244620289021+0,801246116889363i</v>
      </c>
      <c r="BF221" s="240" t="str">
        <f t="shared" ca="1" si="229"/>
        <v>-0,44851338897577-0,891043067692126i</v>
      </c>
      <c r="BG221" s="240" t="str">
        <f t="shared" ca="1" si="230"/>
        <v>0,289575808649918+0,954603509116466i</v>
      </c>
      <c r="BH221" s="240" t="str">
        <f t="shared" ca="1" si="231"/>
        <v>-0,122111751104108-0,990055922064514i</v>
      </c>
      <c r="BI221" s="240" t="str">
        <f t="shared" ca="1" si="232"/>
        <v>-0,0489478521782486+0,996356420333538i</v>
      </c>
      <c r="BJ221" s="240" t="str">
        <f t="shared" ca="1" si="233"/>
        <v>0,218566199893429-0,973319487546032i</v>
      </c>
      <c r="BK221" s="240" t="str">
        <f t="shared" ca="1" si="234"/>
        <v>-0,381748928094633+0,921623439627771i</v>
      </c>
      <c r="BL221" s="240" t="str">
        <f t="shared" ca="1" si="235"/>
        <v>0,533691167822606-0,842790451987247i</v>
      </c>
      <c r="BM221" s="240" t="str">
        <f t="shared" ca="1" si="236"/>
        <v>-0,669919023096662+0,739141739496519i</v>
      </c>
      <c r="BN221" s="240" t="str">
        <f t="shared" ca="1" si="237"/>
        <v>0,786421303513829-0,613729208977653i</v>
      </c>
      <c r="BO221" s="240" t="str">
        <f t="shared" ca="1" si="238"/>
        <v>-0,879767632605016+0,470245596676132i</v>
      </c>
      <c r="BP221" s="240" t="str">
        <f t="shared" ca="1" si="239"/>
        <v>0,947209454292008-0,312915736696898i</v>
      </c>
      <c r="BQ221" s="240" t="str">
        <f t="shared" ca="1" si="240"/>
        <v>-0,986760963341957+0,146372161961138i</v>
      </c>
      <c r="BR221" s="240" t="str">
        <f t="shared" ca="1" si="241"/>
        <v>0,99725757683382+0,0244812993990218i</v>
      </c>
      <c r="BS221" s="240" t="str">
        <f t="shared" ca="1" si="242"/>
        <v>-0,978390224972845-0,194613915870142i</v>
      </c>
      <c r="BT221" s="240" t="str">
        <f t="shared" ca="1" si="243"/>
        <v>0,930714451561213+0,359016181011156i</v>
      </c>
      <c r="BU221" s="240" t="str">
        <f t="shared" ca="1" si="244"/>
        <v>-0,855634056170583-0,512847316941214i</v>
      </c>
      <c r="BV221" s="240" t="str">
        <f t="shared" ca="1" si="245"/>
        <v>0,755359759661117+0,651577809672356i</v>
      </c>
      <c r="BW221" s="240" t="str">
        <f t="shared" ca="1" si="246"/>
        <v>-0,632844110138814-0,77112277935186i</v>
      </c>
      <c r="BX221" s="240" t="str">
        <f t="shared" ca="1" si="247"/>
        <v>0,491694546013544+0,867962258392184i</v>
      </c>
      <c r="BY221" s="240" t="str">
        <f t="shared" ca="1" si="248"/>
        <v>-0,336067176003794-0,939244835911042i</v>
      </c>
      <c r="BZ221" s="240" t="str">
        <f t="shared" ca="1" si="249"/>
        <v>0,170544403701993+0,982871616712304i</v>
      </c>
      <c r="CA221" s="240" t="str">
        <f t="shared" ca="1" si="250"/>
        <v>4,80523125193155E-13-0,997558022659698i</v>
      </c>
      <c r="CB221" s="240" t="str">
        <f t="shared" ca="1" si="251"/>
        <v>-0,17054440370199+0,982871616712304i</v>
      </c>
      <c r="CC221" s="240" t="str">
        <f t="shared" ca="1" si="252"/>
        <v>0,336067176003764-0,939244835911053i</v>
      </c>
      <c r="CD221" s="240" t="str">
        <f t="shared" ca="1" si="253"/>
        <v>-0,491694546013541+0,867962258392185i</v>
      </c>
      <c r="CE221" s="240" t="str">
        <f t="shared" ca="1" si="254"/>
        <v>0,63284411013879-0,77112277935188i</v>
      </c>
      <c r="CF221" s="240" t="str">
        <f t="shared" ca="1" si="255"/>
        <v>-0,755359759661764+0,651577809671607i</v>
      </c>
      <c r="CG221" s="240" t="str">
        <f t="shared" ca="1" si="256"/>
        <v>0,855634056170566-0,512847316941241i</v>
      </c>
      <c r="CH221" s="240" t="str">
        <f t="shared" ca="1" si="257"/>
        <v>-0,930714451561212+0,359016181011159i</v>
      </c>
      <c r="CI221" s="240" t="str">
        <f t="shared" ca="1" si="258"/>
        <v>0,978390224972845-0,194613915870145i</v>
      </c>
      <c r="CJ221" s="240" t="str">
        <f t="shared" ca="1" si="259"/>
        <v>-0,997257576833819+0,024481299399053i</v>
      </c>
      <c r="CK221" s="240" t="str">
        <f t="shared" ca="1" si="260"/>
        <v>0,986760963341962+0,146372161961107i</v>
      </c>
      <c r="CL221" s="240" t="str">
        <f t="shared" ca="1" si="261"/>
        <v>-0,947209454292017-0,312915736696868i</v>
      </c>
      <c r="CM221" s="240" t="str">
        <f t="shared" ca="1" si="262"/>
        <v>0,879767632605017+0,470245596676129i</v>
      </c>
      <c r="CN221" s="240" t="str">
        <f t="shared" ca="1" si="263"/>
        <v>-0,786421303513848-0,613729208977628i</v>
      </c>
      <c r="CO221" s="240" t="str">
        <f t="shared" ca="1" si="264"/>
        <v>0,669919023096664+0,739141739496517i</v>
      </c>
      <c r="CP221" s="240" t="str">
        <f t="shared" ca="1" si="265"/>
        <v>-0,533691167822632-0,842790451987231i</v>
      </c>
      <c r="CQ221" s="240" t="str">
        <f t="shared" ca="1" si="266"/>
        <v>0,381748928094636+0,92162343962777i</v>
      </c>
      <c r="CR221" s="240" t="str">
        <f t="shared" ca="1" si="267"/>
        <v>-0,218566199893459-0,973319487546025i</v>
      </c>
      <c r="CS221" s="240" t="str">
        <f t="shared" ca="1" si="268"/>
        <v>0,0489478521782516+0,996356420333538i</v>
      </c>
      <c r="CT221" s="240" t="str">
        <f t="shared" ca="1" si="269"/>
        <v>0,122111751104077-0,990055922064517i</v>
      </c>
      <c r="CU221" s="240" t="str">
        <f t="shared" ca="1" si="270"/>
        <v>-0,289575808649916+0,954603509116467i</v>
      </c>
      <c r="CV221" s="240" t="str">
        <f t="shared" ca="1" si="271"/>
        <v>0,448513388975742-0,89104306769214i</v>
      </c>
      <c r="CW221" s="240" t="str">
        <f t="shared" ca="1" si="272"/>
        <v>-0,594244620289007+0,801246116889374i</v>
      </c>
      <c r="CX221" s="240" t="str">
        <f t="shared" ca="1" si="273"/>
        <v>0,72247848798633-0,687856702351378i</v>
      </c>
      <c r="CY221" s="240" t="str">
        <f t="shared" ca="1" si="274"/>
        <v>-0,82943918235011+0,554213543099685i</v>
      </c>
      <c r="CZ221" s="240" t="str">
        <f t="shared" ca="1" si="275"/>
        <v>0,911977276195633-0,404251723899254i</v>
      </c>
      <c r="DA221" s="240" t="str">
        <f t="shared" ca="1" si="276"/>
        <v>-0,967662458854888+0,242386827809678i</v>
      </c>
      <c r="DB221" s="240" t="str">
        <f t="shared" ca="1" si="277"/>
        <v>0,994855095981762-0,0733849206025665i</v>
      </c>
      <c r="DC221" s="240" t="str">
        <f t="shared" ca="1" si="278"/>
        <v>-0,992754508120216-0,0977777846942352i</v>
      </c>
      <c r="DD221" s="240" t="str">
        <f t="shared" ca="1" si="279"/>
        <v>0,961422546481658+0,266061450964717i</v>
      </c>
      <c r="DE221" s="240" t="str">
        <f t="shared" ca="1" si="280"/>
        <v>-0,901781771753949-0,426511013579994i</v>
      </c>
      <c r="DF221" s="240" t="str">
        <f t="shared" ca="1" si="281"/>
        <v>0,815588289564012+0,574402080862156i</v>
      </c>
      <c r="DG221" s="240" t="str">
        <f t="shared" ca="1" si="282"/>
        <v>-0,705380042449888-0,705380042449544i</v>
      </c>
      <c r="DH221" s="240" t="str">
        <f t="shared" ca="1" si="283"/>
        <v>0,574402080861766+0,815588289564287i</v>
      </c>
      <c r="DI221" s="240" t="str">
        <f t="shared" ca="1" si="284"/>
        <v>-0,426511013580434-0,901781771753742i</v>
      </c>
      <c r="DJ221" s="240" t="str">
        <f t="shared" ca="1" si="285"/>
        <v>0,266061450965241+0,961422546481513i</v>
      </c>
      <c r="DK221" s="240" t="str">
        <f t="shared" ca="1" si="286"/>
        <v>-0,0977777846937598-0,992754508120263i</v>
      </c>
      <c r="DL221" s="240" t="str">
        <f t="shared" ca="1" si="287"/>
        <v>-0,073384920602025+0,994855095981802i</v>
      </c>
      <c r="DM221" s="240" t="str">
        <f t="shared" ca="1" si="288"/>
        <v>0,242386827810142-0,967662458854772i</v>
      </c>
      <c r="DN221" s="240" t="str">
        <f t="shared" ca="1" si="289"/>
        <v>-0,40425172389881+0,91197727619583i</v>
      </c>
      <c r="DO221" s="240" t="str">
        <f t="shared" ca="1" si="290"/>
        <v>0,554213543099234-0,829439182350411i</v>
      </c>
      <c r="DP221" s="240" t="str">
        <f t="shared" ca="1" si="291"/>
        <v>-0,687856702351724+0,722478487986001i</v>
      </c>
      <c r="DQ221" s="240" t="str">
        <f t="shared" ca="1" si="292"/>
        <v>0,801246116889049-0,594244620289444i</v>
      </c>
      <c r="DR221" s="240" t="str">
        <f t="shared" ca="1" si="293"/>
        <v>-0,891043067692356+0,448513388975315i</v>
      </c>
      <c r="DS221" s="240" t="str">
        <f t="shared" ca="1" si="294"/>
        <v>0,95460350911631-0,289575808650435i</v>
      </c>
      <c r="DT221" s="240" t="str">
        <f t="shared" ca="1" si="295"/>
        <v>-0,990055922064576+0,122111751103603i</v>
      </c>
      <c r="DU221" s="240" t="str">
        <f t="shared" ca="1" si="296"/>
        <v>0,996356420333516+0,0489478521787002i</v>
      </c>
      <c r="DV221" s="240" t="str">
        <f t="shared" ca="1" si="297"/>
        <v>-0,973319487546145-0,218566199892929i</v>
      </c>
      <c r="DW221" s="240" t="str">
        <f t="shared" ca="1" si="298"/>
        <v>0,921623439627598+0,381748928095051i</v>
      </c>
      <c r="DX221" s="240" t="str">
        <f t="shared" ca="1" si="299"/>
        <v>-0,842790451987521-0,533691167822173i</v>
      </c>
      <c r="DY221" s="240" t="str">
        <f t="shared" ca="1" si="300"/>
        <v>0,739141739496862+0,669919023096283i</v>
      </c>
      <c r="DZ221" s="240" t="str">
        <f t="shared" ca="1" si="301"/>
        <v>-0,613729208977274-0,786421303514124i</v>
      </c>
      <c r="EA221" s="240" t="str">
        <f t="shared" ca="1" si="302"/>
        <v>0,470245596676583+0,879767632604775i</v>
      </c>
      <c r="EB221" s="240" t="str">
        <f t="shared" ca="1" si="303"/>
        <v>-0,312915736696441-0,947209454292159i</v>
      </c>
      <c r="EC221" s="240" t="str">
        <f t="shared" ca="1" si="304"/>
        <v>0,146372161961645+0,986760963341883i</v>
      </c>
      <c r="ED221" s="240" t="str">
        <f t="shared" ca="1" si="305"/>
        <v>0,0244812993985385-0,997257576833831i</v>
      </c>
      <c r="EE221" s="240" t="str">
        <f t="shared" ca="1" si="306"/>
        <v>-0,194613915870613+0,978390224972751i</v>
      </c>
      <c r="EF221" s="240" t="str">
        <f t="shared" ca="1" si="307"/>
        <v>0,359016181010679-0,930714451561398i</v>
      </c>
      <c r="EG221" s="240" t="str">
        <f t="shared" ca="1" si="308"/>
        <v>-0,512847316941626+0,855634056170336i</v>
      </c>
      <c r="EH221" s="240" t="str">
        <f t="shared" ca="1" si="309"/>
        <v>0,651577809671968-0,755359759661452i</v>
      </c>
      <c r="EI221" s="240" t="str">
        <f t="shared" ca="1" si="310"/>
        <v>-0,771122779351554+0,632844110139189i</v>
      </c>
      <c r="EJ221" s="240" t="str">
        <f t="shared" ca="1" si="311"/>
        <v>0,86796225839242-0,491694546013126i</v>
      </c>
      <c r="EK221" s="240" t="str">
        <f t="shared" ca="1" si="312"/>
        <v>-0,93924483591088+0,336067176004249i</v>
      </c>
      <c r="EL221" s="240" t="str">
        <f t="shared" ca="1" si="313"/>
        <v>0,982871616712385-0,170544403701519i</v>
      </c>
      <c r="EM221" s="240" t="str">
        <f t="shared" ca="1" si="314"/>
        <v>-0,997558022659698+2,93209445376839E-15i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-0,0669183648727626-0,100313938993375i</v>
      </c>
      <c r="G222" s="247" t="str">
        <f t="shared" si="321"/>
        <v>-0,0457344055876631+0,181896361701336i</v>
      </c>
      <c r="H222" s="247" t="str">
        <f t="shared" si="322"/>
        <v>0,00224739207150583-0,0436001420247824i</v>
      </c>
      <c r="I222" s="247" t="str">
        <f t="shared" si="317"/>
        <v>-0,00195096646752482+0,0445644838648978i</v>
      </c>
      <c r="J222" s="275" t="str">
        <f ca="1">IMPRODUCT(1/N_FFT2,EE100)</f>
        <v>0,00405621655859742-8,0409137858859E-08i</v>
      </c>
      <c r="K222" s="274" t="str">
        <f t="shared" ca="1" si="318"/>
        <v>-7,90995909911579E-06+0,000180763354253678i</v>
      </c>
      <c r="N222" s="265">
        <f t="shared" ca="1" si="185"/>
        <v>2.9975679308670413</v>
      </c>
      <c r="O222" s="240">
        <f t="shared" ca="1" si="186"/>
        <v>0.99756793086704154</v>
      </c>
      <c r="P222" s="240" t="str">
        <f t="shared" ca="1" si="187"/>
        <v>-0,986770764307848-0,146373615797577i</v>
      </c>
      <c r="Q222" s="240" t="str">
        <f t="shared" ca="1" si="188"/>
        <v>0,954612990679591+0,289578684851145i</v>
      </c>
      <c r="R222" s="240" t="str">
        <f t="shared" ca="1" si="189"/>
        <v>-0,901790728667112-0,426515249884915i</v>
      </c>
      <c r="S222" s="240" t="str">
        <f t="shared" ca="1" si="190"/>
        <v>0,829447420723479+0,554219047804673i</v>
      </c>
      <c r="T222" s="240" t="str">
        <f t="shared" ca="1" si="191"/>
        <v>-0,73914908099398-0,669925677041943i</v>
      </c>
      <c r="U222" s="241" t="str">
        <f t="shared" ca="1" si="192"/>
        <v>0,632850395839052+0,771130438499678i</v>
      </c>
      <c r="V222" s="240" t="str">
        <f t="shared" ca="1" si="193"/>
        <v>-0,512852410777897-0,855642554723436i</v>
      </c>
      <c r="W222" s="240" t="str">
        <f t="shared" ca="1" si="194"/>
        <v>0,381752719801566+0,921632593617683i</v>
      </c>
      <c r="X222" s="240" t="str">
        <f t="shared" ca="1" si="195"/>
        <v>-0,242389235307758-0,967672070125655i</v>
      </c>
      <c r="Y222" s="240" t="str">
        <f t="shared" ca="1" si="196"/>
        <v>0,0977787558680469+0,992764368616868i</v>
      </c>
      <c r="Z222" s="240" t="str">
        <f t="shared" ca="1" si="197"/>
        <v>0,0489483383512508-0,996366316605997i</v>
      </c>
      <c r="AA222" s="240" t="str">
        <f t="shared" ca="1" si="198"/>
        <v>-0,194615848865775+0,978399942796709i</v>
      </c>
      <c r="AB222" s="240" t="str">
        <f t="shared" ca="1" si="199"/>
        <v>0,336070513978605-0,939254164924759i</v>
      </c>
      <c r="AC222" s="240" t="str">
        <f t="shared" ca="1" si="200"/>
        <v>-0,47025026737299+0,879776370863631i</v>
      </c>
      <c r="AD222" s="240" t="str">
        <f t="shared" ca="1" si="201"/>
        <v>0,594250522601432-0,801254075235986i</v>
      </c>
      <c r="AE222" s="240" t="str">
        <f t="shared" ca="1" si="202"/>
        <v>-0,705387048610349+0,705387048610288i</v>
      </c>
      <c r="AF222" s="240" t="str">
        <f t="shared" ca="1" si="203"/>
        <v>0,801254075235983-0,594250522601436i</v>
      </c>
      <c r="AG222" s="240" t="str">
        <f t="shared" ca="1" si="204"/>
        <v>-0,879776370863629+0,470250267372995i</v>
      </c>
      <c r="AH222" s="240" t="str">
        <f t="shared" ca="1" si="205"/>
        <v>0,939254164924755-0,336070513978617i</v>
      </c>
      <c r="AI222" s="240" t="str">
        <f t="shared" ca="1" si="206"/>
        <v>-0,978399942796708+0,19461584886578i</v>
      </c>
      <c r="AJ222" s="240" t="str">
        <f t="shared" ca="1" si="207"/>
        <v>0,996366316605997-0,0489483383512558i</v>
      </c>
      <c r="AK222" s="240" t="str">
        <f t="shared" ca="1" si="208"/>
        <v>-0,992764368616868-0,0977787558680453i</v>
      </c>
      <c r="AL222" s="240" t="str">
        <f t="shared" ca="1" si="209"/>
        <v>0,967672070125632+0,242389235307848i</v>
      </c>
      <c r="AM222" s="240" t="str">
        <f t="shared" ca="1" si="210"/>
        <v>-0,921632593617686-0,381752719801558i</v>
      </c>
      <c r="AN222" s="240" t="str">
        <f t="shared" ca="1" si="211"/>
        <v>0,855642554723441+0,51285241077789i</v>
      </c>
      <c r="AO222" s="240" t="str">
        <f t="shared" ca="1" si="212"/>
        <v>-0,771130438499686-0,632850395839042i</v>
      </c>
      <c r="AP222" s="240" t="str">
        <f t="shared" ca="1" si="213"/>
        <v>0,669925677041943+0,73914908099398i</v>
      </c>
      <c r="AQ222" s="240" t="str">
        <f t="shared" ca="1" si="214"/>
        <v>-0,554219047804675-0,829447420723477i</v>
      </c>
      <c r="AR222" s="240" t="str">
        <f t="shared" ca="1" si="215"/>
        <v>-0,554219047804675-0,829447420723477i</v>
      </c>
      <c r="AS222" s="240" t="str">
        <f t="shared" ca="1" si="216"/>
        <v>-0,289578684851095-0,954612990679606i</v>
      </c>
      <c r="AT222" s="240" t="str">
        <f t="shared" ca="1" si="217"/>
        <v>0,146373615797557+0,986770764307851i</v>
      </c>
      <c r="AU222" s="240" t="str">
        <f t="shared" ca="1" si="218"/>
        <v>-1,22207146828954E-14-0,997567930867042i</v>
      </c>
      <c r="AV222" s="240" t="str">
        <f t="shared" ca="1" si="219"/>
        <v>-0,146373615797546+0,986770764307852i</v>
      </c>
      <c r="AW222" s="240" t="str">
        <f t="shared" ca="1" si="220"/>
        <v>0,289578684851369-0,954612990679522i</v>
      </c>
      <c r="AX222" s="240" t="str">
        <f t="shared" ca="1" si="221"/>
        <v>-0,42651524988492+0,901790728667109i</v>
      </c>
      <c r="AY222" s="240" t="str">
        <f t="shared" ca="1" si="222"/>
        <v>0,554219047804502-0,829447420723593i</v>
      </c>
      <c r="AZ222" s="240" t="str">
        <f t="shared" ca="1" si="223"/>
        <v>-0,669925677041641+0,739149080994254i</v>
      </c>
      <c r="BA222" s="240" t="str">
        <f t="shared" ca="1" si="224"/>
        <v>0,771130438499868-0,63285039583882i</v>
      </c>
      <c r="BB222" s="240" t="str">
        <f t="shared" ca="1" si="225"/>
        <v>-0,855642554723487+0,512852410777815i</v>
      </c>
      <c r="BC222" s="240" t="str">
        <f t="shared" ca="1" si="226"/>
        <v>0,921632593617644-0,381752719801659i</v>
      </c>
      <c r="BD222" s="240" t="str">
        <f t="shared" ca="1" si="227"/>
        <v>-0,967672070125558+0,242389235308148i</v>
      </c>
      <c r="BE222" s="240" t="str">
        <f t="shared" ca="1" si="228"/>
        <v>0,992764368616906-0,0977787558676605i</v>
      </c>
      <c r="BF222" s="240" t="str">
        <f t="shared" ca="1" si="229"/>
        <v>-0,996366316605987-0,048948338351451i</v>
      </c>
      <c r="BG222" s="240" t="str">
        <f t="shared" ca="1" si="230"/>
        <v>0,978399942796709+0,194615848865777i</v>
      </c>
      <c r="BH222" s="240" t="str">
        <f t="shared" ca="1" si="231"/>
        <v>-0,939254164924859-0,336070513978326i</v>
      </c>
      <c r="BI222" s="240" t="str">
        <f t="shared" ca="1" si="232"/>
        <v>0,879776370863399+0,470250267373423i</v>
      </c>
      <c r="BJ222" s="240" t="str">
        <f t="shared" ca="1" si="233"/>
        <v>-0,801254075235811-0,594250522601668i</v>
      </c>
      <c r="BK222" s="240" t="str">
        <f t="shared" ca="1" si="234"/>
        <v>0,705387048610291+0,705387048610346i</v>
      </c>
      <c r="BL222" s="240" t="str">
        <f t="shared" ca="1" si="235"/>
        <v>-0,594250522601606-0,801254075235857i</v>
      </c>
      <c r="BM222" s="240" t="str">
        <f t="shared" ca="1" si="236"/>
        <v>0,470250267373356+0,879776370863436i</v>
      </c>
      <c r="BN222" s="240" t="str">
        <f t="shared" ca="1" si="237"/>
        <v>-0,336070513978255-0,939254164924885i</v>
      </c>
      <c r="BO222" s="240" t="str">
        <f t="shared" ca="1" si="238"/>
        <v>0,194615848865701+0,978399942796724i</v>
      </c>
      <c r="BP222" s="240" t="str">
        <f t="shared" ca="1" si="239"/>
        <v>-0,0489483383513743-0,996366316605991i</v>
      </c>
      <c r="BQ222" s="240" t="str">
        <f t="shared" ca="1" si="240"/>
        <v>-0,097778755867751+0,992764368616897i</v>
      </c>
      <c r="BR222" s="240" t="str">
        <f t="shared" ca="1" si="241"/>
        <v>0,242389235308236-0,967672070125536i</v>
      </c>
      <c r="BS222" s="240" t="str">
        <f t="shared" ca="1" si="242"/>
        <v>-0,381752719801743+0,921632593617609i</v>
      </c>
      <c r="BT222" s="240" t="str">
        <f t="shared" ca="1" si="243"/>
        <v>0,512852410777892-0,85564255472344i</v>
      </c>
      <c r="BU222" s="240" t="str">
        <f t="shared" ca="1" si="244"/>
        <v>-0,632850395838891+0,771130438499811i</v>
      </c>
      <c r="BV222" s="240" t="str">
        <f t="shared" ca="1" si="245"/>
        <v>0,739149080993638-0,669925677042319i</v>
      </c>
      <c r="BW222" s="240" t="str">
        <f t="shared" ca="1" si="246"/>
        <v>-0,829447420723636+0,554219047804438i</v>
      </c>
      <c r="BX222" s="240" t="str">
        <f t="shared" ca="1" si="247"/>
        <v>0,901790728667141-0,42651524988485i</v>
      </c>
      <c r="BY222" s="240" t="str">
        <f t="shared" ca="1" si="248"/>
        <v>-0,954612990679545+0,289578684851296i</v>
      </c>
      <c r="BZ222" s="240" t="str">
        <f t="shared" ca="1" si="249"/>
        <v>0,986770764307791-0,146373615797961i</v>
      </c>
      <c r="CA222" s="240" t="str">
        <f t="shared" ca="1" si="250"/>
        <v>-0,997567930867042-3,72494772788903E-13i</v>
      </c>
      <c r="CB222" s="240" t="str">
        <f t="shared" ca="1" si="251"/>
        <v>0,986770764307823+0,146373615797744i</v>
      </c>
      <c r="CC222" s="240" t="str">
        <f t="shared" ca="1" si="252"/>
        <v>-0,954612990679608-0,289578684851087i</v>
      </c>
      <c r="CD222" s="240" t="str">
        <f t="shared" ca="1" si="253"/>
        <v>0,901790728667235+0,426515249884653i</v>
      </c>
      <c r="CE222" s="240" t="str">
        <f t="shared" ca="1" si="254"/>
        <v>-0,829447420723206-0,554219047805081i</v>
      </c>
      <c r="CF222" s="240" t="str">
        <f t="shared" ca="1" si="255"/>
        <v>0,739149080993786+0,669925677042157i</v>
      </c>
      <c r="CG222" s="240" t="str">
        <f t="shared" ca="1" si="256"/>
        <v>-0,632850395839059-0,771130438499671i</v>
      </c>
      <c r="CH222" s="240" t="str">
        <f t="shared" ca="1" si="257"/>
        <v>0,51285241077808+0,855642554723327i</v>
      </c>
      <c r="CI222" s="240" t="str">
        <f t="shared" ca="1" si="258"/>
        <v>-0,381752719801945-0,921632593617527i</v>
      </c>
      <c r="CJ222" s="240" t="str">
        <f t="shared" ca="1" si="259"/>
        <v>0,242389235307485+0,967672070125723i</v>
      </c>
      <c r="CK222" s="240" t="str">
        <f t="shared" ca="1" si="260"/>
        <v>-0,0977787558679689-0,992764368616875i</v>
      </c>
      <c r="CL222" s="240" t="str">
        <f t="shared" ca="1" si="261"/>
        <v>-0,0489483383511273+0,996366316606003i</v>
      </c>
      <c r="CM222" s="240" t="str">
        <f t="shared" ca="1" si="262"/>
        <v>0,194615848865459-0,978399942796772i</v>
      </c>
      <c r="CN222" s="240" t="str">
        <f t="shared" ca="1" si="263"/>
        <v>-0,336070513978983+0,939254164924625i</v>
      </c>
      <c r="CO222" s="240" t="str">
        <f t="shared" ca="1" si="264"/>
        <v>0,470250267373163-0,879776370863539i</v>
      </c>
      <c r="CP222" s="240" t="str">
        <f t="shared" ca="1" si="265"/>
        <v>-0,594250522601429+0,801254075235988i</v>
      </c>
      <c r="CQ222" s="240" t="str">
        <f t="shared" ca="1" si="266"/>
        <v>0,705387048610136-0,7053870486105i</v>
      </c>
      <c r="CR222" s="240" t="str">
        <f t="shared" ca="1" si="267"/>
        <v>-0,801254075236272+0,594250522601046i</v>
      </c>
      <c r="CS222" s="240" t="str">
        <f t="shared" ca="1" si="268"/>
        <v>0,879776370863764-0,470250267372742i</v>
      </c>
      <c r="CT222" s="240" t="str">
        <f t="shared" ca="1" si="269"/>
        <v>-0,939254164924785+0,336070513978533i</v>
      </c>
      <c r="CU222" s="240" t="str">
        <f t="shared" ca="1" si="270"/>
        <v>0,978399942796666-0,194615848865991i</v>
      </c>
      <c r="CV222" s="240" t="str">
        <f t="shared" ca="1" si="271"/>
        <v>-0,996366316605976+0,0489483383516696i</v>
      </c>
      <c r="CW222" s="240" t="str">
        <f t="shared" ca="1" si="272"/>
        <v>0,992764368616828+0,0977787558684442i</v>
      </c>
      <c r="CX222" s="240" t="str">
        <f t="shared" ca="1" si="273"/>
        <v>-0,967672070125608-0,242389235307949i</v>
      </c>
      <c r="CY222" s="240" t="str">
        <f t="shared" ca="1" si="274"/>
        <v>0,921632593617723+0,381752719801469i</v>
      </c>
      <c r="CZ222" s="240" t="str">
        <f t="shared" ca="1" si="275"/>
        <v>-0,855642554723592-0,512852410777638i</v>
      </c>
      <c r="DA222" s="240" t="str">
        <f t="shared" ca="1" si="276"/>
        <v>0,771130438499387+0,632850395839408i</v>
      </c>
      <c r="DB222" s="240" t="str">
        <f t="shared" ca="1" si="277"/>
        <v>-0,669925677041824-0,739149080994087i</v>
      </c>
      <c r="DC222" s="240" t="str">
        <f t="shared" ca="1" si="278"/>
        <v>0,554219047804708+0,829447420723456i</v>
      </c>
      <c r="DD222" s="240" t="str">
        <f t="shared" ca="1" si="279"/>
        <v>-0,426515249885143-0,901790728667003i</v>
      </c>
      <c r="DE222" s="240" t="str">
        <f t="shared" ca="1" si="280"/>
        <v>0,289578684851606+0,95461299067945i</v>
      </c>
      <c r="DF222" s="240" t="str">
        <f t="shared" ca="1" si="281"/>
        <v>-0,146373615797272-0,986770764307893i</v>
      </c>
      <c r="DG222" s="240" t="str">
        <f t="shared" ca="1" si="282"/>
        <v>-7,67481994240834E-14+0,997567930867042i</v>
      </c>
      <c r="DH222" s="240" t="str">
        <f t="shared" ca="1" si="283"/>
        <v>0,146373615797424-0,98677076430787i</v>
      </c>
      <c r="DI222" s="240" t="str">
        <f t="shared" ca="1" si="284"/>
        <v>-0,289578684850777+0,954612990679703i</v>
      </c>
      <c r="DJ222" s="240" t="str">
        <f t="shared" ca="1" si="285"/>
        <v>0,426515249885282-0,901790728666937i</v>
      </c>
      <c r="DK222" s="240" t="str">
        <f t="shared" ca="1" si="286"/>
        <v>-0,554219047804836+0,82944742072337i</v>
      </c>
      <c r="DL222" s="240" t="str">
        <f t="shared" ca="1" si="287"/>
        <v>0,669925677041938-0,739149080993984i</v>
      </c>
      <c r="DM222" s="240" t="str">
        <f t="shared" ca="1" si="288"/>
        <v>-0,771130438499484+0,632850395839289i</v>
      </c>
      <c r="DN222" s="240" t="str">
        <f t="shared" ca="1" si="289"/>
        <v>0,85564255472367-0,512852410777506i</v>
      </c>
      <c r="DO222" s="240" t="str">
        <f t="shared" ca="1" si="290"/>
        <v>-0,921632593617782+0,381752719801328i</v>
      </c>
      <c r="DP222" s="240" t="str">
        <f t="shared" ca="1" si="291"/>
        <v>0,967672070125644-0,2423892353078i</v>
      </c>
      <c r="DQ222" s="240" t="str">
        <f t="shared" ca="1" si="292"/>
        <v>-0,992764368616844+0,0977787558682915i</v>
      </c>
      <c r="DR222" s="240" t="str">
        <f t="shared" ca="1" si="293"/>
        <v>0,996366316606019+0,0489483383508035i</v>
      </c>
      <c r="DS222" s="240" t="str">
        <f t="shared" ca="1" si="294"/>
        <v>-0,978399942796636-0,194615848866142i</v>
      </c>
      <c r="DT222" s="240" t="str">
        <f t="shared" ca="1" si="295"/>
        <v>0,939254164924733+0,336070513978678i</v>
      </c>
      <c r="DU222" s="240" t="str">
        <f t="shared" ca="1" si="296"/>
        <v>-0,879776370863692-0,470250267372876i</v>
      </c>
      <c r="DV222" s="240" t="str">
        <f t="shared" ca="1" si="297"/>
        <v>0,801254075236181+0,594250522601169i</v>
      </c>
      <c r="DW222" s="240" t="str">
        <f t="shared" ca="1" si="298"/>
        <v>-0,705387048610007-0,705387048610629i</v>
      </c>
      <c r="DX222" s="240" t="str">
        <f t="shared" ca="1" si="299"/>
        <v>0,594250522601284+0,801254075236097i</v>
      </c>
      <c r="DY222" s="240" t="str">
        <f t="shared" ca="1" si="300"/>
        <v>-0,470250267373002-0,879776370863625i</v>
      </c>
      <c r="DZ222" s="240" t="str">
        <f t="shared" ca="1" si="301"/>
        <v>0,336070513978811+0,939254164924685i</v>
      </c>
      <c r="EA222" s="240" t="str">
        <f t="shared" ca="1" si="302"/>
        <v>-0,194615848866282-0,978399942796608i</v>
      </c>
      <c r="EB222" s="240" t="str">
        <f t="shared" ca="1" si="303"/>
        <v>0,0489483383510023+0,996366316606009i</v>
      </c>
      <c r="EC222" s="240" t="str">
        <f t="shared" ca="1" si="304"/>
        <v>0,0977787558681499-0,992764368616857i</v>
      </c>
      <c r="ED222" s="240" t="str">
        <f t="shared" ca="1" si="305"/>
        <v>-0,242389235307662+0,967672070125679i</v>
      </c>
      <c r="EE222" s="240" t="str">
        <f t="shared" ca="1" si="306"/>
        <v>0,381752719801196-0,921632593617836i</v>
      </c>
      <c r="EF222" s="240" t="str">
        <f t="shared" ca="1" si="307"/>
        <v>-0,512852410778212+0,855642554723248i</v>
      </c>
      <c r="EG222" s="240" t="str">
        <f t="shared" ca="1" si="308"/>
        <v>0,632850395839178-0,771130438499574i</v>
      </c>
      <c r="EH222" s="240" t="str">
        <f t="shared" ca="1" si="309"/>
        <v>-0,739149080993889+0,669925677042044i</v>
      </c>
      <c r="EI222" s="240" t="str">
        <f t="shared" ca="1" si="310"/>
        <v>0,829447420723291-0,554219047804954i</v>
      </c>
      <c r="EJ222" s="240" t="str">
        <f t="shared" ca="1" si="311"/>
        <v>-0,901790728667313+0,426515249884488i</v>
      </c>
      <c r="EK222" s="240" t="str">
        <f t="shared" ca="1" si="312"/>
        <v>0,954612990679661-0,289578684850912i</v>
      </c>
      <c r="EL222" s="240" t="str">
        <f t="shared" ca="1" si="313"/>
        <v>-0,986770764307849+0,146373615797565i</v>
      </c>
      <c r="EM222" s="240" t="str">
        <f t="shared" ca="1" si="314"/>
        <v>0,997567930867042-2,18998373940736E-13i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-0,0665378319564832-0,0989684658293449i</v>
      </c>
      <c r="G223" s="247" t="str">
        <f t="shared" si="321"/>
        <v>-0,044915502594878+0,180584859034651i</v>
      </c>
      <c r="H223" s="247" t="str">
        <f t="shared" si="322"/>
        <v>0,00224243300702243-0,043244994584897i</v>
      </c>
      <c r="I223" s="247" t="str">
        <f t="shared" si="317"/>
        <v>-0,00194860685679921+0,0441814053963114i</v>
      </c>
      <c r="J223" s="275" t="str">
        <f ca="1">IMPRODUCT(1/N_FFT2,ED100)</f>
        <v>0,00459923736306969+0,0000799878669255305i</v>
      </c>
      <c r="K223" s="274" t="str">
        <f t="shared" ca="1" si="318"/>
        <v>-0,0000124960818371478+0,000203044905545692i</v>
      </c>
      <c r="N223" s="265">
        <f t="shared" ca="1" si="185"/>
        <v>2.9975762590374706</v>
      </c>
      <c r="O223" s="240">
        <f t="shared" ca="1" si="186"/>
        <v>0.9975762590374706</v>
      </c>
      <c r="P223" s="240" t="str">
        <f t="shared" ca="1" si="187"/>
        <v>-0,990074021296231-0,122113983431487i</v>
      </c>
      <c r="Q223" s="240" t="str">
        <f t="shared" ca="1" si="188"/>
        <v>0,967680148711242+0,242391258888154i</v>
      </c>
      <c r="R223" s="240" t="str">
        <f t="shared" ca="1" si="189"/>
        <v>-0,930731465970459-0,359022744192724i</v>
      </c>
      <c r="S223" s="240" t="str">
        <f t="shared" ca="1" si="190"/>
        <v>0,879783715654243+0,470254193245322i</v>
      </c>
      <c r="T223" s="240" t="str">
        <f t="shared" ca="1" si="191"/>
        <v>-0,815603199349601-0,574412581517755i</v>
      </c>
      <c r="U223" s="241" t="str">
        <f t="shared" ca="1" si="192"/>
        <v>0,739155251761238+0,669931269899366i</v>
      </c>
      <c r="V223" s="240" t="str">
        <f t="shared" ca="1" si="193"/>
        <v>-0,651589721178701-0,755373568408014i</v>
      </c>
      <c r="W223" s="240" t="str">
        <f t="shared" ca="1" si="194"/>
        <v>0,55422367468824+0,82945434534413i</v>
      </c>
      <c r="X223" s="240" t="str">
        <f t="shared" ca="1" si="195"/>
        <v>-0,448521588257725-0,891059356867972i</v>
      </c>
      <c r="Y223" s="240" t="str">
        <f t="shared" ca="1" si="196"/>
        <v>0,336073319654674+0,939262006264218i</v>
      </c>
      <c r="Z223" s="240" t="str">
        <f t="shared" ca="1" si="197"/>
        <v>-0,218570195506198-0,973337280818719i</v>
      </c>
      <c r="AA223" s="240" t="str">
        <f t="shared" ca="1" si="198"/>
        <v>0,0977795721715139+0,992772656684878i</v>
      </c>
      <c r="AB223" s="240" t="str">
        <f t="shared" ca="1" si="199"/>
        <v>0,0244817469421153-0,997275807719137i</v>
      </c>
      <c r="AC223" s="240" t="str">
        <f t="shared" ca="1" si="200"/>
        <v>-0,146374837793963+0,986779002338409i</v>
      </c>
      <c r="AD223" s="240" t="str">
        <f t="shared" ca="1" si="201"/>
        <v>0,266066314839405-0,961440122266058i</v>
      </c>
      <c r="AE223" s="240" t="str">
        <f t="shared" ca="1" si="202"/>
        <v>-0,381755906854361+0,921640287843907i</v>
      </c>
      <c r="AF223" s="240" t="str">
        <f t="shared" ca="1" si="203"/>
        <v>0,49170353469093-0,867978125627392i</v>
      </c>
      <c r="AG223" s="240" t="str">
        <f t="shared" ca="1" si="204"/>
        <v>-0,594255483686751+0,801260764485208i</v>
      </c>
      <c r="AH223" s="240" t="str">
        <f t="shared" ca="1" si="205"/>
        <v>0,687869277073459-0,722491695629528i</v>
      </c>
      <c r="AI223" s="240" t="str">
        <f t="shared" ca="1" si="206"/>
        <v>-0,771136876262483+0,632855679174433i</v>
      </c>
      <c r="AJ223" s="240" t="str">
        <f t="shared" ca="1" si="207"/>
        <v>0,842805859056261-0,533700924240939i</v>
      </c>
      <c r="AK223" s="240" t="str">
        <f t="shared" ca="1" si="208"/>
        <v>-0,901798257244022+0,426518810636576i</v>
      </c>
      <c r="AL223" s="240" t="str">
        <f t="shared" ca="1" si="209"/>
        <v>0,947226770246646-0,312921457115525i</v>
      </c>
      <c r="AM223" s="240" t="str">
        <f t="shared" ca="1" si="210"/>
        <v>-0,978408110943671+0,194617473611264i</v>
      </c>
      <c r="AN223" s="240" t="str">
        <f t="shared" ca="1" si="211"/>
        <v>0,994873282947295-0,0733862621535275i</v>
      </c>
      <c r="AO223" s="240" t="str">
        <f t="shared" ca="1" si="212"/>
        <v>-0,99637463474478-0,0489487469952051i</v>
      </c>
      <c r="AP223" s="240" t="str">
        <f t="shared" ca="1" si="213"/>
        <v>0,982889584607614+0,170547521427509i</v>
      </c>
      <c r="AQ223" s="240" t="str">
        <f t="shared" ca="1" si="214"/>
        <v>-0,954620960241803-0,289581102391388i</v>
      </c>
      <c r="AR223" s="240" t="str">
        <f t="shared" ca="1" si="215"/>
        <v>-0,954620960241803-0,289581102391388i</v>
      </c>
      <c r="AS223" s="240" t="str">
        <f t="shared" ca="1" si="216"/>
        <v>-0,855649698033452-0,51285669231322i</v>
      </c>
      <c r="AT223" s="240" t="str">
        <f t="shared" ca="1" si="217"/>
        <v>0,786435680097307+0,613740428573091i</v>
      </c>
      <c r="AU223" s="240" t="str">
        <f t="shared" ca="1" si="218"/>
        <v>-0,70539293751607-0,705392937516137i</v>
      </c>
      <c r="AV223" s="240" t="str">
        <f t="shared" ca="1" si="219"/>
        <v>0,613740428573106+0,786435680097295i</v>
      </c>
      <c r="AW223" s="240" t="str">
        <f t="shared" ca="1" si="220"/>
        <v>-0,512856692313151-0,855649698033493i</v>
      </c>
      <c r="AX223" s="240" t="str">
        <f t="shared" ca="1" si="221"/>
        <v>0,404259114032562+0,911993948070272i</v>
      </c>
      <c r="AY223" s="240" t="str">
        <f t="shared" ca="1" si="222"/>
        <v>-0,289581102391488-0,954620960241773i</v>
      </c>
      <c r="AZ223" s="240" t="str">
        <f t="shared" ca="1" si="223"/>
        <v>0,170547521427626+0,982889584607594i</v>
      </c>
      <c r="BA223" s="240" t="str">
        <f t="shared" ca="1" si="224"/>
        <v>-0,0489487469954224-0,996374634744769i</v>
      </c>
      <c r="BB223" s="240" t="str">
        <f t="shared" ca="1" si="225"/>
        <v>-0,0733862621532115+0,994873282947318i</v>
      </c>
      <c r="BC223" s="240" t="str">
        <f t="shared" ca="1" si="226"/>
        <v>0,194617473610954-0,978408110943733i</v>
      </c>
      <c r="BD223" s="240" t="str">
        <f t="shared" ca="1" si="227"/>
        <v>-0,312921457115131+0,947226770246776i</v>
      </c>
      <c r="BE223" s="240" t="str">
        <f t="shared" ca="1" si="228"/>
        <v>0,4265188106362-0,9017982572442i</v>
      </c>
      <c r="BF223" s="240" t="str">
        <f t="shared" ca="1" si="229"/>
        <v>-0,533700924241336+0,84280585905601i</v>
      </c>
      <c r="BG223" s="240" t="str">
        <f t="shared" ca="1" si="230"/>
        <v>0,632855679174808-0,771136876262177i</v>
      </c>
      <c r="BH223" s="240" t="str">
        <f t="shared" ca="1" si="231"/>
        <v>-0,722491695629798+0,687869277073176i</v>
      </c>
      <c r="BI223" s="240" t="str">
        <f t="shared" ca="1" si="232"/>
        <v>0,801260764485375-0,594255483686527i</v>
      </c>
      <c r="BJ223" s="240" t="str">
        <f t="shared" ca="1" si="233"/>
        <v>-0,867978125627533+0,491703534690682i</v>
      </c>
      <c r="BK223" s="240" t="str">
        <f t="shared" ca="1" si="234"/>
        <v>0,921640287843984-0,381755906854176i</v>
      </c>
      <c r="BL223" s="240" t="str">
        <f t="shared" ca="1" si="235"/>
        <v>-0,961440122266106+0,266066314839231i</v>
      </c>
      <c r="BM223" s="240" t="str">
        <f t="shared" ca="1" si="236"/>
        <v>0,986779002338422-0,14637483779387i</v>
      </c>
      <c r="BN223" s="240" t="str">
        <f t="shared" ca="1" si="237"/>
        <v>-0,997275807719139+0,0244817469420423i</v>
      </c>
      <c r="BO223" s="240" t="str">
        <f t="shared" ca="1" si="238"/>
        <v>0,99277265668488+0,0977795721714949i</v>
      </c>
      <c r="BP223" s="240" t="str">
        <f t="shared" ca="1" si="239"/>
        <v>-0,973337280818741-0,218570195506096i</v>
      </c>
      <c r="BQ223" s="240" t="str">
        <f t="shared" ca="1" si="240"/>
        <v>0,939262006264258+0,336073319654559i</v>
      </c>
      <c r="BR223" s="240" t="str">
        <f t="shared" ca="1" si="241"/>
        <v>-0,891059356868067-0,448521588257536i</v>
      </c>
      <c r="BS223" s="240" t="str">
        <f t="shared" ca="1" si="242"/>
        <v>0,829454345344257+0,554223674688051i</v>
      </c>
      <c r="BT223" s="240" t="str">
        <f t="shared" ca="1" si="243"/>
        <v>-0,755373568408221-0,651589721178462i</v>
      </c>
      <c r="BU223" s="240" t="str">
        <f t="shared" ca="1" si="244"/>
        <v>0,669931269899668+0,739155251760963i</v>
      </c>
      <c r="BV223" s="240" t="str">
        <f t="shared" ca="1" si="245"/>
        <v>-0,574412581518102-0,815603199349356i</v>
      </c>
      <c r="BW223" s="240" t="str">
        <f t="shared" ca="1" si="246"/>
        <v>0,4702541932449+0,879783715654469i</v>
      </c>
      <c r="BX223" s="240" t="str">
        <f t="shared" ca="1" si="247"/>
        <v>-0,359022744192295-0,930731465970625i</v>
      </c>
      <c r="BY223" s="240" t="str">
        <f t="shared" ca="1" si="248"/>
        <v>0,242391258887774+0,967680148711336i</v>
      </c>
      <c r="BZ223" s="240" t="str">
        <f t="shared" ca="1" si="249"/>
        <v>-0,122113983431148-0,990074021296273i</v>
      </c>
      <c r="CA223" s="240" t="str">
        <f t="shared" ca="1" si="250"/>
        <v>-2,9281667802723E-13+0,997576259037471i</v>
      </c>
      <c r="CB223" s="240" t="str">
        <f t="shared" ca="1" si="251"/>
        <v>0,1221139834317-0,990074021296204i</v>
      </c>
      <c r="CC223" s="240" t="str">
        <f t="shared" ca="1" si="252"/>
        <v>-0,242391258888314+0,967680148711202i</v>
      </c>
      <c r="CD223" s="240" t="str">
        <f t="shared" ca="1" si="253"/>
        <v>0,359022744192842-0,930731465970414i</v>
      </c>
      <c r="CE223" s="240" t="str">
        <f t="shared" ca="1" si="254"/>
        <v>-0,470254193245391+0,879783715654206i</v>
      </c>
      <c r="CF223" s="240" t="str">
        <f t="shared" ca="1" si="255"/>
        <v>0,574412581517746-0,815603199349607i</v>
      </c>
      <c r="CG223" s="240" t="str">
        <f t="shared" ca="1" si="256"/>
        <v>-0,669931269899346+0,739155251761255i</v>
      </c>
      <c r="CH223" s="240" t="str">
        <f t="shared" ca="1" si="257"/>
        <v>0,755373568407937-0,651589721178791i</v>
      </c>
      <c r="CI223" s="240" t="str">
        <f t="shared" ca="1" si="258"/>
        <v>-0,829454345344014+0,554223674688412i</v>
      </c>
      <c r="CJ223" s="240" t="str">
        <f t="shared" ca="1" si="259"/>
        <v>0,891059356867871-0,448521588257925i</v>
      </c>
      <c r="CK223" s="240" t="str">
        <f t="shared" ca="1" si="260"/>
        <v>-0,939262006264112+0,336073319654969i</v>
      </c>
      <c r="CL223" s="240" t="str">
        <f t="shared" ca="1" si="261"/>
        <v>0,973337280818653-0,218570195506493i</v>
      </c>
      <c r="CM223" s="240" t="str">
        <f t="shared" ca="1" si="262"/>
        <v>-0,992772656684837+0,0977795721719279i</v>
      </c>
      <c r="CN223" s="240" t="str">
        <f t="shared" ca="1" si="263"/>
        <v>0,99727580771915+0,0244817469416073i</v>
      </c>
      <c r="CO223" s="240" t="str">
        <f t="shared" ca="1" si="264"/>
        <v>-0,986779002338337-0,14637483779445i</v>
      </c>
      <c r="CP223" s="240" t="str">
        <f t="shared" ca="1" si="265"/>
        <v>0,961440122265957+0,266066314839769i</v>
      </c>
      <c r="CQ223" s="240" t="str">
        <f t="shared" ca="1" si="266"/>
        <v>-0,921640287843759-0,381755906854717i</v>
      </c>
      <c r="CR223" s="240" t="str">
        <f t="shared" ca="1" si="267"/>
        <v>0,867978125627257+0,491703534691166i</v>
      </c>
      <c r="CS223" s="240" t="str">
        <f t="shared" ca="1" si="268"/>
        <v>-0,801260764485043-0,594255483686974i</v>
      </c>
      <c r="CT223" s="240" t="str">
        <f t="shared" ca="1" si="269"/>
        <v>0,722491695629394+0,6878692770736i</v>
      </c>
      <c r="CU223" s="240" t="str">
        <f t="shared" ca="1" si="270"/>
        <v>-0,632855679174377-0,77113687626253i</v>
      </c>
      <c r="CV223" s="240" t="str">
        <f t="shared" ca="1" si="271"/>
        <v>0,533700924240889+0,842805859056292i</v>
      </c>
      <c r="CW223" s="240" t="str">
        <f t="shared" ca="1" si="272"/>
        <v>-0,42651881063658-0,90179825724402i</v>
      </c>
      <c r="CX223" s="240" t="str">
        <f t="shared" ca="1" si="273"/>
        <v>0,312921457115544+0,94722677024664i</v>
      </c>
      <c r="CY223" s="240" t="str">
        <f t="shared" ca="1" si="274"/>
        <v>-0,194617473611395-0,978408110943646i</v>
      </c>
      <c r="CZ223" s="240" t="str">
        <f t="shared" ca="1" si="275"/>
        <v>0,0733862621536313+0,994873282947287i</v>
      </c>
      <c r="DA223" s="240" t="str">
        <f t="shared" ca="1" si="276"/>
        <v>0,0489487469949878-0,996374634744791i</v>
      </c>
      <c r="DB223" s="240" t="str">
        <f t="shared" ca="1" si="277"/>
        <v>-0,170547521427183+0,98288958460767i</v>
      </c>
      <c r="DC223" s="240" t="str">
        <f t="shared" ca="1" si="278"/>
        <v>0,289581102391099-0,954620960241891i</v>
      </c>
      <c r="DD223" s="240" t="str">
        <f t="shared" ca="1" si="279"/>
        <v>-0,404259114032164+0,911993948070449i</v>
      </c>
      <c r="DE223" s="240" t="str">
        <f t="shared" ca="1" si="280"/>
        <v>0,512856692312766-0,855649698033724i</v>
      </c>
      <c r="DF223" s="240" t="str">
        <f t="shared" ca="1" si="281"/>
        <v>-0,613740428573467+0,786435680097013i</v>
      </c>
      <c r="DG223" s="240" t="str">
        <f t="shared" ca="1" si="282"/>
        <v>0,705392937516424-0,705392937515783i</v>
      </c>
      <c r="DH223" s="240" t="str">
        <f t="shared" ca="1" si="283"/>
        <v>-0,786435680097536+0,613740428572796i</v>
      </c>
      <c r="DI223" s="240" t="str">
        <f t="shared" ca="1" si="284"/>
        <v>0,855649698033637-0,512856692312913i</v>
      </c>
      <c r="DJ223" s="240" t="str">
        <f t="shared" ca="1" si="285"/>
        <v>-0,91199394807038+0,404259114032319i</v>
      </c>
      <c r="DK223" s="240" t="str">
        <f t="shared" ca="1" si="286"/>
        <v>0,954620960241858-0,289581102391207i</v>
      </c>
      <c r="DL223" s="240" t="str">
        <f t="shared" ca="1" si="287"/>
        <v>-0,982889584607641+0,170547521427352i</v>
      </c>
      <c r="DM223" s="240" t="str">
        <f t="shared" ca="1" si="288"/>
        <v>0,996374634744782-0,0489487469951582i</v>
      </c>
      <c r="DN223" s="240" t="str">
        <f t="shared" ca="1" si="289"/>
        <v>-0,994873282947295-0,0733862621535178i</v>
      </c>
      <c r="DO223" s="240" t="str">
        <f t="shared" ca="1" si="290"/>
        <v>0,978408110943679+0,194617473611228i</v>
      </c>
      <c r="DP223" s="240" t="str">
        <f t="shared" ca="1" si="291"/>
        <v>-0,947226770246693-0,312921457115381i</v>
      </c>
      <c r="DQ223" s="240" t="str">
        <f t="shared" ca="1" si="292"/>
        <v>0,901798257244069+0,426518810636477i</v>
      </c>
      <c r="DR223" s="240" t="str">
        <f t="shared" ca="1" si="293"/>
        <v>-0,842805859056384-0,533700924240745i</v>
      </c>
      <c r="DS223" s="240" t="str">
        <f t="shared" ca="1" si="294"/>
        <v>0,771136876262638+0,632855679174246i</v>
      </c>
      <c r="DT223" s="240" t="str">
        <f t="shared" ca="1" si="295"/>
        <v>-0,687869277073682-0,722491695629317i</v>
      </c>
      <c r="DU223" s="240" t="str">
        <f t="shared" ca="1" si="296"/>
        <v>0,594255483687089+0,801260764484958i</v>
      </c>
      <c r="DV223" s="240" t="str">
        <f t="shared" ca="1" si="297"/>
        <v>-0,491703534691315-0,867978125627173i</v>
      </c>
      <c r="DW223" s="240" t="str">
        <f t="shared" ca="1" si="298"/>
        <v>0,381755906853931+0,921640287844084i</v>
      </c>
      <c r="DX223" s="240" t="str">
        <f t="shared" ca="1" si="299"/>
        <v>-0,266066314838977-0,961440122266177i</v>
      </c>
      <c r="DY223" s="240" t="str">
        <f t="shared" ca="1" si="300"/>
        <v>0,14637483779358+0,986779002338465i</v>
      </c>
      <c r="DZ223" s="240" t="str">
        <f t="shared" ca="1" si="301"/>
        <v>-0,0244817469417496-0,997275807719146i</v>
      </c>
      <c r="EA223" s="240" t="str">
        <f t="shared" ca="1" si="302"/>
        <v>-0,097779572171758+0,992772656684854i</v>
      </c>
      <c r="EB223" s="240" t="str">
        <f t="shared" ca="1" si="303"/>
        <v>0,218570195506381-0,973337280818678i</v>
      </c>
      <c r="EC223" s="240" t="str">
        <f t="shared" ca="1" si="304"/>
        <v>-0,336073319654834+0,93926200626416i</v>
      </c>
      <c r="ED223" s="240" t="str">
        <f t="shared" ca="1" si="305"/>
        <v>0,448521588257773-0,891059356867947i</v>
      </c>
      <c r="EE223" s="240" t="str">
        <f t="shared" ca="1" si="306"/>
        <v>-0,554223674688317+0,829454345344078i</v>
      </c>
      <c r="EF223" s="240" t="str">
        <f t="shared" ca="1" si="307"/>
        <v>0,651589721178683-0,75537356840803i</v>
      </c>
      <c r="EG223" s="240" t="str">
        <f t="shared" ca="1" si="308"/>
        <v>-0,73915525176114+0,669931269899473i</v>
      </c>
      <c r="EH223" s="240" t="str">
        <f t="shared" ca="1" si="309"/>
        <v>0,815603199349541-0,574412581517838i</v>
      </c>
      <c r="EI223" s="240" t="str">
        <f t="shared" ca="1" si="310"/>
        <v>-0,879783715654139+0,470254193245517i</v>
      </c>
      <c r="EJ223" s="240" t="str">
        <f t="shared" ca="1" si="311"/>
        <v>0,930731465970363-0,359022744192975i</v>
      </c>
      <c r="EK223" s="240" t="str">
        <f t="shared" ca="1" si="312"/>
        <v>-0,96768014871116+0,24239125888848i</v>
      </c>
      <c r="EL223" s="240" t="str">
        <f t="shared" ca="1" si="313"/>
        <v>0,990074021296187-0,122113983431842i</v>
      </c>
      <c r="EM223" s="240" t="str">
        <f t="shared" ca="1" si="314"/>
        <v>-0,997576259037471+4,35068256430707E-13i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-0,0661582974002661-0,09764660785256i</v>
      </c>
      <c r="G224" s="247" t="str">
        <f t="shared" si="321"/>
        <v>-0,0441155542493207+0,179288737851692i</v>
      </c>
      <c r="H224" s="247" t="str">
        <f t="shared" si="322"/>
        <v>0,00223760448029724-0,0428955769099547i</v>
      </c>
      <c r="I224" s="247" t="str">
        <f t="shared" si="317"/>
        <v>-0,0019464720971691+0,0438050215101202i</v>
      </c>
      <c r="J224" s="275" t="str">
        <f ca="1">IMPRODUCT(1/N_FFT2,EE100)</f>
        <v>0,00405621655859742-8,0409137858859E-08i</v>
      </c>
      <c r="K224" s="274" t="str">
        <f t="shared" ca="1" si="318"/>
        <v>-7,89179002737163E-06+0,000177682810113209i</v>
      </c>
      <c r="N224" s="265">
        <f t="shared" ca="1" si="185"/>
        <v>2.9975830328866406</v>
      </c>
      <c r="O224" s="240">
        <f t="shared" ca="1" si="186"/>
        <v>0.99758303288664041</v>
      </c>
      <c r="P224" s="240" t="str">
        <f t="shared" ca="1" si="187"/>
        <v>-0,992779397916113-0,0977802361248405i</v>
      </c>
      <c r="Q224" s="240" t="str">
        <f t="shared" ca="1" si="188"/>
        <v>0,978414754635228+0,194618795123684i</v>
      </c>
      <c r="R224" s="240" t="str">
        <f t="shared" ca="1" si="189"/>
        <v>-0,954627442411298-0,289583068736022i</v>
      </c>
      <c r="S224" s="240" t="str">
        <f t="shared" ca="1" si="190"/>
        <v>0,921646546064482+0,381758499094281i</v>
      </c>
      <c r="T224" s="240" t="str">
        <f t="shared" ca="1" si="191"/>
        <v>-0,87978968965587-0,470257386415711i</v>
      </c>
      <c r="U224" s="241" t="str">
        <f t="shared" ca="1" si="192"/>
        <v>0,829459977593867+0,554227438037211i</v>
      </c>
      <c r="V224" s="240" t="str">
        <f t="shared" ca="1" si="193"/>
        <v>-0,771142112518686-0,632859976458873i</v>
      </c>
      <c r="W224" s="240" t="str">
        <f t="shared" ca="1" si="194"/>
        <v>0,705397727350788+0,705397727350785i</v>
      </c>
      <c r="X224" s="240" t="str">
        <f t="shared" ca="1" si="195"/>
        <v>-0,632859976458879-0,771142112518682i</v>
      </c>
      <c r="Y224" s="240" t="str">
        <f t="shared" ca="1" si="196"/>
        <v>0,554227438037213+0,829459977593865i</v>
      </c>
      <c r="Z224" s="240" t="str">
        <f t="shared" ca="1" si="197"/>
        <v>-0,470257386415715-0,879789689655869i</v>
      </c>
      <c r="AA224" s="240" t="str">
        <f t="shared" ca="1" si="198"/>
        <v>0,381758499094192+0,921646546064519i</v>
      </c>
      <c r="AB224" s="240" t="str">
        <f t="shared" ca="1" si="199"/>
        <v>-0,289583068736063-0,954627442411286i</v>
      </c>
      <c r="AC224" s="240" t="str">
        <f t="shared" ca="1" si="200"/>
        <v>0,194618795123711+0,978414754635222i</v>
      </c>
      <c r="AD224" s="240" t="str">
        <f t="shared" ca="1" si="201"/>
        <v>-0,0977802361248559-0,992779397916111i</v>
      </c>
      <c r="AE224" s="240" t="str">
        <f t="shared" ca="1" si="202"/>
        <v>3,4217999973681E-15+0,99758303288664i</v>
      </c>
      <c r="AF224" s="240" t="str">
        <f t="shared" ca="1" si="203"/>
        <v>0,097780236124849-0,992779397916112i</v>
      </c>
      <c r="AG224" s="240" t="str">
        <f t="shared" ca="1" si="204"/>
        <v>-0,194618795123697+0,978414754635225i</v>
      </c>
      <c r="AH224" s="240" t="str">
        <f t="shared" ca="1" si="205"/>
        <v>0,289583068736056-0,954627442411288i</v>
      </c>
      <c r="AI224" s="240" t="str">
        <f t="shared" ca="1" si="206"/>
        <v>-0,381758499094278+0,921646546064483i</v>
      </c>
      <c r="AJ224" s="240" t="str">
        <f t="shared" ca="1" si="207"/>
        <v>0,470257386415703-0,879789689655874i</v>
      </c>
      <c r="AK224" s="240" t="str">
        <f t="shared" ca="1" si="208"/>
        <v>-0,554227438037205+0,829459977593871i</v>
      </c>
      <c r="AL224" s="240" t="str">
        <f t="shared" ca="1" si="209"/>
        <v>0,632859976458865-0,771142112518693i</v>
      </c>
      <c r="AM224" s="240" t="str">
        <f t="shared" ca="1" si="210"/>
        <v>-0,705397727350783+0,70539772735079i</v>
      </c>
      <c r="AN224" s="240" t="str">
        <f t="shared" ca="1" si="211"/>
        <v>0,771142112518677-0,632859976458884i</v>
      </c>
      <c r="AO224" s="240" t="str">
        <f t="shared" ca="1" si="212"/>
        <v>-0,829459977593865+0,554227438037213i</v>
      </c>
      <c r="AP224" s="240" t="str">
        <f t="shared" ca="1" si="213"/>
        <v>0,879789689655867-0,470257386415718i</v>
      </c>
      <c r="AQ224" s="240" t="str">
        <f t="shared" ca="1" si="214"/>
        <v>-0,921646546064515+0,381758499094202i</v>
      </c>
      <c r="AR224" s="240" t="str">
        <f t="shared" ca="1" si="215"/>
        <v>-0,921646546064515+0,381758499094202i</v>
      </c>
      <c r="AS224" s="240" t="str">
        <f t="shared" ca="1" si="216"/>
        <v>-0,978414754635222+0,194618795123714i</v>
      </c>
      <c r="AT224" s="240" t="str">
        <f t="shared" ca="1" si="217"/>
        <v>0,99277939791611-0,0977802361248662i</v>
      </c>
      <c r="AU224" s="240" t="str">
        <f t="shared" ca="1" si="218"/>
        <v>-0,99758303288664+6,84359999473619E-15i</v>
      </c>
      <c r="AV224" s="240" t="str">
        <f t="shared" ca="1" si="219"/>
        <v>0,992779397916141+0,0977802361245422i</v>
      </c>
      <c r="AW224" s="240" t="str">
        <f t="shared" ca="1" si="220"/>
        <v>-0,978414754635266-0,194618795123493i</v>
      </c>
      <c r="AX224" s="240" t="str">
        <f t="shared" ca="1" si="221"/>
        <v>0,954627442411318+0,289583068735958i</v>
      </c>
      <c r="AY224" s="240" t="str">
        <f t="shared" ca="1" si="222"/>
        <v>-0,921646546064487-0,381758499094268i</v>
      </c>
      <c r="AZ224" s="240" t="str">
        <f t="shared" ca="1" si="223"/>
        <v>0,87978968965578+0,470257386415881i</v>
      </c>
      <c r="BA224" s="240" t="str">
        <f t="shared" ca="1" si="224"/>
        <v>-0,829459977593707-0,55422743803745i</v>
      </c>
      <c r="BB224" s="240" t="str">
        <f t="shared" ca="1" si="225"/>
        <v>0,771142112518434+0,632859976459181i</v>
      </c>
      <c r="BC224" s="240" t="str">
        <f t="shared" ca="1" si="226"/>
        <v>-0,705397727350441-0,705397727351131i</v>
      </c>
      <c r="BD224" s="240" t="str">
        <f t="shared" ca="1" si="227"/>
        <v>0,632859976459194+0,771142112518423i</v>
      </c>
      <c r="BE224" s="240" t="str">
        <f t="shared" ca="1" si="228"/>
        <v>-0,554227438037476-0,829459977593689i</v>
      </c>
      <c r="BF224" s="240" t="str">
        <f t="shared" ca="1" si="229"/>
        <v>0,470257386415896+0,879789689655772i</v>
      </c>
      <c r="BG224" s="240" t="str">
        <f t="shared" ca="1" si="230"/>
        <v>-0,381758499094297-0,921646546064475i</v>
      </c>
      <c r="BH224" s="240" t="str">
        <f t="shared" ca="1" si="231"/>
        <v>0,289583068735988+0,954627442411308i</v>
      </c>
      <c r="BI224" s="240" t="str">
        <f t="shared" ca="1" si="232"/>
        <v>-0,19461879512351-0,978414754635263i</v>
      </c>
      <c r="BJ224" s="240" t="str">
        <f t="shared" ca="1" si="233"/>
        <v>0,0977802361245593+0,992779397916139i</v>
      </c>
      <c r="BK224" s="240" t="str">
        <f t="shared" ca="1" si="234"/>
        <v>3,86676811315569E-13-0,99758303288664i</v>
      </c>
      <c r="BL224" s="240" t="str">
        <f t="shared" ca="1" si="235"/>
        <v>-0,0977802361253289+0,992779397916065i</v>
      </c>
      <c r="BM224" s="240" t="str">
        <f t="shared" ca="1" si="236"/>
        <v>0,194618795123294-0,978414754635305i</v>
      </c>
      <c r="BN224" s="240" t="str">
        <f t="shared" ca="1" si="237"/>
        <v>-0,289583068735751+0,954627442411381i</v>
      </c>
      <c r="BO224" s="240" t="str">
        <f t="shared" ca="1" si="238"/>
        <v>0,381758499094094-0,921646546064559i</v>
      </c>
      <c r="BP224" s="240" t="str">
        <f t="shared" ca="1" si="239"/>
        <v>-0,470257386415703+0,879789689655874i</v>
      </c>
      <c r="BQ224" s="240" t="str">
        <f t="shared" ca="1" si="240"/>
        <v>0,554227438037282-0,829459977593819i</v>
      </c>
      <c r="BR224" s="240" t="str">
        <f t="shared" ca="1" si="241"/>
        <v>-0,632859976459014+0,771142112518571i</v>
      </c>
      <c r="BS224" s="240" t="str">
        <f t="shared" ca="1" si="242"/>
        <v>0,705397727350978-0,705397727350594i</v>
      </c>
      <c r="BT224" s="240" t="str">
        <f t="shared" ca="1" si="243"/>
        <v>-0,771142112518933+0,632859976458572i</v>
      </c>
      <c r="BU224" s="240" t="str">
        <f t="shared" ca="1" si="244"/>
        <v>0,829459977593586-0,554227438037632i</v>
      </c>
      <c r="BV224" s="240" t="str">
        <f t="shared" ca="1" si="245"/>
        <v>-0,879789689655676+0,470257386416074i</v>
      </c>
      <c r="BW224" s="240" t="str">
        <f t="shared" ca="1" si="246"/>
        <v>0,921646546064398-0,381758499094483i</v>
      </c>
      <c r="BX224" s="240" t="str">
        <f t="shared" ca="1" si="247"/>
        <v>-0,95462744241125+0,289583068736181i</v>
      </c>
      <c r="BY224" s="240" t="str">
        <f t="shared" ca="1" si="248"/>
        <v>0,978414754635218-0,194618795123735i</v>
      </c>
      <c r="BZ224" s="240" t="str">
        <f t="shared" ca="1" si="249"/>
        <v>-0,992779397916121+0,0977802361247602i</v>
      </c>
      <c r="CA224" s="240" t="str">
        <f t="shared" ca="1" si="250"/>
        <v>0,99758303288664+1,84783905664364E-13i</v>
      </c>
      <c r="CB224" s="240" t="str">
        <f t="shared" ca="1" si="251"/>
        <v>-0,992779397916084-0,097780236125128i</v>
      </c>
      <c r="CC224" s="240" t="str">
        <f t="shared" ca="1" si="252"/>
        <v>0,978414754635151+0,19461879512407i</v>
      </c>
      <c r="CD224" s="240" t="str">
        <f t="shared" ca="1" si="253"/>
        <v>-0,95462744241115-0,289583068736508i</v>
      </c>
      <c r="CE224" s="240" t="str">
        <f t="shared" ca="1" si="254"/>
        <v>0,921646546064648+0,381758499093882i</v>
      </c>
      <c r="CF224" s="240" t="str">
        <f t="shared" ca="1" si="255"/>
        <v>-0,87978968965597-0,470257386415525i</v>
      </c>
      <c r="CG224" s="240" t="str">
        <f t="shared" ca="1" si="256"/>
        <v>0,829459977593932+0,554227438037113i</v>
      </c>
      <c r="CH224" s="240" t="str">
        <f t="shared" ca="1" si="257"/>
        <v>-0,771142112518699-0,632859976458857i</v>
      </c>
      <c r="CI224" s="240" t="str">
        <f t="shared" ca="1" si="258"/>
        <v>0,705397727350737+0,705397727350835i</v>
      </c>
      <c r="CJ224" s="240" t="str">
        <f t="shared" ca="1" si="259"/>
        <v>-0,632859976458728-0,771142112518806i</v>
      </c>
      <c r="CK224" s="240" t="str">
        <f t="shared" ca="1" si="260"/>
        <v>0,554227438036975+0,829459977594024i</v>
      </c>
      <c r="CL224" s="240" t="str">
        <f t="shared" ca="1" si="261"/>
        <v>-0,470257386415377-0,879789689656049i</v>
      </c>
      <c r="CM224" s="240" t="str">
        <f t="shared" ca="1" si="262"/>
        <v>0,38175849909467+0,921646546064322i</v>
      </c>
      <c r="CN224" s="240" t="str">
        <f t="shared" ca="1" si="263"/>
        <v>-0,289583068736374-0,954627442411191i</v>
      </c>
      <c r="CO224" s="240" t="str">
        <f t="shared" ca="1" si="264"/>
        <v>0,194618795123934+0,978414754635178i</v>
      </c>
      <c r="CP224" s="240" t="str">
        <f t="shared" ca="1" si="265"/>
        <v>-0,0977802361249611-0,992779397916101i</v>
      </c>
      <c r="CQ224" s="240" t="str">
        <f t="shared" ca="1" si="266"/>
        <v>1,71089999868405E-14+0,99758303288664i</v>
      </c>
      <c r="CR224" s="240" t="str">
        <f t="shared" ca="1" si="267"/>
        <v>0,0977802361249271-0,992779397916104i</v>
      </c>
      <c r="CS224" s="240" t="str">
        <f t="shared" ca="1" si="268"/>
        <v>-0,194618795123872+0,97841475463519i</v>
      </c>
      <c r="CT224" s="240" t="str">
        <f t="shared" ca="1" si="269"/>
        <v>0,289583068736314-0,954627442411209i</v>
      </c>
      <c r="CU224" s="240" t="str">
        <f t="shared" ca="1" si="270"/>
        <v>-0,381758499094638+0,921646546064335i</v>
      </c>
      <c r="CV224" s="240" t="str">
        <f t="shared" ca="1" si="271"/>
        <v>0,470257386415322-0,879789689656078i</v>
      </c>
      <c r="CW224" s="240" t="str">
        <f t="shared" ca="1" si="272"/>
        <v>-0,554227438036946+0,829459977594043i</v>
      </c>
      <c r="CX224" s="240" t="str">
        <f t="shared" ca="1" si="273"/>
        <v>0,632859976458724-0,77114211251881i</v>
      </c>
      <c r="CY224" s="240" t="str">
        <f t="shared" ca="1" si="274"/>
        <v>-0,705397727350693+0,705397727350879i</v>
      </c>
      <c r="CZ224" s="240" t="str">
        <f t="shared" ca="1" si="275"/>
        <v>0,771142112518677-0,632859976458884i</v>
      </c>
      <c r="DA224" s="240" t="str">
        <f t="shared" ca="1" si="276"/>
        <v>-0,829459977593897+0,554227438037166i</v>
      </c>
      <c r="DB224" s="240" t="str">
        <f t="shared" ca="1" si="277"/>
        <v>0,879789689655953-0,470257386415555i</v>
      </c>
      <c r="DC224" s="240" t="str">
        <f t="shared" ca="1" si="278"/>
        <v>-0,921646546064635+0,381758499093914i</v>
      </c>
      <c r="DD224" s="240" t="str">
        <f t="shared" ca="1" si="279"/>
        <v>0,954627442411421-0,289583068735618i</v>
      </c>
      <c r="DE224" s="240" t="str">
        <f t="shared" ca="1" si="280"/>
        <v>-0,978414754635139+0,194618795124131i</v>
      </c>
      <c r="DF224" s="240" t="str">
        <f t="shared" ca="1" si="281"/>
        <v>0,992779397916081-0,097780236125162i</v>
      </c>
      <c r="DG224" s="240" t="str">
        <f t="shared" ca="1" si="282"/>
        <v>-0,99758303288664+2,4735492073145E-13i</v>
      </c>
      <c r="DH224" s="240" t="str">
        <f t="shared" ca="1" si="283"/>
        <v>0,992779397916124+0,0977802361247262i</v>
      </c>
      <c r="DI224" s="240" t="str">
        <f t="shared" ca="1" si="284"/>
        <v>-0,978414754635224-0,194618795123701i</v>
      </c>
      <c r="DJ224" s="240" t="str">
        <f t="shared" ca="1" si="285"/>
        <v>0,954627442411268+0,289583068736121i</v>
      </c>
      <c r="DK224" s="240" t="str">
        <f t="shared" ca="1" si="286"/>
        <v>-0,921646546064411-0,381758499094451i</v>
      </c>
      <c r="DL224" s="240" t="str">
        <f t="shared" ca="1" si="287"/>
        <v>0,879789689655706+0,470257386416019i</v>
      </c>
      <c r="DM224" s="240" t="str">
        <f t="shared" ca="1" si="288"/>
        <v>-0,829459977593604-0,554227438037603i</v>
      </c>
      <c r="DN224" s="240" t="str">
        <f t="shared" ca="1" si="289"/>
        <v>0,771142112518955+0,632859976458545i</v>
      </c>
      <c r="DO224" s="240" t="str">
        <f t="shared" ca="1" si="290"/>
        <v>-0,705397727351002-0,70539772735057i</v>
      </c>
      <c r="DP224" s="240" t="str">
        <f t="shared" ca="1" si="291"/>
        <v>0,632859976459062+0,771142112518531i</v>
      </c>
      <c r="DQ224" s="240" t="str">
        <f t="shared" ca="1" si="292"/>
        <v>-0,55422743803731-0,8294599775938i</v>
      </c>
      <c r="DR224" s="240" t="str">
        <f t="shared" ca="1" si="293"/>
        <v>0,470257386415759+0,879789689655846i</v>
      </c>
      <c r="DS224" s="240" t="str">
        <f t="shared" ca="1" si="294"/>
        <v>-0,381758499094126-0,921646546064546i</v>
      </c>
      <c r="DT224" s="240" t="str">
        <f t="shared" ca="1" si="295"/>
        <v>0,289583068735784+0,954627442411371i</v>
      </c>
      <c r="DU224" s="240" t="str">
        <f t="shared" ca="1" si="296"/>
        <v>-0,194618795123356-0,978414754635293i</v>
      </c>
      <c r="DV224" s="240" t="str">
        <f t="shared" ca="1" si="297"/>
        <v>0,0977802361243754+0,992779397916158i</v>
      </c>
      <c r="DW224" s="240" t="str">
        <f t="shared" ca="1" si="298"/>
        <v>-4,2089481128925E-13-0,99758303288664i</v>
      </c>
      <c r="DX224" s="240" t="str">
        <f t="shared" ca="1" si="299"/>
        <v>-0,097780236124497+0,992779397916146i</v>
      </c>
      <c r="DY224" s="240" t="str">
        <f t="shared" ca="1" si="300"/>
        <v>0,194618795123476-0,978414754635269i</v>
      </c>
      <c r="DZ224" s="240" t="str">
        <f t="shared" ca="1" si="301"/>
        <v>-0,289583068735955+0,954627442411318i</v>
      </c>
      <c r="EA224" s="240" t="str">
        <f t="shared" ca="1" si="302"/>
        <v>0,381758499094239-0,921646546064499i</v>
      </c>
      <c r="EB224" s="240" t="str">
        <f t="shared" ca="1" si="303"/>
        <v>-0,470257386415866+0,879789689655788i</v>
      </c>
      <c r="EC224" s="240" t="str">
        <f t="shared" ca="1" si="304"/>
        <v>0,554227438037412-0,829459977593732i</v>
      </c>
      <c r="ED224" s="240" t="str">
        <f t="shared" ca="1" si="305"/>
        <v>-0,632859976459157+0,771142112518454i</v>
      </c>
      <c r="EE224" s="240" t="str">
        <f t="shared" ca="1" si="306"/>
        <v>0,705397727351129-0,705397727350443i</v>
      </c>
      <c r="EF224" s="240" t="str">
        <f t="shared" ca="1" si="307"/>
        <v>-0,771142112518422+0,632859976459197i</v>
      </c>
      <c r="EG224" s="240" t="str">
        <f t="shared" ca="1" si="308"/>
        <v>0,829459977593672-0,554227438037501i</v>
      </c>
      <c r="EH224" s="240" t="str">
        <f t="shared" ca="1" si="309"/>
        <v>-0,879789689655764+0,470257386415911i</v>
      </c>
      <c r="EI224" s="240" t="str">
        <f t="shared" ca="1" si="310"/>
        <v>0,921646546064458-0,381758499094339i</v>
      </c>
      <c r="EJ224" s="240" t="str">
        <f t="shared" ca="1" si="311"/>
        <v>-0,954627442411303+0,289583068736004i</v>
      </c>
      <c r="EK224" s="240" t="str">
        <f t="shared" ca="1" si="312"/>
        <v>0,978414754635259-0,194618795123527i</v>
      </c>
      <c r="EL224" s="240" t="str">
        <f t="shared" ca="1" si="313"/>
        <v>-0,992779397916136+0,0977802361246046i</v>
      </c>
      <c r="EM224" s="240" t="str">
        <f t="shared" ca="1" si="314"/>
        <v>0,99758303288664+3,69567811328729E-13i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-0,0657798068098603-0,0963478388504967i</v>
      </c>
      <c r="G225" s="247" t="str">
        <f t="shared" si="321"/>
        <v>-0,0433340352677167+0,178007804806585i</v>
      </c>
      <c r="H225" s="247" t="str">
        <f t="shared" si="322"/>
        <v>0,00223290222652732-0,0425517515723684i</v>
      </c>
      <c r="I225" s="247" t="str">
        <f t="shared" si="317"/>
        <v>-0,00194454723603215+0,0434351561567894i</v>
      </c>
      <c r="J225" s="275" t="str">
        <f ca="1">IMPRODUCT(1/N_FFT2,ED100)</f>
        <v>0,00459923736306969+0,0000799878669255305i</v>
      </c>
      <c r="K225" s="274" t="str">
        <f t="shared" ca="1" si="318"/>
        <v>-0,0000124177197927719+0,000199613052881526i</v>
      </c>
      <c r="N225" s="265">
        <f t="shared" ca="1" si="185"/>
        <v>2.9975882731905408</v>
      </c>
      <c r="O225" s="240">
        <f t="shared" ca="1" si="186"/>
        <v>0.99758827319054089</v>
      </c>
      <c r="P225" s="240" t="str">
        <f t="shared" ca="1" si="187"/>
        <v>-0,9948852645475-0,0733871459694105i</v>
      </c>
      <c r="Q225" s="240" t="str">
        <f t="shared" ca="1" si="188"/>
        <v>0,986790886456411+0,146376600636358i</v>
      </c>
      <c r="R225" s="240" t="str">
        <f t="shared" ca="1" si="189"/>
        <v>-0,973349003053469-0,218572827821995i</v>
      </c>
      <c r="S225" s="240" t="str">
        <f t="shared" ca="1" si="190"/>
        <v>0,954632457069462+0,289584589915981i</v>
      </c>
      <c r="T225" s="240" t="str">
        <f t="shared" ca="1" si="191"/>
        <v>-0,930742675088752-0,359027068026797i</v>
      </c>
      <c r="U225" s="241" t="str">
        <f t="shared" ca="1" si="192"/>
        <v>0,901809117909756+0,42652394734893i</v>
      </c>
      <c r="V225" s="240" t="str">
        <f t="shared" ca="1" si="193"/>
        <v>-0,867988578985704-0,49170945644523i</v>
      </c>
      <c r="W225" s="240" t="str">
        <f t="shared" ca="1" si="194"/>
        <v>0,829464334747327+0,554230349394058i</v>
      </c>
      <c r="X225" s="240" t="str">
        <f t="shared" ca="1" si="195"/>
        <v>-0,786445151411932-0,61374782005963i</v>
      </c>
      <c r="Y225" s="240" t="str">
        <f t="shared" ca="1" si="196"/>
        <v>0,739164153661425+0,6699393381115i</v>
      </c>
      <c r="Z225" s="240" t="str">
        <f t="shared" ca="1" si="197"/>
        <v>-0,687877561319112-0,722500396844843i</v>
      </c>
      <c r="AA225" s="240" t="str">
        <f t="shared" ca="1" si="198"/>
        <v>0,632863300872497+0,771146163328362i</v>
      </c>
      <c r="AB225" s="240" t="str">
        <f t="shared" ca="1" si="199"/>
        <v>-0,57441949936552-0,815613021938683i</v>
      </c>
      <c r="AC225" s="240" t="str">
        <f t="shared" ca="1" si="200"/>
        <v>0,512862868822274+0,85566000291627i</v>
      </c>
      <c r="AD225" s="240" t="str">
        <f t="shared" ca="1" si="201"/>
        <v>-0,44852698995701-0,891070088201478i</v>
      </c>
      <c r="AE225" s="240" t="str">
        <f t="shared" ca="1" si="202"/>
        <v>0,381760504471701+0,921651387474026i</v>
      </c>
      <c r="AF225" s="240" t="str">
        <f t="shared" ca="1" si="203"/>
        <v>-0,312925225735931-0,947238178023564i</v>
      </c>
      <c r="AG225" s="240" t="str">
        <f t="shared" ca="1" si="204"/>
        <v>0,242394178089238+0,967691802815198i</v>
      </c>
      <c r="AH225" s="240" t="str">
        <f t="shared" ca="1" si="205"/>
        <v>-0,170549575389814-0,982901421884026i</v>
      </c>
      <c r="AI225" s="240" t="str">
        <f t="shared" ca="1" si="206"/>
        <v>0,097780749764391+0,992784612986522i</v>
      </c>
      <c r="AJ225" s="240" t="str">
        <f t="shared" ca="1" si="207"/>
        <v>-0,0244820417841129-0,997287818253771i</v>
      </c>
      <c r="AK225" s="240" t="str">
        <f t="shared" ca="1" si="208"/>
        <v>-0,0489493365017743+0,996386634426276i</v>
      </c>
      <c r="AL225" s="240" t="str">
        <f t="shared" ca="1" si="209"/>
        <v>0,122115454092074-0,990085945097279i</v>
      </c>
      <c r="AM225" s="240" t="str">
        <f t="shared" ca="1" si="210"/>
        <v>-0,194619817456232+0,978419894248164i</v>
      </c>
      <c r="AN225" s="240" t="str">
        <f t="shared" ca="1" si="211"/>
        <v>0,266069519167238-0,961451701219255i</v>
      </c>
      <c r="AO225" s="240" t="str">
        <f t="shared" ca="1" si="212"/>
        <v>-0,336077367100998+0,939273318118718i</v>
      </c>
      <c r="AP225" s="240" t="str">
        <f t="shared" ca="1" si="213"/>
        <v>0,404263982663732-0,912004931526219i</v>
      </c>
      <c r="AQ225" s="240" t="str">
        <f t="shared" ca="1" si="214"/>
        <v>-0,470259856677909+0,879794311191291i</v>
      </c>
      <c r="AR225" s="240" t="str">
        <f t="shared" ca="1" si="215"/>
        <v>-0,470259856677909+0,879794311191291i</v>
      </c>
      <c r="AS225" s="240" t="str">
        <f t="shared" ca="1" si="216"/>
        <v>-0,594262640509392+0,80127041434343i</v>
      </c>
      <c r="AT225" s="240" t="str">
        <f t="shared" ca="1" si="217"/>
        <v>0,651597568497187-0,75538266563103i</v>
      </c>
      <c r="AU225" s="240" t="str">
        <f t="shared" ca="1" si="218"/>
        <v>-0,705401432805237+0,705401432805182i</v>
      </c>
      <c r="AV225" s="240" t="str">
        <f t="shared" ca="1" si="219"/>
        <v>0,755382665631218-0,651597568496967i</v>
      </c>
      <c r="AW225" s="240" t="str">
        <f t="shared" ca="1" si="220"/>
        <v>-0,80127041434318+0,594262640509728i</v>
      </c>
      <c r="AX225" s="240" t="str">
        <f t="shared" ca="1" si="221"/>
        <v>0,842816009256263-0,533707351784319i</v>
      </c>
      <c r="AY225" s="240" t="str">
        <f t="shared" ca="1" si="222"/>
        <v>-0,879794311191374+0,470259856677754i</v>
      </c>
      <c r="AZ225" s="240" t="str">
        <f t="shared" ca="1" si="223"/>
        <v>0,912004931526416-0,404263982663286i</v>
      </c>
      <c r="BA225" s="240" t="str">
        <f t="shared" ca="1" si="224"/>
        <v>-0,939273318118643+0,336077367101206i</v>
      </c>
      <c r="BB225" s="240" t="str">
        <f t="shared" ca="1" si="225"/>
        <v>0,961451701219249-0,26606951916726i</v>
      </c>
      <c r="BC225" s="240" t="str">
        <f t="shared" ca="1" si="226"/>
        <v>-0,978419894248218+0,194619817455962i</v>
      </c>
      <c r="BD225" s="240" t="str">
        <f t="shared" ca="1" si="227"/>
        <v>0,990085945097228-0,12211545409249i</v>
      </c>
      <c r="BE225" s="240" t="str">
        <f t="shared" ca="1" si="228"/>
        <v>-0,99638663442627+0,0489493365018958i</v>
      </c>
      <c r="BF225" s="240" t="str">
        <f t="shared" ca="1" si="229"/>
        <v>0,997287818253766+0,0244820417843031i</v>
      </c>
      <c r="BG225" s="240" t="str">
        <f t="shared" ca="1" si="230"/>
        <v>-0,992784612986476-0,0977807497648553i</v>
      </c>
      <c r="BH225" s="240" t="str">
        <f t="shared" ca="1" si="231"/>
        <v>0,982901421884081+0,170549575389498i</v>
      </c>
      <c r="BI225" s="240" t="str">
        <f t="shared" ca="1" si="232"/>
        <v>-0,967691802815202-0,242394178089223i</v>
      </c>
      <c r="BJ225" s="240" t="str">
        <f t="shared" ca="1" si="233"/>
        <v>0,947238178023473+0,312925225736207i</v>
      </c>
      <c r="BK225" s="240" t="str">
        <f t="shared" ca="1" si="234"/>
        <v>-0,92165138747419-0,381760504471307i</v>
      </c>
      <c r="BL225" s="240" t="str">
        <f t="shared" ca="1" si="235"/>
        <v>0,891070088201532+0,448526989956901i</v>
      </c>
      <c r="BM225" s="240" t="str">
        <f t="shared" ca="1" si="236"/>
        <v>-0,855660002916227-0,512862868822345i</v>
      </c>
      <c r="BN225" s="240" t="str">
        <f t="shared" ca="1" si="237"/>
        <v>0,815613021938459+0,574419499365839i</v>
      </c>
      <c r="BO225" s="240" t="str">
        <f t="shared" ca="1" si="238"/>
        <v>-0,771146163328569-0,632863300872243i</v>
      </c>
      <c r="BP225" s="240" t="str">
        <f t="shared" ca="1" si="239"/>
        <v>0,722500396844859+0,687877561319096i</v>
      </c>
      <c r="BQ225" s="240" t="str">
        <f t="shared" ca="1" si="240"/>
        <v>-0,669939338111289-0,739164153661617i</v>
      </c>
      <c r="BR225" s="240" t="str">
        <f t="shared" ca="1" si="241"/>
        <v>0,61374782005997+0,786445151411667i</v>
      </c>
      <c r="BS225" s="240" t="str">
        <f t="shared" ca="1" si="242"/>
        <v>-0,554230349394245-0,829464334747203i</v>
      </c>
      <c r="BT225" s="240" t="str">
        <f t="shared" ca="1" si="243"/>
        <v>0,49170945644516+0,867988578985744i</v>
      </c>
      <c r="BU225" s="240" t="str">
        <f t="shared" ca="1" si="244"/>
        <v>-0,426523947348582-0,901809117909921i</v>
      </c>
      <c r="BV225" s="240" t="str">
        <f t="shared" ca="1" si="245"/>
        <v>0,359027068027105+0,930742675088634i</v>
      </c>
      <c r="BW225" s="240" t="str">
        <f t="shared" ca="1" si="246"/>
        <v>-0,289584589916004-0,954632457069455i</v>
      </c>
      <c r="BX225" s="240" t="str">
        <f t="shared" ca="1" si="247"/>
        <v>0,21857282782177+0,97334900305352i</v>
      </c>
      <c r="BY225" s="240" t="str">
        <f t="shared" ca="1" si="248"/>
        <v>-0,146376600636846-0,986790886456339i</v>
      </c>
      <c r="BZ225" s="240" t="str">
        <f t="shared" ca="1" si="249"/>
        <v>0,0733871459696184+0,994885264547485i</v>
      </c>
      <c r="CA225" s="240" t="str">
        <f t="shared" ca="1" si="250"/>
        <v>7,67495481496023E-14-0,997588273190541i</v>
      </c>
      <c r="CB225" s="240" t="str">
        <f t="shared" ca="1" si="251"/>
        <v>-0,0733871459697715+0,994885264547473i</v>
      </c>
      <c r="CC225" s="240" t="str">
        <f t="shared" ca="1" si="252"/>
        <v>0,146376600635989-0,986790886456466i</v>
      </c>
      <c r="CD225" s="240" t="str">
        <f t="shared" ca="1" si="253"/>
        <v>-0,218572827821919+0,973349003053486i</v>
      </c>
      <c r="CE225" s="240" t="str">
        <f t="shared" ca="1" si="254"/>
        <v>0,289584589916151-0,954632457069411i</v>
      </c>
      <c r="CF225" s="240" t="str">
        <f t="shared" ca="1" si="255"/>
        <v>-0,359027068027247+0,930742675088578i</v>
      </c>
      <c r="CG225" s="240" t="str">
        <f t="shared" ca="1" si="256"/>
        <v>0,426523947348721-0,901809117909855i</v>
      </c>
      <c r="CH225" s="240" t="str">
        <f t="shared" ca="1" si="257"/>
        <v>-0,491709456445293+0,867988578985669i</v>
      </c>
      <c r="CI225" s="240" t="str">
        <f t="shared" ca="1" si="258"/>
        <v>0,554230349394372-0,829464334747117i</v>
      </c>
      <c r="CJ225" s="240" t="str">
        <f t="shared" ca="1" si="259"/>
        <v>-0,613747820059308+0,786445151412183i</v>
      </c>
      <c r="CK225" s="240" t="str">
        <f t="shared" ca="1" si="260"/>
        <v>0,669939338111402-0,739164153661513i</v>
      </c>
      <c r="CL225" s="240" t="str">
        <f t="shared" ca="1" si="261"/>
        <v>-0,722500396844965+0,687877561318985i</v>
      </c>
      <c r="CM225" s="240" t="str">
        <f t="shared" ca="1" si="262"/>
        <v>0,771146163328667-0,632863300872125i</v>
      </c>
      <c r="CN225" s="240" t="str">
        <f t="shared" ca="1" si="263"/>
        <v>-0,815613021938563+0,57441949936569i</v>
      </c>
      <c r="CO225" s="240" t="str">
        <f t="shared" ca="1" si="264"/>
        <v>0,855660002916306-0,512862868822214i</v>
      </c>
      <c r="CP225" s="240" t="str">
        <f t="shared" ca="1" si="265"/>
        <v>-0,891070088201602+0,448526989956764i</v>
      </c>
      <c r="CQ225" s="240" t="str">
        <f t="shared" ca="1" si="266"/>
        <v>0,921651387473868-0,381760504472082i</v>
      </c>
      <c r="CR225" s="240" t="str">
        <f t="shared" ca="1" si="267"/>
        <v>-0,947238178023522+0,312925225736061i</v>
      </c>
      <c r="CS225" s="240" t="str">
        <f t="shared" ca="1" si="268"/>
        <v>0,967691802815238-0,242394178089074i</v>
      </c>
      <c r="CT225" s="240" t="str">
        <f t="shared" ca="1" si="269"/>
        <v>-0,982901421884107+0,170549575389347i</v>
      </c>
      <c r="CU225" s="240" t="str">
        <f t="shared" ca="1" si="270"/>
        <v>0,992784612986491-0,0977807497647026i</v>
      </c>
      <c r="CV225" s="240" t="str">
        <f t="shared" ca="1" si="271"/>
        <v>-0,997287818253771+0,0244820417841212i</v>
      </c>
      <c r="CW225" s="240" t="str">
        <f t="shared" ca="1" si="272"/>
        <v>0,996386634426261+0,0489493365020775i</v>
      </c>
      <c r="CX225" s="240" t="str">
        <f t="shared" ca="1" si="273"/>
        <v>-0,99008594509733-0,122115454091658i</v>
      </c>
      <c r="CY225" s="240" t="str">
        <f t="shared" ca="1" si="274"/>
        <v>0,978419894248185+0,194619817456127i</v>
      </c>
      <c r="CZ225" s="240" t="str">
        <f t="shared" ca="1" si="275"/>
        <v>-0,961451701219204-0,266069519167422i</v>
      </c>
      <c r="DA225" s="240" t="str">
        <f t="shared" ca="1" si="276"/>
        <v>0,939273318118582+0,336077367101377i</v>
      </c>
      <c r="DB225" s="240" t="str">
        <f t="shared" ca="1" si="277"/>
        <v>-0,912004931526349-0,404263982663439i</v>
      </c>
      <c r="DC225" s="240" t="str">
        <f t="shared" ca="1" si="278"/>
        <v>0,879794311191295+0,470259856677901i</v>
      </c>
      <c r="DD225" s="240" t="str">
        <f t="shared" ca="1" si="279"/>
        <v>-0,842816009256174-0,533707351784461i</v>
      </c>
      <c r="DE225" s="240" t="str">
        <f t="shared" ca="1" si="280"/>
        <v>0,801270414343679+0,594262640509054i</v>
      </c>
      <c r="DF225" s="240" t="str">
        <f t="shared" ca="1" si="281"/>
        <v>-0,755382665631108-0,651597568497094i</v>
      </c>
      <c r="DG225" s="240" t="str">
        <f t="shared" ca="1" si="282"/>
        <v>0,705401432805118+0,705401432805301i</v>
      </c>
      <c r="DH225" s="240" t="str">
        <f t="shared" ca="1" si="283"/>
        <v>-0,651597568496899-0,755382665631278i</v>
      </c>
      <c r="DI225" s="240" t="str">
        <f t="shared" ca="1" si="284"/>
        <v>0,594262640509667+0,801270414343225i</v>
      </c>
      <c r="DJ225" s="240" t="str">
        <f t="shared" ca="1" si="285"/>
        <v>-0,533707351784242-0,842816009256312i</v>
      </c>
      <c r="DK225" s="240" t="str">
        <f t="shared" ca="1" si="286"/>
        <v>0,470259856677674+0,879794311191417i</v>
      </c>
      <c r="DL225" s="240" t="str">
        <f t="shared" ca="1" si="287"/>
        <v>-0,404263982664136-0,91200493152604i</v>
      </c>
      <c r="DM225" s="240" t="str">
        <f t="shared" ca="1" si="288"/>
        <v>0,336077367101134+0,939273318118669i</v>
      </c>
      <c r="DN225" s="240" t="str">
        <f t="shared" ca="1" si="289"/>
        <v>-0,266069519167172-0,961451701219273i</v>
      </c>
      <c r="DO225" s="240" t="str">
        <f t="shared" ca="1" si="290"/>
        <v>0,194619817455873+0,978419894248235i</v>
      </c>
      <c r="DP225" s="240" t="str">
        <f t="shared" ca="1" si="291"/>
        <v>-0,122115454092414-0,990085945097237i</v>
      </c>
      <c r="DQ225" s="240" t="str">
        <f t="shared" ca="1" si="292"/>
        <v>0,0489493365018192+0,996386634426274i</v>
      </c>
      <c r="DR225" s="240" t="str">
        <f t="shared" ca="1" si="293"/>
        <v>0,0244820417843798-0,997287818253764i</v>
      </c>
      <c r="DS225" s="240" t="str">
        <f t="shared" ca="1" si="294"/>
        <v>-0,0977807497649599+0,992784612986466i</v>
      </c>
      <c r="DT225" s="240" t="str">
        <f t="shared" ca="1" si="295"/>
        <v>0,170549575389574-0,982901421884068i</v>
      </c>
      <c r="DU225" s="240" t="str">
        <f t="shared" ca="1" si="296"/>
        <v>-0,242394178089298+0,967691802815183i</v>
      </c>
      <c r="DV225" s="240" t="str">
        <f t="shared" ca="1" si="297"/>
        <v>0,312925225736279-0,947238178023449i</v>
      </c>
      <c r="DW225" s="240" t="str">
        <f t="shared" ca="1" si="298"/>
        <v>-0,381760504471378+0,92165138747416i</v>
      </c>
      <c r="DX225" s="240" t="str">
        <f t="shared" ca="1" si="299"/>
        <v>0,44852698995697-0,891070088201498i</v>
      </c>
      <c r="DY225" s="240" t="str">
        <f t="shared" ca="1" si="300"/>
        <v>-0,512862868822411+0,855660002916188i</v>
      </c>
      <c r="DZ225" s="240" t="str">
        <f t="shared" ca="1" si="301"/>
        <v>0,574419499365901-0,815613021938414i</v>
      </c>
      <c r="EA225" s="240" t="str">
        <f t="shared" ca="1" si="302"/>
        <v>-0,632863300872303+0,771146163328522i</v>
      </c>
      <c r="EB225" s="240" t="str">
        <f t="shared" ca="1" si="303"/>
        <v>0,687877561319152-0,722500396844806i</v>
      </c>
      <c r="EC225" s="240" t="str">
        <f t="shared" ca="1" si="304"/>
        <v>-0,739164153661668+0,669939338111232i</v>
      </c>
      <c r="ED225" s="240" t="str">
        <f t="shared" ca="1" si="305"/>
        <v>0,786445151411714-0,613747820059909i</v>
      </c>
      <c r="EE225" s="240" t="str">
        <f t="shared" ca="1" si="306"/>
        <v>-0,829464334747244+0,554230349394181i</v>
      </c>
      <c r="EF225" s="240" t="str">
        <f t="shared" ca="1" si="307"/>
        <v>0,867988578985781-0,491709456445093i</v>
      </c>
      <c r="EG225" s="240" t="str">
        <f t="shared" ca="1" si="308"/>
        <v>-0,901809117909954+0,426523947348512i</v>
      </c>
      <c r="EH225" s="240" t="str">
        <f t="shared" ca="1" si="309"/>
        <v>0,930742675088661-0,359027068027033i</v>
      </c>
      <c r="EI225" s="240" t="str">
        <f t="shared" ca="1" si="310"/>
        <v>-0,954632457069477+0,28958458991593i</v>
      </c>
      <c r="EJ225" s="240" t="str">
        <f t="shared" ca="1" si="311"/>
        <v>0,973349003053537-0,218572827821695i</v>
      </c>
      <c r="EK225" s="240" t="str">
        <f t="shared" ca="1" si="312"/>
        <v>-0,98679088645635+0,14637660063677i</v>
      </c>
      <c r="EL225" s="240" t="str">
        <f t="shared" ca="1" si="313"/>
        <v>0,99488526454749-0,0733871459695419i</v>
      </c>
      <c r="EM225" s="240" t="str">
        <f t="shared" ca="1" si="314"/>
        <v>-0,997588273190541-1,53499096299204E-13i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-0,0654024040696845-0,0950716478307969i</v>
      </c>
      <c r="G226" s="247" t="str">
        <f t="shared" si="321"/>
        <v>-0,0425704371265829+0,176741867098362i</v>
      </c>
      <c r="H226" s="247" t="str">
        <f t="shared" si="322"/>
        <v>0,00222832214934489-0,0422133855040705i</v>
      </c>
      <c r="I226" s="247" t="str">
        <f t="shared" si="317"/>
        <v>-0,00194281828736457+0,0430716394055962i</v>
      </c>
      <c r="J226" s="275" t="str">
        <f ca="1">IMPRODUCT(1/N_FFT2,EE100)</f>
        <v>0,00405621655859742-8,0409137858859E-08i</v>
      </c>
      <c r="K226" s="274" t="str">
        <f t="shared" ca="1" si="318"/>
        <v>-7,87702835416328E-06+0,00017470805318326i</v>
      </c>
      <c r="N226" s="265">
        <f t="shared" ca="1" si="185"/>
        <v>2.9975919959417903</v>
      </c>
      <c r="O226" s="240">
        <f t="shared" ca="1" si="186"/>
        <v>0.99759199594179038</v>
      </c>
      <c r="P226" s="240" t="str">
        <f t="shared" ca="1" si="187"/>
        <v>-0,996390352693309-0,0489495191685133i</v>
      </c>
      <c r="Q226" s="240" t="str">
        <f t="shared" ca="1" si="188"/>
        <v>0,992788317811702+0,0977811146578684i</v>
      </c>
      <c r="R226" s="240" t="str">
        <f t="shared" ca="1" si="189"/>
        <v>-0,9867945689145-0,146377146877408i</v>
      </c>
      <c r="S226" s="240" t="str">
        <f t="shared" ca="1" si="190"/>
        <v>0,978423545467785+0,194620543729007i</v>
      </c>
      <c r="T226" s="240" t="str">
        <f t="shared" ca="1" si="191"/>
        <v>-0,96769541400027-0,242395082643958i</v>
      </c>
      <c r="U226" s="241" t="str">
        <f t="shared" ca="1" si="192"/>
        <v>0,954636019520296+0,289585670573614i</v>
      </c>
      <c r="V226" s="240" t="str">
        <f t="shared" ca="1" si="193"/>
        <v>-0,939276823253087-0,336078621258053i</v>
      </c>
      <c r="W226" s="240" t="str">
        <f t="shared" ca="1" si="194"/>
        <v>0,921654826847695+0,381761929106964i</v>
      </c>
      <c r="X226" s="240" t="str">
        <f t="shared" ca="1" si="195"/>
        <v>-0,901812483237036-0,42652553903017i</v>
      </c>
      <c r="Y226" s="240" t="str">
        <f t="shared" ca="1" si="196"/>
        <v>0,87979759436477+0,470261611570718i</v>
      </c>
      <c r="Z226" s="240" t="str">
        <f t="shared" ca="1" si="197"/>
        <v>-0,855663196026561-0,512864782698847i</v>
      </c>
      <c r="AA226" s="240" t="str">
        <f t="shared" ca="1" si="198"/>
        <v>0,829467430101824+0,554232417643899i</v>
      </c>
      <c r="AB226" s="240" t="str">
        <f t="shared" ca="1" si="199"/>
        <v>-0,801273404485263-0,594264858149733i</v>
      </c>
      <c r="AC226" s="240" t="str">
        <f t="shared" ca="1" si="200"/>
        <v>0,771149041053977+0,632865662560908i</v>
      </c>
      <c r="AD226" s="240" t="str">
        <f t="shared" ca="1" si="201"/>
        <v>-0,739166912038176-0,669941838158412i</v>
      </c>
      <c r="AE226" s="240" t="str">
        <f t="shared" ca="1" si="202"/>
        <v>0,705404065187833+0,705404065187892i</v>
      </c>
      <c r="AF226" s="240" t="str">
        <f t="shared" ca="1" si="203"/>
        <v>-0,669941838158424-0,739166912038165i</v>
      </c>
      <c r="AG226" s="240" t="str">
        <f t="shared" ca="1" si="204"/>
        <v>0,632865662560838+0,771149041054034i</v>
      </c>
      <c r="AH226" s="240" t="str">
        <f t="shared" ca="1" si="205"/>
        <v>-0,59426485814974-0,801273404485258i</v>
      </c>
      <c r="AI226" s="240" t="str">
        <f t="shared" ca="1" si="206"/>
        <v>0,554232417643906+0,829467430101819i</v>
      </c>
      <c r="AJ226" s="240" t="str">
        <f t="shared" ca="1" si="207"/>
        <v>-0,512864782698861-0,855663196026553i</v>
      </c>
      <c r="AK226" s="240" t="str">
        <f t="shared" ca="1" si="208"/>
        <v>0,470261611570735+0,879797594364761i</v>
      </c>
      <c r="AL226" s="240" t="str">
        <f t="shared" ca="1" si="209"/>
        <v>-0,426525539030184-0,901812483237029i</v>
      </c>
      <c r="AM226" s="240" t="str">
        <f t="shared" ca="1" si="210"/>
        <v>0,381761929106972+0,921654826847691i</v>
      </c>
      <c r="AN226" s="240" t="str">
        <f t="shared" ca="1" si="211"/>
        <v>-0,336078621258068-0,939276823253082i</v>
      </c>
      <c r="AO226" s="240" t="str">
        <f t="shared" ca="1" si="212"/>
        <v>0,289585670573622+0,954636019520293i</v>
      </c>
      <c r="AP226" s="240" t="str">
        <f t="shared" ca="1" si="213"/>
        <v>-0,242395082643974-0,967695414000265i</v>
      </c>
      <c r="AQ226" s="240" t="str">
        <f t="shared" ca="1" si="214"/>
        <v>0,194620543729018+0,978423545467783i</v>
      </c>
      <c r="AR226" s="240" t="str">
        <f t="shared" ca="1" si="215"/>
        <v>0,194620543729018+0,978423545467783i</v>
      </c>
      <c r="AS226" s="240" t="str">
        <f t="shared" ca="1" si="216"/>
        <v>0,097781114657892+0,9927883178117i</v>
      </c>
      <c r="AT226" s="240" t="str">
        <f t="shared" ca="1" si="217"/>
        <v>-0,0489495191684714-0,996390352693311i</v>
      </c>
      <c r="AU226" s="240" t="str">
        <f t="shared" ca="1" si="218"/>
        <v>1,56429483929031E-14+0,99759199594179i</v>
      </c>
      <c r="AV226" s="240" t="str">
        <f t="shared" ca="1" si="219"/>
        <v>0,0489495191684543-0,996390352693312i</v>
      </c>
      <c r="AW226" s="240" t="str">
        <f t="shared" ca="1" si="220"/>
        <v>-0,0977811146582558+0,992788317811664i</v>
      </c>
      <c r="AX226" s="240" t="str">
        <f t="shared" ca="1" si="221"/>
        <v>0,14637714687726-0,986794568914522i</v>
      </c>
      <c r="AY226" s="240" t="str">
        <f t="shared" ca="1" si="222"/>
        <v>-0,194620543729293+0,978423545467728i</v>
      </c>
      <c r="AZ226" s="240" t="str">
        <f t="shared" ca="1" si="223"/>
        <v>0,242395082643752-0,967695414000321i</v>
      </c>
      <c r="BA226" s="240" t="str">
        <f t="shared" ca="1" si="224"/>
        <v>-0,289585670573796+0,954636019520241i</v>
      </c>
      <c r="BB226" s="240" t="str">
        <f t="shared" ca="1" si="225"/>
        <v>0,336078621257759-0,939276823253193i</v>
      </c>
      <c r="BC226" s="240" t="str">
        <f t="shared" ca="1" si="226"/>
        <v>-0,381761929107048+0,92165482684766i</v>
      </c>
      <c r="BD226" s="240" t="str">
        <f t="shared" ca="1" si="227"/>
        <v>0,426525539029797-0,901812483237212i</v>
      </c>
      <c r="BE226" s="240" t="str">
        <f t="shared" ca="1" si="228"/>
        <v>-0,470261611570708+0,879797594364776i</v>
      </c>
      <c r="BF226" s="240" t="str">
        <f t="shared" ca="1" si="229"/>
        <v>0,51286478269926-0,855663196026314i</v>
      </c>
      <c r="BG226" s="240" t="str">
        <f t="shared" ca="1" si="230"/>
        <v>-0,554232417643792+0,829467430101895i</v>
      </c>
      <c r="BH226" s="240" t="str">
        <f t="shared" ca="1" si="231"/>
        <v>0,594264858150045-0,801273404485032i</v>
      </c>
      <c r="BI226" s="240" t="str">
        <f t="shared" ca="1" si="232"/>
        <v>-0,632865662560742+0,771149041054113i</v>
      </c>
      <c r="BJ226" s="240" t="str">
        <f t="shared" ca="1" si="233"/>
        <v>0,669941838158617-0,739166912037991i</v>
      </c>
      <c r="BK226" s="240" t="str">
        <f t="shared" ca="1" si="234"/>
        <v>-0,705404065187681+0,705404065188045i</v>
      </c>
      <c r="BL226" s="240" t="str">
        <f t="shared" ca="1" si="235"/>
        <v>0,739166912038293-0,669941838158284i</v>
      </c>
      <c r="BM226" s="240" t="str">
        <f t="shared" ca="1" si="236"/>
        <v>-0,771149041053768+0,632865662561162i</v>
      </c>
      <c r="BN226" s="240" t="str">
        <f t="shared" ca="1" si="237"/>
        <v>0,801273404485316-0,594264858149661i</v>
      </c>
      <c r="BO226" s="240" t="str">
        <f t="shared" ca="1" si="238"/>
        <v>-0,829467430101593+0,554232417644243i</v>
      </c>
      <c r="BP226" s="240" t="str">
        <f t="shared" ca="1" si="239"/>
        <v>0,855663196026545-0,512864782698874i</v>
      </c>
      <c r="BQ226" s="240" t="str">
        <f t="shared" ca="1" si="240"/>
        <v>-0,879797594364987+0,470261611570311i</v>
      </c>
      <c r="BR226" s="240" t="str">
        <f t="shared" ca="1" si="241"/>
        <v>0,901812483236986-0,426525539030275i</v>
      </c>
      <c r="BS226" s="240" t="str">
        <f t="shared" ca="1" si="242"/>
        <v>-0,921654826847838+0,38176192910662i</v>
      </c>
      <c r="BT226" s="240" t="str">
        <f t="shared" ca="1" si="243"/>
        <v>0,939276823253009-0,336078621258269i</v>
      </c>
      <c r="BU226" s="240" t="str">
        <f t="shared" ca="1" si="244"/>
        <v>-0,95463601952038+0,289585670573339i</v>
      </c>
      <c r="BV226" s="240" t="str">
        <f t="shared" ca="1" si="245"/>
        <v>0,967695414000194-0,242395082644265i</v>
      </c>
      <c r="BW226" s="240" t="str">
        <f t="shared" ca="1" si="246"/>
        <v>-0,978423545467819+0,194620543728839i</v>
      </c>
      <c r="BX226" s="240" t="str">
        <f t="shared" ca="1" si="247"/>
        <v>0,986794568914443-0,146377146877797i</v>
      </c>
      <c r="BY226" s="240" t="str">
        <f t="shared" ca="1" si="248"/>
        <v>-0,99278831781171+0,0977811146577946i</v>
      </c>
      <c r="BZ226" s="240" t="str">
        <f t="shared" ca="1" si="249"/>
        <v>0,996390352693286-0,0489495191689826i</v>
      </c>
      <c r="CA226" s="240" t="str">
        <f t="shared" ca="1" si="250"/>
        <v>-0,99759199594179+3,12858967858063E-14i</v>
      </c>
      <c r="CB226" s="240" t="str">
        <f t="shared" ca="1" si="251"/>
        <v>0,996390352693288+0,0489495191689484i</v>
      </c>
      <c r="CC226" s="240" t="str">
        <f t="shared" ca="1" si="252"/>
        <v>-0,992788317811713-0,0977811146577606i</v>
      </c>
      <c r="CD226" s="240" t="str">
        <f t="shared" ca="1" si="253"/>
        <v>0,986794568914452+0,146377146877735i</v>
      </c>
      <c r="CE226" s="240" t="str">
        <f t="shared" ca="1" si="254"/>
        <v>-0,978423545467831-0,194620543728777i</v>
      </c>
      <c r="CF226" s="240" t="str">
        <f t="shared" ca="1" si="255"/>
        <v>0,967695414000202+0,242395082644232i</v>
      </c>
      <c r="CG226" s="240" t="str">
        <f t="shared" ca="1" si="256"/>
        <v>-0,954636019520389-0,289585670573306i</v>
      </c>
      <c r="CH226" s="240" t="str">
        <f t="shared" ca="1" si="257"/>
        <v>0,939276823253031+0,336078621258211i</v>
      </c>
      <c r="CI226" s="240" t="str">
        <f t="shared" ca="1" si="258"/>
        <v>-0,921654826847862-0,381761929106562i</v>
      </c>
      <c r="CJ226" s="240" t="str">
        <f t="shared" ca="1" si="259"/>
        <v>0,901812483237001+0,426525539030244i</v>
      </c>
      <c r="CK226" s="240" t="str">
        <f t="shared" ca="1" si="260"/>
        <v>-0,879797594364548-0,470261611571131i</v>
      </c>
      <c r="CL226" s="240" t="str">
        <f t="shared" ca="1" si="261"/>
        <v>0,855663196026577+0,512864782698821i</v>
      </c>
      <c r="CM226" s="240" t="str">
        <f t="shared" ca="1" si="262"/>
        <v>-0,829467430101612-0,554232417644215i</v>
      </c>
      <c r="CN226" s="240" t="str">
        <f t="shared" ca="1" si="263"/>
        <v>0,801273404485336+0,594264858149633i</v>
      </c>
      <c r="CO226" s="240" t="str">
        <f t="shared" ca="1" si="264"/>
        <v>-0,771149041053808-0,632865662561114i</v>
      </c>
      <c r="CP226" s="240" t="str">
        <f t="shared" ca="1" si="265"/>
        <v>0,739166912038335+0,669941838158237i</v>
      </c>
      <c r="CQ226" s="240" t="str">
        <f t="shared" ca="1" si="266"/>
        <v>-0,705404065187705-0,705404065188021i</v>
      </c>
      <c r="CR226" s="240" t="str">
        <f t="shared" ca="1" si="267"/>
        <v>0,669941838158663+0,739166912037949i</v>
      </c>
      <c r="CS226" s="240" t="str">
        <f t="shared" ca="1" si="268"/>
        <v>-0,632865662560791-0,771149041054073i</v>
      </c>
      <c r="CT226" s="240" t="str">
        <f t="shared" ca="1" si="269"/>
        <v>0,594264858150072+0,801273404485011i</v>
      </c>
      <c r="CU226" s="240" t="str">
        <f t="shared" ca="1" si="270"/>
        <v>-0,554232417643844-0,82946743010186i</v>
      </c>
      <c r="CV226" s="240" t="str">
        <f t="shared" ca="1" si="271"/>
        <v>0,512864782698462+0,855663196026792i</v>
      </c>
      <c r="CW226" s="240" t="str">
        <f t="shared" ca="1" si="272"/>
        <v>-0,470261611570738-0,879797594364759i</v>
      </c>
      <c r="CX226" s="240" t="str">
        <f t="shared" ca="1" si="273"/>
        <v>0,426525539029841+0,901812483237191i</v>
      </c>
      <c r="CY226" s="240" t="str">
        <f t="shared" ca="1" si="274"/>
        <v>-0,381761929107119-0,92165482684763i</v>
      </c>
      <c r="CZ226" s="240" t="str">
        <f t="shared" ca="1" si="275"/>
        <v>0,336078621257791+0,939276823253181i</v>
      </c>
      <c r="DA226" s="240" t="str">
        <f t="shared" ca="1" si="276"/>
        <v>-0,289585670573856-0,954636019520223i</v>
      </c>
      <c r="DB226" s="240" t="str">
        <f t="shared" ca="1" si="277"/>
        <v>0,242395082643826+0,967695414000303i</v>
      </c>
      <c r="DC226" s="240" t="str">
        <f t="shared" ca="1" si="278"/>
        <v>-0,194620543729341-0,978423545467719i</v>
      </c>
      <c r="DD226" s="240" t="str">
        <f t="shared" ca="1" si="279"/>
        <v>0,146377146877322+0,986794568914513i</v>
      </c>
      <c r="DE226" s="240" t="str">
        <f t="shared" ca="1" si="280"/>
        <v>-0,097781114658304-0,992788317811659i</v>
      </c>
      <c r="DF226" s="240" t="str">
        <f t="shared" ca="1" si="281"/>
        <v>0,0489495191685027+0,99639035269331i</v>
      </c>
      <c r="DG226" s="240" t="str">
        <f t="shared" ca="1" si="282"/>
        <v>4,49253376999491E-13-0,99759199594179i</v>
      </c>
      <c r="DH226" s="240" t="str">
        <f t="shared" ca="1" si="283"/>
        <v>-0,0489495191684372+0,996390352693313i</v>
      </c>
      <c r="DI226" s="240" t="str">
        <f t="shared" ca="1" si="284"/>
        <v>0,0977811146582388-0,992788317811666i</v>
      </c>
      <c r="DJ226" s="240" t="str">
        <f t="shared" ca="1" si="285"/>
        <v>-0,146377146877257+0,986794568914523i</v>
      </c>
      <c r="DK226" s="240" t="str">
        <f t="shared" ca="1" si="286"/>
        <v>0,194620543729276-0,978423545467731i</v>
      </c>
      <c r="DL226" s="240" t="str">
        <f t="shared" ca="1" si="287"/>
        <v>-0,242395082643708+0,967695414000332i</v>
      </c>
      <c r="DM226" s="240" t="str">
        <f t="shared" ca="1" si="288"/>
        <v>0,289585670573793-0,954636019520241i</v>
      </c>
      <c r="DN226" s="240" t="str">
        <f t="shared" ca="1" si="289"/>
        <v>-0,336078621257729+0,939276823253203i</v>
      </c>
      <c r="DO226" s="240" t="str">
        <f t="shared" ca="1" si="290"/>
        <v>0,381761929107006-0,921654826847677i</v>
      </c>
      <c r="DP226" s="240" t="str">
        <f t="shared" ca="1" si="291"/>
        <v>-0,426525539029781+0,901812483237219i</v>
      </c>
      <c r="DQ226" s="240" t="str">
        <f t="shared" ca="1" si="292"/>
        <v>0,47026161157068-0,87979759436479i</v>
      </c>
      <c r="DR226" s="240" t="str">
        <f t="shared" ca="1" si="293"/>
        <v>-0,512864782699233+0,85566319602633i</v>
      </c>
      <c r="DS226" s="240" t="str">
        <f t="shared" ca="1" si="294"/>
        <v>0,554232417643789-0,829467430101896i</v>
      </c>
      <c r="DT226" s="240" t="str">
        <f t="shared" ca="1" si="295"/>
        <v>-0,594264858150019+0,80127340448505i</v>
      </c>
      <c r="DU226" s="240" t="str">
        <f t="shared" ca="1" si="296"/>
        <v>0,63286566256074-0,771149041054115i</v>
      </c>
      <c r="DV226" s="240" t="str">
        <f t="shared" ca="1" si="297"/>
        <v>-0,669941838158614+0,739166912037993i</v>
      </c>
      <c r="DW226" s="240" t="str">
        <f t="shared" ca="1" si="298"/>
        <v>0,705404065187639-0,705404065188087i</v>
      </c>
      <c r="DX226" s="240" t="str">
        <f t="shared" ca="1" si="299"/>
        <v>-0,739166912038291+0,669941838158286i</v>
      </c>
      <c r="DY226" s="240" t="str">
        <f t="shared" ca="1" si="300"/>
        <v>0,771149041053748-0,632865662561186i</v>
      </c>
      <c r="DZ226" s="240" t="str">
        <f t="shared" ca="1" si="301"/>
        <v>-0,80127340448528+0,594264858149709i</v>
      </c>
      <c r="EA226" s="240" t="str">
        <f t="shared" ca="1" si="302"/>
        <v>0,829467430101576-0,55423241764427i</v>
      </c>
      <c r="EB226" s="240" t="str">
        <f t="shared" ca="1" si="303"/>
        <v>-0,855663196026529+0,512864782698901i</v>
      </c>
      <c r="EC226" s="240" t="str">
        <f t="shared" ca="1" si="304"/>
        <v>0,879797594364972-0,470261611570339i</v>
      </c>
      <c r="ED226" s="240" t="str">
        <f t="shared" ca="1" si="305"/>
        <v>-0,901812483236973+0,426525539030302i</v>
      </c>
      <c r="EE226" s="240" t="str">
        <f t="shared" ca="1" si="306"/>
        <v>0,921654826847826-0,381761929106649i</v>
      </c>
      <c r="EF226" s="240" t="str">
        <f t="shared" ca="1" si="307"/>
        <v>-0,939276823253009+0,336078621258272i</v>
      </c>
      <c r="EG226" s="240" t="str">
        <f t="shared" ca="1" si="308"/>
        <v>0,95463601952037-0,289585670573369i</v>
      </c>
      <c r="EH226" s="240" t="str">
        <f t="shared" ca="1" si="309"/>
        <v>-0,967695414000179+0,242395082644323i</v>
      </c>
      <c r="EI226" s="240" t="str">
        <f t="shared" ca="1" si="310"/>
        <v>0,978423545467818-0,194620543728842i</v>
      </c>
      <c r="EJ226" s="240" t="str">
        <f t="shared" ca="1" si="311"/>
        <v>-0,986794568914438+0,146377146877827i</v>
      </c>
      <c r="EK226" s="240" t="str">
        <f t="shared" ca="1" si="312"/>
        <v>0,992788317811704-0,097781114657854i</v>
      </c>
      <c r="EL226" s="240" t="str">
        <f t="shared" ca="1" si="313"/>
        <v>-0,996390352693335+0,0489495191679943i</v>
      </c>
      <c r="EM226" s="240" t="str">
        <f t="shared" ca="1" si="314"/>
        <v>0,99759199594179-6,25717935716126E-14i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-0,0650261313893623-0,0938175384471055i</v>
      </c>
      <c r="G227" s="247" t="str">
        <f t="shared" si="321"/>
        <v>-0,0418242674653944+0,175490732641888i</v>
      </c>
      <c r="H227" s="247" t="str">
        <f t="shared" si="322"/>
        <v>0,00222386031293885-0,0418803498249731i</v>
      </c>
      <c r="I227" s="247" t="str">
        <f t="shared" si="317"/>
        <v>-0,00194127216649356+0,0427143071832192i</v>
      </c>
      <c r="J227" s="275" t="str">
        <f ca="1">IMPRODUCT(1/N_FFT2,ED100)</f>
        <v>0,00459923736306969+0,0000799878669255305i</v>
      </c>
      <c r="K227" s="274" t="str">
        <f t="shared" ca="1" si="318"/>
        <v>-0,000012344997798812+0,000196297959314978i</v>
      </c>
      <c r="N227" s="265">
        <f t="shared" ca="1" si="185"/>
        <v>2.9975942124690431</v>
      </c>
      <c r="O227" s="240">
        <f t="shared" ca="1" si="186"/>
        <v>0.99759421246904301</v>
      </c>
      <c r="P227" s="240" t="str">
        <f t="shared" ca="1" si="187"/>
        <v>-0,997293755743472-0,0244821875413406i</v>
      </c>
      <c r="Q227" s="240" t="str">
        <f t="shared" ca="1" si="188"/>
        <v>0,996392566550658+0,0489496279283438i</v>
      </c>
      <c r="R227" s="240" t="str">
        <f t="shared" ca="1" si="189"/>
        <v>-0,99489118773327-0,0733875828898382i</v>
      </c>
      <c r="S227" s="240" t="str">
        <f t="shared" ca="1" si="190"/>
        <v>0,992790523665771+0,097781331915527i</v>
      </c>
      <c r="T227" s="240" t="str">
        <f t="shared" ca="1" si="191"/>
        <v>-0,99009183970964-0,122116181123181i</v>
      </c>
      <c r="U227" s="241" t="str">
        <f t="shared" ca="1" si="192"/>
        <v>0,986796761451186+0,146377472109543i</v>
      </c>
      <c r="V227" s="240" t="str">
        <f t="shared" ca="1" si="193"/>
        <v>-0,982907273722358-0,170550590780016i</v>
      </c>
      <c r="W227" s="240" t="str">
        <f t="shared" ca="1" si="194"/>
        <v>0,978425719405094+0,194620976151994i</v>
      </c>
      <c r="X227" s="240" t="str">
        <f t="shared" ca="1" si="195"/>
        <v>-0,973354798020152-0,218574129125289i</v>
      </c>
      <c r="Y227" s="240" t="str">
        <f t="shared" ca="1" si="196"/>
        <v>0,967697564100963+0,242395621216213i</v>
      </c>
      <c r="Z227" s="240" t="str">
        <f t="shared" ca="1" si="197"/>
        <v>-0,961457425353699-0,266071103248671i</v>
      </c>
      <c r="AA227" s="240" t="str">
        <f t="shared" ca="1" si="198"/>
        <v>0,954638140604642+0,289586313997472i</v>
      </c>
      <c r="AB227" s="240" t="str">
        <f t="shared" ca="1" si="199"/>
        <v>-0,947243817535875-0,312927088779147i</v>
      </c>
      <c r="AC227" s="240" t="str">
        <f t="shared" ca="1" si="200"/>
        <v>0,939278910211149+0,336079367983645i</v>
      </c>
      <c r="AD227" s="240" t="str">
        <f t="shared" ca="1" si="201"/>
        <v>-0,930748216392814-0,35902920554368i</v>
      </c>
      <c r="AE227" s="240" t="str">
        <f t="shared" ca="1" si="202"/>
        <v>0,921656874651878+0,38176277733517i</v>
      </c>
      <c r="AF227" s="240" t="str">
        <f t="shared" ca="1" si="203"/>
        <v>-0,912010361272583-0,404266389504721i</v>
      </c>
      <c r="AG227" s="240" t="str">
        <f t="shared" ca="1" si="204"/>
        <v>0,901814486953923+0,426526486717722i</v>
      </c>
      <c r="AH227" s="240" t="str">
        <f t="shared" ca="1" si="205"/>
        <v>-0,891075393309336-0,448529660323977i</v>
      </c>
      <c r="AI227" s="240" t="str">
        <f t="shared" ca="1" si="206"/>
        <v>0,879799549167318+0,470262656434374i</v>
      </c>
      <c r="AJ227" s="240" t="str">
        <f t="shared" ca="1" si="207"/>
        <v>-0,867993746674663-0,49171238390487i</v>
      </c>
      <c r="AK227" s="240" t="str">
        <f t="shared" ca="1" si="208"/>
        <v>0,855665097205383+0,512865922221619i</v>
      </c>
      <c r="AL227" s="240" t="str">
        <f t="shared" ca="1" si="209"/>
        <v>-0,842821027076933-0,533710529284101i</v>
      </c>
      <c r="AM227" s="240" t="str">
        <f t="shared" ca="1" si="210"/>
        <v>0,82946927307687+0,554233649080474i</v>
      </c>
      <c r="AN227" s="240" t="str">
        <f t="shared" ca="1" si="211"/>
        <v>-0,815617877802616-0,574422919250692i</v>
      </c>
      <c r="AO227" s="240" t="str">
        <f t="shared" ca="1" si="212"/>
        <v>0,801275184816643+0,594266178533479i</v>
      </c>
      <c r="AP227" s="240" t="str">
        <f t="shared" ca="1" si="213"/>
        <v>-0,786449833620935-0,613751474091372i</v>
      </c>
      <c r="AQ227" s="240" t="str">
        <f t="shared" ca="1" si="214"/>
        <v>0,771150754452708+0,632867068710918i</v>
      </c>
      <c r="AR227" s="240" t="str">
        <f t="shared" ca="1" si="215"/>
        <v>0,771150754452708+0,632867068710918i</v>
      </c>
      <c r="AS227" s="240" t="str">
        <f t="shared" ca="1" si="216"/>
        <v>0,739168554376539+0,669943326687137i</v>
      </c>
      <c r="AT227" s="240" t="str">
        <f t="shared" ca="1" si="217"/>
        <v>-0,722504698349959-0,687881656692461i</v>
      </c>
      <c r="AU227" s="240" t="str">
        <f t="shared" ca="1" si="218"/>
        <v>0,705405632509293+0,705405632509334i</v>
      </c>
      <c r="AV227" s="240" t="str">
        <f t="shared" ca="1" si="219"/>
        <v>-0,687881656692768-0,722504698349667i</v>
      </c>
      <c r="AW227" s="240" t="str">
        <f t="shared" ca="1" si="220"/>
        <v>0,669943326687009+0,739168554376655i</v>
      </c>
      <c r="AX227" s="240" t="str">
        <f t="shared" ca="1" si="221"/>
        <v>-0,65160144787279-0,755387162905099i</v>
      </c>
      <c r="AY227" s="240" t="str">
        <f t="shared" ca="1" si="222"/>
        <v>0,632867068710555+0,771150754453006i</v>
      </c>
      <c r="AZ227" s="240" t="str">
        <f t="shared" ca="1" si="223"/>
        <v>-0,613751474091314-0,78644983362098i</v>
      </c>
      <c r="BA227" s="240" t="str">
        <f t="shared" ca="1" si="224"/>
        <v>0,594266178533751+0,801275184816442i</v>
      </c>
      <c r="BB227" s="240" t="str">
        <f t="shared" ca="1" si="225"/>
        <v>-0,57442291925047-0,815617877802773i</v>
      </c>
      <c r="BC227" s="240" t="str">
        <f t="shared" ca="1" si="226"/>
        <v>0,554233649080496+0,829469273076856i</v>
      </c>
      <c r="BD227" s="240" t="str">
        <f t="shared" ca="1" si="227"/>
        <v>-0,53371052928447-0,842821027076698i</v>
      </c>
      <c r="BE227" s="240" t="str">
        <f t="shared" ca="1" si="228"/>
        <v>0,512865922221472+0,855665097205472i</v>
      </c>
      <c r="BF227" s="240" t="str">
        <f t="shared" ca="1" si="229"/>
        <v>-0,491712383905066-0,867993746674552i</v>
      </c>
      <c r="BG227" s="240" t="str">
        <f t="shared" ca="1" si="230"/>
        <v>0,470262656434041+0,879799549167496i</v>
      </c>
      <c r="BH227" s="240" t="str">
        <f t="shared" ca="1" si="231"/>
        <v>-0,448529660323905-0,891075393309372i</v>
      </c>
      <c r="BI227" s="240" t="str">
        <f t="shared" ca="1" si="232"/>
        <v>0,426526486718028+0,901814486953778i</v>
      </c>
      <c r="BJ227" s="240" t="str">
        <f t="shared" ca="1" si="233"/>
        <v>-0,40426638950448-0,91201036127269i</v>
      </c>
      <c r="BK227" s="240" t="str">
        <f t="shared" ca="1" si="234"/>
        <v>0,381762777335292+0,921656874651827i</v>
      </c>
      <c r="BL227" s="240" t="str">
        <f t="shared" ca="1" si="235"/>
        <v>-0,359029205544075-0,930748216392661i</v>
      </c>
      <c r="BM227" s="240" t="str">
        <f t="shared" ca="1" si="236"/>
        <v>0,336079367983476+0,93927891021121i</v>
      </c>
      <c r="BN227" s="240" t="str">
        <f t="shared" ca="1" si="237"/>
        <v>-0,312927088779381-0,947243817535798i</v>
      </c>
      <c r="BO227" s="240" t="str">
        <f t="shared" ca="1" si="238"/>
        <v>0,289586313997131+0,954638140604745i</v>
      </c>
      <c r="BP227" s="240" t="str">
        <f t="shared" ca="1" si="239"/>
        <v>-0,266071103248607-0,961457425353717i</v>
      </c>
      <c r="BQ227" s="240" t="str">
        <f t="shared" ca="1" si="240"/>
        <v>0,24239562121653+0,967697564100883i</v>
      </c>
      <c r="BR227" s="240" t="str">
        <f t="shared" ca="1" si="241"/>
        <v>-0,218574129125024-0,973354798020212i</v>
      </c>
      <c r="BS227" s="240" t="str">
        <f t="shared" ca="1" si="242"/>
        <v>0,194620976152114+0,97842571940507i</v>
      </c>
      <c r="BT227" s="240" t="str">
        <f t="shared" ca="1" si="243"/>
        <v>-0,170550590780547-0,982907273722265i</v>
      </c>
      <c r="BU227" s="240" t="str">
        <f t="shared" ca="1" si="244"/>
        <v>0,146377472109386+0,98679676145121i</v>
      </c>
      <c r="BV227" s="240" t="str">
        <f t="shared" ca="1" si="245"/>
        <v>-0,122116181123412-0,990091839709612i</v>
      </c>
      <c r="BW227" s="240" t="str">
        <f t="shared" ca="1" si="246"/>
        <v>0,0977813319151631+0,992790523665807i</v>
      </c>
      <c r="BX227" s="240" t="str">
        <f t="shared" ca="1" si="247"/>
        <v>-0,073387582889834-0,994891187733271i</v>
      </c>
      <c r="BY227" s="240" t="str">
        <f t="shared" ca="1" si="248"/>
        <v>0,0489496279287121+0,996392566550639i</v>
      </c>
      <c r="BZ227" s="240" t="str">
        <f t="shared" ca="1" si="249"/>
        <v>-0,0244821875410791-0,997293755743479i</v>
      </c>
      <c r="CA227" s="240" t="str">
        <f t="shared" ca="1" si="250"/>
        <v>1,39321937687031E-13+0,997594212469043i</v>
      </c>
      <c r="CB227" s="240" t="str">
        <f t="shared" ca="1" si="251"/>
        <v>0,0244821875418209-0,99729375574346i</v>
      </c>
      <c r="CC227" s="240" t="str">
        <f t="shared" ca="1" si="252"/>
        <v>-0,0489496279284621+0,996392566550652i</v>
      </c>
      <c r="CD227" s="240" t="str">
        <f t="shared" ca="1" si="253"/>
        <v>0,0733875828895844-0,994891187733289i</v>
      </c>
      <c r="CE227" s="240" t="str">
        <f t="shared" ca="1" si="254"/>
        <v>-0,0977813319159016+0,992790523665734i</v>
      </c>
      <c r="CF227" s="240" t="str">
        <f t="shared" ca="1" si="255"/>
        <v>0,122116181123164-0,990091839709642i</v>
      </c>
      <c r="CG227" s="240" t="str">
        <f t="shared" ca="1" si="256"/>
        <v>-0,146377472109111+0,986796761451251i</v>
      </c>
      <c r="CH227" s="240" t="str">
        <f t="shared" ca="1" si="257"/>
        <v>0,170550590780273-0,982907273722313i</v>
      </c>
      <c r="CI227" s="240" t="str">
        <f t="shared" ca="1" si="258"/>
        <v>-0,194620976151869+0,978425719405119i</v>
      </c>
      <c r="CJ227" s="240" t="str">
        <f t="shared" ca="1" si="259"/>
        <v>0,218574129125748-0,973354798020049i</v>
      </c>
      <c r="CK227" s="240" t="str">
        <f t="shared" ca="1" si="260"/>
        <v>-0,242395621216287+0,967697564100944i</v>
      </c>
      <c r="CL227" s="240" t="str">
        <f t="shared" ca="1" si="261"/>
        <v>0,266071103248365-0,961457425353784i</v>
      </c>
      <c r="CM227" s="240" t="str">
        <f t="shared" ca="1" si="262"/>
        <v>-0,289586313997814+0,954638140604538i</v>
      </c>
      <c r="CN227" s="240" t="str">
        <f t="shared" ca="1" si="263"/>
        <v>0,312927088779116-0,947243817535885i</v>
      </c>
      <c r="CO227" s="240" t="str">
        <f t="shared" ca="1" si="264"/>
        <v>-0,336079367983241+0,939278910211294i</v>
      </c>
      <c r="CP227" s="240" t="str">
        <f t="shared" ca="1" si="265"/>
        <v>0,359029205543841-0,930748216392752i</v>
      </c>
      <c r="CQ227" s="240" t="str">
        <f t="shared" ca="1" si="266"/>
        <v>-0,381762777335061+0,921656874651923i</v>
      </c>
      <c r="CR227" s="240" t="str">
        <f t="shared" ca="1" si="267"/>
        <v>0,404266389505158-0,91201036127239i</v>
      </c>
      <c r="CS227" s="240" t="str">
        <f t="shared" ca="1" si="268"/>
        <v>-0,426526486717776+0,901814486953897i</v>
      </c>
      <c r="CT227" s="240" t="str">
        <f t="shared" ca="1" si="269"/>
        <v>0,448529660323707-0,891075393309472i</v>
      </c>
      <c r="CU227" s="240" t="str">
        <f t="shared" ca="1" si="270"/>
        <v>-0,470262656434696+0,879799549167146i</v>
      </c>
      <c r="CV227" s="240" t="str">
        <f t="shared" ca="1" si="271"/>
        <v>0,491712383904848-0,867993746674676i</v>
      </c>
      <c r="CW227" s="240" t="str">
        <f t="shared" ca="1" si="272"/>
        <v>-0,512865922221257+0,855665097205601i</v>
      </c>
      <c r="CX227" s="240" t="str">
        <f t="shared" ca="1" si="273"/>
        <v>0,533710529284235-0,842821027076848i</v>
      </c>
      <c r="CY227" s="240" t="str">
        <f t="shared" ca="1" si="274"/>
        <v>-0,554233649080277+0,829469273077003i</v>
      </c>
      <c r="CZ227" s="240" t="str">
        <f t="shared" ca="1" si="275"/>
        <v>0,574422919251088-0,815617877802337i</v>
      </c>
      <c r="DA227" s="240" t="str">
        <f t="shared" ca="1" si="276"/>
        <v>-0,594266178533561+0,801275184816582i</v>
      </c>
      <c r="DB227" s="240" t="str">
        <f t="shared" ca="1" si="277"/>
        <v>0,613751474091095-0,786449833621152i</v>
      </c>
      <c r="DC227" s="240" t="str">
        <f t="shared" ca="1" si="278"/>
        <v>-0,632867068711129+0,771150754452535i</v>
      </c>
      <c r="DD227" s="240" t="str">
        <f t="shared" ca="1" si="279"/>
        <v>0,6516014478726-0,755387162905262i</v>
      </c>
      <c r="DE227" s="240" t="str">
        <f t="shared" ca="1" si="280"/>
        <v>-0,669943326686833+0,739168554376814i</v>
      </c>
      <c r="DF227" s="240" t="str">
        <f t="shared" ca="1" si="281"/>
        <v>0,687881656692576-0,72250469834985i</v>
      </c>
      <c r="DG227" s="240" t="str">
        <f t="shared" ca="1" si="282"/>
        <v>-0,705405632509176+0,705405632509452i</v>
      </c>
      <c r="DH227" s="240" t="str">
        <f t="shared" ca="1" si="283"/>
        <v>0,722504698350246-0,68788165669216i</v>
      </c>
      <c r="DI227" s="240" t="str">
        <f t="shared" ca="1" si="284"/>
        <v>-0,739168554376552+0,669943326687123i</v>
      </c>
      <c r="DJ227" s="240" t="str">
        <f t="shared" ca="1" si="285"/>
        <v>0,755387162905008-0,651601447872895i</v>
      </c>
      <c r="DK227" s="240" t="str">
        <f t="shared" ca="1" si="286"/>
        <v>-0,771150754452936+0,632867068710641i</v>
      </c>
      <c r="DL227" s="240" t="str">
        <f t="shared" ca="1" si="287"/>
        <v>0,786449833620913-0,613751474091402i</v>
      </c>
      <c r="DM227" s="240" t="str">
        <f t="shared" ca="1" si="288"/>
        <v>-0,80127518481635+0,594266178533874i</v>
      </c>
      <c r="DN227" s="240" t="str">
        <f t="shared" ca="1" si="289"/>
        <v>0,815617877802701-0,574422919250572i</v>
      </c>
      <c r="DO227" s="240" t="str">
        <f t="shared" ca="1" si="290"/>
        <v>-0,829469273076786+0,5542336490806i</v>
      </c>
      <c r="DP227" s="240" t="str">
        <f t="shared" ca="1" si="291"/>
        <v>0,842821027077155-0,533710529283749i</v>
      </c>
      <c r="DQ227" s="240" t="str">
        <f t="shared" ca="1" si="292"/>
        <v>-0,8556650972054+0,51286592222159i</v>
      </c>
      <c r="DR227" s="240" t="str">
        <f t="shared" ca="1" si="293"/>
        <v>0,867993746674483-0,491712383905188i</v>
      </c>
      <c r="DS227" s="240" t="str">
        <f t="shared" ca="1" si="294"/>
        <v>-0,879799549167444+0,470262656434139i</v>
      </c>
      <c r="DT227" s="240" t="str">
        <f t="shared" ca="1" si="295"/>
        <v>0,891075393309297-0,448529660324055i</v>
      </c>
      <c r="DU227" s="240" t="str">
        <f t="shared" ca="1" si="296"/>
        <v>-0,901814486953718+0,426526486718153i</v>
      </c>
      <c r="DV227" s="240" t="str">
        <f t="shared" ca="1" si="297"/>
        <v>0,912010361272645-0,40426638950458i</v>
      </c>
      <c r="DW227" s="240" t="str">
        <f t="shared" ca="1" si="298"/>
        <v>-0,921656874651785+0,381762777335395i</v>
      </c>
      <c r="DX227" s="240" t="str">
        <f t="shared" ca="1" si="299"/>
        <v>0,930748216392968-0,359029205543279i</v>
      </c>
      <c r="DY227" s="240" t="str">
        <f t="shared" ca="1" si="300"/>
        <v>-0,939278910211162+0,336079367983607i</v>
      </c>
      <c r="DZ227" s="240" t="str">
        <f t="shared" ca="1" si="301"/>
        <v>0,947243817535763-0,312927088779486i</v>
      </c>
      <c r="EA227" s="240" t="str">
        <f t="shared" ca="1" si="302"/>
        <v>-0,954638140604704+0,289586313997264i</v>
      </c>
      <c r="EB227" s="240" t="str">
        <f t="shared" ca="1" si="303"/>
        <v>0,961457425353681-0,266071103248741i</v>
      </c>
      <c r="EC227" s="240" t="str">
        <f t="shared" ca="1" si="304"/>
        <v>-0,967697564101098+0,242395621215675i</v>
      </c>
      <c r="ED227" s="240" t="str">
        <f t="shared" ca="1" si="305"/>
        <v>0,973354798020187-0,218574129125133i</v>
      </c>
      <c r="EE227" s="240" t="str">
        <f t="shared" ca="1" si="306"/>
        <v>-0,978425719405048+0,194620976152223i</v>
      </c>
      <c r="EF227" s="240" t="str">
        <f t="shared" ca="1" si="307"/>
        <v>0,982907273722416-0,170550590779678i</v>
      </c>
      <c r="EG227" s="240" t="str">
        <f t="shared" ca="1" si="308"/>
        <v>-0,986796761451193+0,146377472109496i</v>
      </c>
      <c r="EH227" s="240" t="str">
        <f t="shared" ca="1" si="309"/>
        <v>0,990091839709599-0,122116181123523i</v>
      </c>
      <c r="EI227" s="240" t="str">
        <f t="shared" ca="1" si="310"/>
        <v>-0,992790523665793+0,0977813319153017i</v>
      </c>
      <c r="EJ227" s="240" t="str">
        <f t="shared" ca="1" si="311"/>
        <v>0,99489118773326-0,073387582889973i</v>
      </c>
      <c r="EK227" s="240" t="str">
        <f t="shared" ca="1" si="312"/>
        <v>-0,996392566550683+0,0489496279278317i</v>
      </c>
      <c r="EL227" s="240" t="str">
        <f t="shared" ca="1" si="313"/>
        <v>0,997293755743474-0,0244821875412467i</v>
      </c>
      <c r="EM227" s="240" t="str">
        <f t="shared" ca="1" si="314"/>
        <v>-0,997594212469043+2,78643875374062E-13i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-0,0646510293488772-0,0925850284519315i</v>
      </c>
      <c r="G228" s="247" t="str">
        <f t="shared" si="321"/>
        <v>-0,0410950495126077+0,17425421022365i</v>
      </c>
      <c r="H228" s="247" t="str">
        <f t="shared" si="322"/>
        <v>0,00221951293460366-0,04155251967946i</v>
      </c>
      <c r="I228" s="247" t="str">
        <f t="shared" si="317"/>
        <v>-0,00193989662956912+0,042363001025436i</v>
      </c>
      <c r="J228" s="275" t="str">
        <f ca="1">IMPRODUCT(1/N_FFT2,EE100)</f>
        <v>0,00405621655859742-8,0409137858859E-08i</v>
      </c>
      <c r="K228" s="274" t="str">
        <f t="shared" ca="1" si="318"/>
        <v>-7,86523445843602E-06+0,000171833662216668i</v>
      </c>
      <c r="N228" s="265">
        <f t="shared" ca="1" si="185"/>
        <v>2.9975949295210351</v>
      </c>
      <c r="O228" s="240">
        <f t="shared" ca="1" si="186"/>
        <v>0.99759492952103512</v>
      </c>
      <c r="P228" s="240" t="str">
        <f t="shared" ca="1" si="187"/>
        <v>-0,997594929521035-3,22336819666271E-15i</v>
      </c>
      <c r="Q228" s="240" t="str">
        <f t="shared" ca="1" si="188"/>
        <v>0,997594929521035-3,29972877470593E-15i</v>
      </c>
      <c r="R228" s="240" t="str">
        <f t="shared" ca="1" si="189"/>
        <v>-0,997594929521035-3,66660565958211E-16i</v>
      </c>
      <c r="S228" s="240" t="str">
        <f t="shared" ca="1" si="190"/>
        <v>0,997594929521035-2,78644724614803E-14i</v>
      </c>
      <c r="T228" s="240" t="str">
        <f t="shared" ca="1" si="191"/>
        <v>-0,997594929521035+3,30585060008446E-14i</v>
      </c>
      <c r="U228" s="241" t="str">
        <f t="shared" ca="1" si="192"/>
        <v>0,997594929521035-4,17967086922204E-14i</v>
      </c>
      <c r="V228" s="240" t="str">
        <f t="shared" ca="1" si="193"/>
        <v>-0,997594929521035+4,87628268075905E-14i</v>
      </c>
      <c r="W228" s="240" t="str">
        <f t="shared" ca="1" si="194"/>
        <v>0,997594929521035+4,70519604853701E-14i</v>
      </c>
      <c r="X228" s="240" t="str">
        <f t="shared" ca="1" si="195"/>
        <v>-0,997594929521035-4,00858423700001E-14i</v>
      </c>
      <c r="Y228" s="240" t="str">
        <f t="shared" ca="1" si="196"/>
        <v>0,997594929521035+3,311972425463E-14i</v>
      </c>
      <c r="Z228" s="240" t="str">
        <f t="shared" ca="1" si="197"/>
        <v>-0,997594929521035-2,61536061392599E-14i</v>
      </c>
      <c r="AA228" s="240" t="str">
        <f t="shared" ca="1" si="198"/>
        <v>0,997594929521035+1,56433188718784E-14i</v>
      </c>
      <c r="AB228" s="240" t="str">
        <f t="shared" ca="1" si="199"/>
        <v>-0,997594929521035-1,22213699085198E-14i</v>
      </c>
      <c r="AC228" s="240" t="str">
        <f t="shared" ca="1" si="200"/>
        <v>0,997594929521035+8,79942094516112E-15i</v>
      </c>
      <c r="AD228" s="240" t="str">
        <f t="shared" ca="1" si="201"/>
        <v>-0,997594929521035+1,71086632222035E-15i</v>
      </c>
      <c r="AE228" s="240" t="str">
        <f t="shared" ca="1" si="202"/>
        <v>0,997594929521035-5,13281528557901E-15i</v>
      </c>
      <c r="AF228" s="240" t="str">
        <f t="shared" ca="1" si="203"/>
        <v>-0,997594929521035+1,56431025529605E-14i</v>
      </c>
      <c r="AG228" s="240" t="str">
        <f t="shared" ca="1" si="204"/>
        <v>0,997594929521035-1,90650515163192E-14i</v>
      </c>
      <c r="AH228" s="240" t="str">
        <f t="shared" ca="1" si="205"/>
        <v>-0,997594929521035+2,95753387837006E-14i</v>
      </c>
      <c r="AI228" s="240" t="str">
        <f t="shared" ca="1" si="206"/>
        <v>0,997594929521035-3,29972877470593E-14i</v>
      </c>
      <c r="AJ228" s="240" t="str">
        <f t="shared" ca="1" si="207"/>
        <v>-0,997594929521035+4,35075750144408E-14i</v>
      </c>
      <c r="AK228" s="240" t="str">
        <f t="shared" ca="1" si="208"/>
        <v>0,997594929521035+5,23072122785199E-14i</v>
      </c>
      <c r="AL228" s="240" t="str">
        <f t="shared" ca="1" si="209"/>
        <v>-0,997594929521035-4,88852633151612E-14i</v>
      </c>
      <c r="AM228" s="240" t="str">
        <f t="shared" ca="1" si="210"/>
        <v>0,997594929521035+3,12866377437569E-14i</v>
      </c>
      <c r="AN228" s="240" t="str">
        <f t="shared" ca="1" si="211"/>
        <v>-0,997594929521035-2,78646887803983E-14i</v>
      </c>
      <c r="AO228" s="240" t="str">
        <f t="shared" ca="1" si="212"/>
        <v>0,997594929521035+2,44427398170396E-14i</v>
      </c>
      <c r="AP228" s="240" t="str">
        <f t="shared" ca="1" si="213"/>
        <v>-0,997594929521035-2,10207908536809E-14i</v>
      </c>
      <c r="AQ228" s="240" t="str">
        <f t="shared" ca="1" si="214"/>
        <v>0,997594929521035+1,75988418903222E-14i</v>
      </c>
      <c r="AR228" s="240" t="str">
        <f t="shared" ca="1" si="215"/>
        <v>0,997594929521035+1,75988418903222E-14i</v>
      </c>
      <c r="AS228" s="240" t="str">
        <f t="shared" ca="1" si="216"/>
        <v>0,997594929521035-3,42173264444069E-15i</v>
      </c>
      <c r="AT228" s="240" t="str">
        <f t="shared" ca="1" si="217"/>
        <v>-0,997594929521035+6,84368160779936E-15i</v>
      </c>
      <c r="AU228" s="240" t="str">
        <f t="shared" ca="1" si="218"/>
        <v>0,997594929521035+3,86681314454119E-13i</v>
      </c>
      <c r="AV228" s="240" t="str">
        <f t="shared" ca="1" si="219"/>
        <v>-0,997594929521035-1,70609216370076E-13i</v>
      </c>
      <c r="AW228" s="240" t="str">
        <f t="shared" ca="1" si="220"/>
        <v>0,997594929521035-3,1286205105921E-14i</v>
      </c>
      <c r="AX228" s="240" t="str">
        <f t="shared" ca="1" si="221"/>
        <v>-0,997594929521035+2,33181626581918E-13i</v>
      </c>
      <c r="AY228" s="240" t="str">
        <f t="shared" ca="1" si="222"/>
        <v>0,997594929521035-4,49253724665961E-13i</v>
      </c>
      <c r="AZ228" s="240" t="str">
        <f t="shared" ca="1" si="223"/>
        <v>-0,997594929521035-3,5539489302928E-13i</v>
      </c>
      <c r="BA228" s="240" t="str">
        <f t="shared" ca="1" si="224"/>
        <v>0,997594929521035+1,39322794945238E-13i</v>
      </c>
      <c r="BB228" s="240" t="str">
        <f t="shared" ca="1" si="225"/>
        <v>-0,997594929521035+6,25726265307599E-14i</v>
      </c>
      <c r="BC228" s="240" t="str">
        <f t="shared" ca="1" si="226"/>
        <v>0,997594929521035-2,64468048006758E-13i</v>
      </c>
      <c r="BD228" s="240" t="str">
        <f t="shared" ca="1" si="227"/>
        <v>-0,997594929521035+4,66363469482754E-13i</v>
      </c>
      <c r="BE228" s="240" t="str">
        <f t="shared" ca="1" si="228"/>
        <v>0,997594929521035+3,09931794996395E-13i</v>
      </c>
      <c r="BF228" s="240" t="str">
        <f t="shared" ca="1" si="229"/>
        <v>-0,997594929521035-1,22213050128444E-13i</v>
      </c>
      <c r="BG228" s="240" t="str">
        <f t="shared" ca="1" si="230"/>
        <v>0,997594929521035-9,38590479555989E-14i</v>
      </c>
      <c r="BH228" s="240" t="str">
        <f t="shared" ca="1" si="231"/>
        <v>-0,997594929521035+3,09931146039642E-13i</v>
      </c>
      <c r="BI228" s="240" t="str">
        <f t="shared" ca="1" si="232"/>
        <v>0,997594929521035+4,947174716556E-13i</v>
      </c>
      <c r="BJ228" s="240" t="str">
        <f t="shared" ca="1" si="233"/>
        <v>-0,997594929521035-2,78645373571557E-13i</v>
      </c>
      <c r="BK228" s="240" t="str">
        <f t="shared" ca="1" si="234"/>
        <v>0,997594929521035+6,25732754875138E-14i</v>
      </c>
      <c r="BL228" s="240" t="str">
        <f t="shared" ca="1" si="235"/>
        <v>-0,997594929521035+1,25145469380438E-13i</v>
      </c>
      <c r="BM228" s="240" t="str">
        <f t="shared" ca="1" si="236"/>
        <v>0,997594929521035-3,41217567464481E-13i</v>
      </c>
      <c r="BN228" s="240" t="str">
        <f t="shared" ca="1" si="237"/>
        <v>-0,997594929521035-4,63431050230761E-13i</v>
      </c>
      <c r="BO228" s="240" t="str">
        <f t="shared" ca="1" si="238"/>
        <v>0,997594929521035+2,47358952146718E-13i</v>
      </c>
      <c r="BP228" s="240" t="str">
        <f t="shared" ca="1" si="239"/>
        <v>-0,997594929521035-3,12868540626749E-14i</v>
      </c>
      <c r="BQ228" s="240" t="str">
        <f t="shared" ca="1" si="240"/>
        <v>0,997594929521035-1,56431890805276E-13i</v>
      </c>
      <c r="BR228" s="240" t="str">
        <f t="shared" ca="1" si="241"/>
        <v>-0,997594929521035+3,72503988889319E-13i</v>
      </c>
      <c r="BS228" s="240" t="str">
        <f t="shared" ca="1" si="242"/>
        <v>0,997594929521035+4,32144628805921E-13i</v>
      </c>
      <c r="BT228" s="240" t="str">
        <f t="shared" ca="1" si="243"/>
        <v>-0,997594929521035-2,16072530721879E-13i</v>
      </c>
      <c r="BU228" s="240" t="str">
        <f t="shared" ca="1" si="244"/>
        <v>0,997594929521035+4,32637835938892E-19i</v>
      </c>
      <c r="BV228" s="240" t="str">
        <f t="shared" ca="1" si="245"/>
        <v>-0,997594929521035+1,87718312230116E-13i</v>
      </c>
      <c r="BW228" s="240" t="str">
        <f t="shared" ca="1" si="246"/>
        <v>0,997594929521035-4,03790410314158E-13i</v>
      </c>
      <c r="BX228" s="240" t="str">
        <f t="shared" ca="1" si="247"/>
        <v>-0,997594929521035-3,72504854164991E-13i</v>
      </c>
      <c r="BY228" s="240" t="str">
        <f t="shared" ca="1" si="248"/>
        <v>0,997594929521035+1,84786109297039E-13i</v>
      </c>
      <c r="BZ228" s="240" t="str">
        <f t="shared" ca="1" si="249"/>
        <v>-0,997594929521035+3,1285988787003E-14i</v>
      </c>
      <c r="CA228" s="240" t="str">
        <f t="shared" ca="1" si="250"/>
        <v>0,997594929521035-2,19004733654955E-13i</v>
      </c>
      <c r="CB228" s="240" t="str">
        <f t="shared" ca="1" si="251"/>
        <v>-0,997594929521035+4,35076831738998E-13i</v>
      </c>
      <c r="CC228" s="240" t="str">
        <f t="shared" ca="1" si="252"/>
        <v>0,997594929521035+3,41218432740153E-13i</v>
      </c>
      <c r="CD228" s="240" t="str">
        <f t="shared" ca="1" si="253"/>
        <v>-0,997594929521035-1,53499687872201E-13i</v>
      </c>
      <c r="CE228" s="240" t="str">
        <f t="shared" ca="1" si="254"/>
        <v>0,997594929521035-6,25724102118419E-14i</v>
      </c>
      <c r="CF228" s="240" t="str">
        <f t="shared" ca="1" si="255"/>
        <v>-0,997594929521035+2,78644508295885E-13i</v>
      </c>
      <c r="CG228" s="240" t="str">
        <f t="shared" ca="1" si="256"/>
        <v>0,997594929521035-4,66363253163837E-13i</v>
      </c>
      <c r="CH228" s="240" t="str">
        <f t="shared" ca="1" si="257"/>
        <v>-0,997594929521035-3,09932011315314E-13i</v>
      </c>
      <c r="CI228" s="240" t="str">
        <f t="shared" ca="1" si="258"/>
        <v>0,997594929521035+1,22213266447362E-13i</v>
      </c>
      <c r="CJ228" s="240" t="str">
        <f t="shared" ca="1" si="259"/>
        <v>-0,997594929521035+9,38588316366809E-14i</v>
      </c>
      <c r="CK228" s="240" t="str">
        <f t="shared" ca="1" si="260"/>
        <v>0,997594929521035-3,09930929720723E-13i</v>
      </c>
      <c r="CL228" s="240" t="str">
        <f t="shared" ca="1" si="261"/>
        <v>-0,997594929521035-4,94717687974517E-13i</v>
      </c>
      <c r="CM228" s="240" t="str">
        <f t="shared" ca="1" si="262"/>
        <v>0,997594929521035+2,78645589890475E-13i</v>
      </c>
      <c r="CN228" s="240" t="str">
        <f t="shared" ca="1" si="263"/>
        <v>-0,997594929521035-9,0926845022523E-14i</v>
      </c>
      <c r="CO228" s="240" t="str">
        <f t="shared" ca="1" si="264"/>
        <v>0,997594929521035-1,2514525306152E-13i</v>
      </c>
      <c r="CP228" s="240" t="str">
        <f t="shared" ca="1" si="265"/>
        <v>-0,997594929521035+3,41217351145562E-13i</v>
      </c>
      <c r="CQ228" s="240" t="str">
        <f t="shared" ca="1" si="266"/>
        <v>0,997594929521035+4,63431266549678E-13i</v>
      </c>
      <c r="CR228" s="240" t="str">
        <f t="shared" ca="1" si="267"/>
        <v>-0,997594929521035-2,47359168465635E-13i</v>
      </c>
      <c r="CS228" s="240" t="str">
        <f t="shared" ca="1" si="268"/>
        <v>0,997594929521035+3,12870703815929E-14i</v>
      </c>
      <c r="CT228" s="240" t="str">
        <f t="shared" ca="1" si="269"/>
        <v>-0,997594929521035+1,8478502770245E-13i</v>
      </c>
      <c r="CU228" s="240" t="str">
        <f t="shared" ca="1" si="270"/>
        <v>0,997594929521035-3,44150419354311E-13i</v>
      </c>
      <c r="CV228" s="240" t="str">
        <f t="shared" ca="1" si="271"/>
        <v>-0,997594929521035-4,03791491908749E-13i</v>
      </c>
      <c r="CW228" s="240" t="str">
        <f t="shared" ca="1" si="272"/>
        <v>0,997594929521035+2,44426100256888E-13i</v>
      </c>
      <c r="CX228" s="240" t="str">
        <f t="shared" ca="1" si="273"/>
        <v>-0,997594929521035-2,83540021728451E-14i</v>
      </c>
      <c r="CY228" s="240" t="str">
        <f t="shared" ca="1" si="274"/>
        <v>0,997594929521035-1,87718095911198E-13i</v>
      </c>
      <c r="CZ228" s="240" t="str">
        <f t="shared" ca="1" si="275"/>
        <v>-0,997594929521035+4,03790193995241E-13i</v>
      </c>
      <c r="DA228" s="240" t="str">
        <f t="shared" ca="1" si="276"/>
        <v>0,997594929521035+4,00858423700001E-13i</v>
      </c>
      <c r="DB228" s="240" t="str">
        <f t="shared" ca="1" si="277"/>
        <v>-0,997594929521035-1,84786325615958E-13i</v>
      </c>
      <c r="DC228" s="240" t="str">
        <f t="shared" ca="1" si="278"/>
        <v>0,997594929521035-3,1285772468085E-14i</v>
      </c>
      <c r="DD228" s="240" t="str">
        <f t="shared" ca="1" si="279"/>
        <v>-0,997594929521035+2,47357870552127E-13i</v>
      </c>
      <c r="DE228" s="240" t="str">
        <f t="shared" ca="1" si="280"/>
        <v>0,997594929521035-4,06723262203988E-13i</v>
      </c>
      <c r="DF228" s="240" t="str">
        <f t="shared" ca="1" si="281"/>
        <v>-0,997594929521035-3,4121864905907E-13i</v>
      </c>
      <c r="DG228" s="240" t="str">
        <f t="shared" ca="1" si="282"/>
        <v>0,997594929521035+1,25146550975028E-13i</v>
      </c>
      <c r="DH228" s="240" t="str">
        <f t="shared" ca="1" si="283"/>
        <v>-0,997594929521035+3,42188406768328E-14i</v>
      </c>
      <c r="DI228" s="240" t="str">
        <f t="shared" ca="1" si="284"/>
        <v>0,997594929521035-2,50290938760876E-13i</v>
      </c>
      <c r="DJ228" s="240" t="str">
        <f t="shared" ca="1" si="285"/>
        <v>-0,997594929521035+4,66363036844918E-13i</v>
      </c>
      <c r="DK228" s="240" t="str">
        <f t="shared" ca="1" si="286"/>
        <v>0,997594929521035+3,38285580850322E-13i</v>
      </c>
      <c r="DL228" s="240" t="str">
        <f t="shared" ca="1" si="287"/>
        <v>-0,997594929521035-1,2221348276628E-13i</v>
      </c>
      <c r="DM228" s="240" t="str">
        <f t="shared" ca="1" si="288"/>
        <v>0,997594929521035-9,38586153177629E-14i</v>
      </c>
      <c r="DN228" s="240" t="str">
        <f t="shared" ca="1" si="289"/>
        <v>-0,997594929521035+3,09930713401806E-13i</v>
      </c>
      <c r="DO228" s="240" t="str">
        <f t="shared" ca="1" si="290"/>
        <v>0,997594929521035-5,26002811485848E-13i</v>
      </c>
      <c r="DP228" s="240" t="str">
        <f t="shared" ca="1" si="291"/>
        <v>-0,997594929521035-2,78645806209393E-13i</v>
      </c>
      <c r="DQ228" s="240" t="str">
        <f t="shared" ca="1" si="292"/>
        <v>0,997594929521035+6,25737081253498E-14i</v>
      </c>
      <c r="DR228" s="240" t="str">
        <f t="shared" ca="1" si="293"/>
        <v>-0,997594929521035+9,67916835265106E-14i</v>
      </c>
      <c r="DS228" s="240" t="str">
        <f t="shared" ca="1" si="294"/>
        <v>0,997594929521035-3,12863781610554E-13i</v>
      </c>
      <c r="DT228" s="240" t="str">
        <f t="shared" ca="1" si="295"/>
        <v>-0,997594929521035-4,35078129652506E-13i</v>
      </c>
      <c r="DU228" s="240" t="str">
        <f t="shared" ca="1" si="296"/>
        <v>0,997594929521035+2,75712738000645E-13i</v>
      </c>
      <c r="DV228" s="240" t="str">
        <f t="shared" ca="1" si="297"/>
        <v>-0,997594929521035-5,96406399166021E-14i</v>
      </c>
      <c r="DW228" s="240" t="str">
        <f t="shared" ca="1" si="298"/>
        <v>0,997594929521035-1,56431458167441E-13i</v>
      </c>
      <c r="DX228" s="240" t="str">
        <f t="shared" ca="1" si="299"/>
        <v>-0,997594929521035+3,72503556251483E-13i</v>
      </c>
      <c r="DY228" s="240" t="str">
        <f t="shared" ca="1" si="300"/>
        <v>0,997594929521035+4,32145061443757E-13i</v>
      </c>
      <c r="DZ228" s="240" t="str">
        <f t="shared" ca="1" si="301"/>
        <v>-0,997594929521035-2,16072963359715E-13i</v>
      </c>
      <c r="EA228" s="240" t="str">
        <f t="shared" ca="1" si="302"/>
        <v>0,997594929521035+8,65275671877784E-19i</v>
      </c>
      <c r="EB228" s="240" t="str">
        <f t="shared" ca="1" si="303"/>
        <v>-0,997594929521035+2,16071232808371E-13i</v>
      </c>
      <c r="EC228" s="240" t="str">
        <f t="shared" ca="1" si="304"/>
        <v>0,997594929521035-3,75436624460231E-13i</v>
      </c>
      <c r="ED228" s="240" t="str">
        <f t="shared" ca="1" si="305"/>
        <v>-0,997594929521035-3,72505286802827E-13i</v>
      </c>
      <c r="EE228" s="240" t="str">
        <f t="shared" ca="1" si="306"/>
        <v>0,997594929521035+2,13139895150967E-13i</v>
      </c>
      <c r="EF228" s="240" t="str">
        <f t="shared" ca="1" si="307"/>
        <v>-0,997594929521035+2,93220293307584E-15i</v>
      </c>
      <c r="EG228" s="240" t="str">
        <f t="shared" ca="1" si="308"/>
        <v>0,997594929521035-2,19004301017119E-13i</v>
      </c>
      <c r="EH228" s="240" t="str">
        <f t="shared" ca="1" si="309"/>
        <v>-0,997594929521035+4,35076399101162E-13i</v>
      </c>
      <c r="EI228" s="240" t="str">
        <f t="shared" ca="1" si="310"/>
        <v>0,997594929521035+3,6957221859408E-13i</v>
      </c>
      <c r="EJ228" s="240" t="str">
        <f t="shared" ca="1" si="311"/>
        <v>-0,997594929521035-1,53500120510037E-13i</v>
      </c>
      <c r="EK228" s="240" t="str">
        <f t="shared" ca="1" si="312"/>
        <v>0,997594929521035-6,2571977574006E-14i</v>
      </c>
      <c r="EL228" s="240" t="str">
        <f t="shared" ca="1" si="313"/>
        <v>-0,997594929521035+2,78644075658049E-13i</v>
      </c>
      <c r="EM228" s="240" t="str">
        <f t="shared" ca="1" si="314"/>
        <v>0,997594929521035-4,38009467309909E-13i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-0,0642771369424342-0,0913736491750782i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-0,0403823215336673+0,173032109643495i</v>
      </c>
      <c r="H229" s="247" t="str">
        <f t="shared" si="322"/>
        <v>0,0022152763776897-0,0412297740804886i</v>
      </c>
      <c r="I229" s="247" t="str">
        <f t="shared" si="317"/>
        <v>-0,00193868021737187+0,0420175678411963i</v>
      </c>
      <c r="J229" s="275" t="str">
        <f ca="1">IMPRODUCT(1/N_FFT2,ED100)</f>
        <v>0,00459923736306969+0,0000799878669255305i</v>
      </c>
      <c r="K229" s="274" t="str">
        <f t="shared" ca="1" si="318"/>
        <v>-0,0000122773461157968+0,000193093697025307i</v>
      </c>
      <c r="N229" s="265">
        <f t="shared" ref="N229:N292" ca="1" si="327">Ioutput2+O229</f>
        <v>2.997594149316491</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0.99759414931649093</v>
      </c>
      <c r="P229" s="240" t="str">
        <f t="shared" ref="P229:P292" ca="1" si="329">IMPRODUCT(O229,IMEXP(COMPLEX(0,-2*PI()*1*B229/Nt_load2)))</f>
        <v>-0,997293692609941+0,024482185991493i</v>
      </c>
      <c r="Q229" s="240" t="str">
        <f t="shared" ref="Q229:Q292" ca="1" si="330">IMPRODUCT(O229,IMEXP(COMPLEX(0,-2*PI()*2*B229/Nt_load2)))</f>
        <v>0,996392503474175-0,0489496248296024i</v>
      </c>
      <c r="R229" s="240" t="str">
        <f t="shared" ref="R229:R292" ca="1" si="331">IMPRODUCT(O229,IMEXP(COMPLEX(0,-2*PI()*3*B229/Nt_load2)))</f>
        <v>-0,994891124751833+0,0733875782440494i</v>
      </c>
      <c r="S229" s="240" t="str">
        <f t="shared" ref="S229:S292" ca="1" si="332">IMPRODUCT(O229,IMEXP(COMPLEX(0,-2*PI()*4*B229/Nt_load2)))</f>
        <v>0,99279046081731-0,0977813257255481i</v>
      </c>
      <c r="T229" s="240" t="str">
        <f t="shared" ref="T229:T292" ca="1" si="333">IMPRODUCT(O229,IMEXP(COMPLEX(0,-2*PI()*5*B229/Nt_load2)))</f>
        <v>-0,990091777032029+0,122116173392601i</v>
      </c>
      <c r="U229" s="241" t="str">
        <f t="shared" ref="U229:U292" ca="1" si="334">IMPRODUCT(O229,IMEXP(COMPLEX(0,-2*PI()*6*B229/Nt_load2)))</f>
        <v>0,986796698982168-0,14637746284312i</v>
      </c>
      <c r="V229" s="240" t="str">
        <f t="shared" ref="V229:V292" ca="1" si="335">IMPRODUCT(O229,IMEXP(COMPLEX(0,-2*PI()*7*B229/Nt_load2)))</f>
        <v>-0,982907211499561+0,170550579983331i</v>
      </c>
      <c r="W229" s="240" t="str">
        <f t="shared" ref="W229:W292" ca="1" si="336">IMPRODUCT(O229,IMEXP(COMPLEX(0,-2*PI()*8*B229/Nt_load2)))</f>
        <v>0,978425657465998-0,194620963831552i</v>
      </c>
      <c r="X229" s="240" t="str">
        <f t="shared" ref="X229:X292" ca="1" si="337">IMPRODUCT(O229,IMEXP(COMPLEX(0,-2*PI()*9*B229/Nt_load2)))</f>
        <v>-0,973354736402068+0,218574115288509i</v>
      </c>
      <c r="Y229" s="240" t="str">
        <f t="shared" ref="Y229:Y292" ca="1" si="338">IMPRODUCT(O229,IMEXP(COMPLEX(0,-2*PI()*10*B229/Nt_load2)))</f>
        <v>0,96769750284103-0,24239560587133i</v>
      </c>
      <c r="Z229" s="240" t="str">
        <f t="shared" ref="Z229:Z292" ca="1" si="339">IMPRODUCT(O229,IMEXP(COMPLEX(0,-2*PI()*11*B229/Nt_load2)))</f>
        <v>-0,961457364488795+0,266071086405028i</v>
      </c>
      <c r="AA229" s="240" t="str">
        <f t="shared" ref="AA229:AA292" ca="1" si="340">IMPRODUCT(O229,IMEXP(COMPLEX(0,-2*PI()*12*B229/Nt_load2)))</f>
        <v>0,954638080171399-0,289586295665312i</v>
      </c>
      <c r="AB229" s="240" t="str">
        <f t="shared" ref="AB229:AB292" ca="1" si="341">IMPRODUCT(O229,IMEXP(COMPLEX(0,-2*PI()*13*B229/Nt_load2)))</f>
        <v>-0,947243757570755+0,312927068969321i</v>
      </c>
      <c r="AC229" s="240" t="str">
        <f t="shared" ref="AC229:AC292" ca="1" si="342">IMPRODUCT(O229,IMEXP(COMPLEX(0,-2*PI()*14*B229/Nt_load2)))</f>
        <v>0,939278850750242-0,336079346708181i</v>
      </c>
      <c r="AD229" s="240" t="str">
        <f t="shared" ref="AD229:AD292" ca="1" si="343">IMPRODUCT(O229,IMEXP(COMPLEX(0,-2*PI()*15*B229/Nt_load2)))</f>
        <v>-0,930748157471936+0,359029182815393i</v>
      </c>
      <c r="AE229" s="240" t="str">
        <f t="shared" ref="AE229:AE292" ca="1" si="344">IMPRODUCT(O229,IMEXP(COMPLEX(0,-2*PI()*16*B229/Nt_load2)))</f>
        <v>0,921656816306522-0,381762753167751i</v>
      </c>
      <c r="AF229" s="240" t="str">
        <f t="shared" ref="AF229:AF292" ca="1" si="345">IMPRODUCT(O229,IMEXP(COMPLEX(0,-2*PI()*17*B229/Nt_load2)))</f>
        <v>-0,912010303537891+0,404266363912727i</v>
      </c>
      <c r="AG229" s="240" t="str">
        <f t="shared" ref="AG229:AG292" ca="1" si="346">IMPRODUCT(O229,IMEXP(COMPLEX(0,-2*PI()*18*B229/Nt_load2)))</f>
        <v>0,901814429864715-0,426526459716478i</v>
      </c>
      <c r="AH229" s="240" t="str">
        <f t="shared" ref="AH229:AH292" ca="1" si="347">IMPRODUCT(O229,IMEXP(COMPLEX(0,-2*PI()*19*B229/Nt_load2)))</f>
        <v>-0,89107533689996+0,448529631929838i</v>
      </c>
      <c r="AI229" s="240" t="str">
        <f t="shared" ref="AI229:AI292" ca="1" si="348">IMPRODUCT(O229,IMEXP(COMPLEX(0,-2*PI()*20*B229/Nt_load2)))</f>
        <v>0,879799493471708-0,470262626664525i</v>
      </c>
      <c r="AJ229" s="240" t="str">
        <f t="shared" ref="AJ229:AJ292" ca="1" si="349">IMPRODUCT(O229,IMEXP(COMPLEX(0,-2*PI()*21*B229/Nt_load2)))</f>
        <v>-0,867993691726455+0,491712352777082i</v>
      </c>
      <c r="AK229" s="240" t="str">
        <f t="shared" ref="AK229:AK292" ca="1" si="350">IMPRODUCT(O229,IMEXP(COMPLEX(0,-2*PI()*22*B229/Nt_load2)))</f>
        <v>0,855665043037636-0,512865889754714i</v>
      </c>
      <c r="AL229" s="240" t="str">
        <f t="shared" ref="AL229:AL292" ca="1" si="351">IMPRODUCT(O229,IMEXP(COMPLEX(0,-2*PI()*23*B229/Nt_load2)))</f>
        <v>-0,842820973722265+0,533710495497649i</v>
      </c>
      <c r="AM229" s="240" t="str">
        <f t="shared" ref="AM229:AM292" ca="1" si="352">IMPRODUCT(O229,IMEXP(COMPLEX(0,-2*PI()*24*B229/Nt_load2)))</f>
        <v>0,829469220567485-0,554233613994732i</v>
      </c>
      <c r="AN229" s="240" t="str">
        <f t="shared" ref="AN229:AN292" ca="1" si="353">IMPRODUCT(O229,IMEXP(COMPLEX(0,-2*PI()*25*B229/Nt_load2)))</f>
        <v>-0,815617826170032+0,574422882886959i</v>
      </c>
      <c r="AO229" s="240" t="str">
        <f t="shared" ref="AO229:AO292" ca="1" si="354">IMPRODUCT(O229,IMEXP(COMPLEX(0,-2*PI()*26*B229/Nt_load2)))</f>
        <v>0,801275134092008-0,594266140913589i</v>
      </c>
      <c r="AP229" s="240" t="str">
        <f t="shared" ref="AP229:AP292" ca="1" si="355">IMPRODUCT(O229,IMEXP(COMPLEX(0,-2*PI()*27*B229/Nt_load2)))</f>
        <v>-0,786449783834864+0,613751435237905i</v>
      </c>
      <c r="AQ229" s="240" t="str">
        <f t="shared" ref="AQ229:AQ292" ca="1" si="356">IMPRODUCT(O229,IMEXP(COMPLEX(0,-2*PI()*28*B229/Nt_load2)))</f>
        <v>0,771150705635138-0,632867028647347i</v>
      </c>
      <c r="AR229" s="240" t="str">
        <f t="shared" ref="AR229:AR292" ca="1" si="357">IMPRODUCT(O229,IMEXP(COMPLEX(0,-2*PI()*28*B229/Nt_load2)))</f>
        <v>0,771150705635138-0,632867028647347i</v>
      </c>
      <c r="AS229" s="240" t="str">
        <f t="shared" ref="AS229:AS292" ca="1" si="358">IMPRODUCT(O229,IMEXP(COMPLEX(0,-2*PI()*30*B229/Nt_load2)))</f>
        <v>0,73916850758358-0,66994328427648i</v>
      </c>
      <c r="AT229" s="240" t="str">
        <f t="shared" ref="AT229:AT292" ca="1" si="359">IMPRODUCT(O229,IMEXP(COMPLEX(0,-2*PI()*31*B229/Nt_load2)))</f>
        <v>-0,722504652611898+0,687881613146226i</v>
      </c>
      <c r="AU229" s="240" t="str">
        <f t="shared" ref="AU229:AU292" ca="1" si="360">IMPRODUCT(O229,IMEXP(COMPLEX(0,-2*PI()*32*B229/Nt_load2)))</f>
        <v>0,705405587853601-0,705405587853831i</v>
      </c>
      <c r="AV229" s="240" t="str">
        <f t="shared" ref="AV229:AV292" ca="1" si="361">IMPRODUCT(O229,IMEXP(COMPLEX(0,-2*PI()*33*B229/Nt_load2)))</f>
        <v>-0,68788161314606+0,722504652612055i</v>
      </c>
      <c r="AW229" s="240" t="str">
        <f t="shared" ref="AW229:AW292" ca="1" si="362">IMPRODUCT(O229,IMEXP(COMPLEX(0,-2*PI()*34*B229/Nt_load2)))</f>
        <v>0,6699432842763-0,739168507583743i</v>
      </c>
      <c r="AX229" s="240" t="str">
        <f t="shared" ref="AX229:AX292" ca="1" si="363">IMPRODUCT(O229,IMEXP(COMPLEX(0,-2*PI()*35*B229/Nt_load2)))</f>
        <v>-0,651601406622895+0,755387115085741i</v>
      </c>
      <c r="AY229" s="240" t="str">
        <f t="shared" ref="AY229:AY292" ca="1" si="364">IMPRODUCT(O229,IMEXP(COMPLEX(0,-2*PI()*36*B229/Nt_load2)))</f>
        <v>0,632867028647083-0,771150705635354i</v>
      </c>
      <c r="AZ229" s="240" t="str">
        <f t="shared" ref="AZ229:AZ292" ca="1" si="365">IMPRODUCT(O229,IMEXP(COMPLEX(0,-2*PI()*37*B229/Nt_load2)))</f>
        <v>-0,613751435237637+0,786449783835074i</v>
      </c>
      <c r="BA229" s="240" t="str">
        <f t="shared" ref="BA229:BA292" ca="1" si="366">IMPRODUCT(O229,IMEXP(COMPLEX(0,-2*PI()*38*B229/Nt_load2)))</f>
        <v>0,594266140913246-0,801275134092261i</v>
      </c>
      <c r="BB229" s="240" t="str">
        <f t="shared" ref="BB229:BB292" ca="1" si="367">IMPRODUCT(O229,IMEXP(COMPLEX(0,-2*PI()*39*B229/Nt_load2)))</f>
        <v>-0,574422882886611+0,815617826170277i</v>
      </c>
      <c r="BC229" s="240" t="str">
        <f t="shared" ref="BC229:BC292" ca="1" si="368">IMPRODUCT(O229,IMEXP(COMPLEX(0,-2*PI()*40*B229/Nt_load2)))</f>
        <v>0,554233613994378-0,829469220567721i</v>
      </c>
      <c r="BD229" s="240" t="str">
        <f t="shared" ref="BD229:BD292" ca="1" si="369">IMPRODUCT(O229,IMEXP(COMPLEX(0,-2*PI()*41*B229/Nt_load2)))</f>
        <v>-0,533710495498031+0,842820973722024i</v>
      </c>
      <c r="BE229" s="240" t="str">
        <f t="shared" ref="BE229:BE292" ca="1" si="370">IMPRODUCT(O229,IMEXP(COMPLEX(0,-2*PI()*42*B229/Nt_load2)))</f>
        <v>0,512865889755103-0,855665043037403i</v>
      </c>
      <c r="BF229" s="240" t="str">
        <f t="shared" ref="BF229:BF292" ca="1" si="371">IMPRODUCT(O229,IMEXP(COMPLEX(0,-2*PI()*43*B229/Nt_load2)))</f>
        <v>-0,491712352777476+0,867993691726232i</v>
      </c>
      <c r="BG229" s="240" t="str">
        <f t="shared" ref="BG229:BG292" ca="1" si="372">IMPRODUCT(O229,IMEXP(COMPLEX(0,-2*PI()*44*B229/Nt_load2)))</f>
        <v>0,470262626664843-0,879799493471539i</v>
      </c>
      <c r="BH229" s="240" t="str">
        <f t="shared" ref="BH229:BH292" ca="1" si="373">IMPRODUCT(O229,IMEXP(COMPLEX(0,-2*PI()*45*B229/Nt_load2)))</f>
        <v>-0,44852963193016+0,891075336899798i</v>
      </c>
      <c r="BI229" s="240" t="str">
        <f t="shared" ref="BI229:BI292" ca="1" si="374">IMPRODUCT(O229,IMEXP(COMPLEX(0,-2*PI()*46*B229/Nt_load2)))</f>
        <v>0,426526459716804-0,90181442986456i</v>
      </c>
      <c r="BJ229" s="240" t="str">
        <f t="shared" ref="BJ229:BJ292" ca="1" si="375">IMPRODUCT(O229,IMEXP(COMPLEX(0,-2*PI()*47*B229/Nt_load2)))</f>
        <v>-0,404266363912965+0,912010303537785i</v>
      </c>
      <c r="BK229" s="240" t="str">
        <f t="shared" ref="BK229:BK292" ca="1" si="376">IMPRODUCT(O229,IMEXP(COMPLEX(0,-2*PI()*48*B229/Nt_load2)))</f>
        <v>0,381762753167998-0,921656816306418i</v>
      </c>
      <c r="BL229" s="240" t="str">
        <f t="shared" ref="BL229:BL292" ca="1" si="377">IMPRODUCT(O229,IMEXP(COMPLEX(0,-2*PI()*49*B229/Nt_load2)))</f>
        <v>-0,359029182815551+0,930748157471876i</v>
      </c>
      <c r="BM229" s="240" t="str">
        <f t="shared" ref="BM229:BM292" ca="1" si="378">IMPRODUCT(O229,IMEXP(COMPLEX(0,-2*PI()*50*B229/Nt_load2)))</f>
        <v>0,336079346708341-0,939278850750185i</v>
      </c>
      <c r="BN229" s="240" t="str">
        <f t="shared" ref="BN229:BN292" ca="1" si="379">IMPRODUCT(O229,IMEXP(COMPLEX(0,-2*PI()*51*B229/Nt_load2)))</f>
        <v>-0,312927068969489+0,947243757570699i</v>
      </c>
      <c r="BO229" s="240" t="str">
        <f t="shared" ref="BO229:BO292" ca="1" si="380">IMPRODUCT(O229,IMEXP(COMPLEX(0,-2*PI()*52*B229/Nt_load2)))</f>
        <v>0,289586295665386-0,954638080171377i</v>
      </c>
      <c r="BP229" s="240" t="str">
        <f t="shared" ref="BP229:BP292" ca="1" si="381">IMPRODUCT(O229,IMEXP(COMPLEX(0,-2*PI()*53*B229/Nt_load2)))</f>
        <v>-0,266071086405103+0,961457364488775i</v>
      </c>
      <c r="BQ229" s="240" t="str">
        <f t="shared" ref="BQ229:BQ292" ca="1" si="382">IMPRODUCT(O229,IMEXP(COMPLEX(0,-2*PI()*54*B229/Nt_load2)))</f>
        <v>0,242395605871381-0,967697502841017i</v>
      </c>
      <c r="BR229" s="240" t="str">
        <f t="shared" ref="BR229:BR292" ca="1" si="383">IMPRODUCT(O229,IMEXP(COMPLEX(0,-2*PI()*55*B229/Nt_load2)))</f>
        <v>-0,218574115288463+0,973354736402078i</v>
      </c>
      <c r="BS229" s="240" t="str">
        <f t="shared" ref="BS229:BS292" ca="1" si="384">IMPRODUCT(O229,IMEXP(COMPLEX(0,-2*PI()*56*B229/Nt_load2)))</f>
        <v>0,194620963831509-0,978425657466007i</v>
      </c>
      <c r="BT229" s="240" t="str">
        <f t="shared" ref="BT229:BT292" ca="1" si="385">IMPRODUCT(O229,IMEXP(COMPLEX(0,-2*PI()*57*B229/Nt_load2)))</f>
        <v>-0,170550579983288+0,982907211499568i</v>
      </c>
      <c r="BU229" s="240" t="str">
        <f t="shared" ref="BU229:BU292" ca="1" si="386">IMPRODUCT(O229,IMEXP(COMPLEX(0,-2*PI()*58*B229/Nt_load2)))</f>
        <v>0,146377462842982-0,986796698982189i</v>
      </c>
      <c r="BV229" s="240" t="str">
        <f t="shared" ref="BV229:BV292" ca="1" si="387">IMPRODUCT(O229,IMEXP(COMPLEX(0,-2*PI()*59*B229/Nt_load2)))</f>
        <v>-0,122116173392466+0,990091777032046i</v>
      </c>
      <c r="BW229" s="240" t="str">
        <f t="shared" ref="BW229:BW292" ca="1" si="388">IMPRODUCT(O229,IMEXP(COMPLEX(0,-2*PI()*60*B229/Nt_load2)))</f>
        <v>0,0977813257253144-0,992790460817333i</v>
      </c>
      <c r="BX229" s="240" t="str">
        <f t="shared" ref="BX229:BX292" ca="1" si="389">IMPRODUCT(O229,IMEXP(COMPLEX(0,-2*PI()*61*B229/Nt_load2)))</f>
        <v>-0,0733875782438257+0,994891124751849i</v>
      </c>
      <c r="BY229" s="240" t="str">
        <f t="shared" ref="BY229:BY292" ca="1" si="390">IMPRODUCT(O229,IMEXP(COMPLEX(0,-2*PI()*62*B229/Nt_load2)))</f>
        <v>0,0489496248293412-0,996392503474188i</v>
      </c>
      <c r="BZ229" s="240" t="str">
        <f t="shared" ref="BZ229:BZ292" ca="1" si="391">IMPRODUCT(O229,IMEXP(COMPLEX(0,-2*PI()*63*B229/Nt_load2)))</f>
        <v>-0,0244821859912037+0,997293692609947i</v>
      </c>
      <c r="CA229" s="240" t="str">
        <f t="shared" ref="CA229:CA292" ca="1" si="392">IMPRODUCT(O229,IMEXP(COMPLEX(0,-2*PI()*64*B229/Nt_load2)))</f>
        <v>-3,27040526923117E-13-0,997594149316491i</v>
      </c>
      <c r="CB229" s="240" t="str">
        <f t="shared" ref="CB229:CB292" ca="1" si="393">IMPRODUCT(O229,IMEXP(COMPLEX(0,-2*PI()*65*B229/Nt_load2)))</f>
        <v>0,0244821859918575+0,997293692609932i</v>
      </c>
      <c r="CC229" s="240" t="str">
        <f t="shared" ref="CC229:CC292" ca="1" si="394">IMPRODUCT(O229,IMEXP(COMPLEX(0,-2*PI()*66*B229/Nt_load2)))</f>
        <v>-0,0489496248299944-0,996392503474156i</v>
      </c>
      <c r="CD229" s="240" t="str">
        <f t="shared" ref="CD229:CD292" ca="1" si="395">IMPRODUCT(O229,IMEXP(COMPLEX(0,-2*PI()*67*B229/Nt_load2)))</f>
        <v>0,0733875782445063+0,994891124751799i</v>
      </c>
      <c r="CE229" s="240" t="str">
        <f t="shared" ref="CE229:CE292" ca="1" si="396">IMPRODUCT(O229,IMEXP(COMPLEX(0,-2*PI()*68*B229/Nt_load2)))</f>
        <v>-0,0977813257259935-0,992790460817267i</v>
      </c>
      <c r="CF229" s="240" t="str">
        <f t="shared" ref="CF229:CF292" ca="1" si="397">IMPRODUCT(O229,IMEXP(COMPLEX(0,-2*PI()*69*B229/Nt_load2)))</f>
        <v>0,122116173392129+0,990091777032088i</v>
      </c>
      <c r="CG229" s="240" t="str">
        <f t="shared" ref="CG229:CG292" ca="1" si="398">IMPRODUCT(O229,IMEXP(COMPLEX(0,-2*PI()*70*B229/Nt_load2)))</f>
        <v>-0,146377462842676-0,986796698982234i</v>
      </c>
      <c r="CH229" s="240" t="str">
        <f t="shared" ref="CH229:CH292" ca="1" si="399">IMPRODUCT(O229,IMEXP(COMPLEX(0,-2*PI()*71*B229/Nt_load2)))</f>
        <v>0,170550579982983+0,982907211499621i</v>
      </c>
      <c r="CI229" s="240" t="str">
        <f t="shared" ref="CI229:CI292" ca="1" si="400">IMPRODUCT(O229,IMEXP(COMPLEX(0,-2*PI()*72*B229/Nt_load2)))</f>
        <v>-0,194620963831204-0,978425657466067i</v>
      </c>
      <c r="CJ229" s="240" t="str">
        <f t="shared" ref="CJ229:CJ292" ca="1" si="401">IMPRODUCT(O229,IMEXP(COMPLEX(0,-2*PI()*73*B229/Nt_load2)))</f>
        <v>0,218574115288161+0,973354736402146i</v>
      </c>
      <c r="CK229" s="240" t="str">
        <f t="shared" ref="CK229:CK292" ca="1" si="402">IMPRODUCT(O229,IMEXP(COMPLEX(0,-2*PI()*74*B229/Nt_load2)))</f>
        <v>-0,24239560587108-0,967697502841092i</v>
      </c>
      <c r="CL229" s="240" t="str">
        <f t="shared" ref="CL229:CL292" ca="1" si="403">IMPRODUCT(O229,IMEXP(COMPLEX(0,-2*PI()*75*B229/Nt_load2)))</f>
        <v>0,266071086404777+0,961457364488865i</v>
      </c>
      <c r="CM229" s="240" t="str">
        <f t="shared" ref="CM229:CM292" ca="1" si="404">IMPRODUCT(O229,IMEXP(COMPLEX(0,-2*PI()*76*B229/Nt_load2)))</f>
        <v>-0,289586295665063-0,954638080171475i</v>
      </c>
      <c r="CN229" s="240" t="str">
        <f t="shared" ref="CN229:CN292" ca="1" si="405">IMPRODUCT(O229,IMEXP(COMPLEX(0,-2*PI()*77*B229/Nt_load2)))</f>
        <v>0,312927068969167+0,947243757570806i</v>
      </c>
      <c r="CO229" s="240" t="str">
        <f t="shared" ref="CO229:CO292" ca="1" si="406">IMPRODUCT(O229,IMEXP(COMPLEX(0,-2*PI()*78*B229/Nt_load2)))</f>
        <v>-0,336079346708022-0,939278850750299i</v>
      </c>
      <c r="CP229" s="240" t="str">
        <f t="shared" ref="CP229:CP292" ca="1" si="407">IMPRODUCT(O229,IMEXP(COMPLEX(0,-2*PI()*79*B229/Nt_load2)))</f>
        <v>0,359029182815235+0,930748157471997i</v>
      </c>
      <c r="CQ229" s="240" t="str">
        <f t="shared" ref="CQ229:CQ292" ca="1" si="408">IMPRODUCT(O229,IMEXP(COMPLEX(0,-2*PI()*80*B229/Nt_load2)))</f>
        <v>-0,381762753167686-0,921656816306548i</v>
      </c>
      <c r="CR229" s="240" t="str">
        <f t="shared" ref="CR229:CR292" ca="1" si="409">IMPRODUCT(O229,IMEXP(COMPLEX(0,-2*PI()*81*B229/Nt_load2)))</f>
        <v>0,404266363912682+0,912010303537911i</v>
      </c>
      <c r="CS229" s="240" t="str">
        <f t="shared" ref="CS229:CS292" ca="1" si="410">IMPRODUCT(O229,IMEXP(COMPLEX(0,-2*PI()*82*B229/Nt_load2)))</f>
        <v>-0,426526459716498-0,901814429864705i</v>
      </c>
      <c r="CT229" s="240" t="str">
        <f t="shared" ref="CT229:CT292" ca="1" si="411">IMPRODUCT(O229,IMEXP(COMPLEX(0,-2*PI()*83*B229/Nt_load2)))</f>
        <v>0,448529631929883+0,891075336899937i</v>
      </c>
      <c r="CU229" s="240" t="str">
        <f t="shared" ref="CU229:CU292" ca="1" si="412">IMPRODUCT(O229,IMEXP(COMPLEX(0,-2*PI()*84*B229/Nt_load2)))</f>
        <v>-0,470262626664545-0,879799493471697i</v>
      </c>
      <c r="CV229" s="240" t="str">
        <f t="shared" ref="CV229:CV292" ca="1" si="413">IMPRODUCT(O229,IMEXP(COMPLEX(0,-2*PI()*85*B229/Nt_load2)))</f>
        <v>0,491712352777205+0,867993691726385i</v>
      </c>
      <c r="CW229" s="240" t="str">
        <f t="shared" ref="CW229:CW292" ca="1" si="414">IMPRODUCT(O229,IMEXP(COMPLEX(0,-2*PI()*86*B229/Nt_load2)))</f>
        <v>-0,512865889754813-0,855665043037577i</v>
      </c>
      <c r="CX229" s="240" t="str">
        <f t="shared" ref="CX229:CX292" ca="1" si="415">IMPRODUCT(O229,IMEXP(COMPLEX(0,-2*PI()*87*B229/Nt_load2)))</f>
        <v>0,53371049549777+0,842820973722189i</v>
      </c>
      <c r="CY229" s="240" t="str">
        <f t="shared" ref="CY229:CY292" ca="1" si="416">IMPRODUCT(O229,IMEXP(COMPLEX(0,-2*PI()*88*B229/Nt_load2)))</f>
        <v>-0,55423361399491-0,829469220567366i</v>
      </c>
      <c r="CZ229" s="240" t="str">
        <f t="shared" ref="CZ229:CZ292" ca="1" si="417">IMPRODUCT(O229,IMEXP(COMPLEX(0,-2*PI()*89*B229/Nt_load2)))</f>
        <v>0,574422882887157+0,815617826169892i</v>
      </c>
      <c r="DA229" s="240" t="str">
        <f t="shared" ref="DA229:DA292" ca="1" si="418">IMPRODUCT(O229,IMEXP(COMPLEX(0,-2*PI()*90*B229/Nt_load2)))</f>
        <v>-0,594266140913805-0,801275134091846i</v>
      </c>
      <c r="DB229" s="240" t="str">
        <f t="shared" ref="DB229:DB292" ca="1" si="419">IMPRODUCT(O229,IMEXP(COMPLEX(0,-2*PI()*91*B229/Nt_load2)))</f>
        <v>0,613751435238164+0,786449783834663i</v>
      </c>
      <c r="DC229" s="240" t="str">
        <f t="shared" ref="DC229:DC292" ca="1" si="420">IMPRODUCT(O229,IMEXP(COMPLEX(0,-2*PI()*92*B229/Nt_load2)))</f>
        <v>-0,632867028647622-0,771150705634912i</v>
      </c>
      <c r="DD229" s="240" t="str">
        <f t="shared" ref="DD229:DD292" ca="1" si="421">IMPRODUCT(O229,IMEXP(COMPLEX(0,-2*PI()*93*B229/Nt_load2)))</f>
        <v>0,6516014066234+0,755387115085305i</v>
      </c>
      <c r="DE229" s="240" t="str">
        <f t="shared" ref="DE229:DE292" ca="1" si="422">IMPRODUCT(O229,IMEXP(COMPLEX(0,-2*PI()*94*B229/Nt_load2)))</f>
        <v>-0,669943284276817-0,739168507583275i</v>
      </c>
      <c r="DF229" s="240" t="str">
        <f t="shared" ref="DF229:DF292" ca="1" si="423">IMPRODUCT(O229,IMEXP(COMPLEX(0,-2*PI()*95*B229/Nt_load2)))</f>
        <v>0,687881613146534+0,722504652611605i</v>
      </c>
      <c r="DG229" s="240" t="str">
        <f t="shared" ref="DG229:DG292" ca="1" si="424">IMPRODUCT(O229,IMEXP(COMPLEX(0,-2*PI()*96*B229/Nt_load2)))</f>
        <v>-0,705405587854082-0,705405587853349i</v>
      </c>
      <c r="DH229" s="240" t="str">
        <f t="shared" ref="DH229:DH292" ca="1" si="425">IMPRODUCT(O229,IMEXP(COMPLEX(0,-2*PI()*97*B229/Nt_load2)))</f>
        <v>0,722504652611616+0,687881613146522i</v>
      </c>
      <c r="DI229" s="240" t="str">
        <f t="shared" ref="DI229:DI292" ca="1" si="426">IMPRODUCT(O229,IMEXP(COMPLEX(0,-2*PI()*98*B229/Nt_load2)))</f>
        <v>-0,739168507583287-0,669943284276804i</v>
      </c>
      <c r="DJ229" s="240" t="str">
        <f t="shared" ref="DJ229:DJ292" ca="1" si="427">IMPRODUCT(O229,IMEXP(COMPLEX(0,-2*PI()*99*B229/Nt_load2)))</f>
        <v>0,755387115085316+0,651601406623387i</v>
      </c>
      <c r="DK229" s="240" t="str">
        <f t="shared" ref="DK229:DK292" ca="1" si="428">IMPRODUCT(O229,IMEXP(COMPLEX(0,-2*PI()*100*B229/Nt_load2)))</f>
        <v>-0,771150705634923-0,632867028647609i</v>
      </c>
      <c r="DL229" s="240" t="str">
        <f t="shared" ref="DL229:DL292" ca="1" si="429">IMPRODUCT(O229,IMEXP(COMPLEX(0,-2*PI()*101*B229/Nt_load2)))</f>
        <v>0,786449783834673+0,61375143523815i</v>
      </c>
      <c r="DM229" s="240" t="str">
        <f t="shared" ref="DM229:DM292" ca="1" si="430">IMPRODUCT(O229,IMEXP(COMPLEX(0,-2*PI()*102*B229/Nt_load2)))</f>
        <v>-0,801275134091856-0,594266140913791i</v>
      </c>
      <c r="DN229" s="240" t="str">
        <f t="shared" ref="DN229:DN292" ca="1" si="431">IMPRODUCT(O229,IMEXP(COMPLEX(0,-2*PI()*103*B229/Nt_load2)))</f>
        <v>0,815617826169902+0,574422882887143i</v>
      </c>
      <c r="DO229" s="240" t="str">
        <f t="shared" ref="DO229:DO292" ca="1" si="432">IMPRODUCT(O229,IMEXP(COMPLEX(0,-2*PI()*104*B229/Nt_load2)))</f>
        <v>-0,829469220567344-0,554233613994943i</v>
      </c>
      <c r="DP229" s="240" t="str">
        <f t="shared" ref="DP229:DP292" ca="1" si="433">IMPRODUCT(O229,IMEXP(COMPLEX(0,-2*PI()*105*B229/Nt_load2)))</f>
        <v>0,842820973722198+0,533710495497755i</v>
      </c>
      <c r="DQ229" s="240" t="str">
        <f t="shared" ref="DQ229:DQ292" ca="1" si="434">IMPRODUCT(O229,IMEXP(COMPLEX(0,-2*PI()*106*B229/Nt_load2)))</f>
        <v>-0,855665043037557-0,512865889754846i</v>
      </c>
      <c r="DR229" s="240" t="str">
        <f t="shared" ref="DR229:DR292" ca="1" si="435">IMPRODUCT(O229,IMEXP(COMPLEX(0,-2*PI()*107*B229/Nt_load2)))</f>
        <v>0,867993691726393+0,49171235277719i</v>
      </c>
      <c r="DS229" s="240" t="str">
        <f t="shared" ref="DS229:DS292" ca="1" si="436">IMPRODUCT(O229,IMEXP(COMPLEX(0,-2*PI()*108*B229/Nt_load2)))</f>
        <v>-0,879799493471706-0,47026262666453i</v>
      </c>
      <c r="DT229" s="240" t="str">
        <f t="shared" ref="DT229:DT292" ca="1" si="437">IMPRODUCT(O229,IMEXP(COMPLEX(0,-2*PI()*109*B229/Nt_load2)))</f>
        <v>0,891075336899945+0,448529631929868i</v>
      </c>
      <c r="DU229" s="240" t="str">
        <f t="shared" ref="DU229:DU292" ca="1" si="438">IMPRODUCT(O229,IMEXP(COMPLEX(0,-2*PI()*110*B229/Nt_load2)))</f>
        <v>-0,901814429864713-0,426526459716483i</v>
      </c>
      <c r="DV229" s="240" t="str">
        <f t="shared" ref="DV229:DV292" ca="1" si="439">IMPRODUCT(O229,IMEXP(COMPLEX(0,-2*PI()*111*B229/Nt_load2)))</f>
        <v>0,912010303537918+0,404266363912667i</v>
      </c>
      <c r="DW229" s="240" t="str">
        <f t="shared" ref="DW229:DW292" ca="1" si="440">IMPRODUCT(O229,IMEXP(COMPLEX(0,-2*PI()*112*B229/Nt_load2)))</f>
        <v>-0,921656816306555-0,38176275316767i</v>
      </c>
      <c r="DX229" s="240" t="str">
        <f t="shared" ref="DX229:DX292" ca="1" si="441">IMPRODUCT(O229,IMEXP(COMPLEX(0,-2*PI()*113*B229/Nt_load2)))</f>
        <v>0,930748157471993+0,359029182815246i</v>
      </c>
      <c r="DY229" s="240" t="str">
        <f t="shared" ref="DY229:DY292" ca="1" si="442">IMPRODUCT(O229,IMEXP(COMPLEX(0,-2*PI()*114*B229/Nt_load2)))</f>
        <v>-0,939278850750304-0,336079346708006i</v>
      </c>
      <c r="DZ229" s="240" t="str">
        <f t="shared" ref="DZ229:DZ292" ca="1" si="443">IMPRODUCT(O229,IMEXP(COMPLEX(0,-2*PI()*115*B229/Nt_load2)))</f>
        <v>0,947243757570802+0,312927068969178i</v>
      </c>
      <c r="EA229" s="240" t="str">
        <f t="shared" ref="EA229:EA292" ca="1" si="444">IMPRODUCT(O229,IMEXP(COMPLEX(0,-2*PI()*116*B229/Nt_load2)))</f>
        <v>-0,95463808017148-0,289586295665046i</v>
      </c>
      <c r="EB229" s="240" t="str">
        <f t="shared" ref="EB229:EB292" ca="1" si="445">IMPRODUCT(O229,IMEXP(COMPLEX(0,-2*PI()*117*B229/Nt_load2)))</f>
        <v>0,961457364488862+0,266071086404788i</v>
      </c>
      <c r="EC229" s="240" t="str">
        <f t="shared" ref="EC229:EC292" ca="1" si="446">IMPRODUCT(O229,IMEXP(COMPLEX(0,-2*PI()*118*B229/Nt_load2)))</f>
        <v>-0,967697502841097-0,242395605871063i</v>
      </c>
      <c r="ED229" s="240" t="str">
        <f t="shared" ref="ED229:ED292" ca="1" si="447">IMPRODUCT(O229,IMEXP(COMPLEX(0,-2*PI()*119*B229/Nt_load2)))</f>
        <v>0,973354736402143+0,218574115288172i</v>
      </c>
      <c r="EE229" s="240" t="str">
        <f t="shared" ref="EE229:EE292" ca="1" si="448">IMPRODUCT(O229,IMEXP(COMPLEX(0,-2*PI()*120*B229/Nt_load2)))</f>
        <v>-0,978425657466071-0,194620963831187i</v>
      </c>
      <c r="EF229" s="240" t="str">
        <f t="shared" ref="EF229:EF292" ca="1" si="449">IMPRODUCT(O229,IMEXP(COMPLEX(0,-2*PI()*121*B229/Nt_load2)))</f>
        <v>0,982907211499629+0,170550579982938i</v>
      </c>
      <c r="EG229" s="240" t="str">
        <f t="shared" ref="EG229:EG292" ca="1" si="450">IMPRODUCT(O229,IMEXP(COMPLEX(0,-2*PI()*122*B229/Nt_load2)))</f>
        <v>-0,986796698982237-0,146377462842659i</v>
      </c>
      <c r="EH229" s="240" t="str">
        <f t="shared" ref="EH229:EH292" ca="1" si="451">IMPRODUCT(O229,IMEXP(COMPLEX(0,-2*PI()*123*B229/Nt_load2)))</f>
        <v>0,99009177703209+0,122116173392112i</v>
      </c>
      <c r="EI229" s="240" t="str">
        <f t="shared" ref="EI229:EI292" ca="1" si="452">IMPRODUCT(O229,IMEXP(COMPLEX(0,-2*PI()*124*B229/Nt_load2)))</f>
        <v>-0,992790460817271-0,0977813257259483i</v>
      </c>
      <c r="EJ229" s="240" t="str">
        <f t="shared" ref="EJ229:EJ292" ca="1" si="453">IMPRODUCT(O229,IMEXP(COMPLEX(0,-2*PI()*125*B229/Nt_load2)))</f>
        <v>0,994891124751801+0,0733875782444892i</v>
      </c>
      <c r="EK229" s="240" t="str">
        <f t="shared" ref="EK229:EK292" ca="1" si="454">IMPRODUCT(O229,IMEXP(COMPLEX(0,-2*PI()*126*B229/Nt_load2)))</f>
        <v>-0,996392503474157-0,0489496248299774i</v>
      </c>
      <c r="EL229" s="240" t="str">
        <f t="shared" ref="EL229:EL292" ca="1" si="455">IMPRODUCT(O229,IMEXP(COMPLEX(0,-2*PI()*127*B229/Nt_load2)))</f>
        <v>0,997293692609932+0,0244821859918688i</v>
      </c>
      <c r="EM229" s="240" t="str">
        <f t="shared" ref="EM229:EM292" ca="1" si="456">IMPRODUCT(O229,IMEXP(COMPLEX(0,-2*PI()*128*B229/Nt_load2)))</f>
        <v>-0,997594149316491-3,09932201559475E-13i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-0,0639044916210715-0,0901829450261965i</v>
      </c>
      <c r="G230" s="247" t="str">
        <f t="shared" si="326"/>
        <v>-0,0396856363001271+0,17182424184339i</v>
      </c>
      <c r="H230" s="247" t="str">
        <f t="shared" si="322"/>
        <v>0,00221114714493015-0,0409119957608767i</v>
      </c>
      <c r="I230" s="247" t="str">
        <f t="shared" ref="I230:I237" si="459">IMDIV(IMPRODUCT(-1,H230),IMSUM(1,IMPRODUCT(F230,G230,-1)))</f>
        <v>-0,00193761220312301+0,0416778596883514i</v>
      </c>
      <c r="J230" s="275" t="str">
        <f ca="1">IMPRODUCT(1/N_FFT2,EE100)</f>
        <v>0,00405621655859742-8,0409137858859E-08i</v>
      </c>
      <c r="K230" s="274" t="str">
        <f t="shared" ref="K230:K237" ca="1" si="460">IMPRODUCT(I230,J230)</f>
        <v>-7,85602342168264E-06+0,000169054580396518i</v>
      </c>
      <c r="N230" s="265">
        <f t="shared" ca="1" si="327"/>
        <v>2.9975918695605497</v>
      </c>
      <c r="O230" s="240">
        <f t="shared" ca="1" si="328"/>
        <v>0.99759186956054979</v>
      </c>
      <c r="P230" s="240" t="str">
        <f t="shared" ca="1" si="329"/>
        <v>-0,996390226464301+0,0489495129672733i</v>
      </c>
      <c r="Q230" s="240" t="str">
        <f t="shared" ca="1" si="330"/>
        <v>0,992788192039022-0,0977811022703472i</v>
      </c>
      <c r="R230" s="240" t="str">
        <f t="shared" ca="1" si="331"/>
        <v>-0,986794443901146+0,14637712833343i</v>
      </c>
      <c r="S230" s="240" t="str">
        <f t="shared" ca="1" si="332"/>
        <v>0,978423421514933-0,194620519073205i</v>
      </c>
      <c r="T230" s="240" t="str">
        <f t="shared" ca="1" si="333"/>
        <v>-0,967695291406501+0,242395051935885i</v>
      </c>
      <c r="U230" s="241" t="str">
        <f t="shared" ca="1" si="334"/>
        <v>0,954635898580995-0,289585633887059i</v>
      </c>
      <c r="V230" s="240" t="str">
        <f t="shared" ca="1" si="335"/>
        <v>-0,939276704259582+0,33607857868149i</v>
      </c>
      <c r="W230" s="240" t="str">
        <f t="shared" ca="1" si="336"/>
        <v>0,92165471008665-0,381761880742965i</v>
      </c>
      <c r="X230" s="240" t="str">
        <f t="shared" ca="1" si="337"/>
        <v>-0,901812368989737+0,426525484995247i</v>
      </c>
      <c r="Y230" s="240" t="str">
        <f t="shared" ca="1" si="338"/>
        <v>0,879797482906497-0,470261551994956i</v>
      </c>
      <c r="Z230" s="240" t="str">
        <f t="shared" ca="1" si="339"/>
        <v>-0,855663087625727+0,512864717725951i</v>
      </c>
      <c r="AA230" s="240" t="str">
        <f t="shared" ca="1" si="340"/>
        <v>0,829467325019683-0,554232347430212i</v>
      </c>
      <c r="AB230" s="240" t="str">
        <f t="shared" ca="1" si="341"/>
        <v>-0,801273302974913+0,594264782864496i</v>
      </c>
      <c r="AC230" s="240" t="str">
        <f t="shared" ca="1" si="342"/>
        <v>0,771148943359963-0,63286558238549i</v>
      </c>
      <c r="AD230" s="240" t="str">
        <f t="shared" ca="1" si="343"/>
        <v>-0,739166818395851+0,669941753285962i</v>
      </c>
      <c r="AE230" s="240" t="str">
        <f t="shared" ca="1" si="344"/>
        <v>0,705403975822859-0,705403975822802i</v>
      </c>
      <c r="AF230" s="240" t="str">
        <f t="shared" ca="1" si="345"/>
        <v>-0,669941753285948+0,739166818395864i</v>
      </c>
      <c r="AG230" s="240" t="str">
        <f t="shared" ca="1" si="346"/>
        <v>0,632865582385475-0,771148943359975i</v>
      </c>
      <c r="AH230" s="240" t="str">
        <f t="shared" ca="1" si="347"/>
        <v>-0,59426478286456+0,801273302974865i</v>
      </c>
      <c r="AI230" s="240" t="str">
        <f t="shared" ca="1" si="348"/>
        <v>0,554232347430196-0,829467325019694i</v>
      </c>
      <c r="AJ230" s="240" t="str">
        <f t="shared" ca="1" si="349"/>
        <v>-0,512864717725928+0,855663087625741i</v>
      </c>
      <c r="AK230" s="240" t="str">
        <f t="shared" ca="1" si="350"/>
        <v>0,470261551995024-0,879797482906461i</v>
      </c>
      <c r="AL230" s="240" t="str">
        <f t="shared" ca="1" si="351"/>
        <v>-0,426525484995227+0,901812368989747i</v>
      </c>
      <c r="AM230" s="240" t="str">
        <f t="shared" ca="1" si="352"/>
        <v>0,381761880742944-0,921654710086659i</v>
      </c>
      <c r="AN230" s="240" t="str">
        <f t="shared" ca="1" si="353"/>
        <v>-0,336078578681563+0,939276704259556i</v>
      </c>
      <c r="AO230" s="240" t="str">
        <f t="shared" ca="1" si="354"/>
        <v>0,289585633887037-0,954635898581002i</v>
      </c>
      <c r="AP230" s="240" t="str">
        <f t="shared" ca="1" si="355"/>
        <v>-0,242395051935865+0,967695291406506i</v>
      </c>
      <c r="AQ230" s="240" t="str">
        <f t="shared" ca="1" si="356"/>
        <v>0,194620519073282-0,978423421514918i</v>
      </c>
      <c r="AR230" s="240" t="str">
        <f t="shared" ca="1" si="357"/>
        <v>0,194620519073282-0,978423421514918i</v>
      </c>
      <c r="AS230" s="240" t="str">
        <f t="shared" ca="1" si="358"/>
        <v>0,0977811022703573-0,992788192039021i</v>
      </c>
      <c r="AT230" s="240" t="str">
        <f t="shared" ca="1" si="359"/>
        <v>-0,0489495129673233+0,996390226464298i</v>
      </c>
      <c r="AU230" s="240" t="str">
        <f t="shared" ca="1" si="360"/>
        <v>2,78644410712985E-13-0,99759186956055i</v>
      </c>
      <c r="AV230" s="240" t="str">
        <f t="shared" ca="1" si="361"/>
        <v>0,0489495129668658+0,996390226464321i</v>
      </c>
      <c r="AW230" s="240" t="str">
        <f t="shared" ca="1" si="362"/>
        <v>-0,0977811022707902-0,992788192038978i</v>
      </c>
      <c r="AX230" s="240" t="str">
        <f t="shared" ca="1" si="363"/>
        <v>0,146377128333741+0,9867944439011i</v>
      </c>
      <c r="AY230" s="240" t="str">
        <f t="shared" ca="1" si="364"/>
        <v>-0,194620519073416-0,978423421514891i</v>
      </c>
      <c r="AZ230" s="240" t="str">
        <f t="shared" ca="1" si="365"/>
        <v>0,242395051935902+0,967695291406496i</v>
      </c>
      <c r="BA230" s="240" t="str">
        <f t="shared" ca="1" si="366"/>
        <v>-0,289585633886978-0,954635898581019i</v>
      </c>
      <c r="BB230" s="240" t="str">
        <f t="shared" ca="1" si="367"/>
        <v>0,336078578681319+0,939276704259644i</v>
      </c>
      <c r="BC230" s="240" t="str">
        <f t="shared" ca="1" si="368"/>
        <v>-0,381761880742613-0,921654710086796i</v>
      </c>
      <c r="BD230" s="240" t="str">
        <f t="shared" ca="1" si="369"/>
        <v>0,426525484994813+0,901812368989943i</v>
      </c>
      <c r="BE230" s="240" t="str">
        <f t="shared" ca="1" si="370"/>
        <v>-0,470261551995332-0,879797482906297i</v>
      </c>
      <c r="BF230" s="240" t="str">
        <f t="shared" ca="1" si="371"/>
        <v>0,512864717726132+0,855663087625619i</v>
      </c>
      <c r="BG230" s="240" t="str">
        <f t="shared" ca="1" si="372"/>
        <v>-0,554232347430317-0,829467325019614i</v>
      </c>
      <c r="BH230" s="240" t="str">
        <f t="shared" ca="1" si="373"/>
        <v>0,594264782864506+0,801273302974906i</v>
      </c>
      <c r="BI230" s="240" t="str">
        <f t="shared" ca="1" si="374"/>
        <v>-0,632865582385357-0,771148943360073i</v>
      </c>
      <c r="BJ230" s="240" t="str">
        <f t="shared" ca="1" si="375"/>
        <v>0,66994175328575+0,739166818396043i</v>
      </c>
      <c r="BK230" s="240" t="str">
        <f t="shared" ca="1" si="376"/>
        <v>-0,70540397582254-0,705403975823121i</v>
      </c>
      <c r="BL230" s="240" t="str">
        <f t="shared" ca="1" si="377"/>
        <v>0,739166818396138+0,669941753285644i</v>
      </c>
      <c r="BM230" s="240" t="str">
        <f t="shared" ca="1" si="378"/>
        <v>-0,77114894336018-0,632865582385224i</v>
      </c>
      <c r="BN230" s="240" t="str">
        <f t="shared" ca="1" si="379"/>
        <v>0,801273302974991+0,594264782864391i</v>
      </c>
      <c r="BO230" s="240" t="str">
        <f t="shared" ca="1" si="380"/>
        <v>-0,829467325019708-0,554232347430175i</v>
      </c>
      <c r="BP230" s="240" t="str">
        <f t="shared" ca="1" si="381"/>
        <v>0,855663087625692+0,51286471772601i</v>
      </c>
      <c r="BQ230" s="240" t="str">
        <f t="shared" ca="1" si="382"/>
        <v>-0,879797482906377-0,470261551995181i</v>
      </c>
      <c r="BR230" s="240" t="str">
        <f t="shared" ca="1" si="383"/>
        <v>0,90181236898958+0,426525484995581i</v>
      </c>
      <c r="BS230" s="240" t="str">
        <f t="shared" ca="1" si="384"/>
        <v>-0,921654710086476-0,381761880743385i</v>
      </c>
      <c r="BT230" s="240" t="str">
        <f t="shared" ca="1" si="385"/>
        <v>0,939276704259692+0,336078578681184i</v>
      </c>
      <c r="BU230" s="240" t="str">
        <f t="shared" ca="1" si="386"/>
        <v>-0,954635898581064-0,289585633886828i</v>
      </c>
      <c r="BV230" s="240" t="str">
        <f t="shared" ca="1" si="387"/>
        <v>0,967695291406531+0,242395051935764i</v>
      </c>
      <c r="BW230" s="240" t="str">
        <f t="shared" ca="1" si="388"/>
        <v>-0,978423421514922-0,194620519073263i</v>
      </c>
      <c r="BX230" s="240" t="str">
        <f t="shared" ca="1" si="389"/>
        <v>0,986794443901121+0,146377128333601i</v>
      </c>
      <c r="BY230" s="240" t="str">
        <f t="shared" ca="1" si="390"/>
        <v>-0,992788192038993-0,0977811022706346i</v>
      </c>
      <c r="BZ230" s="240" t="str">
        <f t="shared" ca="1" si="391"/>
        <v>0,996390226464279+0,0489495129677149i</v>
      </c>
      <c r="CA230" s="240" t="str">
        <f t="shared" ca="1" si="392"/>
        <v>-0,99759186956055+4,35075497211452E-13i</v>
      </c>
      <c r="CB230" s="240" t="str">
        <f t="shared" ca="1" si="393"/>
        <v>0,996390226464285-0,0489495129675928i</v>
      </c>
      <c r="CC230" s="240" t="str">
        <f t="shared" ca="1" si="394"/>
        <v>-0,992788192039005+0,097781102270513i</v>
      </c>
      <c r="CD230" s="240" t="str">
        <f t="shared" ca="1" si="395"/>
        <v>0,986794443901139-0,14637712833348i</v>
      </c>
      <c r="CE230" s="240" t="str">
        <f t="shared" ca="1" si="396"/>
        <v>-0,978423421514946+0,194620519073143i</v>
      </c>
      <c r="CF230" s="240" t="str">
        <f t="shared" ca="1" si="397"/>
        <v>0,967695291406561-0,242395051935645i</v>
      </c>
      <c r="CG230" s="240" t="str">
        <f t="shared" ca="1" si="398"/>
        <v>-0,9546358985811+0,289585633886711i</v>
      </c>
      <c r="CH230" s="240" t="str">
        <f t="shared" ca="1" si="399"/>
        <v>0,939276704259733-0,336078578681069i</v>
      </c>
      <c r="CI230" s="240" t="str">
        <f t="shared" ca="1" si="400"/>
        <v>-0,921654710086523+0,381761880743273i</v>
      </c>
      <c r="CJ230" s="240" t="str">
        <f t="shared" ca="1" si="401"/>
        <v>0,901812368989632-0,42652548499547i</v>
      </c>
      <c r="CK230" s="240" t="str">
        <f t="shared" ca="1" si="402"/>
        <v>-0,879797482906434+0,470261551995074i</v>
      </c>
      <c r="CL230" s="240" t="str">
        <f t="shared" ca="1" si="403"/>
        <v>0,855663087625755-0,512864717725904i</v>
      </c>
      <c r="CM230" s="240" t="str">
        <f t="shared" ca="1" si="404"/>
        <v>-0,829467325019776+0,554232347430073i</v>
      </c>
      <c r="CN230" s="240" t="str">
        <f t="shared" ca="1" si="405"/>
        <v>0,801273302975063-0,594264782864293i</v>
      </c>
      <c r="CO230" s="240" t="str">
        <f t="shared" ca="1" si="406"/>
        <v>-0,771148943360258+0,632865582385131i</v>
      </c>
      <c r="CP230" s="240" t="str">
        <f t="shared" ca="1" si="407"/>
        <v>0,739166818395555-0,669941753286289i</v>
      </c>
      <c r="CQ230" s="240" t="str">
        <f t="shared" ca="1" si="408"/>
        <v>-0,705403975822626+0,705403975823034i</v>
      </c>
      <c r="CR230" s="240" t="str">
        <f t="shared" ca="1" si="409"/>
        <v>0,669941753285861-0,739166818395942i</v>
      </c>
      <c r="CS230" s="240" t="str">
        <f t="shared" ca="1" si="410"/>
        <v>-0,632865582385429+0,771148943360013i</v>
      </c>
      <c r="CT230" s="240" t="str">
        <f t="shared" ca="1" si="411"/>
        <v>0,594264782864603-0,801273302974833i</v>
      </c>
      <c r="CU230" s="240" t="str">
        <f t="shared" ca="1" si="412"/>
        <v>-0,554232347430419+0,829467325019546i</v>
      </c>
      <c r="CV230" s="240" t="str">
        <f t="shared" ca="1" si="413"/>
        <v>0,512864717726261-0,855663087625541i</v>
      </c>
      <c r="CW230" s="240" t="str">
        <f t="shared" ca="1" si="414"/>
        <v>-0,470261551995415+0,879797482906252i</v>
      </c>
      <c r="CX230" s="240" t="str">
        <f t="shared" ca="1" si="415"/>
        <v>0,426525484994948-0,901812368989879i</v>
      </c>
      <c r="CY230" s="240" t="str">
        <f t="shared" ca="1" si="416"/>
        <v>-0,381761880742713+0,921654710086754i</v>
      </c>
      <c r="CZ230" s="240" t="str">
        <f t="shared" ca="1" si="417"/>
        <v>0,336078578681433-0,939276704259602i</v>
      </c>
      <c r="DA230" s="240" t="str">
        <f t="shared" ca="1" si="418"/>
        <v>-0,289585633887108+0,95463589858098i</v>
      </c>
      <c r="DB230" s="240" t="str">
        <f t="shared" ca="1" si="419"/>
        <v>0,242395051936048-0,96769529140646i</v>
      </c>
      <c r="DC230" s="240" t="str">
        <f t="shared" ca="1" si="420"/>
        <v>-0,194620519073522+0,97842342151487i</v>
      </c>
      <c r="DD230" s="240" t="str">
        <f t="shared" ca="1" si="421"/>
        <v>0,146377128333862-0,986794443901082i</v>
      </c>
      <c r="DE230" s="240" t="str">
        <f t="shared" ca="1" si="422"/>
        <v>-0,0977811022699103+0,992788192039065i</v>
      </c>
      <c r="DF230" s="240" t="str">
        <f t="shared" ca="1" si="423"/>
        <v>0,0489495129669878-0,996390226464315i</v>
      </c>
      <c r="DG230" s="240" t="str">
        <f t="shared" ca="1" si="424"/>
        <v>1,42254453375076E-13+0,99759186956055i</v>
      </c>
      <c r="DH230" s="240" t="str">
        <f t="shared" ca="1" si="425"/>
        <v>-0,0489495129673287-0,996390226464298i</v>
      </c>
      <c r="DI230" s="240" t="str">
        <f t="shared" ca="1" si="426"/>
        <v>0,0977811022702498+0,992788192039031i</v>
      </c>
      <c r="DJ230" s="240" t="str">
        <f t="shared" ca="1" si="427"/>
        <v>-0,146377128333191-0,986794443901182i</v>
      </c>
      <c r="DK230" s="240" t="str">
        <f t="shared" ca="1" si="428"/>
        <v>0,194620519072856+0,978423421515003i</v>
      </c>
      <c r="DL230" s="240" t="str">
        <f t="shared" ca="1" si="429"/>
        <v>-0,242395051935389-0,967695291406625i</v>
      </c>
      <c r="DM230" s="240" t="str">
        <f t="shared" ca="1" si="430"/>
        <v>0,289585633887381+0,954635898580897i</v>
      </c>
      <c r="DN230" s="240" t="str">
        <f t="shared" ca="1" si="431"/>
        <v>-0,336078578681755-0,939276704259487i</v>
      </c>
      <c r="DO230" s="240" t="str">
        <f t="shared" ca="1" si="432"/>
        <v>0,381761880743028+0,921654710086624i</v>
      </c>
      <c r="DP230" s="240" t="str">
        <f t="shared" ca="1" si="433"/>
        <v>-0,426525484995206-0,901812368989757i</v>
      </c>
      <c r="DQ230" s="240" t="str">
        <f t="shared" ca="1" si="434"/>
        <v>0,470261551994815+0,879797482906572i</v>
      </c>
      <c r="DR230" s="240" t="str">
        <f t="shared" ca="1" si="435"/>
        <v>-0,512864717725678-0,855663087625891i</v>
      </c>
      <c r="DS230" s="240" t="str">
        <f t="shared" ca="1" si="436"/>
        <v>0,554232347429853+0,829467325019924i</v>
      </c>
      <c r="DT230" s="240" t="str">
        <f t="shared" ca="1" si="437"/>
        <v>-0,594264782864878-0,80127330297463i</v>
      </c>
      <c r="DU230" s="240" t="str">
        <f t="shared" ca="1" si="438"/>
        <v>0,632865582385693+0,771148943359796i</v>
      </c>
      <c r="DV230" s="240" t="str">
        <f t="shared" ca="1" si="439"/>
        <v>-0,669941753286072-0,739166818395751i</v>
      </c>
      <c r="DW230" s="240" t="str">
        <f t="shared" ca="1" si="440"/>
        <v>0,705403975822828+0,705403975822833i</v>
      </c>
      <c r="DX230" s="240" t="str">
        <f t="shared" ca="1" si="441"/>
        <v>-0,739166818395783-0,669941753286036i</v>
      </c>
      <c r="DY230" s="240" t="str">
        <f t="shared" ca="1" si="442"/>
        <v>0,771148943359827+0,632865582385655i</v>
      </c>
      <c r="DZ230" s="240" t="str">
        <f t="shared" ca="1" si="443"/>
        <v>-0,801273302974658-0,594264782864839i</v>
      </c>
      <c r="EA230" s="240" t="str">
        <f t="shared" ca="1" si="444"/>
        <v>0,829467325019383+0,554232347430662i</v>
      </c>
      <c r="EB230" s="240" t="str">
        <f t="shared" ca="1" si="445"/>
        <v>-0,855663087625916-0,512864717725636i</v>
      </c>
      <c r="EC230" s="240" t="str">
        <f t="shared" ca="1" si="446"/>
        <v>0,879797482906568+0,470261551994823i</v>
      </c>
      <c r="ED230" s="240" t="str">
        <f t="shared" ca="1" si="447"/>
        <v>-0,901812368989778-0,426525484995162i</v>
      </c>
      <c r="EE230" s="240" t="str">
        <f t="shared" ca="1" si="448"/>
        <v>0,921654710086643+0,381761880742983i</v>
      </c>
      <c r="EF230" s="240" t="str">
        <f t="shared" ca="1" si="449"/>
        <v>-0,939276704259503-0,336078578681709i</v>
      </c>
      <c r="EG230" s="240" t="str">
        <f t="shared" ca="1" si="450"/>
        <v>0,954635898580895+0,289585633887389i</v>
      </c>
      <c r="EH230" s="240" t="str">
        <f t="shared" ca="1" si="451"/>
        <v>-0,967695291406402-0,242395051936277i</v>
      </c>
      <c r="EI230" s="240" t="str">
        <f t="shared" ca="1" si="452"/>
        <v>0,978423421515012+0,194620519072809i</v>
      </c>
      <c r="EJ230" s="240" t="str">
        <f t="shared" ca="1" si="453"/>
        <v>-0,986794443901189-0,146377128333143i</v>
      </c>
      <c r="EK230" s="240" t="str">
        <f t="shared" ca="1" si="454"/>
        <v>0,992788192039036+0,0977811022702017i</v>
      </c>
      <c r="EL230" s="240" t="str">
        <f t="shared" ca="1" si="455"/>
        <v>-0,9963902264643-0,0489495129672803i</v>
      </c>
      <c r="EM230" s="240" t="str">
        <f t="shared" ca="1" si="456"/>
        <v>0,99759186956055+9,38600579677341E-14i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-0,063533129334096-0,0890124730201817i</v>
      </c>
      <c r="G231" s="247" t="str">
        <f t="shared" si="326"/>
        <v>-0,0390045605790633+0,170630419024062i</v>
      </c>
      <c r="H231" s="247" t="str">
        <f t="shared" si="322"/>
        <v>0,00220712187212179-0,0405990710314047i</v>
      </c>
      <c r="I231" s="247" t="str">
        <f t="shared" si="459"/>
        <v>-0,00193668254399078+0,0413437335603992i</v>
      </c>
      <c r="J231" s="275" t="str">
        <f ca="1">IMPRODUCT(1/N_FFT2,EF100)</f>
        <v>0,00335051818112049-0,0000799878904831324i</v>
      </c>
      <c r="K231" s="274" t="str">
        <f t="shared" ca="1" si="460"/>
        <v>-3,18189204250677E-06+0,000138677842120748i</v>
      </c>
      <c r="N231" s="265">
        <f t="shared" ca="1" si="327"/>
        <v>2.9975880834279498</v>
      </c>
      <c r="O231" s="240">
        <f t="shared" ca="1" si="328"/>
        <v>0.99758808342794969</v>
      </c>
      <c r="P231" s="240" t="str">
        <f t="shared" ca="1" si="329"/>
        <v>-0,99488507529908+0,0733871320096018i</v>
      </c>
      <c r="Q231" s="240" t="str">
        <f t="shared" ca="1" si="330"/>
        <v>0,986790698747714-0,1463765727924i</v>
      </c>
      <c r="R231" s="240" t="str">
        <f t="shared" ca="1" si="331"/>
        <v>-0,973348817901704+0,218572786244777i</v>
      </c>
      <c r="S231" s="240" t="str">
        <f t="shared" ca="1" si="332"/>
        <v>0,954632275477997-0,289584534830765i</v>
      </c>
      <c r="T231" s="240" t="str">
        <f t="shared" ca="1" si="333"/>
        <v>-0,930742498041633+0,359026999732154i</v>
      </c>
      <c r="U231" s="241" t="str">
        <f t="shared" ca="1" si="334"/>
        <v>0,901808946366414-0,42652386621495i</v>
      </c>
      <c r="V231" s="240" t="str">
        <f t="shared" ca="1" si="335"/>
        <v>-0,867988413875744+0,491709362911586i</v>
      </c>
      <c r="W231" s="240" t="str">
        <f t="shared" ca="1" si="336"/>
        <v>0,829464176965494-0,554230243967618i</v>
      </c>
      <c r="X231" s="240" t="str">
        <f t="shared" ca="1" si="337"/>
        <v>-0,786445001813318+0,61374770331163i</v>
      </c>
      <c r="Y231" s="240" t="str">
        <f t="shared" ca="1" si="338"/>
        <v>0,739164013056661-0,669939210674687i</v>
      </c>
      <c r="Z231" s="240" t="str">
        <f t="shared" ca="1" si="339"/>
        <v>-0,687877430470149+0,722500259409804i</v>
      </c>
      <c r="AA231" s="240" t="str">
        <f t="shared" ca="1" si="340"/>
        <v>0,632863180488413-0,771146016639871i</v>
      </c>
      <c r="AB231" s="240" t="str">
        <f t="shared" ca="1" si="341"/>
        <v>-0,574419390098605+0,815612866791713i</v>
      </c>
      <c r="AC231" s="240" t="str">
        <f t="shared" ca="1" si="342"/>
        <v>0,512862771264729-0,855659840151513i</v>
      </c>
      <c r="AD231" s="240" t="str">
        <f t="shared" ca="1" si="343"/>
        <v>-0,448526904637596+0,891069918700921i</v>
      </c>
      <c r="AE231" s="240" t="str">
        <f t="shared" ca="1" si="344"/>
        <v>0,381760431852686-0,921651212156259i</v>
      </c>
      <c r="AF231" s="240" t="str">
        <f t="shared" ca="1" si="345"/>
        <v>-0,312925166210842+0,947237997838646i</v>
      </c>
      <c r="AG231" s="240" t="str">
        <f t="shared" ca="1" si="346"/>
        <v>0,242394131980646-0,967691618739564i</v>
      </c>
      <c r="AH231" s="240" t="str">
        <f t="shared" ca="1" si="347"/>
        <v>-0,170549542947591+0,982901234915196i</v>
      </c>
      <c r="AI231" s="240" t="str">
        <f t="shared" ca="1" si="348"/>
        <v>0,0977807311644304-0,992784424137687i</v>
      </c>
      <c r="AJ231" s="240" t="str">
        <f t="shared" ca="1" si="349"/>
        <v>-0,0244820371271181+0,997287628548333i</v>
      </c>
      <c r="AK231" s="240" t="str">
        <f t="shared" ca="1" si="350"/>
        <v>-0,0489493271905741-0,996386444892262i</v>
      </c>
      <c r="AL231" s="240" t="str">
        <f t="shared" ca="1" si="351"/>
        <v>0,122115430863108+0,990085756761791i</v>
      </c>
      <c r="AM231" s="240" t="str">
        <f t="shared" ca="1" si="352"/>
        <v>-0,194619780435409-0,978419708131803i</v>
      </c>
      <c r="AN231" s="240" t="str">
        <f t="shared" ca="1" si="353"/>
        <v>0,266069468555163+0,961451518330603i</v>
      </c>
      <c r="AO231" s="240" t="str">
        <f t="shared" ca="1" si="354"/>
        <v>-0,336077303171861-0,939273139448892i</v>
      </c>
      <c r="AP231" s="240" t="str">
        <f t="shared" ca="1" si="355"/>
        <v>0,404263905764052+0,912004758043424i</v>
      </c>
      <c r="AQ231" s="240" t="str">
        <f t="shared" ca="1" si="356"/>
        <v>-0,470259767224424-0,879794143835637i</v>
      </c>
      <c r="AR231" s="240" t="str">
        <f t="shared" ca="1" si="357"/>
        <v>-0,470259767224424-0,879794143835637i</v>
      </c>
      <c r="AS231" s="240" t="str">
        <f t="shared" ca="1" si="358"/>
        <v>-0,594262527467953-0,801270261924683i</v>
      </c>
      <c r="AT231" s="240" t="str">
        <f t="shared" ca="1" si="359"/>
        <v>0,651597444549426+0,755382521941108i</v>
      </c>
      <c r="AU231" s="240" t="str">
        <f t="shared" ca="1" si="360"/>
        <v>-0,705401298622987-0,705401298622602i</v>
      </c>
      <c r="AV231" s="240" t="str">
        <f t="shared" ca="1" si="361"/>
        <v>0,755382521941073+0,651597444549465i</v>
      </c>
      <c r="AW231" s="240" t="str">
        <f t="shared" ca="1" si="362"/>
        <v>-0,801270261924475-0,594262527468234i</v>
      </c>
      <c r="AX231" s="240" t="str">
        <f t="shared" ca="1" si="363"/>
        <v>0,842815848934919+0,533707250261379i</v>
      </c>
      <c r="AY231" s="240" t="str">
        <f t="shared" ca="1" si="364"/>
        <v>-0,879794143835659-0,470259767224383i</v>
      </c>
      <c r="AZ231" s="240" t="str">
        <f t="shared" ca="1" si="365"/>
        <v>0,912004758043316+0,404263905764294i</v>
      </c>
      <c r="BA231" s="240" t="str">
        <f t="shared" ca="1" si="366"/>
        <v>-0,939273139449042-0,336077303171443i</v>
      </c>
      <c r="BB231" s="240" t="str">
        <f t="shared" ca="1" si="367"/>
        <v>0,961451518330638+0,266069468555035i</v>
      </c>
      <c r="BC231" s="240" t="str">
        <f t="shared" ca="1" si="368"/>
        <v>-0,978419708131773-0,194619780435557i</v>
      </c>
      <c r="BD231" s="240" t="str">
        <f t="shared" ca="1" si="369"/>
        <v>0,990085756761736+0,122115430863554i</v>
      </c>
      <c r="BE231" s="240" t="str">
        <f t="shared" ca="1" si="370"/>
        <v>-0,996386444892274-0,0489493271903148i</v>
      </c>
      <c r="BF231" s="240" t="str">
        <f t="shared" ca="1" si="371"/>
        <v>0,997287628548334-0,02448203712708i</v>
      </c>
      <c r="BG231" s="240" t="str">
        <f t="shared" ca="1" si="372"/>
        <v>-0,992784424137723+0,097780731164068i</v>
      </c>
      <c r="BH231" s="240" t="str">
        <f t="shared" ca="1" si="373"/>
        <v>0,982901234915136-0,170549542947938i</v>
      </c>
      <c r="BI231" s="240" t="str">
        <f t="shared" ca="1" si="374"/>
        <v>-0,967691618739556+0,242394131980678i</v>
      </c>
      <c r="BJ231" s="240" t="str">
        <f t="shared" ca="1" si="375"/>
        <v>0,947237997838729-0,31292516621059i</v>
      </c>
      <c r="BK231" s="240" t="str">
        <f t="shared" ca="1" si="376"/>
        <v>-0,921651212156094+0,381760431853083i</v>
      </c>
      <c r="BL231" s="240" t="str">
        <f t="shared" ca="1" si="377"/>
        <v>0,891069918700863-0,448526904637713i</v>
      </c>
      <c r="BM231" s="240" t="str">
        <f t="shared" ca="1" si="378"/>
        <v>-0,855659840151597+0,512862771264587i</v>
      </c>
      <c r="BN231" s="240" t="str">
        <f t="shared" ca="1" si="379"/>
        <v>0,815612866791409-0,574419390099037i</v>
      </c>
      <c r="BO231" s="240" t="str">
        <f t="shared" ca="1" si="380"/>
        <v>-0,771146016639788+0,632863180488515i</v>
      </c>
      <c r="BP231" s="240" t="str">
        <f t="shared" ca="1" si="381"/>
        <v>0,722500259409919-0,687877430470029i</v>
      </c>
      <c r="BQ231" s="240" t="str">
        <f t="shared" ca="1" si="382"/>
        <v>-0,669939210675025+0,739164013056355i</v>
      </c>
      <c r="BR231" s="240" t="str">
        <f t="shared" ca="1" si="383"/>
        <v>0,613747703311441-0,786445001813464i</v>
      </c>
      <c r="BS231" s="240" t="str">
        <f t="shared" ca="1" si="384"/>
        <v>-0,554230243967668+0,829464176965461i</v>
      </c>
      <c r="BT231" s="240" t="str">
        <f t="shared" ca="1" si="385"/>
        <v>0,491709362911898-0,867988413875569i</v>
      </c>
      <c r="BU231" s="240" t="str">
        <f t="shared" ca="1" si="386"/>
        <v>-0,426523866214645+0,901808946366558i</v>
      </c>
      <c r="BV231" s="240" t="str">
        <f t="shared" ca="1" si="387"/>
        <v>0,359026999732113-0,930742498041648i</v>
      </c>
      <c r="BW231" s="240" t="str">
        <f t="shared" ca="1" si="388"/>
        <v>-0,289584534831008+0,954632275477923i</v>
      </c>
      <c r="BX231" s="240" t="str">
        <f t="shared" ca="1" si="389"/>
        <v>0,218572786244337-0,973348817901803i</v>
      </c>
      <c r="BY231" s="240" t="str">
        <f t="shared" ca="1" si="390"/>
        <v>-0,146376572792248+0,986790698747736i</v>
      </c>
      <c r="BZ231" s="240" t="str">
        <f t="shared" ca="1" si="391"/>
        <v>0,0733871320097539-0,994885075299068i</v>
      </c>
      <c r="CA231" s="240" t="str">
        <f t="shared" ca="1" si="392"/>
        <v>-4,49251398729213E-13+0,99758808342795i</v>
      </c>
      <c r="CB231" s="240" t="str">
        <f t="shared" ca="1" si="393"/>
        <v>-0,0733871320098474-0,994885075299061i</v>
      </c>
      <c r="CC231" s="240" t="str">
        <f t="shared" ca="1" si="394"/>
        <v>0,14637657279234+0,986790698747723i</v>
      </c>
      <c r="CD231" s="240" t="str">
        <f t="shared" ca="1" si="395"/>
        <v>-0,218572786244429-0,973348817901782i</v>
      </c>
      <c r="CE231" s="240" t="str">
        <f t="shared" ca="1" si="396"/>
        <v>0,289584534831098+0,954632275477896i</v>
      </c>
      <c r="CF231" s="240" t="str">
        <f t="shared" ca="1" si="397"/>
        <v>-0,359026999732201-0,930742498041614i</v>
      </c>
      <c r="CG231" s="240" t="str">
        <f t="shared" ca="1" si="398"/>
        <v>0,42652386621473+0,901808946366518i</v>
      </c>
      <c r="CH231" s="240" t="str">
        <f t="shared" ca="1" si="399"/>
        <v>-0,491709362911979-0,867988413875523i</v>
      </c>
      <c r="CI231" s="240" t="str">
        <f t="shared" ca="1" si="400"/>
        <v>0,554230243967746+0,829464176965408i</v>
      </c>
      <c r="CJ231" s="240" t="str">
        <f t="shared" ca="1" si="401"/>
        <v>-0,613747703311515-0,786445001813407i</v>
      </c>
      <c r="CK231" s="240" t="str">
        <f t="shared" ca="1" si="402"/>
        <v>0,669939210674338+0,739164013056977i</v>
      </c>
      <c r="CL231" s="240" t="str">
        <f t="shared" ca="1" si="403"/>
        <v>-0,722500259409983-0,687877430469961i</v>
      </c>
      <c r="CM231" s="240" t="str">
        <f t="shared" ca="1" si="404"/>
        <v>0,771146016639829+0,632863180488464i</v>
      </c>
      <c r="CN231" s="240" t="str">
        <f t="shared" ca="1" si="405"/>
        <v>-0,815612866791447-0,574419390098984i</v>
      </c>
      <c r="CO231" s="240" t="str">
        <f t="shared" ca="1" si="406"/>
        <v>0,855659840151631+0,51286277126453i</v>
      </c>
      <c r="CP231" s="240" t="str">
        <f t="shared" ca="1" si="407"/>
        <v>-0,891069918700891-0,448526904637655i</v>
      </c>
      <c r="CQ231" s="240" t="str">
        <f t="shared" ca="1" si="408"/>
        <v>0,92165121215613+0,381760431852996i</v>
      </c>
      <c r="CR231" s="240" t="str">
        <f t="shared" ca="1" si="409"/>
        <v>-0,94723799783875-0,312925166210528i</v>
      </c>
      <c r="CS231" s="240" t="str">
        <f t="shared" ca="1" si="410"/>
        <v>0,967691618739572+0,242394131980614i</v>
      </c>
      <c r="CT231" s="240" t="str">
        <f t="shared" ca="1" si="411"/>
        <v>-0,982901234915153-0,170549542947845i</v>
      </c>
      <c r="CU231" s="240" t="str">
        <f t="shared" ca="1" si="412"/>
        <v>0,992784424137732+0,0977807311639746i</v>
      </c>
      <c r="CV231" s="240" t="str">
        <f t="shared" ca="1" si="413"/>
        <v>-0,997287628548337-0,0244820371269578i</v>
      </c>
      <c r="CW231" s="240" t="str">
        <f t="shared" ca="1" si="414"/>
        <v>0,996386444892268-0,0489493271904369i</v>
      </c>
      <c r="CX231" s="240" t="str">
        <f t="shared" ca="1" si="415"/>
        <v>-0,990085756761849+0,122115430862634i</v>
      </c>
      <c r="CY231" s="240" t="str">
        <f t="shared" ca="1" si="416"/>
        <v>0,978419708131756-0,19461978043565i</v>
      </c>
      <c r="CZ231" s="240" t="str">
        <f t="shared" ca="1" si="417"/>
        <v>-0,961451518330618+0,266069468555112i</v>
      </c>
      <c r="DA231" s="240" t="str">
        <f t="shared" ca="1" si="418"/>
        <v>0,939273139449011-0,336077303171531i</v>
      </c>
      <c r="DB231" s="240" t="str">
        <f t="shared" ca="1" si="419"/>
        <v>-0,912004758043296+0,404263905764341i</v>
      </c>
      <c r="DC231" s="240" t="str">
        <f t="shared" ca="1" si="420"/>
        <v>0,879794143835628-0,470259767224441i</v>
      </c>
      <c r="DD231" s="240" t="str">
        <f t="shared" ca="1" si="421"/>
        <v>-0,842815848934884+0,533707250261434i</v>
      </c>
      <c r="DE231" s="240" t="str">
        <f t="shared" ca="1" si="422"/>
        <v>0,801270261924419-0,59426252746831i</v>
      </c>
      <c r="DF231" s="240" t="str">
        <f t="shared" ca="1" si="423"/>
        <v>-0,755382521941012+0,651597444549536i</v>
      </c>
      <c r="DG231" s="240" t="str">
        <f t="shared" ca="1" si="424"/>
        <v>0,70540129862292-0,705401298622669i</v>
      </c>
      <c r="DH231" s="240" t="str">
        <f t="shared" ca="1" si="425"/>
        <v>-0,651597444549806+0,75538252194078i</v>
      </c>
      <c r="DI231" s="240" t="str">
        <f t="shared" ca="1" si="426"/>
        <v>0,59426252746782-0,801270261924781i</v>
      </c>
      <c r="DJ231" s="240" t="str">
        <f t="shared" ca="1" si="427"/>
        <v>-0,533707250261782+0,842815848934664i</v>
      </c>
      <c r="DK231" s="240" t="str">
        <f t="shared" ca="1" si="428"/>
        <v>0,470259767224804-0,879794143835433i</v>
      </c>
      <c r="DL231" s="240" t="str">
        <f t="shared" ca="1" si="429"/>
        <v>-0,404263905763785+0,912004758043542i</v>
      </c>
      <c r="DM231" s="240" t="str">
        <f t="shared" ca="1" si="430"/>
        <v>0,336077303171866-0,939273139448891i</v>
      </c>
      <c r="DN231" s="240" t="str">
        <f t="shared" ca="1" si="431"/>
        <v>-0,266069468555454+0,961451518330523i</v>
      </c>
      <c r="DO231" s="240" t="str">
        <f t="shared" ca="1" si="432"/>
        <v>0,194619780435053-0,978419708131874i</v>
      </c>
      <c r="DP231" s="240" t="str">
        <f t="shared" ca="1" si="433"/>
        <v>-0,122115430863043+0,990085756761799i</v>
      </c>
      <c r="DQ231" s="240" t="str">
        <f t="shared" ca="1" si="434"/>
        <v>0,0489493271907919-0,996386444892251i</v>
      </c>
      <c r="DR231" s="240" t="str">
        <f t="shared" ca="1" si="435"/>
        <v>0,0244820371276228+0,99728762854832i</v>
      </c>
      <c r="DS231" s="240" t="str">
        <f t="shared" ca="1" si="436"/>
        <v>-0,0977807311646367-0,992784424137667i</v>
      </c>
      <c r="DT231" s="240" t="str">
        <f t="shared" ca="1" si="437"/>
        <v>0,170549542947495+0,982901234915212i</v>
      </c>
      <c r="DU231" s="240" t="str">
        <f t="shared" ca="1" si="438"/>
        <v>-0,24239413198027-0,967691618739659i</v>
      </c>
      <c r="DV231" s="240" t="str">
        <f t="shared" ca="1" si="439"/>
        <v>0,312925166211106+0,947237997838559i</v>
      </c>
      <c r="DW231" s="240" t="str">
        <f t="shared" ca="1" si="440"/>
        <v>-0,381760431852668-0,921651212156266i</v>
      </c>
      <c r="DX231" s="240" t="str">
        <f t="shared" ca="1" si="441"/>
        <v>0,448526904637312+0,891069918701064i</v>
      </c>
      <c r="DY231" s="240" t="str">
        <f t="shared" ca="1" si="442"/>
        <v>-0,512862771265077-0,855659840151304i</v>
      </c>
      <c r="DZ231" s="240" t="str">
        <f t="shared" ca="1" si="443"/>
        <v>0,574419390098693+0,815612866791651i</v>
      </c>
      <c r="EA231" s="240" t="str">
        <f t="shared" ca="1" si="444"/>
        <v>-0,63286318048819-0,771146016640055i</v>
      </c>
      <c r="EB231" s="240" t="str">
        <f t="shared" ca="1" si="445"/>
        <v>0,687877430470422+0,722500259409544i</v>
      </c>
      <c r="EC231" s="240" t="str">
        <f t="shared" ca="1" si="446"/>
        <v>-0,73916401305672-0,669939210674622i</v>
      </c>
      <c r="ED231" s="240" t="str">
        <f t="shared" ca="1" si="447"/>
        <v>0,786445001813188+0,613747703311795i</v>
      </c>
      <c r="EE231" s="240" t="str">
        <f t="shared" ca="1" si="448"/>
        <v>-0,829464176965211-0,554230243968041i</v>
      </c>
      <c r="EF231" s="240" t="str">
        <f t="shared" ca="1" si="449"/>
        <v>0,867988413875822+0,49170936291145i</v>
      </c>
      <c r="EG231" s="240" t="str">
        <f t="shared" ca="1" si="450"/>
        <v>-0,901808946366354-0,426523866215077i</v>
      </c>
      <c r="EH231" s="240" t="str">
        <f t="shared" ca="1" si="451"/>
        <v>0,930742498041476+0,359026999732559i</v>
      </c>
      <c r="EI231" s="240" t="str">
        <f t="shared" ca="1" si="452"/>
        <v>-0,954632275478081-0,289584534830488i</v>
      </c>
      <c r="EJ231" s="240" t="str">
        <f t="shared" ca="1" si="453"/>
        <v>0,973348817901704+0,218572786244775i</v>
      </c>
      <c r="EK231" s="240" t="str">
        <f t="shared" ca="1" si="454"/>
        <v>-0,98679069874767-0,146376572792692i</v>
      </c>
      <c r="EL231" s="240" t="str">
        <f t="shared" ca="1" si="455"/>
        <v>0,994885075299106+0,0733871320092405i</v>
      </c>
      <c r="EM231" s="240" t="str">
        <f t="shared" ca="1" si="456"/>
        <v>-0,99758808342795+6,55045962479498E-14i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-0,0631630845693879-0,0878618023241508i</v>
      </c>
      <c r="G232" s="247" t="str">
        <f t="shared" si="326"/>
        <v>-0,038338674641977+0,169450454750461i</v>
      </c>
      <c r="H232" s="247" t="str">
        <f t="shared" si="322"/>
        <v>0,00220319732213706-0,040290889645361i</v>
      </c>
      <c r="I232" s="247" t="str">
        <f t="shared" si="459"/>
        <v>-0,00193588183601109+0,0410150511836183i</v>
      </c>
      <c r="J232" s="275" t="str">
        <f ca="1">IMPRODUCT(1/N_FFT2,EG100)</f>
        <v>0,00373624423924213+6,03068619550859E-08i</v>
      </c>
      <c r="K232" s="274" t="str">
        <f t="shared" ca="1" si="460"/>
        <v>-7,23540084667972E-06+0,000153242131960056i</v>
      </c>
      <c r="N232" s="265">
        <f t="shared" ca="1" si="327"/>
        <v>2.9975827795127898</v>
      </c>
      <c r="O232" s="240">
        <f t="shared" ca="1" si="328"/>
        <v>0.99758277951278984</v>
      </c>
      <c r="P232" s="240" t="str">
        <f t="shared" ca="1" si="329"/>
        <v>-0,992779145762326+0,0977802112898538i</v>
      </c>
      <c r="Q232" s="240" t="str">
        <f t="shared" ca="1" si="330"/>
        <v>0,978414506129885-0,194618745692896i</v>
      </c>
      <c r="R232" s="240" t="str">
        <f t="shared" ca="1" si="331"/>
        <v>-0,95462719994764+0,289582995185476i</v>
      </c>
      <c r="S232" s="240" t="str">
        <f t="shared" ca="1" si="332"/>
        <v>0,921646311977585-0,381758402132264i</v>
      </c>
      <c r="T232" s="240" t="str">
        <f t="shared" ca="1" si="333"/>
        <v>-0,879789466200052+0,470257266976164i</v>
      </c>
      <c r="U232" s="241" t="str">
        <f t="shared" ca="1" si="334"/>
        <v>0,82945976692122-0,554227297270225i</v>
      </c>
      <c r="V232" s="240" t="str">
        <f t="shared" ca="1" si="335"/>
        <v>-0,771141916658054+0,6328598157202i</v>
      </c>
      <c r="W232" s="240" t="str">
        <f t="shared" ca="1" si="336"/>
        <v>0,705397548188414-0,705397548188423i</v>
      </c>
      <c r="X232" s="240" t="str">
        <f t="shared" ca="1" si="337"/>
        <v>-0,632859815720192+0,771141916658061i</v>
      </c>
      <c r="Y232" s="240" t="str">
        <f t="shared" ca="1" si="338"/>
        <v>0,554227297270297-0,829459766921173i</v>
      </c>
      <c r="Z232" s="240" t="str">
        <f t="shared" ca="1" si="339"/>
        <v>-0,470257266976155+0,879789466200057i</v>
      </c>
      <c r="AA232" s="240" t="str">
        <f t="shared" ca="1" si="340"/>
        <v>0,381758402132253-0,92164631197759i</v>
      </c>
      <c r="AB232" s="240" t="str">
        <f t="shared" ca="1" si="341"/>
        <v>-0,289582995185444+0,954627199947649i</v>
      </c>
      <c r="AC232" s="240" t="str">
        <f t="shared" ca="1" si="342"/>
        <v>0,194618745692935-0,978414506129877i</v>
      </c>
      <c r="AD232" s="240" t="str">
        <f t="shared" ca="1" si="343"/>
        <v>-0,0977802112898721+0,992779145762324i</v>
      </c>
      <c r="AE232" s="240" t="str">
        <f t="shared" ca="1" si="344"/>
        <v>-1,39319583877092E-14-0,99758277951279i</v>
      </c>
      <c r="AF232" s="240" t="str">
        <f t="shared" ca="1" si="345"/>
        <v>0,0977802112898929+0,992779145762322i</v>
      </c>
      <c r="AG232" s="240" t="str">
        <f t="shared" ca="1" si="346"/>
        <v>-0,194618745692858-0,978414506129893i</v>
      </c>
      <c r="AH232" s="240" t="str">
        <f t="shared" ca="1" si="347"/>
        <v>0,289582995185471+0,954627199947641i</v>
      </c>
      <c r="AI232" s="240" t="str">
        <f t="shared" ca="1" si="348"/>
        <v>-0,381758402132279-0,921646311977579i</v>
      </c>
      <c r="AJ232" s="240" t="str">
        <f t="shared" ca="1" si="349"/>
        <v>0,470257266976179+0,879789466200044i</v>
      </c>
      <c r="AK232" s="240" t="str">
        <f t="shared" ca="1" si="350"/>
        <v>-0,554227297270231-0,829459766921217i</v>
      </c>
      <c r="AL232" s="240" t="str">
        <f t="shared" ca="1" si="351"/>
        <v>0,632859815720208+0,771141916658048i</v>
      </c>
      <c r="AM232" s="240" t="str">
        <f t="shared" ca="1" si="352"/>
        <v>-0,705397548188431-0,705397548188406i</v>
      </c>
      <c r="AN232" s="240" t="str">
        <f t="shared" ca="1" si="353"/>
        <v>0,77114191665807+0,632859815720181i</v>
      </c>
      <c r="AO232" s="240" t="str">
        <f t="shared" ca="1" si="354"/>
        <v>-0,829459766921181-0,554227297270285i</v>
      </c>
      <c r="AP232" s="240" t="str">
        <f t="shared" ca="1" si="355"/>
        <v>0,87978946620006+0,470257266976149i</v>
      </c>
      <c r="AQ232" s="240" t="str">
        <f t="shared" ca="1" si="356"/>
        <v>-0,921646311977593-0,381758402132246i</v>
      </c>
      <c r="AR232" s="240" t="str">
        <f t="shared" ca="1" si="357"/>
        <v>-0,921646311977593-0,381758402132246i</v>
      </c>
      <c r="AS232" s="240" t="str">
        <f t="shared" ca="1" si="358"/>
        <v>-0,97841450612988-0,194618745692922i</v>
      </c>
      <c r="AT232" s="240" t="str">
        <f t="shared" ca="1" si="359"/>
        <v>0,992779145762355+0,0977802112895619i</v>
      </c>
      <c r="AU232" s="240" t="str">
        <f t="shared" ca="1" si="360"/>
        <v>-0,99758277951279-1,70607138469193E-13i</v>
      </c>
      <c r="AV232" s="240" t="str">
        <f t="shared" ca="1" si="361"/>
        <v>0,992779145762291-0,09778021129021i</v>
      </c>
      <c r="AW232" s="240" t="str">
        <f t="shared" ca="1" si="362"/>
        <v>-0,978414506129911+0,194618745692767i</v>
      </c>
      <c r="AX232" s="240" t="str">
        <f t="shared" ca="1" si="363"/>
        <v>0,954627199947525-0,289582995185857i</v>
      </c>
      <c r="AY232" s="240" t="str">
        <f t="shared" ca="1" si="364"/>
        <v>-0,921646311977615+0,381758402132193i</v>
      </c>
      <c r="AZ232" s="240" t="str">
        <f t="shared" ca="1" si="365"/>
        <v>0,879789466199853-0,470257266976535i</v>
      </c>
      <c r="BA232" s="240" t="str">
        <f t="shared" ca="1" si="366"/>
        <v>-0,829459766921205+0,554227297270249i</v>
      </c>
      <c r="BB232" s="240" t="str">
        <f t="shared" ca="1" si="367"/>
        <v>0,771141916658358-0,63285981571983i</v>
      </c>
      <c r="BC232" s="240" t="str">
        <f t="shared" ca="1" si="368"/>
        <v>-0,705397548188391+0,705397548188446i</v>
      </c>
      <c r="BD232" s="240" t="str">
        <f t="shared" ca="1" si="369"/>
        <v>0,63285981572056-0,77114191665776i</v>
      </c>
      <c r="BE232" s="240" t="str">
        <f t="shared" ca="1" si="370"/>
        <v>-0,554227297270185+0,829459766921247i</v>
      </c>
      <c r="BF232" s="240" t="str">
        <f t="shared" ca="1" si="371"/>
        <v>0,47025726697648-0,879789466199883i</v>
      </c>
      <c r="BG232" s="240" t="str">
        <f t="shared" ca="1" si="372"/>
        <v>-0,381758402132148+0,921646311977632i</v>
      </c>
      <c r="BH232" s="240" t="str">
        <f t="shared" ca="1" si="373"/>
        <v>0,289582995185798-0,954627199947543i</v>
      </c>
      <c r="BI232" s="240" t="str">
        <f t="shared" ca="1" si="374"/>
        <v>-0,194618745692721+0,97841450612992i</v>
      </c>
      <c r="BJ232" s="240" t="str">
        <f t="shared" ca="1" si="375"/>
        <v>0,0977802112901337-0,992779145762299i</v>
      </c>
      <c r="BK232" s="240" t="str">
        <f t="shared" ca="1" si="376"/>
        <v>2,33178678434717E-13+0,99758277951279i</v>
      </c>
      <c r="BL232" s="240" t="str">
        <f t="shared" ca="1" si="377"/>
        <v>-0,0977802112896101-0,99277914576235i</v>
      </c>
      <c r="BM232" s="240" t="str">
        <f t="shared" ca="1" si="378"/>
        <v>0,194618745693177+0,978414506129829i</v>
      </c>
      <c r="BN232" s="240" t="str">
        <f t="shared" ca="1" si="379"/>
        <v>-0,289582995185295-0,954627199947695i</v>
      </c>
      <c r="BO232" s="240" t="str">
        <f t="shared" ca="1" si="380"/>
        <v>0,381758402132579+0,921646311977455i</v>
      </c>
      <c r="BP232" s="240" t="str">
        <f t="shared" ca="1" si="381"/>
        <v>-0,470257266976016-0,879789466200131i</v>
      </c>
      <c r="BQ232" s="240" t="str">
        <f t="shared" ca="1" si="382"/>
        <v>0,554227297270596+0,829459766920972i</v>
      </c>
      <c r="BR232" s="240" t="str">
        <f t="shared" ca="1" si="383"/>
        <v>-0,632859815720153-0,771141916658093i</v>
      </c>
      <c r="BS232" s="240" t="str">
        <f t="shared" ca="1" si="384"/>
        <v>0,705397548188721+0,705397548188115i</v>
      </c>
      <c r="BT232" s="240" t="str">
        <f t="shared" ca="1" si="385"/>
        <v>-0,771141916658024-0,632859815720237i</v>
      </c>
      <c r="BU232" s="240" t="str">
        <f t="shared" ca="1" si="386"/>
        <v>0,829459766921464+0,554227297269861i</v>
      </c>
      <c r="BV232" s="240" t="str">
        <f t="shared" ca="1" si="387"/>
        <v>-0,87978946620008-0,470257266976111i</v>
      </c>
      <c r="BW232" s="240" t="str">
        <f t="shared" ca="1" si="388"/>
        <v>0,921646311977413+0,381758402132679i</v>
      </c>
      <c r="BX232" s="240" t="str">
        <f t="shared" ca="1" si="389"/>
        <v>-0,954627199947655-0,289582995185425i</v>
      </c>
      <c r="BY232" s="240" t="str">
        <f t="shared" ca="1" si="390"/>
        <v>0,978414506129808+0,194618745693284i</v>
      </c>
      <c r="BZ232" s="240" t="str">
        <f t="shared" ca="1" si="391"/>
        <v>-0,992779145762337-0,0977802112897459i</v>
      </c>
      <c r="CA232" s="240" t="str">
        <f t="shared" ca="1" si="392"/>
        <v>0,99758277951279+3,41214276938385E-13i</v>
      </c>
      <c r="CB232" s="240" t="str">
        <f t="shared" ca="1" si="393"/>
        <v>-0,992779145762309+0,0977802112900261i</v>
      </c>
      <c r="CC232" s="240" t="str">
        <f t="shared" ca="1" si="394"/>
        <v>0,978414506129947-0,194618745692587i</v>
      </c>
      <c r="CD232" s="240" t="str">
        <f t="shared" ca="1" si="395"/>
        <v>-0,954627199947575+0,289582995185695i</v>
      </c>
      <c r="CE232" s="240" t="str">
        <f t="shared" ca="1" si="396"/>
        <v>0,921646311977685-0,381758402132023i</v>
      </c>
      <c r="CF232" s="240" t="str">
        <f t="shared" ca="1" si="397"/>
        <v>-0,879789466199934+0,470257266976385i</v>
      </c>
      <c r="CG232" s="240" t="str">
        <f t="shared" ca="1" si="398"/>
        <v>0,829459766921307-0,554227297270095i</v>
      </c>
      <c r="CH232" s="240" t="str">
        <f t="shared" ca="1" si="399"/>
        <v>-0,771141916657827+0,632859815720476i</v>
      </c>
      <c r="CI232" s="240" t="str">
        <f t="shared" ca="1" si="400"/>
        <v>0,705397548188521-0,705397548188315i</v>
      </c>
      <c r="CJ232" s="240" t="str">
        <f t="shared" ca="1" si="401"/>
        <v>-0,632859815719936+0,771141916658271i</v>
      </c>
      <c r="CK232" s="240" t="str">
        <f t="shared" ca="1" si="402"/>
        <v>0,554227297270339-0,829459766921145i</v>
      </c>
      <c r="CL232" s="240" t="str">
        <f t="shared" ca="1" si="403"/>
        <v>-0,470257266975768+0,879789466200263i</v>
      </c>
      <c r="CM232" s="240" t="str">
        <f t="shared" ca="1" si="404"/>
        <v>0,381758402132293-0,921646311977573i</v>
      </c>
      <c r="CN232" s="240" t="str">
        <f t="shared" ca="1" si="405"/>
        <v>-0,289582995185025+0,954627199947777i</v>
      </c>
      <c r="CO232" s="240" t="str">
        <f t="shared" ca="1" si="406"/>
        <v>0,194618745692902-0,978414506129884i</v>
      </c>
      <c r="CP232" s="240" t="str">
        <f t="shared" ca="1" si="407"/>
        <v>-0,0977802112903175+0,992779145762281i</v>
      </c>
      <c r="CQ232" s="240" t="str">
        <f t="shared" ca="1" si="408"/>
        <v>-7,67480439115682E-14-0,99758277951279i</v>
      </c>
      <c r="CR232" s="240" t="str">
        <f t="shared" ca="1" si="409"/>
        <v>0,0977802112894263+0,992779145762369i</v>
      </c>
      <c r="CS232" s="240" t="str">
        <f t="shared" ca="1" si="410"/>
        <v>-0,194618745693025-0,97841450612986i</v>
      </c>
      <c r="CT232" s="240" t="str">
        <f t="shared" ca="1" si="411"/>
        <v>0,289582995185118+0,954627199947749i</v>
      </c>
      <c r="CU232" s="240" t="str">
        <f t="shared" ca="1" si="412"/>
        <v>-0,381758402132435-0,921646311977514i</v>
      </c>
      <c r="CV232" s="240" t="str">
        <f t="shared" ca="1" si="413"/>
        <v>0,470257266975854+0,879789466200218i</v>
      </c>
      <c r="CW232" s="240" t="str">
        <f t="shared" ca="1" si="414"/>
        <v>-0,554227297270419-0,829459766921091i</v>
      </c>
      <c r="CX232" s="240" t="str">
        <f t="shared" ca="1" si="415"/>
        <v>0,632859815720011+0,771141916658211i</v>
      </c>
      <c r="CY232" s="240" t="str">
        <f t="shared" ca="1" si="416"/>
        <v>-0,70539754818859-0,705397548188246i</v>
      </c>
      <c r="CZ232" s="240" t="str">
        <f t="shared" ca="1" si="417"/>
        <v>0,771141916657907+0,63285981572038i</v>
      </c>
      <c r="DA232" s="240" t="str">
        <f t="shared" ca="1" si="418"/>
        <v>-0,829459766921361-0,554227297270015i</v>
      </c>
      <c r="DB232" s="240" t="str">
        <f t="shared" ca="1" si="419"/>
        <v>0,879789466199993+0,470257266976275i</v>
      </c>
      <c r="DC232" s="240" t="str">
        <f t="shared" ca="1" si="420"/>
        <v>-0,921646311977722-0,381758402131933i</v>
      </c>
      <c r="DD232" s="240" t="str">
        <f t="shared" ca="1" si="421"/>
        <v>0,95462719994761+0,289582995185575i</v>
      </c>
      <c r="DE232" s="240" t="str">
        <f t="shared" ca="1" si="422"/>
        <v>-0,978414506129966-0,194618745692492i</v>
      </c>
      <c r="DF232" s="240" t="str">
        <f t="shared" ca="1" si="423"/>
        <v>0,992779145762322+0,0977802112899015i</v>
      </c>
      <c r="DG232" s="240" t="str">
        <f t="shared" ca="1" si="424"/>
        <v>-0,99758277951279+4,66357356869434E-13i</v>
      </c>
      <c r="DH232" s="240" t="str">
        <f t="shared" ca="1" si="425"/>
        <v>0,992779145762325-0,0977802112898704i</v>
      </c>
      <c r="DI232" s="240" t="str">
        <f t="shared" ca="1" si="426"/>
        <v>-0,978414506129983+0,194618745692405i</v>
      </c>
      <c r="DJ232" s="240" t="str">
        <f t="shared" ca="1" si="427"/>
        <v>0,954627199947619-0,289582995185545i</v>
      </c>
      <c r="DK232" s="240" t="str">
        <f t="shared" ca="1" si="428"/>
        <v>-0,921646311977756+0,381758402131852i</v>
      </c>
      <c r="DL232" s="240" t="str">
        <f t="shared" ca="1" si="429"/>
        <v>0,879789466200008-0,470257266976247i</v>
      </c>
      <c r="DM232" s="240" t="str">
        <f t="shared" ca="1" si="430"/>
        <v>-0,82945976692141+0,554227297269942i</v>
      </c>
      <c r="DN232" s="240" t="str">
        <f t="shared" ca="1" si="431"/>
        <v>0,771141916657963-0,632859815720312i</v>
      </c>
      <c r="DO232" s="240" t="str">
        <f t="shared" ca="1" si="432"/>
        <v>-0,705397548188652+0,705397548188184i</v>
      </c>
      <c r="DP232" s="240" t="str">
        <f t="shared" ca="1" si="433"/>
        <v>0,632859815720078-0,771141916658155i</v>
      </c>
      <c r="DQ232" s="240" t="str">
        <f t="shared" ca="1" si="434"/>
        <v>-0,554227297270492+0,829459766921042i</v>
      </c>
      <c r="DR232" s="240" t="str">
        <f t="shared" ca="1" si="435"/>
        <v>0,470257266975931-0,879789466200177i</v>
      </c>
      <c r="DS232" s="240" t="str">
        <f t="shared" ca="1" si="436"/>
        <v>-0,381758402132464+0,921646311977502i</v>
      </c>
      <c r="DT232" s="240" t="str">
        <f t="shared" ca="1" si="437"/>
        <v>0,289582995185202-0,954627199947723i</v>
      </c>
      <c r="DU232" s="240" t="str">
        <f t="shared" ca="1" si="438"/>
        <v>-0,194618745693055+0,978414506129853i</v>
      </c>
      <c r="DV232" s="240" t="str">
        <f t="shared" ca="1" si="439"/>
        <v>0,0977802112895139-0,99277914576236i</v>
      </c>
      <c r="DW232" s="240" t="str">
        <f t="shared" ca="1" si="440"/>
        <v>-1,08035598503668E-13+0,99758277951279i</v>
      </c>
      <c r="DX232" s="240" t="str">
        <f t="shared" ca="1" si="441"/>
        <v>-0,0977802112902582-0,992779145762286i</v>
      </c>
      <c r="DY232" s="240" t="str">
        <f t="shared" ca="1" si="442"/>
        <v>0,194618745692843+0,978414506129896i</v>
      </c>
      <c r="DZ232" s="240" t="str">
        <f t="shared" ca="1" si="443"/>
        <v>-0,289582995185917-0,954627199947507i</v>
      </c>
      <c r="EA232" s="240" t="str">
        <f t="shared" ca="1" si="444"/>
        <v>0,381758402132264+0,921646311977585i</v>
      </c>
      <c r="EB232" s="240" t="str">
        <f t="shared" ca="1" si="445"/>
        <v>-0,47025726697569-0,879789466200305i</v>
      </c>
      <c r="EC232" s="240" t="str">
        <f t="shared" ca="1" si="446"/>
        <v>0,554227297270313+0,829459766921162i</v>
      </c>
      <c r="ED232" s="240" t="str">
        <f t="shared" ca="1" si="447"/>
        <v>-0,632859815719868-0,771141916658327i</v>
      </c>
      <c r="EE232" s="240" t="str">
        <f t="shared" ca="1" si="448"/>
        <v>0,70539754818846+0,705397548188377i</v>
      </c>
      <c r="EF232" s="240" t="str">
        <f t="shared" ca="1" si="449"/>
        <v>-0,77114191665779-0,632859815720522i</v>
      </c>
      <c r="EG232" s="240" t="str">
        <f t="shared" ca="1" si="450"/>
        <v>0,829459766921258+0,554227297270168i</v>
      </c>
      <c r="EH232" s="240" t="str">
        <f t="shared" ca="1" si="451"/>
        <v>-0,879789466199905-0,470257266976437i</v>
      </c>
      <c r="EI232" s="240" t="str">
        <f t="shared" ca="1" si="452"/>
        <v>0,921646311977651+0,381758402132104i</v>
      </c>
      <c r="EJ232" s="240" t="str">
        <f t="shared" ca="1" si="453"/>
        <v>-0,954627199947557-0,289582995185752i</v>
      </c>
      <c r="EK232" s="240" t="str">
        <f t="shared" ca="1" si="454"/>
        <v>0,97841450612993+0,194618745692673i</v>
      </c>
      <c r="EL232" s="240" t="str">
        <f t="shared" ca="1" si="455"/>
        <v>-0,992779145762304-0,0977802112900855i</v>
      </c>
      <c r="EM232" s="240" t="str">
        <f t="shared" ca="1" si="456"/>
        <v>0,99758277951279-2,81573714454198E-13i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-0,0627943903926223-0,0867305138248588i</v>
      </c>
      <c r="G233" s="247" t="str">
        <f t="shared" si="326"/>
        <v>-0,0376875717924232+0,168284164046843i</v>
      </c>
      <c r="H233" s="247" t="str">
        <f t="shared" si="322"/>
        <v>0,00219937037925068-0,0399873446691969i</v>
      </c>
      <c r="I233" s="247" t="str">
        <f t="shared" si="459"/>
        <v>-0,00193520127216772+0,0406916788240165i</v>
      </c>
      <c r="J233" s="275" t="str">
        <f ca="1">IMPRODUCT(1/N_FFT2,EH100)</f>
        <v>0,00428545309815445+0,00007998790817735i</v>
      </c>
      <c r="K233" s="274" t="str">
        <f t="shared" ca="1" si="460"/>
        <v>-0,0000115480565567212+0,000174227488383824i</v>
      </c>
      <c r="N233" s="265">
        <f t="shared" ca="1" si="327"/>
        <v>2.9975759417440688</v>
      </c>
      <c r="O233" s="240">
        <f t="shared" ca="1" si="328"/>
        <v>0.99757594174406905</v>
      </c>
      <c r="P233" s="240" t="str">
        <f t="shared" ca="1" si="329"/>
        <v>-0,990073706389024+0,122113944591381i</v>
      </c>
      <c r="Q233" s="240" t="str">
        <f t="shared" ca="1" si="330"/>
        <v>0,967679840926727-0,242391181792143i</v>
      </c>
      <c r="R233" s="240" t="str">
        <f t="shared" ca="1" si="331"/>
        <v>-0,930731169938001+0,359022630000403i</v>
      </c>
      <c r="S233" s="240" t="str">
        <f t="shared" ca="1" si="332"/>
        <v>0,879783435826419-0,470254043674296i</v>
      </c>
      <c r="T233" s="240" t="str">
        <f t="shared" ca="1" si="333"/>
        <v>-0,815602939935352+0,574412398817589i</v>
      </c>
      <c r="U233" s="241" t="str">
        <f t="shared" ca="1" si="334"/>
        <v>0,739155016662278-0,669931056818203i</v>
      </c>
      <c r="V233" s="240" t="str">
        <f t="shared" ca="1" si="335"/>
        <v>-0,651589513931272+0,75537332815064i</v>
      </c>
      <c r="W233" s="240" t="str">
        <f t="shared" ca="1" si="336"/>
        <v>0,554223498409463-0,829454081524312i</v>
      </c>
      <c r="X233" s="240" t="str">
        <f t="shared" ca="1" si="337"/>
        <v>-0,448521445599+0,891059073453803i</v>
      </c>
      <c r="Y233" s="240" t="str">
        <f t="shared" ca="1" si="338"/>
        <v>0,336073212761805-0,939261707518476i</v>
      </c>
      <c r="Z233" s="240" t="str">
        <f t="shared" ca="1" si="339"/>
        <v>-0,218570125986774+0,973336971234882i</v>
      </c>
      <c r="AA233" s="240" t="str">
        <f t="shared" ca="1" si="340"/>
        <v>0,0977795410713531-0,992772340919328i</v>
      </c>
      <c r="AB233" s="240" t="str">
        <f t="shared" ca="1" si="341"/>
        <v>0,024481739155321+0,997275490521299i</v>
      </c>
      <c r="AC233" s="240" t="str">
        <f t="shared" ca="1" si="342"/>
        <v>-0,146374791237342-0,986778688479231i</v>
      </c>
      <c r="AD233" s="240" t="str">
        <f t="shared" ca="1" si="343"/>
        <v>0,26606623021321+0,961439816466271i</v>
      </c>
      <c r="AE233" s="240" t="str">
        <f t="shared" ca="1" si="344"/>
        <v>-0,381755785431442-0,921639994703023i</v>
      </c>
      <c r="AF233" s="240" t="str">
        <f t="shared" ca="1" si="345"/>
        <v>0,491703378297614+0,867977849554515i</v>
      </c>
      <c r="AG233" s="240" t="str">
        <f t="shared" ca="1" si="346"/>
        <v>-0,594255294675323-0,801260509632736i</v>
      </c>
      <c r="AH233" s="240" t="str">
        <f t="shared" ca="1" si="347"/>
        <v>0,687869058286765+0,722491465830736i</v>
      </c>
      <c r="AI233" s="240" t="str">
        <f t="shared" ca="1" si="348"/>
        <v>-0,771136630991351-0,632855477885651i</v>
      </c>
      <c r="AJ233" s="240" t="str">
        <f t="shared" ca="1" si="349"/>
        <v>0,842805590989789+0,533700754489741i</v>
      </c>
      <c r="AK233" s="240" t="str">
        <f t="shared" ca="1" si="350"/>
        <v>-0,901797970414182-0,426518674976171i</v>
      </c>
      <c r="AL233" s="240" t="str">
        <f t="shared" ca="1" si="351"/>
        <v>0,947226468967624+0,312921357586364i</v>
      </c>
      <c r="AM233" s="240" t="str">
        <f t="shared" ca="1" si="352"/>
        <v>-0,978407799746981-0,194617411710357i</v>
      </c>
      <c r="AN233" s="240" t="str">
        <f t="shared" ca="1" si="353"/>
        <v>0,994872966513616+0,0733862388119476i</v>
      </c>
      <c r="AO233" s="240" t="str">
        <f t="shared" ca="1" si="354"/>
        <v>-0,99637431783357+0,0489487314264061i</v>
      </c>
      <c r="AP233" s="240" t="str">
        <f t="shared" ca="1" si="355"/>
        <v>0,982889271985524-0,170547467182403i</v>
      </c>
      <c r="AQ233" s="240" t="str">
        <f t="shared" ca="1" si="356"/>
        <v>-0,954620656610955+0,289581010285955i</v>
      </c>
      <c r="AR233" s="240" t="str">
        <f t="shared" ca="1" si="357"/>
        <v>-0,954620656610955+0,289581010285955i</v>
      </c>
      <c r="AS233" s="240" t="str">
        <f t="shared" ca="1" si="358"/>
        <v>-0,855649425881872+0,512856529191733i</v>
      </c>
      <c r="AT233" s="240" t="str">
        <f t="shared" ca="1" si="359"/>
        <v>0,78643542996017-0,613740233364188i</v>
      </c>
      <c r="AU233" s="240" t="str">
        <f t="shared" ca="1" si="360"/>
        <v>-0,705392713155519+0,705392713156056i</v>
      </c>
      <c r="AV233" s="240" t="str">
        <f t="shared" ca="1" si="361"/>
        <v>0,613740233364384-0,786435429960017i</v>
      </c>
      <c r="AW233" s="240" t="str">
        <f t="shared" ca="1" si="362"/>
        <v>-0,51285652919169+0,855649425881897i</v>
      </c>
      <c r="AX233" s="240" t="str">
        <f t="shared" ca="1" si="363"/>
        <v>0,404258985451727-0,911993657997744i</v>
      </c>
      <c r="AY233" s="240" t="str">
        <f t="shared" ca="1" si="364"/>
        <v>-0,289581010286192+0,954620656610884i</v>
      </c>
      <c r="AZ233" s="240" t="str">
        <f t="shared" ca="1" si="365"/>
        <v>0,170547467182255-0,98288927198555i</v>
      </c>
      <c r="BA233" s="240" t="str">
        <f t="shared" ca="1" si="366"/>
        <v>-0,0489487314268514+0,996374317833548i</v>
      </c>
      <c r="BB233" s="240" t="str">
        <f t="shared" ca="1" si="367"/>
        <v>-0,0733862388117999-0,994872966513627i</v>
      </c>
      <c r="BC233" s="240" t="str">
        <f t="shared" ca="1" si="368"/>
        <v>0,194617411710615+0,978407799746929i</v>
      </c>
      <c r="BD233" s="240" t="str">
        <f t="shared" ca="1" si="369"/>
        <v>-0,312921357585927-0,947226468967768i</v>
      </c>
      <c r="BE233" s="240" t="str">
        <f t="shared" ca="1" si="370"/>
        <v>0,426518674976113+0,901797970414209i</v>
      </c>
      <c r="BF233" s="240" t="str">
        <f t="shared" ca="1" si="371"/>
        <v>-0,533700754489939-0,842805590989663i</v>
      </c>
      <c r="BG233" s="240" t="str">
        <f t="shared" ca="1" si="372"/>
        <v>0,632855477885383+0,771136630991571i</v>
      </c>
      <c r="BH233" s="240" t="str">
        <f t="shared" ca="1" si="373"/>
        <v>-0,722491465830702-0,687869058286801i</v>
      </c>
      <c r="BI233" s="240" t="str">
        <f t="shared" ca="1" si="374"/>
        <v>0,801260509632943+0,594255294675042i</v>
      </c>
      <c r="BJ233" s="240" t="str">
        <f t="shared" ca="1" si="375"/>
        <v>-0,867977849554396-0,491703378297822i</v>
      </c>
      <c r="BK233" s="240" t="str">
        <f t="shared" ca="1" si="376"/>
        <v>0,921639994703045+0,38175578543139i</v>
      </c>
      <c r="BL233" s="240" t="str">
        <f t="shared" ca="1" si="377"/>
        <v>-0,961439816466395-0,266066230212765i</v>
      </c>
      <c r="BM233" s="240" t="str">
        <f t="shared" ca="1" si="378"/>
        <v>0,986778688479193+0,146374791237593i</v>
      </c>
      <c r="BN233" s="240" t="str">
        <f t="shared" ca="1" si="379"/>
        <v>-0,997275490521302-0,0244817391551785i</v>
      </c>
      <c r="BO233" s="240" t="str">
        <f t="shared" ca="1" si="380"/>
        <v>0,992772340919284-0,0977795410717983i</v>
      </c>
      <c r="BP233" s="240" t="str">
        <f t="shared" ca="1" si="381"/>
        <v>-0,973336971234914+0,218570125986629i</v>
      </c>
      <c r="BQ233" s="240" t="str">
        <f t="shared" ca="1" si="382"/>
        <v>0,939261707518423-0,336073212761953i</v>
      </c>
      <c r="BR233" s="240" t="str">
        <f t="shared" ca="1" si="383"/>
        <v>-0,891059073454+0,448521445598608i</v>
      </c>
      <c r="BS233" s="240" t="str">
        <f t="shared" ca="1" si="384"/>
        <v>0,829454081524332-0,554223498409436i</v>
      </c>
      <c r="BT233" s="240" t="str">
        <f t="shared" ca="1" si="385"/>
        <v>-0,755373328150484+0,651589513931453i</v>
      </c>
      <c r="BU233" s="240" t="str">
        <f t="shared" ca="1" si="386"/>
        <v>0,669931056818464-0,739155016662041i</v>
      </c>
      <c r="BV233" s="240" t="str">
        <f t="shared" ca="1" si="387"/>
        <v>-0,574412398817632+0,815602939935322i</v>
      </c>
      <c r="BW233" s="240" t="str">
        <f t="shared" ca="1" si="388"/>
        <v>0,470254043673989-0,879783435826584i</v>
      </c>
      <c r="BX233" s="240" t="str">
        <f t="shared" ca="1" si="389"/>
        <v>-0,359022630000696+0,930731169937888i</v>
      </c>
      <c r="BY233" s="240" t="str">
        <f t="shared" ca="1" si="390"/>
        <v>0,242391181792097-0,967679840926738i</v>
      </c>
      <c r="BZ233" s="240" t="str">
        <f t="shared" ca="1" si="391"/>
        <v>-0,122113944590986+0,990073706389072i</v>
      </c>
      <c r="CA233" s="240" t="str">
        <f t="shared" ca="1" si="392"/>
        <v>2,61530758959649E-13-0,997575941744069i</v>
      </c>
      <c r="CB233" s="240" t="str">
        <f t="shared" ca="1" si="393"/>
        <v>0,12211394459148+0,990073706389011i</v>
      </c>
      <c r="CC233" s="240" t="str">
        <f t="shared" ca="1" si="394"/>
        <v>-0,24239118179258-0,967679840926617i</v>
      </c>
      <c r="CD233" s="240" t="str">
        <f t="shared" ca="1" si="395"/>
        <v>0,359022630000235+0,930731169938065i</v>
      </c>
      <c r="CE233" s="240" t="str">
        <f t="shared" ca="1" si="396"/>
        <v>-0,470254043674428-0,87978343582635i</v>
      </c>
      <c r="CF233" s="240" t="str">
        <f t="shared" ca="1" si="397"/>
        <v>0,574412398817227+0,815602939935607i</v>
      </c>
      <c r="CG233" s="240" t="str">
        <f t="shared" ca="1" si="398"/>
        <v>-0,669931056818098-0,739155016662373i</v>
      </c>
      <c r="CH233" s="240" t="str">
        <f t="shared" ca="1" si="399"/>
        <v>0,75537332815081+0,651589513931075i</v>
      </c>
      <c r="CI233" s="240" t="str">
        <f t="shared" ca="1" si="400"/>
        <v>-0,829454081524057-0,554223498409847i</v>
      </c>
      <c r="CJ233" s="240" t="str">
        <f t="shared" ca="1" si="401"/>
        <v>0,891059073453778+0,44852144559905i</v>
      </c>
      <c r="CK233" s="240" t="str">
        <f t="shared" ca="1" si="402"/>
        <v>-0,939261707518592-0,336073212761484i</v>
      </c>
      <c r="CL233" s="240" t="str">
        <f t="shared" ca="1" si="403"/>
        <v>0,973336971234805+0,218570125987112i</v>
      </c>
      <c r="CM233" s="240" t="str">
        <f t="shared" ca="1" si="404"/>
        <v>-0,992772340919333-0,097779541071303i</v>
      </c>
      <c r="CN233" s="240" t="str">
        <f t="shared" ca="1" si="405"/>
        <v>0,99727549052129-0,024481739155676i</v>
      </c>
      <c r="CO233" s="240" t="str">
        <f t="shared" ca="1" si="406"/>
        <v>-0,986778688479266+0,146374791237104i</v>
      </c>
      <c r="CP233" s="240" t="str">
        <f t="shared" ca="1" si="407"/>
        <v>0,961439816466254-0,266066230213272i</v>
      </c>
      <c r="CQ233" s="240" t="str">
        <f t="shared" ca="1" si="408"/>
        <v>-0,921639994702844+0,381755785431875i</v>
      </c>
      <c r="CR233" s="240" t="str">
        <f t="shared" ca="1" si="409"/>
        <v>0,867977849554641-0,491703378297392i</v>
      </c>
      <c r="CS233" s="240" t="str">
        <f t="shared" ca="1" si="410"/>
        <v>-0,801260509632647+0,594255294675443i</v>
      </c>
      <c r="CT233" s="240" t="str">
        <f t="shared" ca="1" si="411"/>
        <v>0,722491465831063-0,687869058286422i</v>
      </c>
      <c r="CU233" s="240" t="str">
        <f t="shared" ca="1" si="412"/>
        <v>-0,632855477885787+0,771136630991239i</v>
      </c>
      <c r="CV233" s="240" t="str">
        <f t="shared" ca="1" si="413"/>
        <v>0,533700754489543-0,842805590989914i</v>
      </c>
      <c r="CW233" s="240" t="str">
        <f t="shared" ca="1" si="414"/>
        <v>-0,426518674976561+0,901797970413997i</v>
      </c>
      <c r="CX233" s="240" t="str">
        <f t="shared" ca="1" si="415"/>
        <v>0,312921357586397-0,947226468967613i</v>
      </c>
      <c r="CY233" s="240" t="str">
        <f t="shared" ca="1" si="416"/>
        <v>-0,194617411710099+0,978407799747032i</v>
      </c>
      <c r="CZ233" s="240" t="str">
        <f t="shared" ca="1" si="417"/>
        <v>0,0733862388122933-0,99487296651359i</v>
      </c>
      <c r="DA233" s="240" t="str">
        <f t="shared" ca="1" si="418"/>
        <v>0,0489487314263573+0,996374317833572i</v>
      </c>
      <c r="DB233" s="240" t="str">
        <f t="shared" ca="1" si="419"/>
        <v>-0,170547467182745-0,982889271985464i</v>
      </c>
      <c r="DC233" s="240" t="str">
        <f t="shared" ca="1" si="420"/>
        <v>0,289581010285692+0,954620656611036i</v>
      </c>
      <c r="DD233" s="240" t="str">
        <f t="shared" ca="1" si="421"/>
        <v>-0,404258985452169-0,911993657997548i</v>
      </c>
      <c r="DE233" s="240" t="str">
        <f t="shared" ca="1" si="422"/>
        <v>0,512856529192104+0,855649425881648i</v>
      </c>
      <c r="DF233" s="240" t="str">
        <f t="shared" ca="1" si="423"/>
        <v>-0,613740233364005-0,786435429960314i</v>
      </c>
      <c r="DG233" s="240" t="str">
        <f t="shared" ca="1" si="424"/>
        <v>0,705392713155891+0,705392713155684i</v>
      </c>
      <c r="DH233" s="240" t="str">
        <f t="shared" ca="1" si="425"/>
        <v>-0,786435429960493-0,613740233363773i</v>
      </c>
      <c r="DI233" s="240" t="str">
        <f t="shared" ca="1" si="426"/>
        <v>0,85564942588177+0,512856529191901i</v>
      </c>
      <c r="DJ233" s="240" t="str">
        <f t="shared" ca="1" si="427"/>
        <v>-0,911993657997644-0,404258985451953i</v>
      </c>
      <c r="DK233" s="240" t="str">
        <f t="shared" ca="1" si="428"/>
        <v>0,954620656610807+0,289581010286442i</v>
      </c>
      <c r="DL233" s="240" t="str">
        <f t="shared" ca="1" si="429"/>
        <v>-0,982889271985505-0,170547467182513i</v>
      </c>
      <c r="DM233" s="240" t="str">
        <f t="shared" ca="1" si="430"/>
        <v>0,996374317833583+0,0489487314261215i</v>
      </c>
      <c r="DN233" s="240" t="str">
        <f t="shared" ca="1" si="431"/>
        <v>-0,994872966513644+0,0733862388115673i</v>
      </c>
      <c r="DO233" s="240" t="str">
        <f t="shared" ca="1" si="432"/>
        <v>0,978407799746975-0,194617411710387i</v>
      </c>
      <c r="DP233" s="240" t="str">
        <f t="shared" ca="1" si="433"/>
        <v>-0,947226468967522+0,312921357586674i</v>
      </c>
      <c r="DQ233" s="240" t="str">
        <f t="shared" ca="1" si="434"/>
        <v>0,901797970414309-0,426518674975903i</v>
      </c>
      <c r="DR233" s="240" t="str">
        <f t="shared" ca="1" si="435"/>
        <v>-0,842805590989788+0,533700754489742i</v>
      </c>
      <c r="DS233" s="240" t="str">
        <f t="shared" ca="1" si="436"/>
        <v>0,771136630991089-0,632855477885969i</v>
      </c>
      <c r="DT233" s="240" t="str">
        <f t="shared" ca="1" si="437"/>
        <v>-0,687869058286991+0,722491465830521i</v>
      </c>
      <c r="DU233" s="240" t="str">
        <f t="shared" ca="1" si="438"/>
        <v>0,594255294675253-0,801260509632787i</v>
      </c>
      <c r="DV233" s="240" t="str">
        <f t="shared" ca="1" si="439"/>
        <v>-0,491703378297187+0,867977849554757i</v>
      </c>
      <c r="DW233" s="240" t="str">
        <f t="shared" ca="1" si="440"/>
        <v>0,381755785431605-0,921639994702956i</v>
      </c>
      <c r="DX233" s="240" t="str">
        <f t="shared" ca="1" si="441"/>
        <v>-0,266066230213044+0,961439816466317i</v>
      </c>
      <c r="DY233" s="240" t="str">
        <f t="shared" ca="1" si="442"/>
        <v>0,146374791237824-0,986778688479159i</v>
      </c>
      <c r="DZ233" s="240" t="str">
        <f t="shared" ca="1" si="443"/>
        <v>-0,0244817391554117+0,997275490521296i</v>
      </c>
      <c r="EA233" s="240" t="str">
        <f t="shared" ca="1" si="444"/>
        <v>-0,0977795410715662-0,992772340919307i</v>
      </c>
      <c r="EB233" s="240" t="str">
        <f t="shared" ca="1" si="445"/>
        <v>0,218570125986374+0,973336971234971i</v>
      </c>
      <c r="EC233" s="240" t="str">
        <f t="shared" ca="1" si="446"/>
        <v>-0,336073212761706-0,939261707518512i</v>
      </c>
      <c r="ED233" s="240" t="str">
        <f t="shared" ca="1" si="447"/>
        <v>0,44852144559926+0,891059073453672i</v>
      </c>
      <c r="EE233" s="240" t="str">
        <f t="shared" ca="1" si="448"/>
        <v>-0,554223498409194-0,829454081524493i</v>
      </c>
      <c r="EF233" s="240" t="str">
        <f t="shared" ca="1" si="449"/>
        <v>0,651589513931255+0,755373328150655i</v>
      </c>
      <c r="EG233" s="240" t="str">
        <f t="shared" ca="1" si="450"/>
        <v>-0,739155016662531-0,669931056817923i</v>
      </c>
      <c r="EH233" s="240" t="str">
        <f t="shared" ca="1" si="451"/>
        <v>0,815602939935188+0,574412398817822i</v>
      </c>
      <c r="EI233" s="240" t="str">
        <f t="shared" ca="1" si="452"/>
        <v>-0,879783435826474-0,470254043674194i</v>
      </c>
      <c r="EJ233" s="240" t="str">
        <f t="shared" ca="1" si="453"/>
        <v>0,930731169938161+0,359022629999988i</v>
      </c>
      <c r="EK233" s="240" t="str">
        <f t="shared" ca="1" si="454"/>
        <v>-0,967679840926675-0,24239118179235i</v>
      </c>
      <c r="EL233" s="240" t="str">
        <f t="shared" ca="1" si="455"/>
        <v>0,99007370638904+0,122113944591246i</v>
      </c>
      <c r="EM233" s="240" t="str">
        <f t="shared" ca="1" si="456"/>
        <v>-0,997575941744069-5,23061517919299E-13i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-0,0624270784854643-0,0856181997154562i</v>
      </c>
      <c r="G234" s="247" t="str">
        <f t="shared" si="326"/>
        <v>-0,0370508579116221+0,167131363482221i</v>
      </c>
      <c r="H234" s="247" t="str">
        <f t="shared" si="322"/>
        <v>0,00219563804375761-0,0396883323589727i</v>
      </c>
      <c r="I234" s="247" t="str">
        <f t="shared" si="459"/>
        <v>-0,00193463260339024+0,0403734871035564i</v>
      </c>
      <c r="J234" s="275" t="str">
        <f ca="1">IMPRODUCT(1/N_FFT2,EI100)</f>
        <v>0,0040562165989984-4,02045828411527E-08i</v>
      </c>
      <c r="K234" s="274" t="str">
        <f t="shared" ca="1" si="460"/>
        <v>-7,84566567962814E-06+0,00016376368632999i</v>
      </c>
      <c r="N234" s="265">
        <f t="shared" ca="1" si="327"/>
        <v>2.9975675492659373</v>
      </c>
      <c r="O234" s="240">
        <f t="shared" ca="1" si="328"/>
        <v>0.99756754926593727</v>
      </c>
      <c r="P234" s="240" t="str">
        <f t="shared" ca="1" si="329"/>
        <v>-0,986770386837001+0,146373559805059i</v>
      </c>
      <c r="Q234" s="240" t="str">
        <f t="shared" ca="1" si="330"/>
        <v>0,954612625510103-0,289578574078188i</v>
      </c>
      <c r="R234" s="240" t="str">
        <f t="shared" ca="1" si="331"/>
        <v>-0,901790383703802+0,426515086729412i</v>
      </c>
      <c r="S234" s="240" t="str">
        <f t="shared" ca="1" si="332"/>
        <v>0,829447103433727-0,554218835798504i</v>
      </c>
      <c r="T234" s="240" t="str">
        <f t="shared" ca="1" si="333"/>
        <v>-0,739148798246167+0,669925420774354i</v>
      </c>
      <c r="U234" s="241" t="str">
        <f t="shared" ca="1" si="334"/>
        <v>0,632850153753889-0,771130143518024i</v>
      </c>
      <c r="V234" s="240" t="str">
        <f t="shared" ca="1" si="335"/>
        <v>-0,512852214595727+0,855642227413249i</v>
      </c>
      <c r="W234" s="240" t="str">
        <f t="shared" ca="1" si="336"/>
        <v>0,381752573769138-0,921632241064236i</v>
      </c>
      <c r="X234" s="240" t="str">
        <f t="shared" ca="1" si="337"/>
        <v>-0,242389142586327+0,967671699960639i</v>
      </c>
      <c r="Y234" s="240" t="str">
        <f t="shared" ca="1" si="338"/>
        <v>0,0977787184646602-0,99276398885327i</v>
      </c>
      <c r="Z234" s="240" t="str">
        <f t="shared" ca="1" si="339"/>
        <v>0,0489483196270189+0,996365935464546i</v>
      </c>
      <c r="AA234" s="240" t="str">
        <f t="shared" ca="1" si="340"/>
        <v>-0,194615774419152-0,978399568527951i</v>
      </c>
      <c r="AB234" s="240" t="str">
        <f t="shared" ca="1" si="341"/>
        <v>0,336070385421042+0,939253805630512i</v>
      </c>
      <c r="AC234" s="240" t="str">
        <f t="shared" ca="1" si="342"/>
        <v>-0,470250087487466-0,879776034321507i</v>
      </c>
      <c r="AD234" s="240" t="str">
        <f t="shared" ca="1" si="343"/>
        <v>0,594250295281923+0,801253768731103i</v>
      </c>
      <c r="AE234" s="240" t="str">
        <f t="shared" ca="1" si="344"/>
        <v>-0,705386778777562-0,705386778777617i</v>
      </c>
      <c r="AF234" s="240" t="str">
        <f t="shared" ca="1" si="345"/>
        <v>0,801253768731121+0,594250295281899i</v>
      </c>
      <c r="AG234" s="240" t="str">
        <f t="shared" ca="1" si="346"/>
        <v>-0,879776034321521-0,47025008748744i</v>
      </c>
      <c r="AH234" s="240" t="str">
        <f t="shared" ca="1" si="347"/>
        <v>0,93925380563052+0,336070385421021i</v>
      </c>
      <c r="AI234" s="240" t="str">
        <f t="shared" ca="1" si="348"/>
        <v>-0,978399568527957-0,194615774419123i</v>
      </c>
      <c r="AJ234" s="240" t="str">
        <f t="shared" ca="1" si="349"/>
        <v>0,996365935464547+0,0489483196269965i</v>
      </c>
      <c r="AK234" s="240" t="str">
        <f t="shared" ca="1" si="350"/>
        <v>-0,992763988853277+0,0977787184645909i</v>
      </c>
      <c r="AL234" s="240" t="str">
        <f t="shared" ca="1" si="351"/>
        <v>0,967671699960655-0,242389142586263i</v>
      </c>
      <c r="AM234" s="240" t="str">
        <f t="shared" ca="1" si="352"/>
        <v>-0,921632241064228+0,381752573769158i</v>
      </c>
      <c r="AN234" s="240" t="str">
        <f t="shared" ca="1" si="353"/>
        <v>0,855642227413233-0,512852214595752i</v>
      </c>
      <c r="AO234" s="240" t="str">
        <f t="shared" ca="1" si="354"/>
        <v>-0,771130143518012+0,632850153753904i</v>
      </c>
      <c r="AP234" s="240" t="str">
        <f t="shared" ca="1" si="355"/>
        <v>0,669925420774335-0,739148798246184i</v>
      </c>
      <c r="AQ234" s="240" t="str">
        <f t="shared" ca="1" si="356"/>
        <v>-0,554218835798479+0,829447103433743i</v>
      </c>
      <c r="AR234" s="240" t="str">
        <f t="shared" ca="1" si="357"/>
        <v>-0,554218835798479+0,829447103433743i</v>
      </c>
      <c r="AS234" s="240" t="str">
        <f t="shared" ca="1" si="358"/>
        <v>-0,289578574078229+0,95461262551009i</v>
      </c>
      <c r="AT234" s="240" t="str">
        <f t="shared" ca="1" si="359"/>
        <v>0,146373559805312-0,986770386836963i</v>
      </c>
      <c r="AU234" s="240" t="str">
        <f t="shared" ca="1" si="360"/>
        <v>-7,6747737439522E-14+0,997567549265937i</v>
      </c>
      <c r="AV234" s="240" t="str">
        <f t="shared" ca="1" si="361"/>
        <v>-0,146373559805174-0,986770386836983i</v>
      </c>
      <c r="AW234" s="240" t="str">
        <f t="shared" ca="1" si="362"/>
        <v>0,289578574078475+0,954612625510015i</v>
      </c>
      <c r="AX234" s="240" t="str">
        <f t="shared" ca="1" si="363"/>
        <v>-0,426515086729845-0,901790383703596i</v>
      </c>
      <c r="AY234" s="240" t="str">
        <f t="shared" ca="1" si="364"/>
        <v>0,554218835798198+0,829447103433931i</v>
      </c>
      <c r="AZ234" s="240" t="str">
        <f t="shared" ca="1" si="365"/>
        <v>-0,669925420774221-0,739148798246288i</v>
      </c>
      <c r="BA234" s="240" t="str">
        <f t="shared" ca="1" si="366"/>
        <v>0,77113014351804+0,632850153753869i</v>
      </c>
      <c r="BB234" s="240" t="str">
        <f t="shared" ca="1" si="367"/>
        <v>-0,855642227413359-0,512852214595544i</v>
      </c>
      <c r="BC234" s="240" t="str">
        <f t="shared" ca="1" si="368"/>
        <v>0,921632241064403+0,381752573768737i</v>
      </c>
      <c r="BD234" s="240" t="str">
        <f t="shared" ca="1" si="369"/>
        <v>-0,967671699960549-0,242389142586687i</v>
      </c>
      <c r="BE234" s="240" t="str">
        <f t="shared" ca="1" si="370"/>
        <v>0,992763988853253+0,0977787184648425i</v>
      </c>
      <c r="BF234" s="240" t="str">
        <f t="shared" ca="1" si="371"/>
        <v>-0,996365935464549+0,0489483196269564i</v>
      </c>
      <c r="BG234" s="240" t="str">
        <f t="shared" ca="1" si="372"/>
        <v>0,978399568527926-0,194615774419278i</v>
      </c>
      <c r="BH234" s="240" t="str">
        <f t="shared" ca="1" si="373"/>
        <v>-0,939253805630404+0,336070385421343i</v>
      </c>
      <c r="BI234" s="240" t="str">
        <f t="shared" ca="1" si="374"/>
        <v>0,879776034321738-0,470250087487036i</v>
      </c>
      <c r="BJ234" s="240" t="str">
        <f t="shared" ca="1" si="375"/>
        <v>-0,801253768731263+0,594250295281707i</v>
      </c>
      <c r="BK234" s="240" t="str">
        <f t="shared" ca="1" si="376"/>
        <v>0,705386778777671-0,705386778777508i</v>
      </c>
      <c r="BL234" s="240" t="str">
        <f t="shared" ca="1" si="377"/>
        <v>-0,594250295281869+0,801253768731142i</v>
      </c>
      <c r="BM234" s="240" t="str">
        <f t="shared" ca="1" si="378"/>
        <v>0,470250087487238-0,879776034321629i</v>
      </c>
      <c r="BN234" s="240" t="str">
        <f t="shared" ca="1" si="379"/>
        <v>-0,336070385420626+0,939253805630662i</v>
      </c>
      <c r="BO234" s="240" t="str">
        <f t="shared" ca="1" si="380"/>
        <v>0,194615774419504-0,978399568527881i</v>
      </c>
      <c r="BP234" s="240" t="str">
        <f t="shared" ca="1" si="381"/>
        <v>-0,0489483196271581+0,996365935464539i</v>
      </c>
      <c r="BQ234" s="240" t="str">
        <f t="shared" ca="1" si="382"/>
        <v>-0,0977787184646133-0,992763988853275i</v>
      </c>
      <c r="BR234" s="240" t="str">
        <f t="shared" ca="1" si="383"/>
        <v>0,242389142586463+0,967671699960605i</v>
      </c>
      <c r="BS234" s="240" t="str">
        <f t="shared" ca="1" si="384"/>
        <v>-0,381752573769467-0,921632241064101i</v>
      </c>
      <c r="BT234" s="240" t="str">
        <f t="shared" ca="1" si="385"/>
        <v>0,512852214595346+0,855642227413478i</v>
      </c>
      <c r="BU234" s="240" t="str">
        <f t="shared" ca="1" si="386"/>
        <v>-0,632850153753691-0,771130143518186i</v>
      </c>
      <c r="BV234" s="240" t="str">
        <f t="shared" ca="1" si="387"/>
        <v>0,739148798246142+0,669925420774382i</v>
      </c>
      <c r="BW234" s="240" t="str">
        <f t="shared" ca="1" si="388"/>
        <v>-0,829447103433811-0,554218835798377i</v>
      </c>
      <c r="BX234" s="240" t="str">
        <f t="shared" ca="1" si="389"/>
        <v>0,901790383703923+0,426515086729157i</v>
      </c>
      <c r="BY234" s="240" t="str">
        <f t="shared" ca="1" si="390"/>
        <v>-0,954612625509956-0,289578574078669i</v>
      </c>
      <c r="BZ234" s="240" t="str">
        <f t="shared" ca="1" si="391"/>
        <v>0,986770386836952+0,146373559805388i</v>
      </c>
      <c r="CA234" s="240" t="str">
        <f t="shared" ca="1" si="392"/>
        <v>-0,997567549265937-1,53495474879044E-13i</v>
      </c>
      <c r="CB234" s="240" t="str">
        <f t="shared" ca="1" si="393"/>
        <v>0,986770386836993-0,146373559805113i</v>
      </c>
      <c r="CC234" s="240" t="str">
        <f t="shared" ca="1" si="394"/>
        <v>-0,954612625510038+0,289578574078403i</v>
      </c>
      <c r="CD234" s="240" t="str">
        <f t="shared" ca="1" si="395"/>
        <v>0,90179038370363-0,426515086729776i</v>
      </c>
      <c r="CE234" s="240" t="str">
        <f t="shared" ca="1" si="396"/>
        <v>-0,829447103433981+0,554218835798123i</v>
      </c>
      <c r="CF234" s="240" t="str">
        <f t="shared" ca="1" si="397"/>
        <v>0,739148798246329-0,669925420774175i</v>
      </c>
      <c r="CG234" s="240" t="str">
        <f t="shared" ca="1" si="398"/>
        <v>-0,632850153753929+0,771130143517991i</v>
      </c>
      <c r="CH234" s="240" t="str">
        <f t="shared" ca="1" si="399"/>
        <v>0,512852214595586-0,855642227413334i</v>
      </c>
      <c r="CI234" s="240" t="str">
        <f t="shared" ca="1" si="400"/>
        <v>-0,381752573768808+0,921632241064373i</v>
      </c>
      <c r="CJ234" s="240" t="str">
        <f t="shared" ca="1" si="401"/>
        <v>0,242389142586761-0,96767169996053i</v>
      </c>
      <c r="CK234" s="240" t="str">
        <f t="shared" ca="1" si="402"/>
        <v>-0,0977787184649188+0,992763988853245i</v>
      </c>
      <c r="CL234" s="240" t="str">
        <f t="shared" ca="1" si="403"/>
        <v>-0,0489483196268798-0,996365935464552i</v>
      </c>
      <c r="CM234" s="240" t="str">
        <f t="shared" ca="1" si="404"/>
        <v>0,194615774419203+0,978399568527941i</v>
      </c>
      <c r="CN234" s="240" t="str">
        <f t="shared" ca="1" si="405"/>
        <v>-0,336070385421271-0,93925380563043i</v>
      </c>
      <c r="CO234" s="240" t="str">
        <f t="shared" ca="1" si="406"/>
        <v>0,470250087487843+0,879776034321306i</v>
      </c>
      <c r="CP234" s="240" t="str">
        <f t="shared" ca="1" si="407"/>
        <v>-0,594250295281622-0,801253768731326i</v>
      </c>
      <c r="CQ234" s="240" t="str">
        <f t="shared" ca="1" si="408"/>
        <v>0,705386778777454+0,705386778777726i</v>
      </c>
      <c r="CR234" s="240" t="str">
        <f t="shared" ca="1" si="409"/>
        <v>-0,801253768731097-0,594250295281931i</v>
      </c>
      <c r="CS234" s="240" t="str">
        <f t="shared" ca="1" si="410"/>
        <v>0,879776034321606+0,470250087487281i</v>
      </c>
      <c r="CT234" s="240" t="str">
        <f t="shared" ca="1" si="411"/>
        <v>-0,939253805630636-0,336070385420698i</v>
      </c>
      <c r="CU234" s="240" t="str">
        <f t="shared" ca="1" si="412"/>
        <v>0,978399568527866+0,194615774419579i</v>
      </c>
      <c r="CV234" s="240" t="str">
        <f t="shared" ca="1" si="413"/>
        <v>-0,996365935464535-0,0489483196272347i</v>
      </c>
      <c r="CW234" s="240" t="str">
        <f t="shared" ca="1" si="414"/>
        <v>0,99276398885328-0,0977787184645652i</v>
      </c>
      <c r="CX234" s="240" t="str">
        <f t="shared" ca="1" si="415"/>
        <v>-0,967671699960624+0,242389142586388i</v>
      </c>
      <c r="CY234" s="240" t="str">
        <f t="shared" ca="1" si="416"/>
        <v>0,92163224106413-0,381752573769396i</v>
      </c>
      <c r="CZ234" s="240" t="str">
        <f t="shared" ca="1" si="417"/>
        <v>-0,855642227412992+0,512852214596156i</v>
      </c>
      <c r="DA234" s="240" t="str">
        <f t="shared" ca="1" si="418"/>
        <v>0,771130143518216-0,632850153753653i</v>
      </c>
      <c r="DB234" s="240" t="str">
        <f t="shared" ca="1" si="419"/>
        <v>-0,66992542077446+0,739148798246072i</v>
      </c>
      <c r="DC234" s="240" t="str">
        <f t="shared" ca="1" si="420"/>
        <v>0,554218835798441-0,829447103433768i</v>
      </c>
      <c r="DD234" s="240" t="str">
        <f t="shared" ca="1" si="421"/>
        <v>-0,426515086729201+0,901790383703902i</v>
      </c>
      <c r="DE234" s="240" t="str">
        <f t="shared" ca="1" si="422"/>
        <v>0,28957857407782-0,954612625510215i</v>
      </c>
      <c r="DF234" s="240" t="str">
        <f t="shared" ca="1" si="423"/>
        <v>-0,146373559805436+0,986770386836945i</v>
      </c>
      <c r="DG234" s="240" t="str">
        <f t="shared" ca="1" si="424"/>
        <v>2,30243212318566E-13-0,997567549265937i</v>
      </c>
      <c r="DH234" s="240" t="str">
        <f t="shared" ca="1" si="425"/>
        <v>0,146373559805037+0,986770386837004i</v>
      </c>
      <c r="DI234" s="240" t="str">
        <f t="shared" ca="1" si="426"/>
        <v>-0,289578574078356-0,954612625510052i</v>
      </c>
      <c r="DJ234" s="240" t="str">
        <f t="shared" ca="1" si="427"/>
        <v>0,426515086729707+0,901790383703662i</v>
      </c>
      <c r="DK234" s="240" t="str">
        <f t="shared" ca="1" si="428"/>
        <v>-0,554218835798059-0,829447103434024i</v>
      </c>
      <c r="DL234" s="240" t="str">
        <f t="shared" ca="1" si="429"/>
        <v>0,669925420774118+0,739148798246381i</v>
      </c>
      <c r="DM234" s="240" t="str">
        <f t="shared" ca="1" si="430"/>
        <v>-0,771130143517961-0,632850153753965i</v>
      </c>
      <c r="DN234" s="240" t="str">
        <f t="shared" ca="1" si="431"/>
        <v>0,85564222741328+0,512852214595676i</v>
      </c>
      <c r="DO234" s="240" t="str">
        <f t="shared" ca="1" si="432"/>
        <v>-0,921632241064344-0,381752573768878i</v>
      </c>
      <c r="DP234" s="240" t="str">
        <f t="shared" ca="1" si="433"/>
        <v>0,96767169996076+0,242389142585846i</v>
      </c>
      <c r="DQ234" s="240" t="str">
        <f t="shared" ca="1" si="434"/>
        <v>-0,99276398885324-0,097778718464967i</v>
      </c>
      <c r="DR234" s="240" t="str">
        <f t="shared" ca="1" si="435"/>
        <v>0,996365935464558-0,0489483196267748i</v>
      </c>
      <c r="DS234" s="240" t="str">
        <f t="shared" ca="1" si="436"/>
        <v>-0,978399568527956+0,194615774419127i</v>
      </c>
      <c r="DT234" s="240" t="str">
        <f t="shared" ca="1" si="437"/>
        <v>0,939253805630446-0,336070385421225i</v>
      </c>
      <c r="DU234" s="240" t="str">
        <f t="shared" ca="1" si="438"/>
        <v>-0,879776034321343+0,470250087487775i</v>
      </c>
      <c r="DV234" s="240" t="str">
        <f t="shared" ca="1" si="439"/>
        <v>0,801253768731338-0,594250295281606i</v>
      </c>
      <c r="DW234" s="240" t="str">
        <f t="shared" ca="1" si="440"/>
        <v>-0,70538677877778+0,705386778777399i</v>
      </c>
      <c r="DX234" s="240" t="str">
        <f t="shared" ca="1" si="441"/>
        <v>0,594250295281993-0,801253768731051i</v>
      </c>
      <c r="DY234" s="240" t="str">
        <f t="shared" ca="1" si="442"/>
        <v>-0,470250087487349+0,87977603432157i</v>
      </c>
      <c r="DZ234" s="240" t="str">
        <f t="shared" ca="1" si="443"/>
        <v>0,33607038542077-0,93925380563061i</v>
      </c>
      <c r="EA234" s="240" t="str">
        <f t="shared" ca="1" si="444"/>
        <v>-0,194615774419655+0,978399568527851i</v>
      </c>
      <c r="EB234" s="240" t="str">
        <f t="shared" ca="1" si="445"/>
        <v>0,0489483196273113-0,996365935464531i</v>
      </c>
      <c r="EC234" s="240" t="str">
        <f t="shared" ca="1" si="446"/>
        <v>0,0977787184644887+0,992763988853287i</v>
      </c>
      <c r="ED234" s="240" t="str">
        <f t="shared" ca="1" si="447"/>
        <v>-0,242389142586315-0,967671699960642i</v>
      </c>
      <c r="EE234" s="240" t="str">
        <f t="shared" ca="1" si="448"/>
        <v>0,381752573769325+0,921632241064159i</v>
      </c>
      <c r="EF234" s="240" t="str">
        <f t="shared" ca="1" si="449"/>
        <v>-0,512852214596091-0,855642227413032i</v>
      </c>
      <c r="EG234" s="240" t="str">
        <f t="shared" ca="1" si="450"/>
        <v>0,632850153753594+0,771130143518265i</v>
      </c>
      <c r="EH234" s="240" t="str">
        <f t="shared" ca="1" si="451"/>
        <v>-0,73914879824602-0,669925420774516i</v>
      </c>
      <c r="EI234" s="240" t="str">
        <f t="shared" ca="1" si="452"/>
        <v>0,829447103433726+0,554218835798505i</v>
      </c>
      <c r="EJ234" s="240" t="str">
        <f t="shared" ca="1" si="453"/>
        <v>-0,901790383703869-0,42651508672927i</v>
      </c>
      <c r="EK234" s="240" t="str">
        <f t="shared" ca="1" si="454"/>
        <v>0,954612625510192+0,289578574077894i</v>
      </c>
      <c r="EL234" s="240" t="str">
        <f t="shared" ca="1" si="455"/>
        <v>-0,986770386836933-0,146373559805512i</v>
      </c>
      <c r="EM234" s="240" t="str">
        <f t="shared" ca="1" si="456"/>
        <v>0,997567549265937+3,06990949758089E-13i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-0,0620611791827636-0,0845244631005643i</v>
      </c>
      <c r="G235" s="247" t="str">
        <f t="shared" si="326"/>
        <v>-0,036428151021336+0,165991871246906i</v>
      </c>
      <c r="H235" s="247" t="str">
        <f t="shared" si="322"/>
        <v>0,00219199742687032-0,0393937520422908i</v>
      </c>
      <c r="I235" s="247" t="str">
        <f t="shared" si="459"/>
        <v>-0,00193416810225698+0,0400603508251423i</v>
      </c>
      <c r="J235" s="275" t="str">
        <f ca="1">IMPRODUCT(1/N_FFT2,EJ100)</f>
        <v>0,0036629249444533-0,0000799879199655523i</v>
      </c>
      <c r="K235" s="274" t="str">
        <f t="shared" ca="1" si="460"/>
        <v>-3,88036845292956E-06+0,000146892768404327i</v>
      </c>
      <c r="N235" s="265">
        <f t="shared" ca="1" si="327"/>
        <v>2.9975575762809408</v>
      </c>
      <c r="O235" s="240">
        <f t="shared" ca="1" si="328"/>
        <v>0.99755757628094088</v>
      </c>
      <c r="P235" s="240" t="str">
        <f t="shared" ca="1" si="329"/>
        <v>-0,982871176905313+0,170544327388133i</v>
      </c>
      <c r="Q235" s="240" t="str">
        <f t="shared" ca="1" si="330"/>
        <v>0,939244415625679-0,336067025623584i</v>
      </c>
      <c r="R235" s="240" t="str">
        <f t="shared" ca="1" si="331"/>
        <v>-0,867961870003985+0,491694325993997i</v>
      </c>
      <c r="S235" s="240" t="str">
        <f t="shared" ca="1" si="332"/>
        <v>0,771122434296388-0,632843826959162i</v>
      </c>
      <c r="T235" s="240" t="str">
        <f t="shared" ca="1" si="333"/>
        <v>-0,651577518109519+0,75535942165948i</v>
      </c>
      <c r="U235" s="241" t="str">
        <f t="shared" ca="1" si="334"/>
        <v>0,512847087456779-0,855633673298687i</v>
      </c>
      <c r="V235" s="240" t="str">
        <f t="shared" ca="1" si="335"/>
        <v>-0,359016020361379+0,930714035093156i</v>
      </c>
      <c r="W235" s="240" t="str">
        <f t="shared" ca="1" si="336"/>
        <v>0,194613828786258-0,978389787171073i</v>
      </c>
      <c r="X235" s="240" t="str">
        <f t="shared" ca="1" si="337"/>
        <v>-0,0244812884442396+0,997257130589506i</v>
      </c>
      <c r="Y235" s="240" t="str">
        <f t="shared" ca="1" si="338"/>
        <v>-0,146372096464294-0,986760521794499i</v>
      </c>
      <c r="Z235" s="240" t="str">
        <f t="shared" ca="1" si="339"/>
        <v>0,312915596675874+0,947209030442852i</v>
      </c>
      <c r="AA235" s="240" t="str">
        <f t="shared" ca="1" si="340"/>
        <v>-0,47024538625487-0,879767238933977i</v>
      </c>
      <c r="AB235" s="240" t="str">
        <f t="shared" ca="1" si="341"/>
        <v>0,613728934351074+0,786420951612938i</v>
      </c>
      <c r="AC235" s="240" t="str">
        <f t="shared" ca="1" si="342"/>
        <v>-0,739141408751736-0,669918723326946i</v>
      </c>
      <c r="AD235" s="240" t="str">
        <f t="shared" ca="1" si="343"/>
        <v>0,842790074862822+0,533690929010625i</v>
      </c>
      <c r="AE235" s="240" t="str">
        <f t="shared" ca="1" si="344"/>
        <v>-0,921623027227542-0,381748757272955i</v>
      </c>
      <c r="AF235" s="240" t="str">
        <f t="shared" ca="1" si="345"/>
        <v>0,973319052013375+0,21856610209108i</v>
      </c>
      <c r="AG235" s="240" t="str">
        <f t="shared" ca="1" si="346"/>
        <v>-0,996355974492447-0,0489478302758339i</v>
      </c>
      <c r="AH235" s="240" t="str">
        <f t="shared" ca="1" si="347"/>
        <v>0,990055479042727-0,122111696462625i</v>
      </c>
      <c r="AI235" s="240" t="str">
        <f t="shared" ca="1" si="348"/>
        <v>-0,954603081958491+0,28957567907346i</v>
      </c>
      <c r="AJ235" s="240" t="str">
        <f t="shared" ca="1" si="349"/>
        <v>0,89104266897583-0,44851318827871i</v>
      </c>
      <c r="AK235" s="240" t="str">
        <f t="shared" ca="1" si="350"/>
        <v>-0,801245758354411+0,59424435438174i</v>
      </c>
      <c r="AL235" s="240" t="str">
        <f t="shared" ca="1" si="351"/>
        <v>0,687856394555319-0,722478164697634i</v>
      </c>
      <c r="AM235" s="240" t="str">
        <f t="shared" ca="1" si="352"/>
        <v>-0,554213295104904+0,829438811199759i</v>
      </c>
      <c r="AN235" s="240" t="str">
        <f t="shared" ca="1" si="353"/>
        <v>0,404251543007749-0,911976868111993i</v>
      </c>
      <c r="AO235" s="240" t="str">
        <f t="shared" ca="1" si="354"/>
        <v>-0,242386719348616+0,967662025853511i</v>
      </c>
      <c r="AP235" s="240" t="str">
        <f t="shared" ca="1" si="355"/>
        <v>0,0733848877646517-0,994854650812507i</v>
      </c>
      <c r="AQ235" s="240" t="str">
        <f t="shared" ca="1" si="356"/>
        <v>0,0977777409411644+0,992754063890925i</v>
      </c>
      <c r="AR235" s="240" t="str">
        <f t="shared" ca="1" si="357"/>
        <v>0,0977777409411644+0,992754063890925i</v>
      </c>
      <c r="AS235" s="240" t="str">
        <f t="shared" ca="1" si="358"/>
        <v>0,426510822728837+0,901781368232165i</v>
      </c>
      <c r="AT235" s="240" t="str">
        <f t="shared" ca="1" si="359"/>
        <v>-0,574401823833879-0,815587924611332i</v>
      </c>
      <c r="AU235" s="240" t="str">
        <f t="shared" ca="1" si="360"/>
        <v>0,705379726812605+0,705379726811935i</v>
      </c>
      <c r="AV235" s="240" t="str">
        <f t="shared" ca="1" si="361"/>
        <v>-0,815587924611884-0,574401823833093i</v>
      </c>
      <c r="AW235" s="240" t="str">
        <f t="shared" ca="1" si="362"/>
        <v>0,901781368231933+0,426510822729326i</v>
      </c>
      <c r="AX235" s="240" t="str">
        <f t="shared" ca="1" si="363"/>
        <v>-0,961422116272354-0,266061331910318i</v>
      </c>
      <c r="AY235" s="240" t="str">
        <f t="shared" ca="1" si="364"/>
        <v>0,992754063890882+0,0977777409416046i</v>
      </c>
      <c r="AZ235" s="240" t="str">
        <f t="shared" ca="1" si="365"/>
        <v>-0,99485465081254+0,0733848877642105i</v>
      </c>
      <c r="BA235" s="240" t="str">
        <f t="shared" ca="1" si="366"/>
        <v>0,967662025853618-0,242386719348187i</v>
      </c>
      <c r="BB235" s="240" t="str">
        <f t="shared" ca="1" si="367"/>
        <v>-0,911976868112172+0,404251543007345i</v>
      </c>
      <c r="BC235" s="240" t="str">
        <f t="shared" ca="1" si="368"/>
        <v>0,829438811199997-0,554213295104548i</v>
      </c>
      <c r="BD235" s="240" t="str">
        <f t="shared" ca="1" si="369"/>
        <v>-0,72247816469788+0,687856394555061i</v>
      </c>
      <c r="BE235" s="240" t="str">
        <f t="shared" ca="1" si="370"/>
        <v>0,594244354382016-0,801245758354206i</v>
      </c>
      <c r="BF235" s="240" t="str">
        <f t="shared" ca="1" si="371"/>
        <v>-0,448513188279017+0,891042668975676i</v>
      </c>
      <c r="BG235" s="240" t="str">
        <f t="shared" ca="1" si="372"/>
        <v>0,289575679073775-0,954603081958395i</v>
      </c>
      <c r="BH235" s="240" t="str">
        <f t="shared" ca="1" si="373"/>
        <v>-0,122111696462981+0,990055479042683i</v>
      </c>
      <c r="BI235" s="240" t="str">
        <f t="shared" ca="1" si="374"/>
        <v>-0,0489478302754841-0,996355974492464i</v>
      </c>
      <c r="BJ235" s="240" t="str">
        <f t="shared" ca="1" si="375"/>
        <v>0,218566102090746+0,973319052013451i</v>
      </c>
      <c r="BK235" s="240" t="str">
        <f t="shared" ca="1" si="376"/>
        <v>-0,381748757272736-0,921623027227633i</v>
      </c>
      <c r="BL235" s="240" t="str">
        <f t="shared" ca="1" si="377"/>
        <v>0,53369092901043+0,842790074862945i</v>
      </c>
      <c r="BM235" s="240" t="str">
        <f t="shared" ca="1" si="378"/>
        <v>-0,669918723326761-0,739141408751904i</v>
      </c>
      <c r="BN235" s="240" t="str">
        <f t="shared" ca="1" si="379"/>
        <v>0,786420951612789+0,613728934351267i</v>
      </c>
      <c r="BO235" s="240" t="str">
        <f t="shared" ca="1" si="380"/>
        <v>-0,879767238933865-0,470245386255079i</v>
      </c>
      <c r="BP235" s="240" t="str">
        <f t="shared" ca="1" si="381"/>
        <v>0,94720903044278+0,312915596676092i</v>
      </c>
      <c r="BQ235" s="240" t="str">
        <f t="shared" ca="1" si="382"/>
        <v>-0,986760521794477-0,146372096464444i</v>
      </c>
      <c r="BR235" s="240" t="str">
        <f t="shared" ca="1" si="383"/>
        <v>0,99725713058951-0,0244812884440914i</v>
      </c>
      <c r="BS235" s="240" t="str">
        <f t="shared" ca="1" si="384"/>
        <v>-0,978389787171101+0,19461382878612i</v>
      </c>
      <c r="BT235" s="240" t="str">
        <f t="shared" ca="1" si="385"/>
        <v>0,930714035093204-0,359016020361254i</v>
      </c>
      <c r="BU235" s="240" t="str">
        <f t="shared" ca="1" si="386"/>
        <v>-0,855633673298766+0,512847087456645i</v>
      </c>
      <c r="BV235" s="240" t="str">
        <f t="shared" ca="1" si="387"/>
        <v>0,755359421659577-0,651577518109407i</v>
      </c>
      <c r="BW235" s="240" t="str">
        <f t="shared" ca="1" si="388"/>
        <v>-0,632843826959272+0,771122434296297i</v>
      </c>
      <c r="BX235" s="240" t="str">
        <f t="shared" ca="1" si="389"/>
        <v>0,491694325994071-0,867961870003942i</v>
      </c>
      <c r="BY235" s="240" t="str">
        <f t="shared" ca="1" si="390"/>
        <v>-0,336067025623641+0,939244415625658i</v>
      </c>
      <c r="BZ235" s="240" t="str">
        <f t="shared" ca="1" si="391"/>
        <v>0,170544327388204-0,982871176905301i</v>
      </c>
      <c r="CA235" s="240" t="str">
        <f t="shared" ca="1" si="392"/>
        <v>-4,5461936521791E-14+0,997557576280941i</v>
      </c>
      <c r="CB235" s="240" t="str">
        <f t="shared" ca="1" si="393"/>
        <v>-0,170544327388114-0,982871176905316i</v>
      </c>
      <c r="CC235" s="240" t="str">
        <f t="shared" ca="1" si="394"/>
        <v>0,336067025623582+0,93924441562568i</v>
      </c>
      <c r="CD235" s="240" t="str">
        <f t="shared" ca="1" si="395"/>
        <v>-0,491694325993993-0,867961870003987i</v>
      </c>
      <c r="CE235" s="240" t="str">
        <f t="shared" ca="1" si="396"/>
        <v>0,632843826959202+0,771122434296355i</v>
      </c>
      <c r="CF235" s="240" t="str">
        <f t="shared" ca="1" si="397"/>
        <v>-0,755359421659517-0,651577518109476i</v>
      </c>
      <c r="CG235" s="240" t="str">
        <f t="shared" ca="1" si="398"/>
        <v>0,85563367329872+0,512847087456724i</v>
      </c>
      <c r="CH235" s="240" t="str">
        <f t="shared" ca="1" si="399"/>
        <v>-0,930714035093171-0,359016020361338i</v>
      </c>
      <c r="CI235" s="240" t="str">
        <f t="shared" ca="1" si="400"/>
        <v>0,978389787171083+0,194613828786209i</v>
      </c>
      <c r="CJ235" s="240" t="str">
        <f t="shared" ca="1" si="401"/>
        <v>-0,997257130589507-0,0244812884441823i</v>
      </c>
      <c r="CK235" s="240" t="str">
        <f t="shared" ca="1" si="402"/>
        <v>0,98676052179449-0,146372096464354i</v>
      </c>
      <c r="CL235" s="240" t="str">
        <f t="shared" ca="1" si="403"/>
        <v>-0,9472090304428+0,312915596676033i</v>
      </c>
      <c r="CM235" s="240" t="str">
        <f t="shared" ca="1" si="404"/>
        <v>0,879767238933908-0,470245386254999i</v>
      </c>
      <c r="CN235" s="240" t="str">
        <f t="shared" ca="1" si="405"/>
        <v>-0,786420951612844+0,613728934351195i</v>
      </c>
      <c r="CO235" s="240" t="str">
        <f t="shared" ca="1" si="406"/>
        <v>0,669918723326848-0,739141408751823i</v>
      </c>
      <c r="CP235" s="240" t="str">
        <f t="shared" ca="1" si="407"/>
        <v>-0,533690929010483+0,842790074862912i</v>
      </c>
      <c r="CQ235" s="240" t="str">
        <f t="shared" ca="1" si="408"/>
        <v>0,38174875727282-0,921623027227598i</v>
      </c>
      <c r="CR235" s="240" t="str">
        <f t="shared" ca="1" si="409"/>
        <v>-0,218566102090807+0,973319052013437i</v>
      </c>
      <c r="CS235" s="240" t="str">
        <f t="shared" ca="1" si="410"/>
        <v>0,0489478302755749-0,99635597449246i</v>
      </c>
      <c r="CT235" s="240" t="str">
        <f t="shared" ca="1" si="411"/>
        <v>0,122111696462862+0,990055479042698i</v>
      </c>
      <c r="CU235" s="240" t="str">
        <f t="shared" ca="1" si="412"/>
        <v>-0,289575679073715-0,954603081958413i</v>
      </c>
      <c r="CV235" s="240" t="str">
        <f t="shared" ca="1" si="413"/>
        <v>0,448513188278935+0,891042668975717i</v>
      </c>
      <c r="CW235" s="240" t="str">
        <f t="shared" ca="1" si="414"/>
        <v>-0,594244354381965-0,801245758354243i</v>
      </c>
      <c r="CX235" s="240" t="str">
        <f t="shared" ca="1" si="415"/>
        <v>0,722478164697817+0,687856394555127i</v>
      </c>
      <c r="CY235" s="240" t="str">
        <f t="shared" ca="1" si="416"/>
        <v>-0,829438811199947-0,554213295104623i</v>
      </c>
      <c r="CZ235" s="240" t="str">
        <f t="shared" ca="1" si="417"/>
        <v>0,911976868112146+0,404251543007402i</v>
      </c>
      <c r="DA235" s="240" t="str">
        <f t="shared" ca="1" si="418"/>
        <v>-0,967662025853596-0,242386719348275i</v>
      </c>
      <c r="DB235" s="240" t="str">
        <f t="shared" ca="1" si="419"/>
        <v>0,994854650812532+0,0733848877643154i</v>
      </c>
      <c r="DC235" s="240" t="str">
        <f t="shared" ca="1" si="420"/>
        <v>-0,992754063890889+0,0977777409415282i</v>
      </c>
      <c r="DD235" s="240" t="str">
        <f t="shared" ca="1" si="421"/>
        <v>0,961422116272379-0,26606133191023i</v>
      </c>
      <c r="DE235" s="240" t="str">
        <f t="shared" ca="1" si="422"/>
        <v>-0,90178136823196+0,42651082272927i</v>
      </c>
      <c r="DF235" s="240" t="str">
        <f t="shared" ca="1" si="423"/>
        <v>0,815587924611358-0,574401823833842i</v>
      </c>
      <c r="DG235" s="240" t="str">
        <f t="shared" ca="1" si="424"/>
        <v>-0,705379726811977+0,705379726812563i</v>
      </c>
      <c r="DH235" s="240" t="str">
        <f t="shared" ca="1" si="425"/>
        <v>0,574401823833118-0,815587924611866i</v>
      </c>
      <c r="DI235" s="240" t="str">
        <f t="shared" ca="1" si="426"/>
        <v>-0,426510822729342+0,901781368231926i</v>
      </c>
      <c r="DJ235" s="240" t="str">
        <f t="shared" ca="1" si="427"/>
        <v>0,266061331909378-0,961422116272614i</v>
      </c>
      <c r="DK235" s="240" t="str">
        <f t="shared" ca="1" si="428"/>
        <v>-0,097777740941664+0,992754063890877i</v>
      </c>
      <c r="DL235" s="240" t="str">
        <f t="shared" ca="1" si="429"/>
        <v>-0,0733848877641793-0,994854650812542i</v>
      </c>
      <c r="DM235" s="240" t="str">
        <f t="shared" ca="1" si="430"/>
        <v>0,242386719348143+0,967662025853629i</v>
      </c>
      <c r="DN235" s="240" t="str">
        <f t="shared" ca="1" si="431"/>
        <v>-0,404251543007278-0,911976868112202i</v>
      </c>
      <c r="DO235" s="240" t="str">
        <f t="shared" ca="1" si="432"/>
        <v>0,55421329510451+0,829438811200023i</v>
      </c>
      <c r="DP235" s="240" t="str">
        <f t="shared" ca="1" si="433"/>
        <v>-0,687856394555028-0,722478164697912i</v>
      </c>
      <c r="DQ235" s="240" t="str">
        <f t="shared" ca="1" si="434"/>
        <v>0,801245758354196+0,594244354382029i</v>
      </c>
      <c r="DR235" s="240" t="str">
        <f t="shared" ca="1" si="435"/>
        <v>-0,891042668975656-0,448513188279057i</v>
      </c>
      <c r="DS235" s="240" t="str">
        <f t="shared" ca="1" si="436"/>
        <v>0,954603081958375+0,289575679073845i</v>
      </c>
      <c r="DT235" s="240" t="str">
        <f t="shared" ca="1" si="437"/>
        <v>-0,990055479042681-0,122111696462998i</v>
      </c>
      <c r="DU235" s="240" t="str">
        <f t="shared" ca="1" si="438"/>
        <v>0,996355974492466-0,0489478302754386i</v>
      </c>
      <c r="DV235" s="240" t="str">
        <f t="shared" ca="1" si="439"/>
        <v>-0,973319052013454+0,218566102090729i</v>
      </c>
      <c r="DW235" s="240" t="str">
        <f t="shared" ca="1" si="440"/>
        <v>0,921623027227651-0,381748757272694i</v>
      </c>
      <c r="DX235" s="240" t="str">
        <f t="shared" ca="1" si="441"/>
        <v>-0,842790074862985+0,533690929010368i</v>
      </c>
      <c r="DY235" s="240" t="str">
        <f t="shared" ca="1" si="442"/>
        <v>0,739141408751915-0,669918723326748i</v>
      </c>
      <c r="DZ235" s="240" t="str">
        <f t="shared" ca="1" si="443"/>
        <v>-0,613728934351303+0,786420951612761i</v>
      </c>
      <c r="EA235" s="240" t="str">
        <f t="shared" ca="1" si="444"/>
        <v>0,470245386255144-0,87976723893383i</v>
      </c>
      <c r="EB235" s="240" t="str">
        <f t="shared" ca="1" si="445"/>
        <v>-0,312915596676135+0,947209030442766i</v>
      </c>
      <c r="EC235" s="240" t="str">
        <f t="shared" ca="1" si="446"/>
        <v>0,146372096464489-0,98676052179447i</v>
      </c>
      <c r="ED235" s="240" t="str">
        <f t="shared" ca="1" si="447"/>
        <v>0,0244812884440743+0,99725713058951i</v>
      </c>
      <c r="EE235" s="240" t="str">
        <f t="shared" ca="1" si="448"/>
        <v>-0,194613828786075-0,97838978717111i</v>
      </c>
      <c r="EF235" s="240" t="str">
        <f t="shared" ca="1" si="449"/>
        <v>0,359016020361185+0,93071403509323i</v>
      </c>
      <c r="EG235" s="240" t="str">
        <f t="shared" ca="1" si="450"/>
        <v>-0,512847087456631-0,855633673298776i</v>
      </c>
      <c r="EH235" s="240" t="str">
        <f t="shared" ca="1" si="451"/>
        <v>0,651577518109373+0,755359421659607i</v>
      </c>
      <c r="EI235" s="240" t="str">
        <f t="shared" ca="1" si="452"/>
        <v>-0,771122434296287-0,632843826959286i</v>
      </c>
      <c r="EJ235" s="240" t="str">
        <f t="shared" ca="1" si="453"/>
        <v>0,86796187000392+0,491694325994111i</v>
      </c>
      <c r="EK235" s="240" t="str">
        <f t="shared" ca="1" si="454"/>
        <v>-0,939244415625634-0,33606702562371i</v>
      </c>
      <c r="EL235" s="240" t="str">
        <f t="shared" ca="1" si="455"/>
        <v>0,982871176905298+0,170544327388221i</v>
      </c>
      <c r="EM235" s="240" t="str">
        <f t="shared" ca="1" si="456"/>
        <v>-0,997557576280941-9,09238730435821E-14i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-0,0616967215088065-0,0834489176187051i</v>
      </c>
      <c r="G236" s="247" t="str">
        <f t="shared" si="326"/>
        <v>-0,0358190808633348+0,164865507220781i</v>
      </c>
      <c r="H236" s="247" t="str">
        <f t="shared" si="322"/>
        <v>0,00218844574587331-0,0391035060054371i</v>
      </c>
      <c r="I236" s="247" t="str">
        <f t="shared" si="459"/>
        <v>-0,00193380052919683+0,0397521488058968i</v>
      </c>
      <c r="J236" s="275" t="str">
        <f ca="1">IMPRODUCT(1/N_FFT2,EL100)</f>
        <v>0,00397396093081199+0,0000799879258448703i</v>
      </c>
      <c r="K236" s="274" t="str">
        <f t="shared" ca="1" si="460"/>
        <v>-0,0000108645396818721+0,00015781880557713i</v>
      </c>
      <c r="N236" s="265">
        <f t="shared" ca="1" si="327"/>
        <v>2.9975459918540244</v>
      </c>
      <c r="O236" s="240">
        <f t="shared" ca="1" si="328"/>
        <v>0.99754599185402448</v>
      </c>
      <c r="P236" s="240" t="str">
        <f t="shared" ca="1" si="329"/>
        <v>-0,978378425335668+0,194611568776704i</v>
      </c>
      <c r="Q236" s="240" t="str">
        <f t="shared" ca="1" si="330"/>
        <v>0,921612324612604-0,381744324104735i</v>
      </c>
      <c r="R236" s="240" t="str">
        <f t="shared" ca="1" si="331"/>
        <v>-0,829429179100804+0,554206859142139i</v>
      </c>
      <c r="S236" s="240" t="str">
        <f t="shared" ca="1" si="332"/>
        <v>0,705371535385456-0,705371535385427i</v>
      </c>
      <c r="T236" s="240" t="str">
        <f t="shared" ca="1" si="333"/>
        <v>-0,55420685914209+0,829429179100837i</v>
      </c>
      <c r="U236" s="241" t="str">
        <f t="shared" ca="1" si="334"/>
        <v>0,381744324104766-0,921612324612591i</v>
      </c>
      <c r="V236" s="240" t="str">
        <f t="shared" ca="1" si="335"/>
        <v>-0,194611568776687+0,978378425335671i</v>
      </c>
      <c r="W236" s="240" t="str">
        <f t="shared" ca="1" si="336"/>
        <v>4,17947664816899E-14-0,997545991854024i</v>
      </c>
      <c r="X236" s="240" t="str">
        <f t="shared" ca="1" si="337"/>
        <v>0,194611568776703+0,978378425335668i</v>
      </c>
      <c r="Y236" s="240" t="str">
        <f t="shared" ca="1" si="338"/>
        <v>-0,381744324104781-0,921612324612585i</v>
      </c>
      <c r="Z236" s="240" t="str">
        <f t="shared" ca="1" si="339"/>
        <v>0,554206859142106+0,829429179100826i</v>
      </c>
      <c r="AA236" s="240" t="str">
        <f t="shared" ca="1" si="340"/>
        <v>-0,705371535385465-0,705371535385418i</v>
      </c>
      <c r="AB236" s="240" t="str">
        <f t="shared" ca="1" si="341"/>
        <v>0,829429179100812+0,554206859142128i</v>
      </c>
      <c r="AC236" s="240" t="str">
        <f t="shared" ca="1" si="342"/>
        <v>-0,921612324612613-0,381744324104713i</v>
      </c>
      <c r="AD236" s="240" t="str">
        <f t="shared" ca="1" si="343"/>
        <v>0,978378425335663+0,194611568776728i</v>
      </c>
      <c r="AE236" s="240" t="str">
        <f t="shared" ca="1" si="344"/>
        <v>-0,997545991854024+1,56423351704077E-14i</v>
      </c>
      <c r="AF236" s="240" t="str">
        <f t="shared" ca="1" si="345"/>
        <v>0,978378425335676-0,194611568776663i</v>
      </c>
      <c r="AG236" s="240" t="str">
        <f t="shared" ca="1" si="346"/>
        <v>-0,921612324612601+0,381744324104742i</v>
      </c>
      <c r="AH236" s="240" t="str">
        <f t="shared" ca="1" si="347"/>
        <v>0,829429179100853-0,554206859142065i</v>
      </c>
      <c r="AI236" s="240" t="str">
        <f t="shared" ca="1" si="348"/>
        <v>-0,705371535385443+0,70537153538544i</v>
      </c>
      <c r="AJ236" s="240" t="str">
        <f t="shared" ca="1" si="349"/>
        <v>0,55420685914208-0,829429179100844i</v>
      </c>
      <c r="AK236" s="240" t="str">
        <f t="shared" ca="1" si="350"/>
        <v>-0,381744324104745+0,9216123246126i</v>
      </c>
      <c r="AL236" s="240" t="str">
        <f t="shared" ca="1" si="351"/>
        <v>0,194611568776672-0,978378425335674i</v>
      </c>
      <c r="AM236" s="240" t="str">
        <f t="shared" ca="1" si="352"/>
        <v>-3,3240421892267E-14+0,997545991854024i</v>
      </c>
      <c r="AN236" s="240" t="str">
        <f t="shared" ca="1" si="353"/>
        <v>-0,194611568776718-0,978378425335665i</v>
      </c>
      <c r="AO236" s="240" t="str">
        <f t="shared" ca="1" si="354"/>
        <v>0,381744324104697+0,92161232461262i</v>
      </c>
      <c r="AP236" s="240" t="str">
        <f t="shared" ca="1" si="355"/>
        <v>-0,554206859142119-0,829429179100817i</v>
      </c>
      <c r="AQ236" s="240" t="str">
        <f t="shared" ca="1" si="356"/>
        <v>0,705371535385406+0,705371535385477i</v>
      </c>
      <c r="AR236" s="240" t="str">
        <f t="shared" ca="1" si="357"/>
        <v>0,705371535385406+0,705371535385477i</v>
      </c>
      <c r="AS236" s="240" t="str">
        <f t="shared" ca="1" si="358"/>
        <v>0,921612324612733+0,381744324104424i</v>
      </c>
      <c r="AT236" s="240" t="str">
        <f t="shared" ca="1" si="359"/>
        <v>-0,978378425335705-0,194611568776512i</v>
      </c>
      <c r="AU236" s="240" t="str">
        <f t="shared" ca="1" si="360"/>
        <v>0,997545991854024-3,12846703408152E-14i</v>
      </c>
      <c r="AV236" s="240" t="str">
        <f t="shared" ca="1" si="361"/>
        <v>-0,978378425335694+0,194611568776573i</v>
      </c>
      <c r="AW236" s="240" t="str">
        <f t="shared" ca="1" si="362"/>
        <v>0,921612324612709-0,381744324104482i</v>
      </c>
      <c r="AX236" s="240" t="str">
        <f t="shared" ca="1" si="363"/>
        <v>-0,829429179101066+0,554206859141748i</v>
      </c>
      <c r="AY236" s="240" t="str">
        <f t="shared" ca="1" si="364"/>
        <v>0,70537153538515-0,705371535385732i</v>
      </c>
      <c r="AZ236" s="240" t="str">
        <f t="shared" ca="1" si="365"/>
        <v>-0,554206859141902+0,829429179100963i</v>
      </c>
      <c r="BA236" s="240" t="str">
        <f t="shared" ca="1" si="366"/>
        <v>0,381744324104639-0,921612324612644i</v>
      </c>
      <c r="BB236" s="240" t="str">
        <f t="shared" ca="1" si="367"/>
        <v>-0,194611568776768+0,978378425335655i</v>
      </c>
      <c r="BC236" s="240" t="str">
        <f t="shared" ca="1" si="368"/>
        <v>2,01885841827464E-13-0,997545991854024i</v>
      </c>
      <c r="BD236" s="240" t="str">
        <f t="shared" ca="1" si="369"/>
        <v>0,194611568776344+0,978378425335738i</v>
      </c>
      <c r="BE236" s="240" t="str">
        <f t="shared" ca="1" si="370"/>
        <v>-0,38174432410517-0,921612324612425i</v>
      </c>
      <c r="BF236" s="240" t="str">
        <f t="shared" ca="1" si="371"/>
        <v>0,554206859142368+0,829429179100652i</v>
      </c>
      <c r="BG236" s="240" t="str">
        <f t="shared" ca="1" si="372"/>
        <v>-0,705371535385566-0,705371535385316i</v>
      </c>
      <c r="BH236" s="240" t="str">
        <f t="shared" ca="1" si="373"/>
        <v>0,829429179100833+0,554206859142096i</v>
      </c>
      <c r="BI236" s="240" t="str">
        <f t="shared" ca="1" si="374"/>
        <v>-0,921612324612549-0,381744324104868i</v>
      </c>
      <c r="BJ236" s="240" t="str">
        <f t="shared" ca="1" si="375"/>
        <v>0,978378425335609+0,194611568776997i</v>
      </c>
      <c r="BK236" s="240" t="str">
        <f t="shared" ca="1" si="376"/>
        <v>-0,997545991854024-4,63408316319684E-13i</v>
      </c>
      <c r="BL236" s="240" t="str">
        <f t="shared" ca="1" si="377"/>
        <v>0,978378425335591-0,194611568777089i</v>
      </c>
      <c r="BM236" s="240" t="str">
        <f t="shared" ca="1" si="378"/>
        <v>-0,921612324612514+0,381744324104955i</v>
      </c>
      <c r="BN236" s="240" t="str">
        <f t="shared" ca="1" si="379"/>
        <v>0,829429179100782-0,554206859142174i</v>
      </c>
      <c r="BO236" s="240" t="str">
        <f t="shared" ca="1" si="380"/>
        <v>-0,7053715353855+0,705371535385382i</v>
      </c>
      <c r="BP236" s="240" t="str">
        <f t="shared" ca="1" si="381"/>
        <v>0,554206859142314-0,829429179100688i</v>
      </c>
      <c r="BQ236" s="240" t="str">
        <f t="shared" ca="1" si="382"/>
        <v>-0,381744324105083+0,921612324612461i</v>
      </c>
      <c r="BR236" s="240" t="str">
        <f t="shared" ca="1" si="383"/>
        <v>0,194611568776253-0,978378425335757i</v>
      </c>
      <c r="BS236" s="240" t="str">
        <f t="shared" ca="1" si="384"/>
        <v>2,95739852849911E-13+0,997545991854024i</v>
      </c>
      <c r="BT236" s="240" t="str">
        <f t="shared" ca="1" si="385"/>
        <v>-0,194611568776832-0,978378425335642i</v>
      </c>
      <c r="BU236" s="240" t="str">
        <f t="shared" ca="1" si="386"/>
        <v>0,381744324104739+0,921612324612602i</v>
      </c>
      <c r="BV236" s="240" t="str">
        <f t="shared" ca="1" si="387"/>
        <v>-0,554206859141981-0,82942917910091i</v>
      </c>
      <c r="BW236" s="240" t="str">
        <f t="shared" ca="1" si="388"/>
        <v>0,705371535385217+0,705371535385665i</v>
      </c>
      <c r="BX236" s="240" t="str">
        <f t="shared" ca="1" si="389"/>
        <v>-0,829429179100558-0,554206859142507i</v>
      </c>
      <c r="BY236" s="240" t="str">
        <f t="shared" ca="1" si="390"/>
        <v>0,921612324612751+0,381744324104382i</v>
      </c>
      <c r="BZ236" s="240" t="str">
        <f t="shared" ca="1" si="391"/>
        <v>-0,978378425335711-0,194611568776481i</v>
      </c>
      <c r="CA236" s="240" t="str">
        <f t="shared" ca="1" si="392"/>
        <v>0,997545991854024-6,25693406816304E-14i</v>
      </c>
      <c r="CB236" s="240" t="str">
        <f t="shared" ca="1" si="393"/>
        <v>-0,978378425335688+0,194611568776604i</v>
      </c>
      <c r="CC236" s="240" t="str">
        <f t="shared" ca="1" si="394"/>
        <v>0,921612324612703-0,381744324104498i</v>
      </c>
      <c r="CD236" s="240" t="str">
        <f t="shared" ca="1" si="395"/>
        <v>-0,829429179101056+0,554206859141763i</v>
      </c>
      <c r="CE236" s="240" t="str">
        <f t="shared" ca="1" si="396"/>
        <v>0,705371535385129-0,705371535385754i</v>
      </c>
      <c r="CF236" s="240" t="str">
        <f t="shared" ca="1" si="397"/>
        <v>-0,554206859141876+0,82942917910098i</v>
      </c>
      <c r="CG236" s="240" t="str">
        <f t="shared" ca="1" si="398"/>
        <v>0,381744324104623-0,92161232461265i</v>
      </c>
      <c r="CH236" s="240" t="str">
        <f t="shared" ca="1" si="399"/>
        <v>-0,194611568776737+0,978378425335661i</v>
      </c>
      <c r="CI236" s="240" t="str">
        <f t="shared" ca="1" si="400"/>
        <v>1,7060117148665E-13-0,997545991854024i</v>
      </c>
      <c r="CJ236" s="240" t="str">
        <f t="shared" ca="1" si="401"/>
        <v>0,194611568776375+0,978378425335732i</v>
      </c>
      <c r="CK236" s="240" t="str">
        <f t="shared" ca="1" si="402"/>
        <v>-0,381744324104282-0,921612324612792i</v>
      </c>
      <c r="CL236" s="240" t="str">
        <f t="shared" ca="1" si="403"/>
        <v>0,554206859142394+0,829429179100634i</v>
      </c>
      <c r="CM236" s="240" t="str">
        <f t="shared" ca="1" si="404"/>
        <v>-0,705371535385589-0,705371535385293i</v>
      </c>
      <c r="CN236" s="240" t="str">
        <f t="shared" ca="1" si="405"/>
        <v>0,829429179100835+0,554206859142093i</v>
      </c>
      <c r="CO236" s="240" t="str">
        <f t="shared" ca="1" si="406"/>
        <v>-0,92161232461255-0,381744324104865i</v>
      </c>
      <c r="CP236" s="240" t="str">
        <f t="shared" ca="1" si="407"/>
        <v>0,978378425335621+0,194611568776939i</v>
      </c>
      <c r="CQ236" s="240" t="str">
        <f t="shared" ca="1" si="408"/>
        <v>-0,997545991854024-4,03771683654929E-13i</v>
      </c>
      <c r="CR236" s="240" t="str">
        <f t="shared" ca="1" si="409"/>
        <v>0,97837842533559-0,194611568777091i</v>
      </c>
      <c r="CS236" s="240" t="str">
        <f t="shared" ca="1" si="410"/>
        <v>-0,921612324612513+0,381744324104958i</v>
      </c>
      <c r="CT236" s="240" t="str">
        <f t="shared" ca="1" si="411"/>
        <v>0,829429179100748-0,554206859142224i</v>
      </c>
      <c r="CU236" s="240" t="str">
        <f t="shared" ca="1" si="412"/>
        <v>-0,705371535385459+0,705371535385424i</v>
      </c>
      <c r="CV236" s="240" t="str">
        <f t="shared" ca="1" si="413"/>
        <v>0,554206859142264-0,829429179100722i</v>
      </c>
      <c r="CW236" s="240" t="str">
        <f t="shared" ca="1" si="414"/>
        <v>-0,381744324105054+0,921612324612473i</v>
      </c>
      <c r="CX236" s="240" t="str">
        <f t="shared" ca="1" si="415"/>
        <v>0,194611568777195-0,97837842533557i</v>
      </c>
      <c r="CY236" s="240" t="str">
        <f t="shared" ca="1" si="416"/>
        <v>3,55376485514664E-13+0,997545991854024i</v>
      </c>
      <c r="CZ236" s="240" t="str">
        <f t="shared" ca="1" si="417"/>
        <v>-0,194611568776891-0,97837842533563i</v>
      </c>
      <c r="DA236" s="240" t="str">
        <f t="shared" ca="1" si="418"/>
        <v>0,381744324104768+0,92161232461259i</v>
      </c>
      <c r="DB236" s="240" t="str">
        <f t="shared" ca="1" si="419"/>
        <v>-0,554206859142007-0,829429179100893i</v>
      </c>
      <c r="DC236" s="240" t="str">
        <f t="shared" ca="1" si="420"/>
        <v>0,705371535385239+0,705371535385643i</v>
      </c>
      <c r="DD236" s="240" t="str">
        <f t="shared" ca="1" si="421"/>
        <v>-0,829429179100576-0,554206859142481i</v>
      </c>
      <c r="DE236" s="240" t="str">
        <f t="shared" ca="1" si="422"/>
        <v>0,921612324612763+0,381744324104353i</v>
      </c>
      <c r="DF236" s="240" t="str">
        <f t="shared" ca="1" si="423"/>
        <v>-0,978378425335717-0,19461156877645i</v>
      </c>
      <c r="DG236" s="240" t="str">
        <f t="shared" ca="1" si="424"/>
        <v>0,997545991854024-9,38540110224457E-14i</v>
      </c>
      <c r="DH236" s="240" t="str">
        <f t="shared" ca="1" si="425"/>
        <v>-0,978378425335681+0,194611568776635i</v>
      </c>
      <c r="DI236" s="240" t="str">
        <f t="shared" ca="1" si="426"/>
        <v>0,921612324612691-0,381744324104527i</v>
      </c>
      <c r="DJ236" s="240" t="str">
        <f t="shared" ca="1" si="427"/>
        <v>-0,829429179101039+0,554206859141789i</v>
      </c>
      <c r="DK236" s="240" t="str">
        <f t="shared" ca="1" si="428"/>
        <v>0,705371535385106-0,705371535385776i</v>
      </c>
      <c r="DL236" s="240" t="str">
        <f t="shared" ca="1" si="429"/>
        <v>-0,55420685914185+0,829429179100998i</v>
      </c>
      <c r="DM236" s="240" t="str">
        <f t="shared" ca="1" si="430"/>
        <v>0,381744324104595-0,921612324612662i</v>
      </c>
      <c r="DN236" s="240" t="str">
        <f t="shared" ca="1" si="431"/>
        <v>-0,194611568776707+0,978378425335667i</v>
      </c>
      <c r="DO236" s="240" t="str">
        <f t="shared" ca="1" si="432"/>
        <v>1,67668463469773E-13-0,997545991854024i</v>
      </c>
      <c r="DP236" s="240" t="str">
        <f t="shared" ca="1" si="433"/>
        <v>0,194611568776378+0,978378425335732i</v>
      </c>
      <c r="DQ236" s="240" t="str">
        <f t="shared" ca="1" si="434"/>
        <v>-0,381744324104285-0,921612324612791i</v>
      </c>
      <c r="DR236" s="240" t="str">
        <f t="shared" ca="1" si="435"/>
        <v>0,55420685914242+0,829429179100617i</v>
      </c>
      <c r="DS236" s="240" t="str">
        <f t="shared" ca="1" si="436"/>
        <v>-0,705371535385591-0,705371535385291i</v>
      </c>
      <c r="DT236" s="240" t="str">
        <f t="shared" ca="1" si="437"/>
        <v>0,829429179100852+0,554206859142067i</v>
      </c>
      <c r="DU236" s="240" t="str">
        <f t="shared" ca="1" si="438"/>
        <v>-0,921612324612562-0,381744324104836i</v>
      </c>
      <c r="DV236" s="240" t="str">
        <f t="shared" ca="1" si="439"/>
        <v>0,978378425335627+0,194611568776908i</v>
      </c>
      <c r="DW236" s="240" t="str">
        <f t="shared" ca="1" si="440"/>
        <v>-0,997545991854024-3,72487013314114E-13i</v>
      </c>
      <c r="DX236" s="240" t="str">
        <f t="shared" ca="1" si="441"/>
        <v>0,978378425335584-0,194611568777122i</v>
      </c>
      <c r="DY236" s="240" t="str">
        <f t="shared" ca="1" si="442"/>
        <v>-0,921612324612501+0,381744324104987i</v>
      </c>
      <c r="DZ236" s="240" t="str">
        <f t="shared" ca="1" si="443"/>
        <v>0,829429179100763-0,554206859142202i</v>
      </c>
      <c r="EA236" s="240" t="str">
        <f t="shared" ca="1" si="444"/>
        <v>-0,705371535385436+0,705371535385447i</v>
      </c>
      <c r="EB236" s="240" t="str">
        <f t="shared" ca="1" si="445"/>
        <v>0,554206859142238-0,829429179100739i</v>
      </c>
      <c r="EC236" s="240" t="str">
        <f t="shared" ca="1" si="446"/>
        <v>-0,381744324105025+0,921612324612484i</v>
      </c>
      <c r="ED236" s="240" t="str">
        <f t="shared" ca="1" si="447"/>
        <v>0,194611568777164-0,978378425335576i</v>
      </c>
      <c r="EE236" s="240" t="str">
        <f t="shared" ca="1" si="448"/>
        <v>3,8666115585548E-13+0,997545991854024i</v>
      </c>
      <c r="EF236" s="240" t="str">
        <f t="shared" ca="1" si="449"/>
        <v>-0,194611568776922-0,978378425335624i</v>
      </c>
      <c r="EG236" s="240" t="str">
        <f t="shared" ca="1" si="450"/>
        <v>0,381744324104797+0,921612324612578i</v>
      </c>
      <c r="EH236" s="240" t="str">
        <f t="shared" ca="1" si="451"/>
        <v>-0,554206859142033-0,829429179100876i</v>
      </c>
      <c r="EI236" s="240" t="str">
        <f t="shared" ca="1" si="452"/>
        <v>0,705371535385261+0,705371535385621i</v>
      </c>
      <c r="EJ236" s="240" t="str">
        <f t="shared" ca="1" si="453"/>
        <v>-0,829429179100593-0,554206859142456i</v>
      </c>
      <c r="EK236" s="240" t="str">
        <f t="shared" ca="1" si="454"/>
        <v>0,921612324612775+0,381744324104324i</v>
      </c>
      <c r="EL236" s="240" t="str">
        <f t="shared" ca="1" si="455"/>
        <v>-0,978378425335724-0,19461156877642i</v>
      </c>
      <c r="EM236" s="240" t="str">
        <f t="shared" ca="1" si="456"/>
        <v>0,997545991854024-1,25138681363261E-13i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-0,0613337332126409-0,0823911870811875i</v>
      </c>
      <c r="G237" s="247" t="str">
        <f t="shared" si="326"/>
        <v>-0,0352232884947826+0,163752093033932i</v>
      </c>
      <c r="H237" s="247" t="str">
        <f t="shared" si="322"/>
        <v>0,00218498031952703-0,0388174993854632i</v>
      </c>
      <c r="I237" s="247" t="str">
        <f t="shared" si="459"/>
        <v>-0,00193352310101235+0,0394487637182762i</v>
      </c>
      <c r="J237" s="275" t="str">
        <f ca="1">IMPRODUCT(1/N_FFT2,EM100)</f>
        <v>0,00405621661246969-3,17447383416443E-15i</v>
      </c>
      <c r="K237" s="274" t="str">
        <f t="shared" ca="1" si="460"/>
        <v>-7,84278852279498E-06+0,00016001273073547i</v>
      </c>
      <c r="N237" s="265">
        <f t="shared" ca="1" si="327"/>
        <v>2.9975327596745789</v>
      </c>
      <c r="O237" s="240">
        <f t="shared" ca="1" si="328"/>
        <v>0.99753275967457866</v>
      </c>
      <c r="P237" s="240" t="str">
        <f t="shared" ca="1" si="329"/>
        <v>-0,973294838397697+0,218560664741809i</v>
      </c>
      <c r="Q237" s="240" t="str">
        <f t="shared" ca="1" si="330"/>
        <v>0,901758934285701-0,426500212262431i</v>
      </c>
      <c r="R237" s="240" t="str">
        <f t="shared" ca="1" si="331"/>
        <v>-0,78640138752995+0,613713666390891i</v>
      </c>
      <c r="S237" s="240" t="str">
        <f t="shared" ca="1" si="332"/>
        <v>0,632828083470782-0,771103250800227i</v>
      </c>
      <c r="T237" s="240" t="str">
        <f t="shared" ca="1" si="333"/>
        <v>-0,44850203045134+0,891020502179947i</v>
      </c>
      <c r="U237" s="241" t="str">
        <f t="shared" ca="1" si="334"/>
        <v>0,242380689405084-0,967637952969754i</v>
      </c>
      <c r="V237" s="240" t="str">
        <f t="shared" ca="1" si="335"/>
        <v>-0,0244806794142456+0,997232321457442i</v>
      </c>
      <c r="W237" s="240" t="str">
        <f t="shared" ca="1" si="336"/>
        <v>-0,194608987306547-0,97836544740884i</v>
      </c>
      <c r="X237" s="240" t="str">
        <f t="shared" ca="1" si="337"/>
        <v>0,404241486293522+0,911954180528378i</v>
      </c>
      <c r="Y237" s="240" t="str">
        <f t="shared" ca="1" si="338"/>
        <v>-0,594229571146602-0,801225825469266i</v>
      </c>
      <c r="Z237" s="240" t="str">
        <f t="shared" ca="1" si="339"/>
        <v>0,755340630305628+0,651561308576159i</v>
      </c>
      <c r="AA237" s="240" t="str">
        <f t="shared" ca="1" si="340"/>
        <v>-0,879745352641105-0,470233687787635i</v>
      </c>
      <c r="AB237" s="240" t="str">
        <f t="shared" ca="1" si="341"/>
        <v>0,961398198621226+0,266054713004381i</v>
      </c>
      <c r="AC237" s="240" t="str">
        <f t="shared" ca="1" si="342"/>
        <v>-0,996331187778777-0,0489466125826038i</v>
      </c>
      <c r="AD237" s="240" t="str">
        <f t="shared" ca="1" si="343"/>
        <v>0,9828467256579-0,170540084694257i</v>
      </c>
      <c r="AE237" s="240" t="str">
        <f t="shared" ca="1" si="344"/>
        <v>-0,921600099672846+0,381739260368881i</v>
      </c>
      <c r="AF237" s="240" t="str">
        <f t="shared" ca="1" si="345"/>
        <v>0,815567634931145-0,574387534228241i</v>
      </c>
      <c r="AG237" s="240" t="str">
        <f t="shared" ca="1" si="346"/>
        <v>-0,669902057512693+0,739123020859343i</v>
      </c>
      <c r="AH237" s="240" t="str">
        <f t="shared" ca="1" si="347"/>
        <v>0,491682093933573-0,867940277397631i</v>
      </c>
      <c r="AI237" s="240" t="str">
        <f t="shared" ca="1" si="348"/>
        <v>-0,289568475192895+0,954579333946866i</v>
      </c>
      <c r="AJ237" s="240" t="str">
        <f t="shared" ca="1" si="349"/>
        <v>0,0733830621418693-0,994829901447811i</v>
      </c>
      <c r="AK237" s="240" t="str">
        <f t="shared" ca="1" si="350"/>
        <v>0,146368455111849+0,986735973790431i</v>
      </c>
      <c r="AL237" s="240" t="str">
        <f t="shared" ca="1" si="351"/>
        <v>-0,359007088987945-0,93069088137812i</v>
      </c>
      <c r="AM237" s="240" t="str">
        <f t="shared" ca="1" si="352"/>
        <v>0,554199507737081+0,829418176945718i</v>
      </c>
      <c r="AN237" s="240" t="str">
        <f t="shared" ca="1" si="353"/>
        <v>-0,722460191342809-0,687839282499111i</v>
      </c>
      <c r="AO237" s="240" t="str">
        <f t="shared" ca="1" si="354"/>
        <v>0,855612387385432+0,512834329171305i</v>
      </c>
      <c r="AP237" s="240" t="str">
        <f t="shared" ca="1" si="355"/>
        <v>-0,947185466375757-0,312907812159623i</v>
      </c>
      <c r="AQ237" s="240" t="str">
        <f t="shared" ca="1" si="356"/>
        <v>0,992729366783306+0,097775308488378i</v>
      </c>
      <c r="AR237" s="240" t="str">
        <f t="shared" ca="1" si="357"/>
        <v>0,992729366783306+0,097775308488378i</v>
      </c>
      <c r="AS237" s="240" t="str">
        <f t="shared" ca="1" si="358"/>
        <v>0,939221049697162-0,336058665160923i</v>
      </c>
      <c r="AT237" s="240" t="str">
        <f t="shared" ca="1" si="359"/>
        <v>-0,842769108464499+0,533677652185225i</v>
      </c>
      <c r="AU237" s="240" t="str">
        <f t="shared" ca="1" si="360"/>
        <v>0,705362178821916-0,705362178821334i</v>
      </c>
      <c r="AV237" s="240" t="str">
        <f t="shared" ca="1" si="361"/>
        <v>-0,533677652185093+0,842769108464583i</v>
      </c>
      <c r="AW237" s="240" t="str">
        <f t="shared" ca="1" si="362"/>
        <v>0,336058665160775-0,939221049697215i</v>
      </c>
      <c r="AX237" s="240" t="str">
        <f t="shared" ca="1" si="363"/>
        <v>-0,122108658645487+0,990030849068745i</v>
      </c>
      <c r="AY237" s="240" t="str">
        <f t="shared" ca="1" si="364"/>
        <v>-0,0977753084886323-0,992729366783281i</v>
      </c>
      <c r="AZ237" s="240" t="str">
        <f t="shared" ca="1" si="365"/>
        <v>0,312907812159583+0,94718546637577i</v>
      </c>
      <c r="BA237" s="240" t="str">
        <f t="shared" ca="1" si="366"/>
        <v>-0,512834329171026-0,855612387385599i</v>
      </c>
      <c r="BB237" s="240" t="str">
        <f t="shared" ca="1" si="367"/>
        <v>0,687839282499296+0,722460191342634i</v>
      </c>
      <c r="BC237" s="240" t="str">
        <f t="shared" ca="1" si="368"/>
        <v>-0,829418176945702-0,554199507737104i</v>
      </c>
      <c r="BD237" s="240" t="str">
        <f t="shared" ca="1" si="369"/>
        <v>0,930690881377998+0,359007088988262i</v>
      </c>
      <c r="BE237" s="240" t="str">
        <f t="shared" ca="1" si="370"/>
        <v>-0,986735973790483-0,146368455111498i</v>
      </c>
      <c r="BF237" s="240" t="str">
        <f t="shared" ca="1" si="371"/>
        <v>0,994829901447814-0,0733830621418415i</v>
      </c>
      <c r="BG237" s="240" t="str">
        <f t="shared" ca="1" si="372"/>
        <v>-0,954579333946965+0,28956847519257i</v>
      </c>
      <c r="BH237" s="240" t="str">
        <f t="shared" ca="1" si="373"/>
        <v>0,867940277397452-0,491682093933889i</v>
      </c>
      <c r="BI237" s="240" t="str">
        <f t="shared" ca="1" si="374"/>
        <v>-0,739123020859295+0,669902057512746i</v>
      </c>
      <c r="BJ237" s="240" t="str">
        <f t="shared" ca="1" si="375"/>
        <v>0,574387534228524-0,815567634930946i</v>
      </c>
      <c r="BK237" s="240" t="str">
        <f t="shared" ca="1" si="376"/>
        <v>-0,381739260368547+0,921600099672984i</v>
      </c>
      <c r="BL237" s="240" t="str">
        <f t="shared" ca="1" si="377"/>
        <v>0,170540084694188-0,982846725657913i</v>
      </c>
      <c r="BM237" s="240" t="str">
        <f t="shared" ca="1" si="378"/>
        <v>0,0489466125823565+0,99633118777879i</v>
      </c>
      <c r="BN237" s="240" t="str">
        <f t="shared" ca="1" si="379"/>
        <v>-0,26605471300473-0,961398198621129i</v>
      </c>
      <c r="BO237" s="240" t="str">
        <f t="shared" ca="1" si="380"/>
        <v>0,470233687787698+0,879745352641071i</v>
      </c>
      <c r="BP237" s="240" t="str">
        <f t="shared" ca="1" si="381"/>
        <v>-0,651561308575972-0,75534063030579i</v>
      </c>
      <c r="BQ237" s="240" t="str">
        <f t="shared" ca="1" si="382"/>
        <v>0,801225825469541+0,594229571146231i</v>
      </c>
      <c r="BR237" s="240" t="str">
        <f t="shared" ca="1" si="383"/>
        <v>-0,911954180528407-0,404241486293457i</v>
      </c>
      <c r="BS237" s="240" t="str">
        <f t="shared" ca="1" si="384"/>
        <v>0,978365447408793+0,194608987306787i</v>
      </c>
      <c r="BT237" s="240" t="str">
        <f t="shared" ca="1" si="385"/>
        <v>-0,99723232145743+0,0244806794147032i</v>
      </c>
      <c r="BU237" s="240" t="str">
        <f t="shared" ca="1" si="386"/>
        <v>0,967637952969713-0,242380689405249i</v>
      </c>
      <c r="BV237" s="240" t="str">
        <f t="shared" ca="1" si="387"/>
        <v>-0,891020502180057+0,448502030451122i</v>
      </c>
      <c r="BW237" s="240" t="str">
        <f t="shared" ca="1" si="388"/>
        <v>0,771103250799936-0,632828083471137i</v>
      </c>
      <c r="BX237" s="240" t="str">
        <f t="shared" ca="1" si="389"/>
        <v>-0,613713666390757+0,786401387530055i</v>
      </c>
      <c r="BY237" s="240" t="str">
        <f t="shared" ca="1" si="390"/>
        <v>0,426500212262607-0,901758934285617i</v>
      </c>
      <c r="BZ237" s="240" t="str">
        <f t="shared" ca="1" si="391"/>
        <v>-0,218560664741332+0,973294838397804i</v>
      </c>
      <c r="CA237" s="240" t="str">
        <f t="shared" ca="1" si="392"/>
        <v>-1,70597826980781E-13-0,997532759674579i</v>
      </c>
      <c r="CB237" s="240" t="str">
        <f t="shared" ca="1" si="393"/>
        <v>0,218560664741638+0,973294838397735i</v>
      </c>
      <c r="CC237" s="240" t="str">
        <f t="shared" ca="1" si="394"/>
        <v>-0,426500212261994-0,901758934285907i</v>
      </c>
      <c r="CD237" s="240" t="str">
        <f t="shared" ca="1" si="395"/>
        <v>0,613713666391026+0,786401387529845i</v>
      </c>
      <c r="CE237" s="240" t="str">
        <f t="shared" ca="1" si="396"/>
        <v>-0,771103250800134-0,632828083470895i</v>
      </c>
      <c r="CF237" s="240" t="str">
        <f t="shared" ca="1" si="397"/>
        <v>0,891020502179752+0,448502030451729i</v>
      </c>
      <c r="CG237" s="240" t="str">
        <f t="shared" ca="1" si="398"/>
        <v>-0,967637952969796-0,242380689404918i</v>
      </c>
      <c r="CH237" s="240" t="str">
        <f t="shared" ca="1" si="399"/>
        <v>0,997232321457438+0,0244806794143904i</v>
      </c>
      <c r="CI237" s="240" t="str">
        <f t="shared" ca="1" si="400"/>
        <v>-0,978365447408925+0,19460898730612i</v>
      </c>
      <c r="CJ237" s="240" t="str">
        <f t="shared" ca="1" si="401"/>
        <v>0,911954180528268-0,40424148629377i</v>
      </c>
      <c r="CK237" s="240" t="str">
        <f t="shared" ca="1" si="402"/>
        <v>-0,801225825469355+0,594229571146482i</v>
      </c>
      <c r="CL237" s="240" t="str">
        <f t="shared" ca="1" si="403"/>
        <v>0,651561308576486-0,755340630305346i</v>
      </c>
      <c r="CM237" s="240" t="str">
        <f t="shared" ca="1" si="404"/>
        <v>-0,470233687787396+0,879745352641232i</v>
      </c>
      <c r="CN237" s="240" t="str">
        <f t="shared" ca="1" si="405"/>
        <v>0,2660547130044-0,96139819862122i</v>
      </c>
      <c r="CO237" s="240" t="str">
        <f t="shared" ca="1" si="406"/>
        <v>-0,0489466125830634+0,996331187778755i</v>
      </c>
      <c r="CP237" s="240" t="str">
        <f t="shared" ca="1" si="407"/>
        <v>-0,170540084694524-0,982846725657854i</v>
      </c>
      <c r="CQ237" s="240" t="str">
        <f t="shared" ca="1" si="408"/>
        <v>0,381739260368862+0,921600099672854i</v>
      </c>
      <c r="CR237" s="240" t="str">
        <f t="shared" ca="1" si="409"/>
        <v>-0,574387534227946-0,815567634931354i</v>
      </c>
      <c r="CS237" s="240" t="str">
        <f t="shared" ca="1" si="410"/>
        <v>0,739123020859524+0,669902057512493i</v>
      </c>
      <c r="CT237" s="240" t="str">
        <f t="shared" ca="1" si="411"/>
        <v>-0,867940277397621-0,491682093933591i</v>
      </c>
      <c r="CU237" s="240" t="str">
        <f t="shared" ca="1" si="412"/>
        <v>0,95457933394676+0,289568475193247i</v>
      </c>
      <c r="CV237" s="240" t="str">
        <f t="shared" ca="1" si="413"/>
        <v>-0,994829901447839-0,0733830621415012i</v>
      </c>
      <c r="CW237" s="240" t="str">
        <f t="shared" ca="1" si="414"/>
        <v>0,986735973790433-0,146368455111835i</v>
      </c>
      <c r="CX237" s="240" t="str">
        <f t="shared" ca="1" si="415"/>
        <v>-0,930690881378253+0,359007088987602i</v>
      </c>
      <c r="CY237" s="240" t="str">
        <f t="shared" ca="1" si="416"/>
        <v>0,829418176945513-0,554199507737388i</v>
      </c>
      <c r="CZ237" s="240" t="str">
        <f t="shared" ca="1" si="417"/>
        <v>-0,687839282499049+0,722460191342869i</v>
      </c>
      <c r="DA237" s="240" t="str">
        <f t="shared" ca="1" si="418"/>
        <v>0,512834329171621-0,855612387385243i</v>
      </c>
      <c r="DB237" s="240" t="str">
        <f t="shared" ca="1" si="419"/>
        <v>-0,312907812159272+0,947185466375873i</v>
      </c>
      <c r="DC237" s="240" t="str">
        <f t="shared" ca="1" si="420"/>
        <v>0,0977753084882929-0,992729366783314i</v>
      </c>
      <c r="DD237" s="240" t="str">
        <f t="shared" ca="1" si="421"/>
        <v>0,122108658644799+0,99003084906883i</v>
      </c>
      <c r="DE237" s="240" t="str">
        <f t="shared" ca="1" si="422"/>
        <v>-0,336058665161084-0,939221049697105i</v>
      </c>
      <c r="DF237" s="240" t="str">
        <f t="shared" ca="1" si="423"/>
        <v>0,533677652185381+0,8427691084644i</v>
      </c>
      <c r="DG237" s="240" t="str">
        <f t="shared" ca="1" si="424"/>
        <v>-0,705362178821425-0,705362178821825i</v>
      </c>
      <c r="DH237" s="240" t="str">
        <f t="shared" ca="1" si="425"/>
        <v>0,842769108464674+0,533677652184949i</v>
      </c>
      <c r="DI237" s="240" t="str">
        <f t="shared" ca="1" si="426"/>
        <v>-0,939221049697277-0,336058665160602i</v>
      </c>
      <c r="DJ237" s="240" t="str">
        <f t="shared" ca="1" si="427"/>
        <v>0,990030849068643+0,122108658646317i</v>
      </c>
      <c r="DK237" s="240" t="str">
        <f t="shared" ca="1" si="428"/>
        <v>-0,992729366783264+0,0977753084888021i</v>
      </c>
      <c r="DL237" s="240" t="str">
        <f t="shared" ca="1" si="429"/>
        <v>0,947185466375712-0,312907812159758i</v>
      </c>
      <c r="DM237" s="240" t="str">
        <f t="shared" ca="1" si="430"/>
        <v>-0,855612387385505+0,512834329171184i</v>
      </c>
      <c r="DN237" s="240" t="str">
        <f t="shared" ca="1" si="431"/>
        <v>0,722460191343219-0,68783928249868i</v>
      </c>
      <c r="DO237" s="240" t="str">
        <f t="shared" ca="1" si="432"/>
        <v>-0,554199507736963+0,829418176945797i</v>
      </c>
      <c r="DP237" s="240" t="str">
        <f t="shared" ca="1" si="433"/>
        <v>0,359007088988077-0,930690881378069i</v>
      </c>
      <c r="DQ237" s="240" t="str">
        <f t="shared" ca="1" si="434"/>
        <v>-0,146368455112339+0,986735973790358i</v>
      </c>
      <c r="DR237" s="240" t="str">
        <f t="shared" ca="1" si="435"/>
        <v>-0,0733830621420116-0,994829901447801i</v>
      </c>
      <c r="DS237" s="240" t="str">
        <f t="shared" ca="1" si="436"/>
        <v>0,28956847519276+0,954579333946907i</v>
      </c>
      <c r="DT237" s="240" t="str">
        <f t="shared" ca="1" si="437"/>
        <v>-0,491682093933148-0,867940277397872i</v>
      </c>
      <c r="DU237" s="240" t="str">
        <f t="shared" ca="1" si="438"/>
        <v>0,669902057512872+0,739123020859181i</v>
      </c>
      <c r="DV237" s="240" t="str">
        <f t="shared" ca="1" si="439"/>
        <v>-0,81556763493106-0,574387534228362i</v>
      </c>
      <c r="DW237" s="240" t="str">
        <f t="shared" ca="1" si="440"/>
        <v>0,921600099672659+0,381739260369332i</v>
      </c>
      <c r="DX237" s="240" t="str">
        <f t="shared" ca="1" si="441"/>
        <v>-0,982846725657942-0,170540084694019i</v>
      </c>
      <c r="DY237" s="240" t="str">
        <f t="shared" ca="1" si="442"/>
        <v>0,99633118777878-0,0489466125825552i</v>
      </c>
      <c r="DZ237" s="240" t="str">
        <f t="shared" ca="1" si="443"/>
        <v>-0,961398198621355+0,266054713003911i</v>
      </c>
      <c r="EA237" s="240" t="str">
        <f t="shared" ca="1" si="444"/>
        <v>0,879745352640991-0,470233687787848i</v>
      </c>
      <c r="EB237" s="240" t="str">
        <f t="shared" ca="1" si="445"/>
        <v>-0,75534063030566+0,651561308576122i</v>
      </c>
      <c r="EC237" s="240" t="str">
        <f t="shared" ca="1" si="446"/>
        <v>0,594229571146914-0,801225825469035i</v>
      </c>
      <c r="ED237" s="240" t="str">
        <f t="shared" ca="1" si="447"/>
        <v>-0,404241486293302+0,911954180528475i</v>
      </c>
      <c r="EE237" s="240" t="str">
        <f t="shared" ca="1" si="448"/>
        <v>0,194608987306591-0,978365447408831i</v>
      </c>
      <c r="EF237" s="240" t="str">
        <f t="shared" ca="1" si="449"/>
        <v>0,0244806794138533+0,997232321457451i</v>
      </c>
      <c r="EG237" s="240" t="str">
        <f t="shared" ca="1" si="450"/>
        <v>-0,242380689405415-0,967637952969672i</v>
      </c>
      <c r="EH237" s="240" t="str">
        <f t="shared" ca="1" si="451"/>
        <v>0,4485020304513+0,891020502179968i</v>
      </c>
      <c r="EI237" s="240" t="str">
        <f t="shared" ca="1" si="452"/>
        <v>-0,63282808347048-0,771103250800475i</v>
      </c>
      <c r="EJ237" s="240" t="str">
        <f t="shared" ca="1" si="453"/>
        <v>0,78640138753016+0,613713666390622i</v>
      </c>
      <c r="EK237" s="240" t="str">
        <f t="shared" ca="1" si="454"/>
        <v>-0,901758934285702-0,426500212262428i</v>
      </c>
      <c r="EL237" s="240" t="str">
        <f t="shared" ca="1" si="455"/>
        <v>0,973294838397618+0,218560664742162i</v>
      </c>
      <c r="EM237" s="240" t="str">
        <f t="shared" ca="1" si="456"/>
        <v>-0,997532759674579+3,41195653961562E-13i</v>
      </c>
      <c r="EN237" s="240"/>
      <c r="EO237" s="240"/>
      <c r="EP237" s="240"/>
    </row>
    <row r="238" spans="1:146" s="269" customFormat="1">
      <c r="A238" s="273">
        <f t="shared" si="323"/>
        <v>2.695312500000002E-3</v>
      </c>
      <c r="B238" s="272">
        <v>138</v>
      </c>
      <c r="C238" s="271">
        <f t="shared" si="324"/>
        <v>27600</v>
      </c>
      <c r="N238" s="265">
        <f t="shared" ca="1" si="327"/>
        <v>2.9975178377729916</v>
      </c>
      <c r="O238" s="269">
        <f t="shared" ca="1" si="328"/>
        <v>0.99751783777299186</v>
      </c>
      <c r="P238" s="269" t="str">
        <f t="shared" ca="1" si="329"/>
        <v>-0,967623478258846+0,2423770636788i</v>
      </c>
      <c r="Q238" s="269" t="str">
        <f t="shared" ca="1" si="330"/>
        <v>0,879732192698795-0,470226653651912i</v>
      </c>
      <c r="R238" s="269" t="str">
        <f t="shared" ca="1" si="331"/>
        <v>-0,739111964459535+0,669892036576098i</v>
      </c>
      <c r="S238" s="269" t="str">
        <f t="shared" ca="1" si="332"/>
        <v>0,554191217572737-0,829405769837993i</v>
      </c>
      <c r="T238" s="269" t="str">
        <f t="shared" ca="1" si="333"/>
        <v>-0,336053638123448+0,939207000069367i</v>
      </c>
      <c r="U238" s="270" t="str">
        <f t="shared" ca="1" si="334"/>
        <v>0,0977738458862092-0,992714516734758i</v>
      </c>
      <c r="V238" s="269" t="str">
        <f t="shared" ca="1" si="335"/>
        <v>0,146366265614148+0,986721213395898i</v>
      </c>
      <c r="W238" s="269" t="str">
        <f t="shared" ca="1" si="336"/>
        <v>-0,381733550004403-0,921586313633368i</v>
      </c>
      <c r="X238" s="269" t="str">
        <f t="shared" ca="1" si="337"/>
        <v>0,594220682180196+0,801213840085534i</v>
      </c>
      <c r="Y238" s="269" t="str">
        <f t="shared" ca="1" si="338"/>
        <v>-0,771091716014345-0,632818617116593i</v>
      </c>
      <c r="Z238" s="269" t="str">
        <f t="shared" ca="1" si="339"/>
        <v>0,901745445046409+0,426493832327454i</v>
      </c>
      <c r="AA238" s="269" t="str">
        <f t="shared" ca="1" si="340"/>
        <v>-0,978350812227399-0,194606076188011i</v>
      </c>
      <c r="AB238" s="269" t="str">
        <f t="shared" ca="1" si="341"/>
        <v>0,996316283851275-0,0489458803995893i</v>
      </c>
      <c r="AC238" s="269" t="str">
        <f t="shared" ca="1" si="342"/>
        <v>-0,954565054577365+0,289564143593466i</v>
      </c>
      <c r="AD238" s="269" t="str">
        <f t="shared" ca="1" si="343"/>
        <v>0,855599588443524-0,512826657780751i</v>
      </c>
      <c r="AE238" s="269" t="str">
        <f t="shared" ca="1" si="344"/>
        <v>-0,705351627443851+0,705351627443799i</v>
      </c>
      <c r="AF238" s="269" t="str">
        <f t="shared" ca="1" si="345"/>
        <v>0,512826657780808-0,85559958844349i</v>
      </c>
      <c r="AG238" s="269" t="str">
        <f t="shared" ca="1" si="346"/>
        <v>-0,289564143593529+0,954565054577346i</v>
      </c>
      <c r="AH238" s="269" t="str">
        <f t="shared" ca="1" si="347"/>
        <v>0,0489458803996625-0,996316283851271i</v>
      </c>
      <c r="AI238" s="269" t="str">
        <f t="shared" ca="1" si="348"/>
        <v>0,194606076187953+0,97835081222741i</v>
      </c>
      <c r="AJ238" s="269" t="str">
        <f t="shared" ca="1" si="349"/>
        <v>-0,426493832327394-0,901745445046437i</v>
      </c>
      <c r="AK238" s="269" t="str">
        <f t="shared" ca="1" si="350"/>
        <v>0,632818617116618+0,771091716014325i</v>
      </c>
      <c r="AL238" s="269" t="str">
        <f t="shared" ca="1" si="351"/>
        <v>-0,801213840085549-0,594220682180175i</v>
      </c>
      <c r="AM238" s="269" t="str">
        <f t="shared" ca="1" si="352"/>
        <v>0,921586313633384+0,381733550004367i</v>
      </c>
      <c r="AN238" s="269" t="str">
        <f t="shared" ca="1" si="353"/>
        <v>-0,986721213395904-0,146366265614112i</v>
      </c>
      <c r="AO238" s="269" t="str">
        <f t="shared" ca="1" si="354"/>
        <v>0,992714516734755-0,0977738458862421i</v>
      </c>
      <c r="AP238" s="269" t="str">
        <f t="shared" ca="1" si="355"/>
        <v>-0,939207000069357+0,336053638123474i</v>
      </c>
      <c r="AQ238" s="269" t="str">
        <f t="shared" ca="1" si="356"/>
        <v>0,829405769837971-0,55419121757277i</v>
      </c>
      <c r="AR238" s="269" t="str">
        <f t="shared" ca="1" si="357"/>
        <v>0,829405769837971-0,55419121757277i</v>
      </c>
      <c r="AS238" s="269" t="str">
        <f t="shared" ca="1" si="358"/>
        <v>0,470226653651804-0,879732192698852i</v>
      </c>
      <c r="AT238" s="269" t="str">
        <f t="shared" ca="1" si="359"/>
        <v>-0,242377063679157+0,967623478258756i</v>
      </c>
      <c r="AU238" s="269" t="str">
        <f t="shared" ca="1" si="360"/>
        <v>-1,39311487657661E-13-0,997517837772992i</v>
      </c>
      <c r="AV238" s="269" t="str">
        <f t="shared" ca="1" si="361"/>
        <v>0,242377063678451+0,967623478258934i</v>
      </c>
      <c r="AW238" s="269" t="str">
        <f t="shared" ca="1" si="362"/>
        <v>-0,470226653652037-0,879732192698727i</v>
      </c>
      <c r="AX238" s="269" t="str">
        <f t="shared" ca="1" si="363"/>
        <v>0,669892036575825+0,739111964459782i</v>
      </c>
      <c r="AY238" s="269" t="str">
        <f t="shared" ca="1" si="364"/>
        <v>-0,829405769838062-0,554191217572632i</v>
      </c>
      <c r="AZ238" s="269" t="str">
        <f t="shared" ca="1" si="365"/>
        <v>0,939207000069245+0,336053638123787i</v>
      </c>
      <c r="BA238" s="269" t="str">
        <f t="shared" ca="1" si="366"/>
        <v>-0,99271451673477-0,0977738458860918i</v>
      </c>
      <c r="BB238" s="269" t="str">
        <f t="shared" ca="1" si="367"/>
        <v>0,98672121339595-0,146366265613799i</v>
      </c>
      <c r="BC238" s="269" t="str">
        <f t="shared" ca="1" si="368"/>
        <v>-0,921586313633315+0,381733550004532i</v>
      </c>
      <c r="BD238" s="269" t="str">
        <f t="shared" ca="1" si="369"/>
        <v>0,801213840085747-0,59422068217991i</v>
      </c>
      <c r="BE238" s="269" t="str">
        <f t="shared" ca="1" si="370"/>
        <v>-0,632818617116491+0,771091716014429i</v>
      </c>
      <c r="BF238" s="269" t="str">
        <f t="shared" ca="1" si="371"/>
        <v>0,426493832327694-0,901745445046296i</v>
      </c>
      <c r="BG238" s="269" t="str">
        <f t="shared" ca="1" si="372"/>
        <v>-0,194606076187791+0,978350812227442i</v>
      </c>
      <c r="BH238" s="269" t="str">
        <f t="shared" ca="1" si="373"/>
        <v>-0,0489458803993178-0,996316283851288i</v>
      </c>
      <c r="BI238" s="269" t="str">
        <f t="shared" ca="1" si="374"/>
        <v>0,289564143593673+0,954565054577302i</v>
      </c>
      <c r="BJ238" s="269" t="str">
        <f t="shared" ca="1" si="375"/>
        <v>-0,512826657780513-0,855599588443668i</v>
      </c>
      <c r="BK238" s="269" t="str">
        <f t="shared" ca="1" si="376"/>
        <v>0,705351627443973+0,705351627443677i</v>
      </c>
      <c r="BL238" s="269" t="str">
        <f t="shared" ca="1" si="377"/>
        <v>-0,855599588443357-0,51282665778103i</v>
      </c>
      <c r="BM238" s="269" t="str">
        <f t="shared" ca="1" si="378"/>
        <v>0,954565054577415+0,2895641435933i</v>
      </c>
      <c r="BN238" s="269" t="str">
        <f t="shared" ca="1" si="379"/>
        <v>-0,996316283851258-0,0489458803999197i</v>
      </c>
      <c r="BO238" s="269" t="str">
        <f t="shared" ca="1" si="380"/>
        <v>0,978350812227367-0,194606076188173i</v>
      </c>
      <c r="BP238" s="269" t="str">
        <f t="shared" ca="1" si="381"/>
        <v>-0,901745445046554+0,426493832327149i</v>
      </c>
      <c r="BQ238" s="269" t="str">
        <f t="shared" ca="1" si="382"/>
        <v>0,771091716014182-0,632818617116792i</v>
      </c>
      <c r="BR238" s="269" t="str">
        <f t="shared" ca="1" si="383"/>
        <v>-0,594220682180393+0,801213840085388i</v>
      </c>
      <c r="BS238" s="269" t="str">
        <f t="shared" ca="1" si="384"/>
        <v>0,381733550004146-0,921586313633474i</v>
      </c>
      <c r="BT238" s="269" t="str">
        <f t="shared" ca="1" si="385"/>
        <v>-0,146366265614366+0,986721213395866i</v>
      </c>
      <c r="BU238" s="269" t="str">
        <f t="shared" ca="1" si="386"/>
        <v>-0,0977738458864794-0,992714516734732i</v>
      </c>
      <c r="BV238" s="269" t="str">
        <f t="shared" ca="1" si="387"/>
        <v>0,336053638123232+0,939207000069444i</v>
      </c>
      <c r="BW238" s="269" t="str">
        <f t="shared" ca="1" si="388"/>
        <v>-0,554191217572956-0,829405769837846i</v>
      </c>
      <c r="BX238" s="269" t="str">
        <f t="shared" ca="1" si="389"/>
        <v>0,739111964459377+0,669892036576272i</v>
      </c>
      <c r="BY238" s="269" t="str">
        <f t="shared" ca="1" si="390"/>
        <v>-0,879732192698912-0,470226653651694i</v>
      </c>
      <c r="BZ238" s="269" t="str">
        <f t="shared" ca="1" si="391"/>
        <v>0,967623478258787+0,242377063679036i</v>
      </c>
      <c r="CA238" s="269" t="str">
        <f t="shared" ca="1" si="392"/>
        <v>-0,997517837772992+2,78622975315322E-13i</v>
      </c>
      <c r="CB238" s="269" t="str">
        <f t="shared" ca="1" si="393"/>
        <v>0,9676234782589-0,242377063678586i</v>
      </c>
      <c r="CC238" s="269" t="str">
        <f t="shared" ca="1" si="394"/>
        <v>-0,879732192698663+0,47022665365216i</v>
      </c>
      <c r="CD238" s="269" t="str">
        <f t="shared" ca="1" si="395"/>
        <v>0,739111964459688-0,669892036575929i</v>
      </c>
      <c r="CE238" s="269" t="str">
        <f t="shared" ca="1" si="396"/>
        <v>-0,554191217572516+0,829405769838139i</v>
      </c>
      <c r="CF238" s="269" t="str">
        <f t="shared" ca="1" si="397"/>
        <v>0,336053638123669-0,939207000069288i</v>
      </c>
      <c r="CG238" s="269" t="str">
        <f t="shared" ca="1" si="398"/>
        <v>-0,0977738458859531+0,992714516734784i</v>
      </c>
      <c r="CH238" s="269" t="str">
        <f t="shared" ca="1" si="399"/>
        <v>-0,146366265613908-0,986721213395934i</v>
      </c>
      <c r="CI238" s="269" t="str">
        <f t="shared" ca="1" si="400"/>
        <v>0,381733550004635+0,921586313633272i</v>
      </c>
      <c r="CJ238" s="269" t="str">
        <f t="shared" ca="1" si="401"/>
        <v>-0,594220682180021-0,801213840085664i</v>
      </c>
      <c r="CK238" s="269" t="str">
        <f t="shared" ca="1" si="402"/>
        <v>0,771091716014517+0,632818617116383i</v>
      </c>
      <c r="CL238" s="269" t="str">
        <f t="shared" ca="1" si="403"/>
        <v>-0,901745445046355-0,426493832327567i</v>
      </c>
      <c r="CM238" s="269" t="str">
        <f t="shared" ca="1" si="404"/>
        <v>0,978350812227464+0,194606076187682i</v>
      </c>
      <c r="CN238" s="269" t="str">
        <f t="shared" ca="1" si="405"/>
        <v>-0,996316283851281+0,0489458803994569i</v>
      </c>
      <c r="CO238" s="269" t="str">
        <f t="shared" ca="1" si="406"/>
        <v>0,954565054577261-0,289564143593807i</v>
      </c>
      <c r="CP238" s="269" t="str">
        <f t="shared" ca="1" si="407"/>
        <v>-0,855599588443582+0,512826657780657i</v>
      </c>
      <c r="CQ238" s="269" t="str">
        <f t="shared" ca="1" si="408"/>
        <v>0,705351627443579-0,705351627444071i</v>
      </c>
      <c r="CR238" s="269" t="str">
        <f t="shared" ca="1" si="409"/>
        <v>-0,512826657780935+0,855599588443415i</v>
      </c>
      <c r="CS238" s="269" t="str">
        <f t="shared" ca="1" si="410"/>
        <v>0,289564143593194-0,954565054577447i</v>
      </c>
      <c r="CT238" s="269" t="str">
        <f t="shared" ca="1" si="411"/>
        <v>-0,0489458803997806+0,996316283851265i</v>
      </c>
      <c r="CU238" s="269" t="str">
        <f t="shared" ca="1" si="412"/>
        <v>-0,19460607618831-0,97835081222734i</v>
      </c>
      <c r="CV238" s="269" t="str">
        <f t="shared" ca="1" si="413"/>
        <v>0,426493832327249+0,901745445046506i</v>
      </c>
      <c r="CW238" s="269" t="str">
        <f t="shared" ca="1" si="414"/>
        <v>-0,632818617116922-0,771091716014075i</v>
      </c>
      <c r="CX238" s="269" t="str">
        <f t="shared" ca="1" si="415"/>
        <v>0,80121384008547+0,594220682180282i</v>
      </c>
      <c r="CY238" s="269" t="str">
        <f t="shared" ca="1" si="416"/>
        <v>-0,921586313633517-0,381733550004043i</v>
      </c>
      <c r="CZ238" s="269" t="str">
        <f t="shared" ca="1" si="417"/>
        <v>0,986721213395886+0,146366265614229i</v>
      </c>
      <c r="DA238" s="269" t="str">
        <f t="shared" ca="1" si="418"/>
        <v>-0,992714516734718+0,0977738458866181i</v>
      </c>
      <c r="DB238" s="269" t="str">
        <f t="shared" ca="1" si="419"/>
        <v>0,939207000069407-0,336053638123337i</v>
      </c>
      <c r="DC238" s="269" t="str">
        <f t="shared" ca="1" si="420"/>
        <v>-0,829405769837784+0,554191217573049i</v>
      </c>
      <c r="DD238" s="269" t="str">
        <f t="shared" ca="1" si="421"/>
        <v>0,669892036576168-0,739111964459471i</v>
      </c>
      <c r="DE238" s="269" t="str">
        <f t="shared" ca="1" si="422"/>
        <v>-0,470226653651572+0,879732192698977i</v>
      </c>
      <c r="DF238" s="269" t="str">
        <f t="shared" ca="1" si="423"/>
        <v>0,242377063678873-0,967623478258828i</v>
      </c>
      <c r="DG238" s="269" t="str">
        <f t="shared" ca="1" si="424"/>
        <v>4,17934462972983E-13+0,997517837772992i</v>
      </c>
      <c r="DH238" s="269" t="str">
        <f t="shared" ca="1" si="425"/>
        <v>-0,242377063678694-0,967623478258873i</v>
      </c>
      <c r="DI238" s="269" t="str">
        <f t="shared" ca="1" si="426"/>
        <v>0,470226653652259+0,87973219269861i</v>
      </c>
      <c r="DJ238" s="269" t="str">
        <f t="shared" ca="1" si="427"/>
        <v>-0,669892036576032-0,739111964459595i</v>
      </c>
      <c r="DK238" s="269" t="str">
        <f t="shared" ca="1" si="428"/>
        <v>0,829405769838217+0,554191217572401i</v>
      </c>
      <c r="DL238" s="269" t="str">
        <f t="shared" ca="1" si="429"/>
        <v>-0,939207000069325-0,336053638123564i</v>
      </c>
      <c r="DM238" s="269" t="str">
        <f t="shared" ca="1" si="430"/>
        <v>0,9927145167348+0,0977738458857862i</v>
      </c>
      <c r="DN238" s="269" t="str">
        <f t="shared" ca="1" si="431"/>
        <v>-0,986721213395914+0,146366265614046i</v>
      </c>
      <c r="DO238" s="269" t="str">
        <f t="shared" ca="1" si="432"/>
        <v>0,921586313633219-0,381733550004764i</v>
      </c>
      <c r="DP238" s="269" t="str">
        <f t="shared" ca="1" si="433"/>
        <v>-0,80121384008558+0,594220682180133i</v>
      </c>
      <c r="DQ238" s="269" t="str">
        <f t="shared" ca="1" si="434"/>
        <v>0,632818617116275-0,771091716014606i</v>
      </c>
      <c r="DR238" s="269" t="str">
        <f t="shared" ca="1" si="435"/>
        <v>-0,426493832327467+0,901745445046403i</v>
      </c>
      <c r="DS238" s="269" t="str">
        <f t="shared" ca="1" si="436"/>
        <v>0,194606076187546-0,978350812227491i</v>
      </c>
      <c r="DT238" s="269" t="str">
        <f t="shared" ca="1" si="437"/>
        <v>0,048945880399596+0,996316283851274i</v>
      </c>
      <c r="DU238" s="269" t="str">
        <f t="shared" ca="1" si="438"/>
        <v>-0,28956414359394-0,954565054577221i</v>
      </c>
      <c r="DV238" s="269" t="str">
        <f t="shared" ca="1" si="439"/>
        <v>0,512826657780776+0,85559958844351i</v>
      </c>
      <c r="DW238" s="269" t="str">
        <f t="shared" ca="1" si="440"/>
        <v>-0,70535162744417-0,70535162744348i</v>
      </c>
      <c r="DX238" s="269" t="str">
        <f t="shared" ca="1" si="441"/>
        <v>0,855599588443486+0,512826657780815i</v>
      </c>
      <c r="DY238" s="269" t="str">
        <f t="shared" ca="1" si="442"/>
        <v>-0,954565054577207-0,289564143593984i</v>
      </c>
      <c r="DZ238" s="269" t="str">
        <f t="shared" ca="1" si="443"/>
        <v>0,996316283851272+0,0489458803996414i</v>
      </c>
      <c r="EA238" s="269" t="str">
        <f t="shared" ca="1" si="444"/>
        <v>-0,978350812227511+0,194606076187445i</v>
      </c>
      <c r="EB238" s="269" t="str">
        <f t="shared" ca="1" si="445"/>
        <v>0,901745445046446-0,426493832327374i</v>
      </c>
      <c r="EC238" s="269" t="str">
        <f t="shared" ca="1" si="446"/>
        <v>-0,771091716014635+0,63281861711624i</v>
      </c>
      <c r="ED238" s="269" t="str">
        <f t="shared" ca="1" si="447"/>
        <v>0,59422068218017-0,801213840085553i</v>
      </c>
      <c r="EE238" s="269" t="str">
        <f t="shared" ca="1" si="448"/>
        <v>-0,381733550004857+0,92158631363318i</v>
      </c>
      <c r="EF238" s="269" t="str">
        <f t="shared" ca="1" si="449"/>
        <v>0,146366265614091-0,986721213395907i</v>
      </c>
      <c r="EG238" s="269" t="str">
        <f t="shared" ca="1" si="450"/>
        <v>0,0977738458867567+0,992714516734704i</v>
      </c>
      <c r="EH238" s="269" t="str">
        <f t="shared" ca="1" si="451"/>
        <v>-0,336053638123468-0,93920700006936i</v>
      </c>
      <c r="EI238" s="269" t="str">
        <f t="shared" ca="1" si="452"/>
        <v>0,554191217572363+0,829405769838242i</v>
      </c>
      <c r="EJ238" s="269" t="str">
        <f t="shared" ca="1" si="453"/>
        <v>-0,739111964459565-0,669892036576066i</v>
      </c>
      <c r="EK238" s="269" t="str">
        <f t="shared" ca="1" si="454"/>
        <v>0,879732192698562+0,470226653652349i</v>
      </c>
      <c r="EL238" s="269" t="str">
        <f t="shared" ca="1" si="455"/>
        <v>-0,967623478258848-0,242377063678792i</v>
      </c>
      <c r="EM238" s="269" t="str">
        <f t="shared" ca="1" si="456"/>
        <v>0,997517837772992+4,63395886295195E-13i</v>
      </c>
    </row>
    <row r="239" spans="1:146">
      <c r="A239" s="268">
        <f t="shared" si="323"/>
        <v>2.714843750000002E-3</v>
      </c>
      <c r="B239" s="267">
        <v>139</v>
      </c>
      <c r="C239" s="266">
        <f t="shared" si="324"/>
        <v>27800</v>
      </c>
      <c r="N239" s="265">
        <f t="shared" ca="1" si="327"/>
        <v>2.9975011781874632</v>
      </c>
      <c r="O239" s="240">
        <f t="shared" ca="1" si="328"/>
        <v>0.9975011781874632</v>
      </c>
      <c r="P239" s="240" t="str">
        <f t="shared" ca="1" si="329"/>
        <v>-0,961367761139828+0,266046289818842i</v>
      </c>
      <c r="Q239" s="240" t="str">
        <f t="shared" ca="1" si="330"/>
        <v>0,855585299040368-0,512818093042145i</v>
      </c>
      <c r="R239" s="240" t="str">
        <f t="shared" ca="1" si="331"/>
        <v>-0,687817505783249+0,722437318542923i</v>
      </c>
      <c r="S239" s="240" t="str">
        <f t="shared" ca="1" si="332"/>
        <v>0,470218800377628-0,879717500256077i</v>
      </c>
      <c r="T239" s="240" t="str">
        <f t="shared" ca="1" si="333"/>
        <v>-0,21855374519884+0,973264024273443i</v>
      </c>
      <c r="U239" s="241" t="str">
        <f t="shared" ca="1" si="334"/>
        <v>-0,0489450629525208-0,996299644332944i</v>
      </c>
      <c r="V239" s="240" t="str">
        <f t="shared" ca="1" si="335"/>
        <v>0,312897905623824+0,947155478863741i</v>
      </c>
      <c r="W239" s="240" t="str">
        <f t="shared" ca="1" si="336"/>
        <v>-0,554181962002912-0,829391917898879i</v>
      </c>
      <c r="X239" s="240" t="str">
        <f t="shared" ca="1" si="337"/>
        <v>0,755316716524192+0,651540680406442i</v>
      </c>
      <c r="Y239" s="240" t="str">
        <f t="shared" ca="1" si="338"/>
        <v>-0,901730384959504-0,42648670943672i</v>
      </c>
      <c r="Z239" s="240" t="str">
        <f t="shared" ca="1" si="339"/>
        <v>0,982815609124731+0,17053468546358i</v>
      </c>
      <c r="AA239" s="240" t="str">
        <f t="shared" ca="1" si="340"/>
        <v>-0,992697937369684+0,0977722129613078i</v>
      </c>
      <c r="AB239" s="240" t="str">
        <f t="shared" ca="1" si="341"/>
        <v>0,930661416078055-0,358995722967512i</v>
      </c>
      <c r="AC239" s="240" t="str">
        <f t="shared" ca="1" si="342"/>
        <v>-0,801200458981001+0,594210758076635i</v>
      </c>
      <c r="AD239" s="240" t="str">
        <f t="shared" ca="1" si="343"/>
        <v>0,613694236462315-0,786376490377422i</v>
      </c>
      <c r="AE239" s="240" t="str">
        <f t="shared" ca="1" si="344"/>
        <v>-0,381727174656963+0,921570922183306i</v>
      </c>
      <c r="AF239" s="240" t="str">
        <f t="shared" ca="1" si="345"/>
        <v>0,122104792733962-0,989999505089156i</v>
      </c>
      <c r="AG239" s="240" t="str">
        <f t="shared" ca="1" si="346"/>
        <v>0,14636382114524+0,98670473412523i</v>
      </c>
      <c r="AH239" s="240" t="str">
        <f t="shared" ca="1" si="347"/>
        <v>-0,404228688170168-0,911925308424765i</v>
      </c>
      <c r="AI239" s="240" t="str">
        <f t="shared" ca="1" si="348"/>
        <v>0,632808048387437+0,771078837980566i</v>
      </c>
      <c r="AJ239" s="240" t="str">
        <f t="shared" ca="1" si="349"/>
        <v>-0,81554181438689-0,574369349349282i</v>
      </c>
      <c r="AK239" s="240" t="str">
        <f t="shared" ca="1" si="350"/>
        <v>0,939191314335459+0,336048025678191i</v>
      </c>
      <c r="AL239" s="240" t="str">
        <f t="shared" ca="1" si="351"/>
        <v>-0,994798405532106-0,0733807388635361i</v>
      </c>
      <c r="AM239" s="240" t="str">
        <f t="shared" ca="1" si="352"/>
        <v>0,978334472751141-0,194602826064069i</v>
      </c>
      <c r="AN239" s="240" t="str">
        <f t="shared" ca="1" si="353"/>
        <v>-0,890992292828181+0,448487831056939i</v>
      </c>
      <c r="AO239" s="240" t="str">
        <f t="shared" ca="1" si="354"/>
        <v>0,739099620520915-0,669880848682223i</v>
      </c>
      <c r="AP239" s="240" t="str">
        <f t="shared" ca="1" si="355"/>
        <v>-0,533660756164851+0,842742426732473i</v>
      </c>
      <c r="AQ239" s="240" t="str">
        <f t="shared" ca="1" si="356"/>
        <v>0,289559307571138-0,954549112347971i</v>
      </c>
      <c r="AR239" s="240" t="str">
        <f t="shared" ca="1" si="357"/>
        <v>0,289559307571138-0,954549112347971i</v>
      </c>
      <c r="AS239" s="240" t="str">
        <f t="shared" ca="1" si="358"/>
        <v>-0,242373015729724-0,967607317940215i</v>
      </c>
      <c r="AT239" s="240" t="str">
        <f t="shared" ca="1" si="359"/>
        <v>0,491666527475981+0,867912798756354i</v>
      </c>
      <c r="AU239" s="240" t="str">
        <f t="shared" ca="1" si="360"/>
        <v>-0,705339847337702-0,70533984733815i</v>
      </c>
      <c r="AV239" s="240" t="str">
        <f t="shared" ca="1" si="361"/>
        <v>0,867912798756531+0,491666527475669i</v>
      </c>
      <c r="AW239" s="240" t="str">
        <f t="shared" ca="1" si="362"/>
        <v>-0,967607317940306-0,242373015729362i</v>
      </c>
      <c r="AX239" s="240" t="str">
        <f t="shared" ca="1" si="363"/>
        <v>0,997200749482087-0,0244799043654661i</v>
      </c>
      <c r="AY239" s="240" t="str">
        <f t="shared" ca="1" si="364"/>
        <v>-0,954549112347978+0,289559307571115i</v>
      </c>
      <c r="AZ239" s="240" t="str">
        <f t="shared" ca="1" si="365"/>
        <v>0,842742426732273-0,533660756165165i</v>
      </c>
      <c r="BA239" s="240" t="str">
        <f t="shared" ca="1" si="366"/>
        <v>-0,669880848682462+0,739099620520699i</v>
      </c>
      <c r="BB239" s="240" t="str">
        <f t="shared" ca="1" si="367"/>
        <v>0,448487831056885-0,890992292828209i</v>
      </c>
      <c r="BC239" s="240" t="str">
        <f t="shared" ca="1" si="368"/>
        <v>-0,194602826063704+0,978334472751214i</v>
      </c>
      <c r="BD239" s="240" t="str">
        <f t="shared" ca="1" si="369"/>
        <v>-0,0733807388632008-0,994798405532129i</v>
      </c>
      <c r="BE239" s="240" t="str">
        <f t="shared" ca="1" si="370"/>
        <v>0,336048025678168+0,939191314335467i</v>
      </c>
      <c r="BF239" s="240" t="str">
        <f t="shared" ca="1" si="371"/>
        <v>-0,574369349349574-0,815541814386683i</v>
      </c>
      <c r="BG239" s="240" t="str">
        <f t="shared" ca="1" si="372"/>
        <v>0,771078837980362+0,632808048387686i</v>
      </c>
      <c r="BH239" s="240" t="str">
        <f t="shared" ca="1" si="373"/>
        <v>-0,91192530842476-0,404228688170177i</v>
      </c>
      <c r="BI239" s="240" t="str">
        <f t="shared" ca="1" si="374"/>
        <v>0,986704734125284+0,146363821144879i</v>
      </c>
      <c r="BJ239" s="240" t="str">
        <f t="shared" ca="1" si="375"/>
        <v>-0,989999505089194+0,122104792733649i</v>
      </c>
      <c r="BK239" s="240" t="str">
        <f t="shared" ca="1" si="376"/>
        <v>0,921570922183284-0,381727174657019i</v>
      </c>
      <c r="BL239" s="240" t="str">
        <f t="shared" ca="1" si="377"/>
        <v>-0,786376490377194+0,61369423646261i</v>
      </c>
      <c r="BM239" s="240" t="str">
        <f t="shared" ca="1" si="378"/>
        <v>0,594210758076906-0,801200458980801i</v>
      </c>
      <c r="BN239" s="240" t="str">
        <f t="shared" ca="1" si="379"/>
        <v>-0,358995722967442+0,930661416078082i</v>
      </c>
      <c r="BO239" s="240" t="str">
        <f t="shared" ca="1" si="380"/>
        <v>0,09777221296093-0,992697937369722i</v>
      </c>
      <c r="BP239" s="240" t="str">
        <f t="shared" ca="1" si="381"/>
        <v>0,170534685463256+0,982815609124786i</v>
      </c>
      <c r="BQ239" s="240" t="str">
        <f t="shared" ca="1" si="382"/>
        <v>-0,426486709436794-0,901730384959469i</v>
      </c>
      <c r="BR239" s="240" t="str">
        <f t="shared" ca="1" si="383"/>
        <v>0,651540680406717+0,755316716523955i</v>
      </c>
      <c r="BS239" s="240" t="str">
        <f t="shared" ca="1" si="384"/>
        <v>-0,829391917898699-0,55418196200318i</v>
      </c>
      <c r="BT239" s="240" t="str">
        <f t="shared" ca="1" si="385"/>
        <v>0,94715547886376+0,312897905623767i</v>
      </c>
      <c r="BU239" s="240" t="str">
        <f t="shared" ca="1" si="386"/>
        <v>-0,996299644332962-0,0489450629521523i</v>
      </c>
      <c r="BV239" s="240" t="str">
        <f t="shared" ca="1" si="387"/>
        <v>0,973264024273518-0,218553745198509i</v>
      </c>
      <c r="BW239" s="240" t="str">
        <f t="shared" ca="1" si="388"/>
        <v>-0,879717500256046+0,470218800377687i</v>
      </c>
      <c r="BX239" s="240" t="str">
        <f t="shared" ca="1" si="389"/>
        <v>0,722437318542662-0,687817505783522i</v>
      </c>
      <c r="BY239" s="240" t="str">
        <f t="shared" ca="1" si="390"/>
        <v>-0,512818093042404+0,855585299040212i</v>
      </c>
      <c r="BZ239" s="240" t="str">
        <f t="shared" ca="1" si="391"/>
        <v>0,266046289818797-0,96136776113984i</v>
      </c>
      <c r="CA239" s="240" t="str">
        <f t="shared" ca="1" si="392"/>
        <v>3,58293529478683E-13+0,997501178187463i</v>
      </c>
      <c r="CB239" s="240" t="str">
        <f t="shared" ca="1" si="393"/>
        <v>-0,266046289818559-0,961367761139907i</v>
      </c>
      <c r="CC239" s="240" t="str">
        <f t="shared" ca="1" si="394"/>
        <v>0,512818093042168+0,855585299040354i</v>
      </c>
      <c r="CD239" s="240" t="str">
        <f t="shared" ca="1" si="395"/>
        <v>-0,722437318543176-0,687817505782982i</v>
      </c>
      <c r="CE239" s="240" t="str">
        <f t="shared" ca="1" si="396"/>
        <v>0,87971750025593+0,470218800377905i</v>
      </c>
      <c r="CF239" s="240" t="str">
        <f t="shared" ca="1" si="397"/>
        <v>-0,973264024273457-0,218553745198778i</v>
      </c>
      <c r="CG239" s="240" t="str">
        <f t="shared" ca="1" si="398"/>
        <v>0,996299644332926-0,0489450629528963i</v>
      </c>
      <c r="CH239" s="240" t="str">
        <f t="shared" ca="1" si="399"/>
        <v>-0,947155478863846+0,312897905623505i</v>
      </c>
      <c r="CI239" s="240" t="str">
        <f t="shared" ca="1" si="400"/>
        <v>0,829391917898837-0,554181962002974i</v>
      </c>
      <c r="CJ239" s="240" t="str">
        <f t="shared" ca="1" si="401"/>
        <v>-0,651540680406174+0,755316716524423i</v>
      </c>
      <c r="CK239" s="240" t="str">
        <f t="shared" ca="1" si="402"/>
        <v>0,426486709437018-0,901730384959364i</v>
      </c>
      <c r="CL239" s="240" t="str">
        <f t="shared" ca="1" si="403"/>
        <v>-0,1705346854635+0,982815609124745i</v>
      </c>
      <c r="CM239" s="240" t="str">
        <f t="shared" ca="1" si="404"/>
        <v>-0,0977722129616714-0,992697937369649i</v>
      </c>
      <c r="CN239" s="240" t="str">
        <f t="shared" ca="1" si="405"/>
        <v>0,358995722967185+0,930661416078181i</v>
      </c>
      <c r="CO239" s="240" t="str">
        <f t="shared" ca="1" si="406"/>
        <v>-0,594210758076684-0,801200458980965i</v>
      </c>
      <c r="CP239" s="240" t="str">
        <f t="shared" ca="1" si="407"/>
        <v>0,786376490377652+0,613694236462022i</v>
      </c>
      <c r="CQ239" s="240" t="str">
        <f t="shared" ca="1" si="408"/>
        <v>-0,921570922183178-0,381727174657273i</v>
      </c>
      <c r="CR239" s="240" t="str">
        <f t="shared" ca="1" si="409"/>
        <v>0,989999505089164+0,122104792733894i</v>
      </c>
      <c r="CS239" s="240" t="str">
        <f t="shared" ca="1" si="410"/>
        <v>-0,986704734125175+0,146363821145615i</v>
      </c>
      <c r="CT239" s="240" t="str">
        <f t="shared" ca="1" si="411"/>
        <v>0,911925308424861-0,404228688169952i</v>
      </c>
      <c r="CU239" s="240" t="str">
        <f t="shared" ca="1" si="412"/>
        <v>-0,771078837980518+0,632808048387495i</v>
      </c>
      <c r="CV239" s="240" t="str">
        <f t="shared" ca="1" si="413"/>
        <v>0,574369349348966-0,815541814387112i</v>
      </c>
      <c r="CW239" s="240" t="str">
        <f t="shared" ca="1" si="414"/>
        <v>-0,336048025678402+0,939191314335384i</v>
      </c>
      <c r="CX239" s="240" t="str">
        <f t="shared" ca="1" si="415"/>
        <v>0,0733807388634475-0,994798405532112i</v>
      </c>
      <c r="CY239" s="240" t="str">
        <f t="shared" ca="1" si="416"/>
        <v>0,194602826064407+0,978334472751075i</v>
      </c>
      <c r="CZ239" s="240" t="str">
        <f t="shared" ca="1" si="417"/>
        <v>-0,448487831056665-0,890992292828319i</v>
      </c>
      <c r="DA239" s="240" t="str">
        <f t="shared" ca="1" si="418"/>
        <v>0,6698808486823+0,739099620520847i</v>
      </c>
      <c r="DB239" s="240" t="str">
        <f t="shared" ca="1" si="419"/>
        <v>-0,842742426732657-0,53366075616456i</v>
      </c>
      <c r="DC239" s="240" t="str">
        <f t="shared" ca="1" si="420"/>
        <v>0,95454911234791+0,289559307571339i</v>
      </c>
      <c r="DD239" s="240" t="str">
        <f t="shared" ca="1" si="421"/>
        <v>-0,99720074948208-0,0244799043657417i</v>
      </c>
      <c r="DE239" s="240" t="str">
        <f t="shared" ca="1" si="422"/>
        <v>0,967607317940128-0,242373015730071i</v>
      </c>
      <c r="DF239" s="240" t="str">
        <f t="shared" ca="1" si="423"/>
        <v>-0,867912798756674+0,491666527475417i</v>
      </c>
      <c r="DG239" s="240" t="str">
        <f t="shared" ca="1" si="424"/>
        <v>0,705339847337896-0,705339847337955i</v>
      </c>
      <c r="DH239" s="240" t="str">
        <f t="shared" ca="1" si="425"/>
        <v>-0,491666527475345+0,867912798756715i</v>
      </c>
      <c r="DI239" s="240" t="str">
        <f t="shared" ca="1" si="426"/>
        <v>0,242373015729991-0,967607317940148i</v>
      </c>
      <c r="DJ239" s="240" t="str">
        <f t="shared" ca="1" si="427"/>
        <v>0,0244799043658243+0,997200749482078i</v>
      </c>
      <c r="DK239" s="240" t="str">
        <f t="shared" ca="1" si="428"/>
        <v>-0,289559307571471-0,95454911234787i</v>
      </c>
      <c r="DL239" s="240" t="str">
        <f t="shared" ca="1" si="429"/>
        <v>0,533660756164629+0,842742426732612i</v>
      </c>
      <c r="DM239" s="240" t="str">
        <f t="shared" ca="1" si="430"/>
        <v>-0,73909962052094-0,669880848682197i</v>
      </c>
      <c r="DN239" s="240" t="str">
        <f t="shared" ca="1" si="431"/>
        <v>0,890992292828382+0,44848783105654i</v>
      </c>
      <c r="DO239" s="240" t="str">
        <f t="shared" ca="1" si="432"/>
        <v>-0,978334472751091-0,194602826064327i</v>
      </c>
      <c r="DP239" s="240" t="str">
        <f t="shared" ca="1" si="433"/>
        <v>0,994798405532102-0,0733807388635864i</v>
      </c>
      <c r="DQ239" s="240" t="str">
        <f t="shared" ca="1" si="434"/>
        <v>-0,939191314335336+0,336048025678532i</v>
      </c>
      <c r="DR239" s="240" t="str">
        <f t="shared" ca="1" si="435"/>
        <v>0,815541814387033-0,574369349349079i</v>
      </c>
      <c r="DS239" s="240" t="str">
        <f t="shared" ca="1" si="436"/>
        <v>-0,632808048387387+0,771078837980607i</v>
      </c>
      <c r="DT239" s="240" t="str">
        <f t="shared" ca="1" si="437"/>
        <v>0,404228688169876-0,911925308424894i</v>
      </c>
      <c r="DU239" s="240" t="str">
        <f t="shared" ca="1" si="438"/>
        <v>-0,146363821145477+0,986704734125195i</v>
      </c>
      <c r="DV239" s="240" t="str">
        <f t="shared" ca="1" si="439"/>
        <v>-0,122104792733976-0,989999505089154i</v>
      </c>
      <c r="DW239" s="240" t="str">
        <f t="shared" ca="1" si="440"/>
        <v>0,38172717465735+0,921570922183146i</v>
      </c>
      <c r="DX239" s="240" t="str">
        <f t="shared" ca="1" si="441"/>
        <v>-0,613694236462132-0,786376490377566i</v>
      </c>
      <c r="DY239" s="240" t="str">
        <f t="shared" ca="1" si="442"/>
        <v>0,801200458981014+0,594210758076618i</v>
      </c>
      <c r="DZ239" s="240" t="str">
        <f t="shared" ca="1" si="443"/>
        <v>-0,930661416078211-0,358995722967108i</v>
      </c>
      <c r="EA239" s="240" t="str">
        <f t="shared" ca="1" si="444"/>
        <v>0,992697937369657+0,0977722129615892i</v>
      </c>
      <c r="EB239" s="240" t="str">
        <f t="shared" ca="1" si="445"/>
        <v>-0,982815609124726+0,170534685463609i</v>
      </c>
      <c r="EC239" s="240" t="str">
        <f t="shared" ca="1" si="446"/>
        <v>0,901730384959316-0,426486709437118i</v>
      </c>
      <c r="ED239" s="240" t="str">
        <f t="shared" ca="1" si="447"/>
        <v>-0,755316716524369+0,651540680406237i</v>
      </c>
      <c r="EE239" s="240" t="str">
        <f t="shared" ca="1" si="448"/>
        <v>0,554181962002882-0,829391917898899i</v>
      </c>
      <c r="EF239" s="240" t="str">
        <f t="shared" ca="1" si="449"/>
        <v>-0,3128979056234+0,94715547886388i</v>
      </c>
      <c r="EG239" s="240" t="str">
        <f t="shared" ca="1" si="450"/>
        <v>0,0489450629527855-0,996299644332931i</v>
      </c>
      <c r="EH239" s="240" t="str">
        <f t="shared" ca="1" si="451"/>
        <v>0,218553745198886+0,973264024273433i</v>
      </c>
      <c r="EI239" s="240" t="str">
        <f t="shared" ca="1" si="452"/>
        <v>-0,470218800378029-0,879717500255864i</v>
      </c>
      <c r="EJ239" s="240" t="str">
        <f t="shared" ca="1" si="453"/>
        <v>0,687817505783063+0,722437318543099i</v>
      </c>
      <c r="EK239" s="240" t="str">
        <f t="shared" ca="1" si="454"/>
        <v>-0,85558529904041-0,512818093042073i</v>
      </c>
      <c r="EL239" s="240" t="str">
        <f t="shared" ca="1" si="455"/>
        <v>0,961367761139944+0,266046289818424i</v>
      </c>
      <c r="EM239" s="240" t="str">
        <f t="shared" ca="1" si="456"/>
        <v>-0,997501178187463-2,47336354902244E-13i</v>
      </c>
      <c r="EN239" s="240"/>
      <c r="EO239" s="240"/>
      <c r="EP239" s="240"/>
    </row>
    <row r="240" spans="1:146">
      <c r="A240" s="268">
        <f t="shared" si="323"/>
        <v>2.734375000000002E-3</v>
      </c>
      <c r="B240" s="267">
        <v>140</v>
      </c>
      <c r="C240" s="266">
        <f t="shared" si="324"/>
        <v>28000</v>
      </c>
      <c r="N240" s="265">
        <f t="shared" ca="1" si="327"/>
        <v>2.9974827265762678</v>
      </c>
      <c r="O240" s="240">
        <f t="shared" ca="1" si="328"/>
        <v>0.99748272657626791</v>
      </c>
      <c r="P240" s="240" t="str">
        <f t="shared" ca="1" si="329"/>
        <v>-0,954531455256972+0,289553951351097i</v>
      </c>
      <c r="Q240" s="240" t="str">
        <f t="shared" ca="1" si="330"/>
        <v>0,829376575944856-0,554171710837003i</v>
      </c>
      <c r="R240" s="240" t="str">
        <f t="shared" ca="1" si="331"/>
        <v>-0,632796342809233+0,771064574692214i</v>
      </c>
      <c r="S240" s="240" t="str">
        <f t="shared" ca="1" si="332"/>
        <v>0,381720113531137-0,921553875117348i</v>
      </c>
      <c r="T240" s="240" t="str">
        <f t="shared" ca="1" si="333"/>
        <v>-0,0977704043871197+0,992679574608043i</v>
      </c>
      <c r="U240" s="241" t="str">
        <f t="shared" ca="1" si="334"/>
        <v>-0,194599226333273-0,978316375682487i</v>
      </c>
      <c r="V240" s="240" t="str">
        <f t="shared" ca="1" si="335"/>
        <v>0,470210102348392+0,879701227387766i</v>
      </c>
      <c r="W240" s="240" t="str">
        <f t="shared" ca="1" si="336"/>
        <v>-0,705326800078532-0,705326800078519i</v>
      </c>
      <c r="X240" s="240" t="str">
        <f t="shared" ca="1" si="337"/>
        <v>0,879701227387774+0,470210102348376i</v>
      </c>
      <c r="Y240" s="240" t="str">
        <f t="shared" ca="1" si="338"/>
        <v>-0,978316375682491-0,194599226333253i</v>
      </c>
      <c r="Z240" s="240" t="str">
        <f t="shared" ca="1" si="339"/>
        <v>0,992679574608041-0,0977704043871405i</v>
      </c>
      <c r="AA240" s="240" t="str">
        <f t="shared" ca="1" si="340"/>
        <v>-0,921553875117379+0,381720113531063i</v>
      </c>
      <c r="AB240" s="240" t="str">
        <f t="shared" ca="1" si="341"/>
        <v>0,771064574692202-0,632796342809248i</v>
      </c>
      <c r="AC240" s="240" t="str">
        <f t="shared" ca="1" si="342"/>
        <v>-0,554171710837013+0,82937657594485i</v>
      </c>
      <c r="AD240" s="240" t="str">
        <f t="shared" ca="1" si="343"/>
        <v>0,289553951351137-0,95453145525696i</v>
      </c>
      <c r="AE240" s="240" t="str">
        <f t="shared" ca="1" si="344"/>
        <v>1,73521251617009E-14+0,997482726576268i</v>
      </c>
      <c r="AF240" s="240" t="str">
        <f t="shared" ca="1" si="345"/>
        <v>-0,289553951351075-0,954531455256978i</v>
      </c>
      <c r="AG240" s="240" t="str">
        <f t="shared" ca="1" si="346"/>
        <v>0,554171710837041+0,829376575944831i</v>
      </c>
      <c r="AH240" s="240" t="str">
        <f t="shared" ca="1" si="347"/>
        <v>-0,771064574692229-0,632796342809216i</v>
      </c>
      <c r="AI240" s="240" t="str">
        <f t="shared" ca="1" si="348"/>
        <v>0,921553875117357+0,381720113531116i</v>
      </c>
      <c r="AJ240" s="240" t="str">
        <f t="shared" ca="1" si="349"/>
        <v>-0,992679574608045-0,0977704043870989i</v>
      </c>
      <c r="AK240" s="240" t="str">
        <f t="shared" ca="1" si="350"/>
        <v>0,978316375682483-0,194599226333293i</v>
      </c>
      <c r="AL240" s="240" t="str">
        <f t="shared" ca="1" si="351"/>
        <v>-0,879701227387803+0,470210102348322i</v>
      </c>
      <c r="AM240" s="240" t="str">
        <f t="shared" ca="1" si="352"/>
        <v>0,705326800078505-0,705326800078546i</v>
      </c>
      <c r="AN240" s="240" t="str">
        <f t="shared" ca="1" si="353"/>
        <v>-0,470210102348358+0,879701227387784i</v>
      </c>
      <c r="AO240" s="240" t="str">
        <f t="shared" ca="1" si="354"/>
        <v>0,194599226333332-0,978316375682475i</v>
      </c>
      <c r="AP240" s="240" t="str">
        <f t="shared" ca="1" si="355"/>
        <v>0,0977704043871578+0,992679574608039i</v>
      </c>
      <c r="AQ240" s="240" t="str">
        <f t="shared" ca="1" si="356"/>
        <v>-0,381720113531079-0,921553875117373i</v>
      </c>
      <c r="AR240" s="240" t="str">
        <f t="shared" ca="1" si="357"/>
        <v>-0,381720113531079-0,921553875117373i</v>
      </c>
      <c r="AS240" s="240" t="str">
        <f t="shared" ca="1" si="358"/>
        <v>-0,829376575944805-0,554171710837081i</v>
      </c>
      <c r="AT240" s="240" t="str">
        <f t="shared" ca="1" si="359"/>
        <v>0,954531455256994+0,289553951351025i</v>
      </c>
      <c r="AU240" s="240" t="str">
        <f t="shared" ca="1" si="360"/>
        <v>-0,997482726576268+2,33155399839586E-13i</v>
      </c>
      <c r="AV240" s="240" t="str">
        <f t="shared" ca="1" si="361"/>
        <v>0,954531455256858-0,289553951351471i</v>
      </c>
      <c r="AW240" s="240" t="str">
        <f t="shared" ca="1" si="362"/>
        <v>-0,829376575945097+0,554171710836643i</v>
      </c>
      <c r="AX240" s="240" t="str">
        <f t="shared" ca="1" si="363"/>
        <v>0,632796342809437-0,771064574692046i</v>
      </c>
      <c r="AY240" s="240" t="str">
        <f t="shared" ca="1" si="364"/>
        <v>-0,381720113531198+0,921553875117323i</v>
      </c>
      <c r="AZ240" s="240" t="str">
        <f t="shared" ca="1" si="365"/>
        <v>0,0977704043870887-0,992679574608046i</v>
      </c>
      <c r="BA240" s="240" t="str">
        <f t="shared" ca="1" si="366"/>
        <v>0,194599226333512+0,978316375682439i</v>
      </c>
      <c r="BB240" s="240" t="str">
        <f t="shared" ca="1" si="367"/>
        <v>-0,470210102348694-0,879701227387604i</v>
      </c>
      <c r="BC240" s="240" t="str">
        <f t="shared" ca="1" si="368"/>
        <v>0,705326800078213+0,705326800078839i</v>
      </c>
      <c r="BD240" s="240" t="str">
        <f t="shared" ca="1" si="369"/>
        <v>-0,879701227387655-0,470210102348598i</v>
      </c>
      <c r="BE240" s="240" t="str">
        <f t="shared" ca="1" si="370"/>
        <v>0,97831637568246+0,194599226333406i</v>
      </c>
      <c r="BF240" s="240" t="str">
        <f t="shared" ca="1" si="371"/>
        <v>-0,992679574608037+0,0977704043871821i</v>
      </c>
      <c r="BG240" s="240" t="str">
        <f t="shared" ca="1" si="372"/>
        <v>0,921553875117287-0,381720113531284i</v>
      </c>
      <c r="BH240" s="240" t="str">
        <f t="shared" ca="1" si="373"/>
        <v>-0,771064574691986+0,63279634280951i</v>
      </c>
      <c r="BI240" s="240" t="str">
        <f t="shared" ca="1" si="374"/>
        <v>0,55417171083739-0,829376575944598i</v>
      </c>
      <c r="BJ240" s="240" t="str">
        <f t="shared" ca="1" si="375"/>
        <v>-0,289553951351381+0,954531455256885i</v>
      </c>
      <c r="BK240" s="240" t="str">
        <f t="shared" ca="1" si="376"/>
        <v>1,39307232976933E-13-0,997482726576268i</v>
      </c>
      <c r="BL240" s="240" t="str">
        <f t="shared" ca="1" si="377"/>
        <v>0,289553951351115+0,954531455256966i</v>
      </c>
      <c r="BM240" s="240" t="str">
        <f t="shared" ca="1" si="378"/>
        <v>-0,554171710837159-0,829376575944753i</v>
      </c>
      <c r="BN240" s="240" t="str">
        <f t="shared" ca="1" si="379"/>
        <v>0,771064574692439+0,632796342808958i</v>
      </c>
      <c r="BO240" s="240" t="str">
        <f t="shared" ca="1" si="380"/>
        <v>-0,921553875117181-0,381720113531542i</v>
      </c>
      <c r="BP240" s="240" t="str">
        <f t="shared" ca="1" si="381"/>
        <v>0,992679574608009+0,0977704043874594i</v>
      </c>
      <c r="BQ240" s="240" t="str">
        <f t="shared" ca="1" si="382"/>
        <v>-0,978316375682515+0,194599226333133i</v>
      </c>
      <c r="BR240" s="240" t="str">
        <f t="shared" ca="1" si="383"/>
        <v>0,879701227387786-0,470210102348353i</v>
      </c>
      <c r="BS240" s="240" t="str">
        <f t="shared" ca="1" si="384"/>
        <v>-0,705326800078411+0,705326800078641i</v>
      </c>
      <c r="BT240" s="240" t="str">
        <f t="shared" ca="1" si="385"/>
        <v>0,470210102348065-0,87970122738794i</v>
      </c>
      <c r="BU240" s="240" t="str">
        <f t="shared" ca="1" si="386"/>
        <v>-0,194599226332812+0,978316375682579i</v>
      </c>
      <c r="BV240" s="240" t="str">
        <f t="shared" ca="1" si="387"/>
        <v>-0,0977704043867973-0,992679574608075i</v>
      </c>
      <c r="BW240" s="240" t="str">
        <f t="shared" ca="1" si="388"/>
        <v>0,381720113530927+0,921553875117435i</v>
      </c>
      <c r="BX240" s="240" t="str">
        <f t="shared" ca="1" si="389"/>
        <v>-0,632796342809211-0,771064574692232i</v>
      </c>
      <c r="BY240" s="240" t="str">
        <f t="shared" ca="1" si="390"/>
        <v>0,829376575944935+0,554171710836886i</v>
      </c>
      <c r="BZ240" s="240" t="str">
        <f t="shared" ca="1" si="391"/>
        <v>-0,954531455257061-0,289553951350801i</v>
      </c>
      <c r="CA240" s="240" t="str">
        <f t="shared" ca="1" si="392"/>
        <v>0,997482726576268-4,66310799679173E-13i</v>
      </c>
      <c r="CB240" s="240" t="str">
        <f t="shared" ca="1" si="393"/>
        <v>-0,954531455257079+0,289553951350745i</v>
      </c>
      <c r="CC240" s="240" t="str">
        <f t="shared" ca="1" si="394"/>
        <v>0,829376575944968-0,554171710836837i</v>
      </c>
      <c r="CD240" s="240" t="str">
        <f t="shared" ca="1" si="395"/>
        <v>-0,632796342809258+0,771064574692194i</v>
      </c>
      <c r="CE240" s="240" t="str">
        <f t="shared" ca="1" si="396"/>
        <v>0,381720113530982-0,921553875117412i</v>
      </c>
      <c r="CF240" s="240" t="str">
        <f t="shared" ca="1" si="397"/>
        <v>-0,0977704043868567+0,992679574608069i</v>
      </c>
      <c r="CG240" s="240" t="str">
        <f t="shared" ca="1" si="398"/>
        <v>-0,194599226333726-0,978316375682396i</v>
      </c>
      <c r="CH240" s="240" t="str">
        <f t="shared" ca="1" si="399"/>
        <v>0,470210102348012+0,879701227387968i</v>
      </c>
      <c r="CI240" s="240" t="str">
        <f t="shared" ca="1" si="400"/>
        <v>-0,705326800078368-0,705326800078684i</v>
      </c>
      <c r="CJ240" s="240" t="str">
        <f t="shared" ca="1" si="401"/>
        <v>0,879701227387758+0,470210102348406i</v>
      </c>
      <c r="CK240" s="240" t="str">
        <f t="shared" ca="1" si="402"/>
        <v>-0,978316375682503-0,194599226333191i</v>
      </c>
      <c r="CL240" s="240" t="str">
        <f t="shared" ca="1" si="403"/>
        <v>0,992679574608015-0,0977704043874i</v>
      </c>
      <c r="CM240" s="240" t="str">
        <f t="shared" ca="1" si="404"/>
        <v>-0,921553875117193+0,381720113531513i</v>
      </c>
      <c r="CN240" s="240" t="str">
        <f t="shared" ca="1" si="405"/>
        <v>0,771064574692459-0,632796342808934i</v>
      </c>
      <c r="CO240" s="240" t="str">
        <f t="shared" ca="1" si="406"/>
        <v>-0,554171710837209+0,829376575944719i</v>
      </c>
      <c r="CP240" s="240" t="str">
        <f t="shared" ca="1" si="407"/>
        <v>0,289553951351145-0,954531455256957i</v>
      </c>
      <c r="CQ240" s="240" t="str">
        <f t="shared" ca="1" si="408"/>
        <v>7,96730847543547E-14+0,997482726576268i</v>
      </c>
      <c r="CR240" s="240" t="str">
        <f t="shared" ca="1" si="409"/>
        <v>-0,289553951351351-0,954531455256894i</v>
      </c>
      <c r="CS240" s="240" t="str">
        <f t="shared" ca="1" si="410"/>
        <v>0,55417171083734+0,829376575944632i</v>
      </c>
      <c r="CT240" s="240" t="str">
        <f t="shared" ca="1" si="411"/>
        <v>-0,771064574691949-0,632796342809556i</v>
      </c>
      <c r="CU240" s="240" t="str">
        <f t="shared" ca="1" si="412"/>
        <v>0,921553875117276+0,381720113531313i</v>
      </c>
      <c r="CV240" s="240" t="str">
        <f t="shared" ca="1" si="413"/>
        <v>-0,992679574608031-0,0977704043872414i</v>
      </c>
      <c r="CW240" s="240" t="str">
        <f t="shared" ca="1" si="414"/>
        <v>0,978316375682466-0,194599226333375i</v>
      </c>
      <c r="CX240" s="240" t="str">
        <f t="shared" ca="1" si="415"/>
        <v>-0,879701227387683+0,470210102348546i</v>
      </c>
      <c r="CY240" s="240" t="str">
        <f t="shared" ca="1" si="416"/>
        <v>0,705326800078235-0,705326800078817i</v>
      </c>
      <c r="CZ240" s="240" t="str">
        <f t="shared" ca="1" si="417"/>
        <v>-0,470210102348722+0,879701227387589i</v>
      </c>
      <c r="DA240" s="240" t="str">
        <f t="shared" ca="1" si="418"/>
        <v>0,19459922633357-0,978316375682427i</v>
      </c>
      <c r="DB240" s="240" t="str">
        <f t="shared" ca="1" si="419"/>
        <v>0,0977704043870435+0,99267957460805i</v>
      </c>
      <c r="DC240" s="240" t="str">
        <f t="shared" ca="1" si="420"/>
        <v>-0,38172011353113-0,921553875117351i</v>
      </c>
      <c r="DD240" s="240" t="str">
        <f t="shared" ca="1" si="421"/>
        <v>0,632796342809402+0,771064574692075i</v>
      </c>
      <c r="DE240" s="240" t="str">
        <f t="shared" ca="1" si="422"/>
        <v>-0,829376575945056-0,554171710836705i</v>
      </c>
      <c r="DF240" s="240" t="str">
        <f t="shared" ca="1" si="423"/>
        <v>0,954531455256836+0,289553951351542i</v>
      </c>
      <c r="DG240" s="240" t="str">
        <f t="shared" ca="1" si="424"/>
        <v>-0,997482726576268-2,78614465953865E-13i</v>
      </c>
      <c r="DH240" s="240" t="str">
        <f t="shared" ca="1" si="425"/>
        <v>0,954531455257015-0,289553951350954i</v>
      </c>
      <c r="DI240" s="240" t="str">
        <f t="shared" ca="1" si="426"/>
        <v>-0,82937657594483+0,554171710837043i</v>
      </c>
      <c r="DJ240" s="240" t="str">
        <f t="shared" ca="1" si="427"/>
        <v>0,632796342809088-0,771064574692334i</v>
      </c>
      <c r="DK240" s="240" t="str">
        <f t="shared" ca="1" si="428"/>
        <v>-0,381720113530754+0,921553875117507i</v>
      </c>
      <c r="DL240" s="240" t="str">
        <f t="shared" ca="1" si="429"/>
        <v>0,097770404387598-0,992679574607996i</v>
      </c>
      <c r="DM240" s="240" t="str">
        <f t="shared" ca="1" si="430"/>
        <v>0,194599226332968+0,978316375682548i</v>
      </c>
      <c r="DN240" s="240" t="str">
        <f t="shared" ca="1" si="431"/>
        <v>-0,47021010234823-0,879701227387852i</v>
      </c>
      <c r="DO240" s="240" t="str">
        <f t="shared" ca="1" si="432"/>
        <v>0,705326800078523+0,705326800078528i</v>
      </c>
      <c r="DP240" s="240" t="str">
        <f t="shared" ca="1" si="433"/>
        <v>-0,879701227387874-0,470210102348187i</v>
      </c>
      <c r="DQ240" s="240" t="str">
        <f t="shared" ca="1" si="434"/>
        <v>0,978316375682546+0,194599226332976i</v>
      </c>
      <c r="DR240" s="240" t="str">
        <f t="shared" ca="1" si="435"/>
        <v>-0,992679574608091+0,0977704043866305i</v>
      </c>
      <c r="DS240" s="240" t="str">
        <f t="shared" ca="1" si="436"/>
        <v>0,921553875117489-0,381720113530799i</v>
      </c>
      <c r="DT240" s="240" t="str">
        <f t="shared" ca="1" si="437"/>
        <v>-0,771064574692339+0,632796342809082i</v>
      </c>
      <c r="DU240" s="240" t="str">
        <f t="shared" ca="1" si="438"/>
        <v>0,554171710837003-0,829376575944857i</v>
      </c>
      <c r="DV240" s="240" t="str">
        <f t="shared" ca="1" si="439"/>
        <v>-0,289553951350962+0,954531455257013i</v>
      </c>
      <c r="DW240" s="240" t="str">
        <f t="shared" ca="1" si="440"/>
        <v>-3,2700356670224E-13-0,997482726576268i</v>
      </c>
      <c r="DX240" s="240" t="str">
        <f t="shared" ca="1" si="441"/>
        <v>0,289553951350611+0,954531455257119i</v>
      </c>
      <c r="DY240" s="240" t="str">
        <f t="shared" ca="1" si="442"/>
        <v>-0,554171710836698-0,82937657594506i</v>
      </c>
      <c r="DZ240" s="240" t="str">
        <f t="shared" ca="1" si="443"/>
        <v>0,771064574692106+0,632796342809365i</v>
      </c>
      <c r="EA240" s="240" t="str">
        <f t="shared" ca="1" si="444"/>
        <v>-0,92155387511737-0,381720113531085i</v>
      </c>
      <c r="EB240" s="240" t="str">
        <f t="shared" ca="1" si="445"/>
        <v>0,992679574608055+0,0977704043869953i</v>
      </c>
      <c r="EC240" s="240" t="str">
        <f t="shared" ca="1" si="446"/>
        <v>-0,978316375682418+0,194599226333618i</v>
      </c>
      <c r="ED240" s="240" t="str">
        <f t="shared" ca="1" si="447"/>
        <v>0,879701227388047-0,470210102347864i</v>
      </c>
      <c r="EE240" s="240" t="str">
        <f t="shared" ca="1" si="448"/>
        <v>-0,705326800078782+0,70532680007827i</v>
      </c>
      <c r="EF240" s="240" t="str">
        <f t="shared" ca="1" si="449"/>
        <v>0,470210102348504-0,879701227387706i</v>
      </c>
      <c r="EG240" s="240" t="str">
        <f t="shared" ca="1" si="450"/>
        <v>-0,194599226333327+0,978316375682476i</v>
      </c>
      <c r="EH240" s="240" t="str">
        <f t="shared" ca="1" si="451"/>
        <v>-0,0977704043872896-0,992679574608026i</v>
      </c>
      <c r="EI240" s="240" t="str">
        <f t="shared" ca="1" si="452"/>
        <v>0,381720113531358+0,921553875117257i</v>
      </c>
      <c r="EJ240" s="240" t="str">
        <f t="shared" ca="1" si="453"/>
        <v>-0,632796342809594-0,771064574691919i</v>
      </c>
      <c r="EK240" s="240" t="str">
        <f t="shared" ca="1" si="454"/>
        <v>0,829376575944658+0,5541717108373i</v>
      </c>
      <c r="EL240" s="240" t="str">
        <f t="shared" ca="1" si="455"/>
        <v>-0,954531455256908-0,289553951351305i</v>
      </c>
      <c r="EM240" s="240" t="str">
        <f t="shared" ca="1" si="456"/>
        <v>0,997482726576268+3,12839840059803E-14i</v>
      </c>
      <c r="EN240" s="240"/>
      <c r="EO240" s="240"/>
      <c r="EP240" s="240"/>
    </row>
    <row r="241" spans="1:146">
      <c r="A241" s="268">
        <f t="shared" si="323"/>
        <v>2.753906250000002E-3</v>
      </c>
      <c r="B241" s="267">
        <v>141</v>
      </c>
      <c r="C241" s="266">
        <f t="shared" si="324"/>
        <v>28200</v>
      </c>
      <c r="N241" s="265">
        <f t="shared" ca="1" si="327"/>
        <v>2.9974624217691255</v>
      </c>
      <c r="O241" s="240">
        <f t="shared" ca="1" si="328"/>
        <v>0.99746242176912558</v>
      </c>
      <c r="P241" s="240" t="str">
        <f t="shared" ca="1" si="329"/>
        <v>-0,947118678552361+0,312885748443036i</v>
      </c>
      <c r="Q241" s="240" t="str">
        <f t="shared" ca="1" si="330"/>
        <v>0,801169329533887-0,594187670905204i</v>
      </c>
      <c r="R241" s="240" t="str">
        <f t="shared" ca="1" si="331"/>
        <v>-0,574347033086161+0,815510127727825i</v>
      </c>
      <c r="S241" s="240" t="str">
        <f t="shared" ca="1" si="332"/>
        <v>0,28954805717673-0,954512024768001i</v>
      </c>
      <c r="T241" s="240" t="str">
        <f t="shared" ca="1" si="333"/>
        <v>0,0244789532356219+0,997162004736451i</v>
      </c>
      <c r="U241" s="241" t="str">
        <f t="shared" ca="1" si="334"/>
        <v>-0,336034969034011-0,939154823459818i</v>
      </c>
      <c r="V241" s="240" t="str">
        <f t="shared" ca="1" si="335"/>
        <v>0,613670392289386+0,786345936893502i</v>
      </c>
      <c r="W241" s="240" t="str">
        <f t="shared" ca="1" si="336"/>
        <v>-0,829359693114758-0,554160430090531i</v>
      </c>
      <c r="X241" s="240" t="str">
        <f t="shared" ca="1" si="337"/>
        <v>0,961330408631451+0,266035952987593i</v>
      </c>
      <c r="Y241" s="240" t="str">
        <f t="shared" ca="1" si="338"/>
        <v>-0,996260934598408+0,0489431612652408i</v>
      </c>
      <c r="Z241" s="240" t="str">
        <f t="shared" ca="1" si="339"/>
        <v>0,930625256618842-0,358981774724905i</v>
      </c>
      <c r="AA241" s="240" t="str">
        <f t="shared" ca="1" si="340"/>
        <v>-0,771048878864034+0,632783461575952i</v>
      </c>
      <c r="AB241" s="240" t="str">
        <f t="shared" ca="1" si="341"/>
        <v>0,533640021573292-0,842709683234259i</v>
      </c>
      <c r="AC241" s="240" t="str">
        <f t="shared" ca="1" si="342"/>
        <v>-0,242363598688202+0,967569723003171i</v>
      </c>
      <c r="AD241" s="240" t="str">
        <f t="shared" ca="1" si="343"/>
        <v>-0,0733778877645135-0,994759754125963i</v>
      </c>
      <c r="AE241" s="240" t="str">
        <f t="shared" ca="1" si="344"/>
        <v>0,381712343217799+0,921535115921638i</v>
      </c>
      <c r="AF241" s="240" t="str">
        <f t="shared" ca="1" si="345"/>
        <v>-0,651515365766491-0,755287369821372i</v>
      </c>
      <c r="AG241" s="240" t="str">
        <f t="shared" ca="1" si="346"/>
        <v>0,855552056551529+0,512798168261138i</v>
      </c>
      <c r="AH241" s="240" t="str">
        <f t="shared" ca="1" si="347"/>
        <v>-0,97322620955352-0,218545253619512i</v>
      </c>
      <c r="AI241" s="240" t="str">
        <f t="shared" ca="1" si="348"/>
        <v>0,992659367574098-0,09776841416798i</v>
      </c>
      <c r="AJ241" s="240" t="str">
        <f t="shared" ca="1" si="349"/>
        <v>-0,911889876929018+0,404212982468289i</v>
      </c>
      <c r="AK241" s="240" t="str">
        <f t="shared" ca="1" si="350"/>
        <v>0,739070903909142-0,66985482146242i</v>
      </c>
      <c r="AL241" s="240" t="str">
        <f t="shared" ca="1" si="351"/>
        <v>-0,491647424507195+0,867879077301078i</v>
      </c>
      <c r="AM241" s="240" t="str">
        <f t="shared" ca="1" si="352"/>
        <v>0,194595265061892-0,978296461026524i</v>
      </c>
      <c r="AN241" s="240" t="str">
        <f t="shared" ca="1" si="353"/>
        <v>0,122100048534633+0,98996104013712i</v>
      </c>
      <c r="AO241" s="240" t="str">
        <f t="shared" ca="1" si="354"/>
        <v>-0,426470138932715-0,901695349572259i</v>
      </c>
      <c r="AP241" s="240" t="str">
        <f t="shared" ca="1" si="355"/>
        <v>0,68779078166145+0,722409249319983i</v>
      </c>
      <c r="AQ241" s="240" t="str">
        <f t="shared" ca="1" si="356"/>
        <v>-0,879683320146605-0,470200530728512i</v>
      </c>
      <c r="AR241" s="240" t="str">
        <f t="shared" ca="1" si="357"/>
        <v>-0,879683320146605-0,470200530728512i</v>
      </c>
      <c r="AS241" s="240" t="str">
        <f t="shared" ca="1" si="358"/>
        <v>-0,986666397186631+0,146358134397383i</v>
      </c>
      <c r="AT241" s="240" t="str">
        <f t="shared" ca="1" si="359"/>
        <v>0,890957674653605-0,448470405731939i</v>
      </c>
      <c r="AU241" s="240" t="str">
        <f t="shared" ca="1" si="360"/>
        <v>-0,705312442411853+0,705312442411557i</v>
      </c>
      <c r="AV241" s="240" t="str">
        <f t="shared" ca="1" si="361"/>
        <v>0,448470405732313-0,890957674653417i</v>
      </c>
      <c r="AW241" s="240" t="str">
        <f t="shared" ca="1" si="362"/>
        <v>-0,146358134397796+0,98666639718657i</v>
      </c>
      <c r="AX241" s="240" t="str">
        <f t="shared" ca="1" si="363"/>
        <v>-0,170528059592851-0,982777423292286i</v>
      </c>
      <c r="AY241" s="240" t="str">
        <f t="shared" ca="1" si="364"/>
        <v>0,470200530728319+0,879683320146708i</v>
      </c>
      <c r="AZ241" s="240" t="str">
        <f t="shared" ca="1" si="365"/>
        <v>-0,722409249319822-0,687790781661618i</v>
      </c>
      <c r="BA241" s="240" t="str">
        <f t="shared" ca="1" si="366"/>
        <v>0,901695349572166+0,426470138932913i</v>
      </c>
      <c r="BB241" s="240" t="str">
        <f t="shared" ca="1" si="367"/>
        <v>-0,989961040137092-0,122100048534865i</v>
      </c>
      <c r="BC241" s="240" t="str">
        <f t="shared" ca="1" si="368"/>
        <v>0,978296461026567-0,194595265061676i</v>
      </c>
      <c r="BD241" s="240" t="str">
        <f t="shared" ca="1" si="369"/>
        <v>-0,867879077301242+0,491647424506906i</v>
      </c>
      <c r="BE241" s="240" t="str">
        <f t="shared" ca="1" si="370"/>
        <v>0,669854821462647-0,739070903908938i</v>
      </c>
      <c r="BF241" s="240" t="str">
        <f t="shared" ca="1" si="371"/>
        <v>-0,40421298246858+0,911889876928889i</v>
      </c>
      <c r="BG241" s="240" t="str">
        <f t="shared" ca="1" si="372"/>
        <v>0,0977684141682831-0,992659367574068i</v>
      </c>
      <c r="BH241" s="240" t="str">
        <f t="shared" ca="1" si="373"/>
        <v>0,218545253619201+0,97322620955359i</v>
      </c>
      <c r="BI241" s="240" t="str">
        <f t="shared" ca="1" si="374"/>
        <v>-0,512798168260853-0,8555520565517i</v>
      </c>
      <c r="BJ241" s="240" t="str">
        <f t="shared" ca="1" si="375"/>
        <v>0,755287369821163+0,651515365766732i</v>
      </c>
      <c r="BK241" s="240" t="str">
        <f t="shared" ca="1" si="376"/>
        <v>-0,92153511592151-0,381712343218106i</v>
      </c>
      <c r="BL241" s="240" t="str">
        <f t="shared" ca="1" si="377"/>
        <v>0,99475975412594+0,0733778877648313i</v>
      </c>
      <c r="BM241" s="240" t="str">
        <f t="shared" ca="1" si="378"/>
        <v>-0,967569723003253+0,242363598687878i</v>
      </c>
      <c r="BN241" s="240" t="str">
        <f t="shared" ca="1" si="379"/>
        <v>0,842709683234429-0,533640021573023i</v>
      </c>
      <c r="BO241" s="240" t="str">
        <f t="shared" ca="1" si="380"/>
        <v>-0,63278346157621+0,771048878863823i</v>
      </c>
      <c r="BP241" s="240" t="str">
        <f t="shared" ca="1" si="381"/>
        <v>0,358981774725196-0,930625256618731i</v>
      </c>
      <c r="BQ241" s="240" t="str">
        <f t="shared" ca="1" si="382"/>
        <v>-0,0489431612655662+0,996260934598392i</v>
      </c>
      <c r="BR241" s="240" t="str">
        <f t="shared" ca="1" si="383"/>
        <v>-0,266035952987293-0,961330408631533i</v>
      </c>
      <c r="BS241" s="240" t="str">
        <f t="shared" ca="1" si="384"/>
        <v>0,55416043009026+0,82935969311494i</v>
      </c>
      <c r="BT241" s="240" t="str">
        <f t="shared" ca="1" si="385"/>
        <v>-0,78634593689325-0,613670392289711i</v>
      </c>
      <c r="BU241" s="240" t="str">
        <f t="shared" ca="1" si="386"/>
        <v>0,939154823459674+0,336034969034411i</v>
      </c>
      <c r="BV241" s="240" t="str">
        <f t="shared" ca="1" si="387"/>
        <v>-0,997162004736441-0,024478953236029i</v>
      </c>
      <c r="BW241" s="240" t="str">
        <f t="shared" ca="1" si="388"/>
        <v>0,954512024768124-0,289548057176327i</v>
      </c>
      <c r="BX241" s="240" t="str">
        <f t="shared" ca="1" si="389"/>
        <v>-0,815510127728075+0,574347033085805i</v>
      </c>
      <c r="BY241" s="240" t="str">
        <f t="shared" ca="1" si="390"/>
        <v>0,594187670905533-0,801169329533643i</v>
      </c>
      <c r="BZ241" s="240" t="str">
        <f t="shared" ca="1" si="391"/>
        <v>-0,312885748443437+0,947118678552229i</v>
      </c>
      <c r="CA241" s="240" t="str">
        <f t="shared" ca="1" si="392"/>
        <v>4,17912542825711E-13-0,997462421769126i</v>
      </c>
      <c r="CB241" s="240" t="str">
        <f t="shared" ca="1" si="393"/>
        <v>0,312885748442617+0,947118678552499i</v>
      </c>
      <c r="CC241" s="240" t="str">
        <f t="shared" ca="1" si="394"/>
        <v>-0,594187670904862-0,801169329534141i</v>
      </c>
      <c r="CD241" s="240" t="str">
        <f t="shared" ca="1" si="395"/>
        <v>0,815510127727578+0,574347033086511i</v>
      </c>
      <c r="CE241" s="240" t="str">
        <f t="shared" ca="1" si="396"/>
        <v>-0,954512024767882-0,289548057177127i</v>
      </c>
      <c r="CF241" s="240" t="str">
        <f t="shared" ca="1" si="397"/>
        <v>0,997162004736462-0,0244789532351934i</v>
      </c>
      <c r="CG241" s="240" t="str">
        <f t="shared" ca="1" si="398"/>
        <v>-0,939154823459955+0,336034969033625i</v>
      </c>
      <c r="CH241" s="240" t="str">
        <f t="shared" ca="1" si="399"/>
        <v>0,786345936893763-0,613670392289051i</v>
      </c>
      <c r="CI241" s="240" t="str">
        <f t="shared" ca="1" si="400"/>
        <v>-0,554160430090955+0,829359693114475i</v>
      </c>
      <c r="CJ241" s="240" t="str">
        <f t="shared" ca="1" si="401"/>
        <v>0,266035952988099-0,961330408631311i</v>
      </c>
      <c r="CK241" s="240" t="str">
        <f t="shared" ca="1" si="402"/>
        <v>0,048943161264703+0,996260934598434i</v>
      </c>
      <c r="CL241" s="240" t="str">
        <f t="shared" ca="1" si="403"/>
        <v>-0,358981774724389-0,930625256619041i</v>
      </c>
      <c r="CM241" s="240" t="str">
        <f t="shared" ca="1" si="404"/>
        <v>0,632783461575563+0,771048878864354i</v>
      </c>
      <c r="CN241" s="240" t="str">
        <f t="shared" ca="1" si="405"/>
        <v>-0,842709683234528-0,533640021572867i</v>
      </c>
      <c r="CO241" s="240" t="str">
        <f t="shared" ca="1" si="406"/>
        <v>0,96756972300329+0,242363598687727i</v>
      </c>
      <c r="CP241" s="240" t="str">
        <f t="shared" ca="1" si="407"/>
        <v>-0,994759754125928+0,0733778877649873i</v>
      </c>
      <c r="CQ241" s="240" t="str">
        <f t="shared" ca="1" si="408"/>
        <v>0,921535115921461-0,381712343218225i</v>
      </c>
      <c r="CR241" s="240" t="str">
        <f t="shared" ca="1" si="409"/>
        <v>-0,755287369821079+0,651515365766829i</v>
      </c>
      <c r="CS241" s="240" t="str">
        <f t="shared" ca="1" si="410"/>
        <v>0,512798168260718-0,855552056551781i</v>
      </c>
      <c r="CT241" s="240" t="str">
        <f t="shared" ca="1" si="411"/>
        <v>-0,218545253619048+0,973226209553624i</v>
      </c>
      <c r="CU241" s="240" t="str">
        <f t="shared" ca="1" si="412"/>
        <v>-0,0977684141684387-0,992659367574052i</v>
      </c>
      <c r="CV241" s="240" t="str">
        <f t="shared" ca="1" si="413"/>
        <v>0,404212982468698+0,911889876928837i</v>
      </c>
      <c r="CW241" s="240" t="str">
        <f t="shared" ca="1" si="414"/>
        <v>-0,669854821462784-0,739070903908814i</v>
      </c>
      <c r="CX241" s="240" t="str">
        <f t="shared" ca="1" si="415"/>
        <v>0,867879077301319+0,49164742450677i</v>
      </c>
      <c r="CY241" s="240" t="str">
        <f t="shared" ca="1" si="416"/>
        <v>-0,978296461026598-0,194595265061524i</v>
      </c>
      <c r="CZ241" s="240" t="str">
        <f t="shared" ca="1" si="417"/>
        <v>0,989961040137076-0,122100048534992i</v>
      </c>
      <c r="DA241" s="240" t="str">
        <f t="shared" ca="1" si="418"/>
        <v>-0,901695349572087+0,426470138933081i</v>
      </c>
      <c r="DB241" s="240" t="str">
        <f t="shared" ca="1" si="419"/>
        <v>0,722409249319714-0,687790781661732i</v>
      </c>
      <c r="DC241" s="240" t="str">
        <f t="shared" ca="1" si="420"/>
        <v>-0,470200530728181+0,879683320146782i</v>
      </c>
      <c r="DD241" s="240" t="str">
        <f t="shared" ca="1" si="421"/>
        <v>0,170528059592712-0,98277742329231i</v>
      </c>
      <c r="DE241" s="240" t="str">
        <f t="shared" ca="1" si="422"/>
        <v>0,146358134397978+0,986666397186542i</v>
      </c>
      <c r="DF241" s="240" t="str">
        <f t="shared" ca="1" si="423"/>
        <v>-0,448470405732465-0,890957674653341i</v>
      </c>
      <c r="DG241" s="240" t="str">
        <f t="shared" ca="1" si="424"/>
        <v>0,705312442411964+0,705312442411447i</v>
      </c>
      <c r="DH241" s="240" t="str">
        <f t="shared" ca="1" si="425"/>
        <v>-0,890957674653669-0,448470405731812i</v>
      </c>
      <c r="DI241" s="240" t="str">
        <f t="shared" ca="1" si="426"/>
        <v>0,98666639718665+0,146358134397256i</v>
      </c>
      <c r="DJ241" s="240" t="str">
        <f t="shared" ca="1" si="427"/>
        <v>-0,982777423292186+0,170528059593431i</v>
      </c>
      <c r="DK241" s="240" t="str">
        <f t="shared" ca="1" si="428"/>
        <v>0,879683320146438-0,470200530728825i</v>
      </c>
      <c r="DL241" s="240" t="str">
        <f t="shared" ca="1" si="429"/>
        <v>-0,687790781661203+0,722409249320218i</v>
      </c>
      <c r="DM241" s="240" t="str">
        <f t="shared" ca="1" si="430"/>
        <v>0,42647013893242-0,901695349572399i</v>
      </c>
      <c r="DN241" s="240" t="str">
        <f t="shared" ca="1" si="431"/>
        <v>-0,122100048534267+0,989961040137166i</v>
      </c>
      <c r="DO241" s="240" t="str">
        <f t="shared" ca="1" si="432"/>
        <v>-0,19459526506224-0,978296461026455i</v>
      </c>
      <c r="DP241" s="240" t="str">
        <f t="shared" ca="1" si="433"/>
        <v>0,491647424507406+0,867879077300959i</v>
      </c>
      <c r="DQ241" s="240" t="str">
        <f t="shared" ca="1" si="434"/>
        <v>-0,739070903909305-0,669854821462242i</v>
      </c>
      <c r="DR241" s="240" t="str">
        <f t="shared" ca="1" si="435"/>
        <v>0,911889876929133+0,40421298246803i</v>
      </c>
      <c r="DS241" s="240" t="str">
        <f t="shared" ca="1" si="436"/>
        <v>-0,992659367574124-0,0977684141677115i</v>
      </c>
      <c r="DT241" s="240" t="str">
        <f t="shared" ca="1" si="437"/>
        <v>0,973226209553465-0,218545253619762i</v>
      </c>
      <c r="DU241" s="240" t="str">
        <f t="shared" ca="1" si="438"/>
        <v>-0,855552056551404+0,512798168261346i</v>
      </c>
      <c r="DV241" s="240" t="str">
        <f t="shared" ca="1" si="439"/>
        <v>0,651515365766319-0,75528736982152i</v>
      </c>
      <c r="DW241" s="240" t="str">
        <f t="shared" ca="1" si="440"/>
        <v>-0,38171234321755+0,921535115921741i</v>
      </c>
      <c r="DX241" s="240" t="str">
        <f t="shared" ca="1" si="441"/>
        <v>0,0733778877642586-0,994759754125982i</v>
      </c>
      <c r="DY241" s="240" t="str">
        <f t="shared" ca="1" si="442"/>
        <v>0,242363598688436+0,967569723003113i</v>
      </c>
      <c r="DZ241" s="240" t="str">
        <f t="shared" ca="1" si="443"/>
        <v>-0,533640021573484-0,842709683234137i</v>
      </c>
      <c r="EA241" s="240" t="str">
        <f t="shared" ca="1" si="444"/>
        <v>0,771048878864206+0,632783461575744i</v>
      </c>
      <c r="EB241" s="240" t="str">
        <f t="shared" ca="1" si="445"/>
        <v>-0,930625256618937-0,358981774724661i</v>
      </c>
      <c r="EC241" s="240" t="str">
        <f t="shared" ca="1" si="446"/>
        <v>0,99626093459842+0,0489431612649925i</v>
      </c>
      <c r="ED241" s="240" t="str">
        <f t="shared" ca="1" si="447"/>
        <v>-0,961330408631388+0,26603595298782i</v>
      </c>
      <c r="EE241" s="240" t="str">
        <f t="shared" ca="1" si="448"/>
        <v>0,829359693114605-0,554160430090761i</v>
      </c>
      <c r="EF241" s="240" t="str">
        <f t="shared" ca="1" si="449"/>
        <v>-0,613670392289258+0,786345936893603i</v>
      </c>
      <c r="EG241" s="240" t="str">
        <f t="shared" ca="1" si="450"/>
        <v>0,33603496903387-0,939154823459867i</v>
      </c>
      <c r="EH241" s="240" t="str">
        <f t="shared" ca="1" si="451"/>
        <v>-0,0244789532354832+0,997162004736454i</v>
      </c>
      <c r="EI241" s="240" t="str">
        <f t="shared" ca="1" si="452"/>
        <v>-0,289548057176903-0,954512024767949i</v>
      </c>
      <c r="EJ241" s="240" t="str">
        <f t="shared" ca="1" si="453"/>
        <v>0,574347033086298+0,815510127727728i</v>
      </c>
      <c r="EK241" s="240" t="str">
        <f t="shared" ca="1" si="454"/>
        <v>-0,801169329533985-0,594187670905071i</v>
      </c>
      <c r="EL241" s="240" t="str">
        <f t="shared" ca="1" si="455"/>
        <v>0,947118678552408+0,312885748442892i</v>
      </c>
      <c r="EM241" s="240" t="str">
        <f t="shared" ca="1" si="456"/>
        <v>-0,997462421769126+1,28060876403731E-13i</v>
      </c>
      <c r="EN241" s="240"/>
      <c r="EO241" s="240"/>
      <c r="EP241" s="240"/>
    </row>
    <row r="242" spans="1:146">
      <c r="A242" s="268">
        <f t="shared" si="323"/>
        <v>2.773437500000002E-3</v>
      </c>
      <c r="B242" s="267">
        <v>142</v>
      </c>
      <c r="C242" s="266">
        <f t="shared" si="324"/>
        <v>28400</v>
      </c>
      <c r="N242" s="265">
        <f t="shared" ca="1" si="327"/>
        <v>2.9974401952509488</v>
      </c>
      <c r="O242" s="240">
        <f t="shared" ca="1" si="328"/>
        <v>0.99744019525094874</v>
      </c>
      <c r="P242" s="240" t="str">
        <f t="shared" ca="1" si="329"/>
        <v>-0,939133896213524+0,336027481145602i</v>
      </c>
      <c r="Q242" s="240" t="str">
        <f t="shared" ca="1" si="330"/>
        <v>0,771031697533155-0,632769361222075i</v>
      </c>
      <c r="R242" s="240" t="str">
        <f t="shared" ca="1" si="331"/>
        <v>-0,512786741547162+0,85553299223098i</v>
      </c>
      <c r="S242" s="240" t="str">
        <f t="shared" ca="1" si="332"/>
        <v>0,194590928883344-0,978274661584653i</v>
      </c>
      <c r="T242" s="240" t="str">
        <f t="shared" ca="1" si="333"/>
        <v>0,146354873090037+0,986644411236921i</v>
      </c>
      <c r="U242" s="241" t="str">
        <f t="shared" ca="1" si="334"/>
        <v>-0,470190053220417-0,879663718107569i</v>
      </c>
      <c r="V242" s="240" t="str">
        <f t="shared" ca="1" si="335"/>
        <v>0,739054435145435+0,669839895045163i</v>
      </c>
      <c r="W242" s="240" t="str">
        <f t="shared" ca="1" si="336"/>
        <v>-0,921514581296407-0,381703837497552i</v>
      </c>
      <c r="X242" s="240" t="str">
        <f t="shared" ca="1" si="337"/>
        <v>0,996238734853048+0,048942070661642i</v>
      </c>
      <c r="Y242" s="240" t="str">
        <f t="shared" ca="1" si="338"/>
        <v>-0,954490755316233+0,289541605159081i</v>
      </c>
      <c r="Z242" s="240" t="str">
        <f t="shared" ca="1" si="339"/>
        <v>0,801151477027116-0,594174430583749i</v>
      </c>
      <c r="AA242" s="240" t="str">
        <f t="shared" ca="1" si="340"/>
        <v>-0,554148081698706+0,829341212440269i</v>
      </c>
      <c r="AB242" s="240" t="str">
        <f t="shared" ca="1" si="341"/>
        <v>0,242358198084819-0,967548162585889i</v>
      </c>
      <c r="AC242" s="240" t="str">
        <f t="shared" ca="1" si="342"/>
        <v>0,0977662355882773+0,992637248082676i</v>
      </c>
      <c r="AD242" s="240" t="str">
        <f t="shared" ca="1" si="343"/>
        <v>-0,42646063587159-0,901675257037837i</v>
      </c>
      <c r="AE242" s="240" t="str">
        <f t="shared" ca="1" si="344"/>
        <v>0,70529672588996+0,705296725889999i</v>
      </c>
      <c r="AF242" s="240" t="str">
        <f t="shared" ca="1" si="345"/>
        <v>-0,90167525703781-0,426460635871647i</v>
      </c>
      <c r="AG242" s="240" t="str">
        <f t="shared" ca="1" si="346"/>
        <v>0,992637248082679+0,097766235588241i</v>
      </c>
      <c r="AH242" s="240" t="str">
        <f t="shared" ca="1" si="347"/>
        <v>-0,967548162585879+0,242358198084862i</v>
      </c>
      <c r="AI242" s="240" t="str">
        <f t="shared" ca="1" si="348"/>
        <v>0,8293412124403-0,55414808169866i</v>
      </c>
      <c r="AJ242" s="240" t="str">
        <f t="shared" ca="1" si="349"/>
        <v>-0,594174430583794+0,801151477027082i</v>
      </c>
      <c r="AK242" s="240" t="str">
        <f t="shared" ca="1" si="350"/>
        <v>0,289541605159046-0,954490755316244i</v>
      </c>
      <c r="AL242" s="240" t="str">
        <f t="shared" ca="1" si="351"/>
        <v>0,0489420706616784+0,996238734853046i</v>
      </c>
      <c r="AM242" s="240" t="str">
        <f t="shared" ca="1" si="352"/>
        <v>-0,381703837497497-0,92151458129643i</v>
      </c>
      <c r="AN242" s="240" t="str">
        <f t="shared" ca="1" si="353"/>
        <v>0,669839895045118+0,739054435145474i</v>
      </c>
      <c r="AO242" s="240" t="str">
        <f t="shared" ca="1" si="354"/>
        <v>-0,879663718107589-0,470190053220379i</v>
      </c>
      <c r="AP242" s="240" t="str">
        <f t="shared" ca="1" si="355"/>
        <v>0,986644411236927+0,14635487308999i</v>
      </c>
      <c r="AQ242" s="240" t="str">
        <f t="shared" ca="1" si="356"/>
        <v>-0,978274661584646+0,194590928883378i</v>
      </c>
      <c r="AR242" s="240" t="str">
        <f t="shared" ca="1" si="357"/>
        <v>-0,978274661584646+0,194590928883378i</v>
      </c>
      <c r="AS242" s="240" t="str">
        <f t="shared" ca="1" si="358"/>
        <v>-0,632769361222313+0,771031697532959i</v>
      </c>
      <c r="AT242" s="240" t="str">
        <f t="shared" ca="1" si="359"/>
        <v>0,336027481146049-0,939133896213363i</v>
      </c>
      <c r="AU242" s="240" t="str">
        <f t="shared" ca="1" si="360"/>
        <v>3,41164750266747E-13+0,997440195250949i</v>
      </c>
      <c r="AV242" s="240" t="str">
        <f t="shared" ca="1" si="361"/>
        <v>-0,336027481145758-0,939133896213468i</v>
      </c>
      <c r="AW242" s="240" t="str">
        <f t="shared" ca="1" si="362"/>
        <v>0,632769361222062+0,771031697533165i</v>
      </c>
      <c r="AX242" s="240" t="str">
        <f t="shared" ca="1" si="363"/>
        <v>-0,855532992230897-0,5127867415473i</v>
      </c>
      <c r="AY242" s="240" t="str">
        <f t="shared" ca="1" si="364"/>
        <v>0,978274661584583+0,194590928883696i</v>
      </c>
      <c r="AZ242" s="240" t="str">
        <f t="shared" ca="1" si="365"/>
        <v>-0,986644411236856+0,146354873090468i</v>
      </c>
      <c r="BA242" s="240" t="str">
        <f t="shared" ca="1" si="366"/>
        <v>0,879663718107455-0,47019005322063i</v>
      </c>
      <c r="BB242" s="240" t="str">
        <f t="shared" ca="1" si="367"/>
        <v>-0,669839895045054+0,739054435145532i</v>
      </c>
      <c r="BC242" s="240" t="str">
        <f t="shared" ca="1" si="368"/>
        <v>0,381703837497599-0,921514581296387i</v>
      </c>
      <c r="BD242" s="240" t="str">
        <f t="shared" ca="1" si="369"/>
        <v>-0,0489420706618888+0,996238734853036i</v>
      </c>
      <c r="BE242" s="240" t="str">
        <f t="shared" ca="1" si="370"/>
        <v>-0,289541605158628-0,954490755316371i</v>
      </c>
      <c r="BF242" s="240" t="str">
        <f t="shared" ca="1" si="371"/>
        <v>0,594174430584114+0,801151477026845i</v>
      </c>
      <c r="BG242" s="240" t="str">
        <f t="shared" ca="1" si="372"/>
        <v>-0,829341212440395-0,554148081698516i</v>
      </c>
      <c r="BH242" s="240" t="str">
        <f t="shared" ca="1" si="373"/>
        <v>0,967548162585896+0,242358198084791i</v>
      </c>
      <c r="BI242" s="240" t="str">
        <f t="shared" ca="1" si="374"/>
        <v>-0,992637248082692+0,097766235588116i</v>
      </c>
      <c r="BJ242" s="240" t="str">
        <f t="shared" ca="1" si="375"/>
        <v>0,901675257037949-0,426460635871354i</v>
      </c>
      <c r="BK242" s="240" t="str">
        <f t="shared" ca="1" si="376"/>
        <v>-0,705296725890324+0,705296725889635i</v>
      </c>
      <c r="BL242" s="240" t="str">
        <f t="shared" ca="1" si="377"/>
        <v>0,426460635871339-0,901675257037956i</v>
      </c>
      <c r="BM242" s="240" t="str">
        <f t="shared" ca="1" si="378"/>
        <v>-0,097766235588099+0,992637248082693i</v>
      </c>
      <c r="BN242" s="240" t="str">
        <f t="shared" ca="1" si="379"/>
        <v>-0,242358198084807-0,967548162585892i</v>
      </c>
      <c r="BO242" s="240" t="str">
        <f t="shared" ca="1" si="380"/>
        <v>0,554148081698531+0,829341212440386i</v>
      </c>
      <c r="BP242" s="240" t="str">
        <f t="shared" ca="1" si="381"/>
        <v>-0,801151477026872-0,594174430584077i</v>
      </c>
      <c r="BQ242" s="240" t="str">
        <f t="shared" ca="1" si="382"/>
        <v>0,954490755316376+0,289541605158611i</v>
      </c>
      <c r="BR242" s="240" t="str">
        <f t="shared" ca="1" si="383"/>
        <v>-0,996238734853033+0,0489420706619341i</v>
      </c>
      <c r="BS242" s="240" t="str">
        <f t="shared" ca="1" si="384"/>
        <v>0,921514581296381-0,381703837497615i</v>
      </c>
      <c r="BT242" s="240" t="str">
        <f t="shared" ca="1" si="385"/>
        <v>-0,739054435145521+0,669839895045067i</v>
      </c>
      <c r="BU242" s="240" t="str">
        <f t="shared" ca="1" si="386"/>
        <v>0,470190053220615-0,879663718107463i</v>
      </c>
      <c r="BV242" s="240" t="str">
        <f t="shared" ca="1" si="387"/>
        <v>-0,146354873090452+0,986644411236859i</v>
      </c>
      <c r="BW242" s="240" t="str">
        <f t="shared" ca="1" si="388"/>
        <v>-0,194590928883713-0,97827466158458i</v>
      </c>
      <c r="BX242" s="240" t="str">
        <f t="shared" ca="1" si="389"/>
        <v>0,512786741547315+0,855532992230888i</v>
      </c>
      <c r="BY242" s="240" t="str">
        <f t="shared" ca="1" si="390"/>
        <v>-0,771031697533176-0,632769361222049i</v>
      </c>
      <c r="BZ242" s="240" t="str">
        <f t="shared" ca="1" si="391"/>
        <v>0,939133896213479+0,336027481145728i</v>
      </c>
      <c r="CA242" s="240" t="str">
        <f t="shared" ca="1" si="392"/>
        <v>-0,997440195250949-3,09883938593482E-13i</v>
      </c>
      <c r="CB242" s="240" t="str">
        <f t="shared" ca="1" si="393"/>
        <v>0,939133896213687-0,336027481145145i</v>
      </c>
      <c r="CC242" s="240" t="str">
        <f t="shared" ca="1" si="394"/>
        <v>-0,771031697532939+0,632769361222337i</v>
      </c>
      <c r="CD242" s="240" t="str">
        <f t="shared" ca="1" si="395"/>
        <v>0,512786741546996-0,85553299223108i</v>
      </c>
      <c r="CE242" s="240" t="str">
        <f t="shared" ca="1" si="396"/>
        <v>-0,194590928883375+0,978274661584647i</v>
      </c>
      <c r="CF242" s="240" t="str">
        <f t="shared" ca="1" si="397"/>
        <v>-0,146354873089811-0,986644411236954i</v>
      </c>
      <c r="CG242" s="240" t="str">
        <f t="shared" ca="1" si="398"/>
        <v>0,470190053220043+0,879663718107768i</v>
      </c>
      <c r="CH242" s="240" t="str">
        <f t="shared" ca="1" si="399"/>
        <v>-0,739054435145752-0,669839895044812i</v>
      </c>
      <c r="CI242" s="240" t="str">
        <f t="shared" ca="1" si="400"/>
        <v>0,921514581296513+0,381703837497297i</v>
      </c>
      <c r="CJ242" s="240" t="str">
        <f t="shared" ca="1" si="401"/>
        <v>-0,996238734853052-0,0489420706615622i</v>
      </c>
      <c r="CK242" s="240" t="str">
        <f t="shared" ca="1" si="402"/>
        <v>0,954490755316276-0,28954160515894i</v>
      </c>
      <c r="CL242" s="240" t="str">
        <f t="shared" ca="1" si="403"/>
        <v>-0,801151477027258+0,594174430583556i</v>
      </c>
      <c r="CM242" s="240" t="str">
        <f t="shared" ca="1" si="404"/>
        <v>0,55414808169907-0,829341212440026i</v>
      </c>
      <c r="CN242" s="240" t="str">
        <f t="shared" ca="1" si="405"/>
        <v>-0,242358198084446+0,967548162585982i</v>
      </c>
      <c r="CO242" s="240" t="str">
        <f t="shared" ca="1" si="406"/>
        <v>-0,0977662355884696-0,992637248082657i</v>
      </c>
      <c r="CP242" s="240" t="str">
        <f t="shared" ca="1" si="407"/>
        <v>0,426460635871675+0,901675257037797i</v>
      </c>
      <c r="CQ242" s="240" t="str">
        <f t="shared" ca="1" si="408"/>
        <v>-0,705296725889887-0,705296725890073i</v>
      </c>
      <c r="CR242" s="240" t="str">
        <f t="shared" ca="1" si="409"/>
        <v>0,901675257037683+0,426460635871914i</v>
      </c>
      <c r="CS242" s="240" t="str">
        <f t="shared" ca="1" si="410"/>
        <v>-0,992637248082631-0,0977662355887328i</v>
      </c>
      <c r="CT242" s="240" t="str">
        <f t="shared" ca="1" si="411"/>
        <v>0,967548162585813-0,242358198085125i</v>
      </c>
      <c r="CU242" s="240" t="str">
        <f t="shared" ca="1" si="412"/>
        <v>-0,829341212440204+0,554148081698803i</v>
      </c>
      <c r="CV242" s="240" t="str">
        <f t="shared" ca="1" si="413"/>
        <v>0,594174430583815-0,801151477027067i</v>
      </c>
      <c r="CW242" s="240" t="str">
        <f t="shared" ca="1" si="414"/>
        <v>-0,289541605159248+0,954490755316183i</v>
      </c>
      <c r="CX242" s="240" t="str">
        <f t="shared" ca="1" si="415"/>
        <v>-0,0489420706612698-0,996238734853066i</v>
      </c>
      <c r="CY242" s="240" t="str">
        <f t="shared" ca="1" si="416"/>
        <v>0,381703837497918+0,921514581296256i</v>
      </c>
      <c r="CZ242" s="240" t="str">
        <f t="shared" ca="1" si="417"/>
        <v>-0,669839895045309-0,739054435145301i</v>
      </c>
      <c r="DA242" s="240" t="str">
        <f t="shared" ca="1" si="418"/>
        <v>0,879663718107617+0,470190053220327i</v>
      </c>
      <c r="DB242" s="240" t="str">
        <f t="shared" ca="1" si="419"/>
        <v>-0,986644411236907-0,146354873090128i</v>
      </c>
      <c r="DC242" s="240" t="str">
        <f t="shared" ca="1" si="420"/>
        <v>0,97827466158471-0,194590928883061i</v>
      </c>
      <c r="DD242" s="240" t="str">
        <f t="shared" ca="1" si="421"/>
        <v>-0,855532992231231+0,512786741546745i</v>
      </c>
      <c r="DE242" s="240" t="str">
        <f t="shared" ca="1" si="422"/>
        <v>0,632769361221774-0,771031697533401i</v>
      </c>
      <c r="DF242" s="240" t="str">
        <f t="shared" ca="1" si="423"/>
        <v>-0,336027481145394+0,939133896213598i</v>
      </c>
      <c r="DG242" s="240" t="str">
        <f t="shared" ca="1" si="424"/>
        <v>-4,5455289375079E-14-0,997440195250949i</v>
      </c>
      <c r="DH242" s="240" t="str">
        <f t="shared" ca="1" si="425"/>
        <v>0,336027481145426+0,939133896213586i</v>
      </c>
      <c r="DI242" s="240" t="str">
        <f t="shared" ca="1" si="426"/>
        <v>-0,6327693612218-0,771031697533379i</v>
      </c>
      <c r="DJ242" s="240" t="str">
        <f t="shared" ca="1" si="427"/>
        <v>0,855532992231249+0,512786741546716i</v>
      </c>
      <c r="DK242" s="240" t="str">
        <f t="shared" ca="1" si="428"/>
        <v>-0,978274661584716-0,194590928883027i</v>
      </c>
      <c r="DL242" s="240" t="str">
        <f t="shared" ca="1" si="429"/>
        <v>0,986644411236902-0,146354873090162i</v>
      </c>
      <c r="DM242" s="240" t="str">
        <f t="shared" ca="1" si="430"/>
        <v>-0,879663718107601+0,470190053220357i</v>
      </c>
      <c r="DN242" s="240" t="str">
        <f t="shared" ca="1" si="431"/>
        <v>0,669839895045283-0,739054435145325i</v>
      </c>
      <c r="DO242" s="240" t="str">
        <f t="shared" ca="1" si="432"/>
        <v>-0,381703837497886+0,92151458129627i</v>
      </c>
      <c r="DP242" s="240" t="str">
        <f t="shared" ca="1" si="433"/>
        <v>0,0489420706612355-0,996238734853068i</v>
      </c>
      <c r="DQ242" s="240" t="str">
        <f t="shared" ca="1" si="434"/>
        <v>0,289541605159281+0,954490755316173i</v>
      </c>
      <c r="DR242" s="240" t="str">
        <f t="shared" ca="1" si="435"/>
        <v>-0,594174430583842-0,801151477027046i</v>
      </c>
      <c r="DS242" s="240" t="str">
        <f t="shared" ca="1" si="436"/>
        <v>0,829341212440223+0,554148081698775i</v>
      </c>
      <c r="DT242" s="240" t="str">
        <f t="shared" ca="1" si="437"/>
        <v>-0,967548162585821-0,242358198085092i</v>
      </c>
      <c r="DU242" s="240" t="str">
        <f t="shared" ca="1" si="438"/>
        <v>0,992637248082722-0,0977662355878076i</v>
      </c>
      <c r="DV242" s="240" t="str">
        <f t="shared" ca="1" si="439"/>
        <v>-0,901675257037669+0,426460635871945i</v>
      </c>
      <c r="DW242" s="240" t="str">
        <f t="shared" ca="1" si="440"/>
        <v>0,705296725889863-0,705296725890097i</v>
      </c>
      <c r="DX242" s="240" t="str">
        <f t="shared" ca="1" si="441"/>
        <v>-0,426460635871644+0,901675257037811i</v>
      </c>
      <c r="DY242" s="240" t="str">
        <f t="shared" ca="1" si="442"/>
        <v>0,0977662355884356-0,99263724808266i</v>
      </c>
      <c r="DZ242" s="240" t="str">
        <f t="shared" ca="1" si="443"/>
        <v>0,24235819808448+0,967548162585974i</v>
      </c>
      <c r="EA242" s="240" t="str">
        <f t="shared" ca="1" si="444"/>
        <v>-0,554148081699098-0,829341212440007i</v>
      </c>
      <c r="EB242" s="240" t="str">
        <f t="shared" ca="1" si="445"/>
        <v>0,801151477027279+0,594174430583529i</v>
      </c>
      <c r="EC242" s="240" t="str">
        <f t="shared" ca="1" si="446"/>
        <v>-0,954490755316286-0,289541605158908i</v>
      </c>
      <c r="ED242" s="240" t="str">
        <f t="shared" ca="1" si="447"/>
        <v>0,996238734853049-0,0489420706616246i</v>
      </c>
      <c r="EE242" s="240" t="str">
        <f t="shared" ca="1" si="448"/>
        <v>-0,921514581296489+0,381703837497355i</v>
      </c>
      <c r="EF242" s="240" t="str">
        <f t="shared" ca="1" si="449"/>
        <v>0,739054435145748-0,669839895044816i</v>
      </c>
      <c r="EG242" s="240" t="str">
        <f t="shared" ca="1" si="450"/>
        <v>-0,470190053220014+0,879663718107784i</v>
      </c>
      <c r="EH242" s="240" t="str">
        <f t="shared" ca="1" si="451"/>
        <v>0,146354873089777-0,986644411236959i</v>
      </c>
      <c r="EI242" s="240" t="str">
        <f t="shared" ca="1" si="452"/>
        <v>0,194590928883409+0,97827466158464i</v>
      </c>
      <c r="EJ242" s="240" t="str">
        <f t="shared" ca="1" si="453"/>
        <v>-0,51278674154705-0,855532992231048i</v>
      </c>
      <c r="EK242" s="240" t="str">
        <f t="shared" ca="1" si="454"/>
        <v>0,771031697532979+0,632769361222288i</v>
      </c>
      <c r="EL242" s="240" t="str">
        <f t="shared" ca="1" si="455"/>
        <v>-0,939133896213374-0,33602748114602i</v>
      </c>
      <c r="EM242" s="240" t="str">
        <f t="shared" ca="1" si="456"/>
        <v>0,997440195250949-3,44096606536385E-13i</v>
      </c>
      <c r="EN242" s="240"/>
      <c r="EO242" s="240"/>
      <c r="EP242" s="240"/>
    </row>
    <row r="243" spans="1:146">
      <c r="A243" s="268">
        <f t="shared" si="323"/>
        <v>2.792968750000002E-3</v>
      </c>
      <c r="B243" s="267">
        <v>143</v>
      </c>
      <c r="C243" s="266">
        <f t="shared" si="324"/>
        <v>28600</v>
      </c>
      <c r="N243" s="265">
        <f t="shared" ca="1" si="327"/>
        <v>2.9974159705691372</v>
      </c>
      <c r="O243" s="240">
        <f t="shared" ca="1" si="328"/>
        <v>0.99741597056913711</v>
      </c>
      <c r="P243" s="240" t="str">
        <f t="shared" ca="1" si="329"/>
        <v>-0,930581917983766+0,358965057168563i</v>
      </c>
      <c r="Q243" s="240" t="str">
        <f t="shared" ca="1" si="330"/>
        <v>0,739036485840214-0,669823626743131i</v>
      </c>
      <c r="R243" s="240" t="str">
        <f t="shared" ca="1" si="331"/>
        <v>-0,448449520746366+0,890916183312846i</v>
      </c>
      <c r="S243" s="240" t="str">
        <f t="shared" ca="1" si="332"/>
        <v>0,0977638611542078-0,992613140049332i</v>
      </c>
      <c r="T243" s="240" t="str">
        <f t="shared" ca="1" si="333"/>
        <v>0,266023563859963+0,961285640076672i</v>
      </c>
      <c r="U243" s="241" t="str">
        <f t="shared" ca="1" si="334"/>
        <v>-0,594159999957695-0,801132019580197i</v>
      </c>
      <c r="V243" s="240" t="str">
        <f t="shared" ca="1" si="335"/>
        <v>0,842670438772317+0,533615170291891i</v>
      </c>
      <c r="W243" s="240" t="str">
        <f t="shared" ca="1" si="336"/>
        <v>-0,978250902373316-0,194586202882338i</v>
      </c>
      <c r="X243" s="240" t="str">
        <f t="shared" ca="1" si="337"/>
        <v>0,982731655963442-0,170520118208164i</v>
      </c>
      <c r="Y243" s="240" t="str">
        <f t="shared" ca="1" si="338"/>
        <v>-0,855512214028322+0,512774287571765i</v>
      </c>
      <c r="Z243" s="240" t="str">
        <f t="shared" ca="1" si="339"/>
        <v>0,613641814043785-0,786309317255891i</v>
      </c>
      <c r="AA243" s="240" t="str">
        <f t="shared" ca="1" si="340"/>
        <v>-0,289534573105073+0,954467573741107i</v>
      </c>
      <c r="AB243" s="240" t="str">
        <f t="shared" ca="1" si="341"/>
        <v>-0,0733744706022438-0,994713428787515i</v>
      </c>
      <c r="AC243" s="240" t="str">
        <f t="shared" ca="1" si="342"/>
        <v>0,426450278485582+0,901653358184809i</v>
      </c>
      <c r="AD243" s="240" t="str">
        <f t="shared" ca="1" si="343"/>
        <v>-0,722375607173899-0,687758751675698i</v>
      </c>
      <c r="AE243" s="240" t="str">
        <f t="shared" ca="1" si="344"/>
        <v>0,921492200608725+0,38169456711311i</v>
      </c>
      <c r="AF243" s="240" t="str">
        <f t="shared" ca="1" si="345"/>
        <v>-0,997115567526694-0,0244778132661409i</v>
      </c>
      <c r="AG243" s="240" t="str">
        <f t="shared" ca="1" si="346"/>
        <v>0,939111087608151-0,336019320096047i</v>
      </c>
      <c r="AH243" s="240" t="str">
        <f t="shared" ca="1" si="347"/>
        <v>-0,755252196561799+0,651485025104147i</v>
      </c>
      <c r="AI243" s="240" t="str">
        <f t="shared" ca="1" si="348"/>
        <v>0,470178633784461-0,879642353845557i</v>
      </c>
      <c r="AJ243" s="240" t="str">
        <f t="shared" ca="1" si="349"/>
        <v>-0,122094362411845+0,989914938271778i</v>
      </c>
      <c r="AK243" s="240" t="str">
        <f t="shared" ca="1" si="350"/>
        <v>-0,24235231196724-0,967524663887442i</v>
      </c>
      <c r="AL243" s="240" t="str">
        <f t="shared" ca="1" si="351"/>
        <v>0,574320286104703+0,815472149932164i</v>
      </c>
      <c r="AM243" s="240" t="str">
        <f t="shared" ca="1" si="352"/>
        <v>-0,829321070353473-0,55413462318659i</v>
      </c>
      <c r="AN243" s="240" t="str">
        <f t="shared" ca="1" si="353"/>
        <v>0,973180887018757+0,21853507610395i</v>
      </c>
      <c r="AO243" s="240" t="str">
        <f t="shared" ca="1" si="354"/>
        <v>-0,986620448750718+0,146351318590938i</v>
      </c>
      <c r="AP243" s="240" t="str">
        <f t="shared" ca="1" si="355"/>
        <v>0,867838660716261-0,491624528794668i</v>
      </c>
      <c r="AQ243" s="240" t="str">
        <f t="shared" ca="1" si="356"/>
        <v>-0,632753993246635+0,771012971600874i</v>
      </c>
      <c r="AR243" s="240" t="str">
        <f t="shared" ca="1" si="357"/>
        <v>-0,632753993246635+0,771012971600874i</v>
      </c>
      <c r="AS243" s="240" t="str">
        <f t="shared" ca="1" si="358"/>
        <v>0,0489408820124407+0,996214539350947i</v>
      </c>
      <c r="AT243" s="240" t="str">
        <f t="shared" ca="1" si="359"/>
        <v>-0,404194158523219-0,911847410788713i</v>
      </c>
      <c r="AU243" s="240" t="str">
        <f t="shared" ca="1" si="360"/>
        <v>0,705279596453127+0,70527959645327i</v>
      </c>
      <c r="AV243" s="240" t="str">
        <f t="shared" ca="1" si="361"/>
        <v>-0,911847410788627-0,404194158523417i</v>
      </c>
      <c r="AW243" s="240" t="str">
        <f t="shared" ca="1" si="362"/>
        <v>0,996214539350936+0,0489408820126565i</v>
      </c>
      <c r="AX243" s="240" t="str">
        <f t="shared" ca="1" si="363"/>
        <v>-0,947074571828996+0,312871177549639i</v>
      </c>
      <c r="AY243" s="240" t="str">
        <f t="shared" ca="1" si="364"/>
        <v>0,7710129716012-0,632753993246238i</v>
      </c>
      <c r="AZ243" s="240" t="str">
        <f t="shared" ca="1" si="365"/>
        <v>-0,491624528794498+0,867838660716357i</v>
      </c>
      <c r="BA243" s="240" t="str">
        <f t="shared" ca="1" si="366"/>
        <v>0,146351318591151-0,986620448750686i</v>
      </c>
      <c r="BB243" s="240" t="str">
        <f t="shared" ca="1" si="367"/>
        <v>0,218535076104403+0,973180887018655i</v>
      </c>
      <c r="BC243" s="240" t="str">
        <f t="shared" ca="1" si="368"/>
        <v>-0,55413462318667-0,829321070353419i</v>
      </c>
      <c r="BD243" s="240" t="str">
        <f t="shared" ca="1" si="369"/>
        <v>0,815472149932039+0,57432028610488i</v>
      </c>
      <c r="BE243" s="240" t="str">
        <f t="shared" ca="1" si="370"/>
        <v>-0,967524663887537-0,242352311966858i</v>
      </c>
      <c r="BF243" s="240" t="str">
        <f t="shared" ca="1" si="371"/>
        <v>0,989914938271768-0,122094362411927i</v>
      </c>
      <c r="BG243" s="240" t="str">
        <f t="shared" ca="1" si="372"/>
        <v>-0,879642353845706+0,470178633784183i</v>
      </c>
      <c r="BH243" s="240" t="str">
        <f t="shared" ca="1" si="373"/>
        <v>0,65148502510385-0,755252196562056i</v>
      </c>
      <c r="BI243" s="240" t="str">
        <f t="shared" ca="1" si="374"/>
        <v>-0,336019320096064+0,939111087608145i</v>
      </c>
      <c r="BJ243" s="240" t="str">
        <f t="shared" ca="1" si="375"/>
        <v>-0,0244778132658187-0,997115567526702i</v>
      </c>
      <c r="BK243" s="240" t="str">
        <f t="shared" ca="1" si="376"/>
        <v>0,381694567113473+0,921492200608574i</v>
      </c>
      <c r="BL243" s="240" t="str">
        <f t="shared" ca="1" si="377"/>
        <v>-0,687758751675686-0,722375607173911i</v>
      </c>
      <c r="BM243" s="240" t="str">
        <f t="shared" ca="1" si="378"/>
        <v>0,901653358184672+0,426450278485873i</v>
      </c>
      <c r="BN243" s="240" t="str">
        <f t="shared" ca="1" si="379"/>
        <v>-0,994713428787535-0,0733744706019575i</v>
      </c>
      <c r="BO243" s="240" t="str">
        <f t="shared" ca="1" si="380"/>
        <v>0,954467573741113-0,289534573105056i</v>
      </c>
      <c r="BP243" s="240" t="str">
        <f t="shared" ca="1" si="381"/>
        <v>-0,786309317256156+0,613641814043448i</v>
      </c>
      <c r="BQ243" s="240" t="str">
        <f t="shared" ca="1" si="382"/>
        <v>0,512774287571519-0,85551221402847i</v>
      </c>
      <c r="BR243" s="240" t="str">
        <f t="shared" ca="1" si="383"/>
        <v>-0,170520118208285+0,98273165596342i</v>
      </c>
      <c r="BS243" s="240" t="str">
        <f t="shared" ca="1" si="384"/>
        <v>-0,194586202881946-0,978250902373394i</v>
      </c>
      <c r="BT243" s="240" t="str">
        <f t="shared" ca="1" si="385"/>
        <v>0,533615170292047+0,842670438772219i</v>
      </c>
      <c r="BU243" s="240" t="str">
        <f t="shared" ca="1" si="386"/>
        <v>-0,801132019580123-0,594159999957795i</v>
      </c>
      <c r="BV243" s="240" t="str">
        <f t="shared" ca="1" si="387"/>
        <v>0,961285640076538+0,266023563860448i</v>
      </c>
      <c r="BW243" s="240" t="str">
        <f t="shared" ca="1" si="388"/>
        <v>-0,992613140049314+0,0977638611543879i</v>
      </c>
      <c r="BX243" s="240" t="str">
        <f t="shared" ca="1" si="389"/>
        <v>0,890916183312948-0,448449520746164i</v>
      </c>
      <c r="BY243" s="240" t="str">
        <f t="shared" ca="1" si="390"/>
        <v>-0,669823626742779+0,739036485840533i</v>
      </c>
      <c r="BZ243" s="240" t="str">
        <f t="shared" ca="1" si="391"/>
        <v>0,358965057168444-0,930581917983812i</v>
      </c>
      <c r="CA243" s="240" t="str">
        <f t="shared" ca="1" si="392"/>
        <v>-2,01859744076175E-13+0,997415970569137i</v>
      </c>
      <c r="CB243" s="240" t="str">
        <f t="shared" ca="1" si="393"/>
        <v>-0,358965057168967-0,93058191798361i</v>
      </c>
      <c r="CC243" s="240" t="str">
        <f t="shared" ca="1" si="394"/>
        <v>0,669823626743194+0,739036485840157i</v>
      </c>
      <c r="CD243" s="240" t="str">
        <f t="shared" ca="1" si="395"/>
        <v>-0,890916183312754-0,448449520746549i</v>
      </c>
      <c r="CE243" s="240" t="str">
        <f t="shared" ca="1" si="396"/>
        <v>0,992613140049369+0,0977638611538304i</v>
      </c>
      <c r="CF243" s="240" t="str">
        <f t="shared" ca="1" si="397"/>
        <v>-0,961285640076653+0,266023563860032i</v>
      </c>
      <c r="CG243" s="240" t="str">
        <f t="shared" ca="1" si="398"/>
        <v>0,801132019580381-0,594159999957448i</v>
      </c>
      <c r="CH243" s="240" t="str">
        <f t="shared" ca="1" si="399"/>
        <v>-0,533615170291574+0,842670438772518i</v>
      </c>
      <c r="CI243" s="240" t="str">
        <f t="shared" ca="1" si="400"/>
        <v>0,19458620288237-0,97825090237331i</v>
      </c>
      <c r="CJ243" s="240" t="str">
        <f t="shared" ca="1" si="401"/>
        <v>0,170520118207831+0,982731655963499i</v>
      </c>
      <c r="CK243" s="240" t="str">
        <f t="shared" ca="1" si="402"/>
        <v>-0,512774287572024-0,855512214028168i</v>
      </c>
      <c r="CL243" s="240" t="str">
        <f t="shared" ca="1" si="403"/>
        <v>0,786309317255872+0,61364181404381i</v>
      </c>
      <c r="CM243" s="240" t="str">
        <f t="shared" ca="1" si="404"/>
        <v>-0,954467573740987-0,28953457310547i</v>
      </c>
      <c r="CN243" s="240" t="str">
        <f t="shared" ca="1" si="405"/>
        <v>0,994713428787495-0,073374470602516i</v>
      </c>
      <c r="CO243" s="240" t="str">
        <f t="shared" ca="1" si="406"/>
        <v>-0,901653358184856+0,426450278485482i</v>
      </c>
      <c r="CP243" s="240" t="str">
        <f t="shared" ca="1" si="407"/>
        <v>0,687758751676019-0,722375607173594i</v>
      </c>
      <c r="CQ243" s="240" t="str">
        <f t="shared" ca="1" si="408"/>
        <v>-0,38169456711293+0,921492200608799i</v>
      </c>
      <c r="CR243" s="240" t="str">
        <f t="shared" ca="1" si="409"/>
        <v>0,0244778132662789-0,997115567526691i</v>
      </c>
      <c r="CS243" s="240" t="str">
        <f t="shared" ca="1" si="410"/>
        <v>0,336019320095657+0,93911108760829i</v>
      </c>
      <c r="CT243" s="240" t="str">
        <f t="shared" ca="1" si="411"/>
        <v>-0,651485025104274-0,75525219656169i</v>
      </c>
      <c r="CU243" s="240" t="str">
        <f t="shared" ca="1" si="412"/>
        <v>0,879642353845502+0,470178633784564i</v>
      </c>
      <c r="CV243" s="240" t="str">
        <f t="shared" ca="1" si="413"/>
        <v>-0,989914938271719-0,122094362412327i</v>
      </c>
      <c r="CW243" s="240" t="str">
        <f t="shared" ca="1" si="414"/>
        <v>0,967524663887395-0,242352311967428i</v>
      </c>
      <c r="CX243" s="240" t="str">
        <f t="shared" ca="1" si="415"/>
        <v>-0,815472149932304+0,574320286104504i</v>
      </c>
      <c r="CY243" s="240" t="str">
        <f t="shared" ca="1" si="416"/>
        <v>0,55413462318618-0,829321070353746i</v>
      </c>
      <c r="CZ243" s="240" t="str">
        <f t="shared" ca="1" si="417"/>
        <v>-0,218535076103884+0,973180887018772i</v>
      </c>
      <c r="DA243" s="240" t="str">
        <f t="shared" ca="1" si="418"/>
        <v>-0,146351318590724-0,98662044875075i</v>
      </c>
      <c r="DB243" s="240" t="str">
        <f t="shared" ca="1" si="419"/>
        <v>0,491624528794986+0,867838660716082i</v>
      </c>
      <c r="DC243" s="240" t="str">
        <f t="shared" ca="1" si="420"/>
        <v>-0,771012971600926-0,632753993246572i</v>
      </c>
      <c r="DD243" s="240" t="str">
        <f t="shared" ca="1" si="421"/>
        <v>0,947074571828869+0,312871177550022i</v>
      </c>
      <c r="DE243" s="240" t="str">
        <f t="shared" ca="1" si="422"/>
        <v>-0,996214539350908+0,0489408820132301i</v>
      </c>
      <c r="DF243" s="240" t="str">
        <f t="shared" ca="1" si="423"/>
        <v>0,911847410788813-0,404194158522996i</v>
      </c>
      <c r="DG243" s="240" t="str">
        <f t="shared" ca="1" si="424"/>
        <v>-0,705279596453433+0,705279596452965i</v>
      </c>
      <c r="DH243" s="240" t="str">
        <f t="shared" ca="1" si="425"/>
        <v>0,404194158522719-0,911847410788935i</v>
      </c>
      <c r="DI243" s="240" t="str">
        <f t="shared" ca="1" si="426"/>
        <v>-0,0489408820128722+0,996214539350925i</v>
      </c>
      <c r="DJ243" s="240" t="str">
        <f t="shared" ca="1" si="427"/>
        <v>-0,312871177549447-0,94707457182906i</v>
      </c>
      <c r="DK243" s="240" t="str">
        <f t="shared" ca="1" si="428"/>
        <v>0,63275399324685+0,771012971600698i</v>
      </c>
      <c r="DL243" s="240" t="str">
        <f t="shared" ca="1" si="429"/>
        <v>-0,867838660716258-0,491624528794674i</v>
      </c>
      <c r="DM243" s="240" t="str">
        <f t="shared" ca="1" si="430"/>
        <v>0,986620448750652+0,146351318591379i</v>
      </c>
      <c r="DN243" s="240" t="str">
        <f t="shared" ca="1" si="431"/>
        <v>-0,973180887018706+0,218535076104179i</v>
      </c>
      <c r="DO243" s="240" t="str">
        <f t="shared" ca="1" si="432"/>
        <v>0,829321070353548-0,554134623186478i</v>
      </c>
      <c r="DP243" s="240" t="str">
        <f t="shared" ca="1" si="433"/>
        <v>-0,574320286105045+0,815472149931923i</v>
      </c>
      <c r="DQ243" s="240" t="str">
        <f t="shared" ca="1" si="434"/>
        <v>0,242352311967081-0,967524663887481i</v>
      </c>
      <c r="DR243" s="240" t="str">
        <f t="shared" ca="1" si="435"/>
        <v>0,122094362411727+0,989914938271793i</v>
      </c>
      <c r="DS243" s="240" t="str">
        <f t="shared" ca="1" si="436"/>
        <v>-0,470178633783979-0,879642353845814i</v>
      </c>
      <c r="DT243" s="240" t="str">
        <f t="shared" ca="1" si="437"/>
        <v>0,755252196561924+0,651485025104002i</v>
      </c>
      <c r="DU243" s="240" t="str">
        <f t="shared" ca="1" si="438"/>
        <v>-0,939111087608067-0,33601932009628i</v>
      </c>
      <c r="DV243" s="240" t="str">
        <f t="shared" ca="1" si="439"/>
        <v>0,997115567526683-0,0244778132665804i</v>
      </c>
      <c r="DW243" s="240" t="str">
        <f t="shared" ca="1" si="440"/>
        <v>-0,921492200608662+0,381694567113261i</v>
      </c>
      <c r="DX243" s="240" t="str">
        <f t="shared" ca="1" si="441"/>
        <v>0,722375607174049-0,68775875167554i</v>
      </c>
      <c r="DY243" s="240" t="str">
        <f t="shared" ca="1" si="442"/>
        <v>-0,426450278485159+0,90165335818501i</v>
      </c>
      <c r="DZ243" s="240" t="str">
        <f t="shared" ca="1" si="443"/>
        <v>0,0733744706021587-0,994713428787522i</v>
      </c>
      <c r="EA243" s="240" t="str">
        <f t="shared" ca="1" si="444"/>
        <v>0,289534573104837+0,95446757374118i</v>
      </c>
      <c r="EB243" s="240" t="str">
        <f t="shared" ca="1" si="445"/>
        <v>-0,613641814044093-0,786309317255652i</v>
      </c>
      <c r="EC243" s="240" t="str">
        <f t="shared" ca="1" si="446"/>
        <v>0,855512214028352+0,512774287571716i</v>
      </c>
      <c r="ED243" s="240" t="str">
        <f t="shared" ca="1" si="447"/>
        <v>-0,982731655963386-0,170520118208485i</v>
      </c>
      <c r="EE243" s="240" t="str">
        <f t="shared" ca="1" si="448"/>
        <v>0,978250902373245-0,194586202882693i</v>
      </c>
      <c r="EF243" s="240" t="str">
        <f t="shared" ca="1" si="449"/>
        <v>-0,842670438772326+0,533615170291876i</v>
      </c>
      <c r="EG243" s="240" t="str">
        <f t="shared" ca="1" si="450"/>
        <v>0,594159999957979-0,801132019579986i</v>
      </c>
      <c r="EH243" s="240" t="str">
        <f t="shared" ca="1" si="451"/>
        <v>-0,266023563859687+0,961285640076749i</v>
      </c>
      <c r="EI243" s="240" t="str">
        <f t="shared" ca="1" si="452"/>
        <v>-0,0977638611541587-0,992613140049337i</v>
      </c>
      <c r="EJ243" s="240" t="str">
        <f t="shared" ca="1" si="453"/>
        <v>0,448449520745983+0,890916183313038i</v>
      </c>
      <c r="EK243" s="240" t="str">
        <f t="shared" ca="1" si="454"/>
        <v>-0,739036485840378-0,669823626742949i</v>
      </c>
      <c r="EL243" s="240" t="str">
        <f t="shared" ca="1" si="455"/>
        <v>0,930581917983739+0,358965057168632i</v>
      </c>
      <c r="EM243" s="240" t="str">
        <f t="shared" ca="1" si="456"/>
        <v>-0,997415970569137-4,03719488152349E-13i</v>
      </c>
      <c r="EN243" s="240"/>
      <c r="EO243" s="240"/>
      <c r="EP243" s="240"/>
    </row>
    <row r="244" spans="1:146">
      <c r="A244" s="268">
        <f t="shared" si="323"/>
        <v>2.8125000000000021E-3</v>
      </c>
      <c r="B244" s="267">
        <v>144</v>
      </c>
      <c r="C244" s="266">
        <f t="shared" si="324"/>
        <v>28800</v>
      </c>
      <c r="N244" s="265">
        <f t="shared" ca="1" si="327"/>
        <v>2.9973896626548013</v>
      </c>
      <c r="O244" s="240">
        <f t="shared" ca="1" si="328"/>
        <v>0.99738966265480122</v>
      </c>
      <c r="P244" s="240" t="str">
        <f t="shared" ca="1" si="329"/>
        <v>-0,921467895265107+0,381684499510201i</v>
      </c>
      <c r="Q244" s="240" t="str">
        <f t="shared" ca="1" si="330"/>
        <v>0,705260993948576-0,705260993948569i</v>
      </c>
      <c r="R244" s="240" t="str">
        <f t="shared" ca="1" si="331"/>
        <v>-0,381684499510155+0,921467895265126i</v>
      </c>
      <c r="S244" s="240" t="str">
        <f t="shared" ca="1" si="332"/>
        <v>-2,95693614478029E-14-0,997389662654801i</v>
      </c>
      <c r="T244" s="240" t="str">
        <f t="shared" ca="1" si="333"/>
        <v>0,381684499510211+0,921467895265102i</v>
      </c>
      <c r="U244" s="241" t="str">
        <f t="shared" ca="1" si="334"/>
        <v>-0,705260993948569-0,705260993948576i</v>
      </c>
      <c r="V244" s="240" t="str">
        <f t="shared" ca="1" si="335"/>
        <v>0,9214678952651+0,381684499510217i</v>
      </c>
      <c r="W244" s="240" t="str">
        <f t="shared" ca="1" si="336"/>
        <v>-0,997389662654801-4,00775942374163E-14i</v>
      </c>
      <c r="X244" s="240" t="str">
        <f t="shared" ca="1" si="337"/>
        <v>0,921467895265091-0,381684499510238i</v>
      </c>
      <c r="Y244" s="240" t="str">
        <f t="shared" ca="1" si="338"/>
        <v>-0,705260993948554+0,705260993948592i</v>
      </c>
      <c r="Z244" s="240" t="str">
        <f t="shared" ca="1" si="339"/>
        <v>0,381684499510191-0,921467895265111i</v>
      </c>
      <c r="AA244" s="240" t="str">
        <f t="shared" ca="1" si="340"/>
        <v>-1,05082327896134E-14+0,997389662654801i</v>
      </c>
      <c r="AB244" s="240" t="str">
        <f t="shared" ca="1" si="341"/>
        <v>-0,381684499510178-0,921467895265116i</v>
      </c>
      <c r="AC244" s="240" t="str">
        <f t="shared" ca="1" si="342"/>
        <v>0,705260993948544+0,705260993948602i</v>
      </c>
      <c r="AD244" s="240" t="str">
        <f t="shared" ca="1" si="343"/>
        <v>-0,921467895265122-0,381684499510163i</v>
      </c>
      <c r="AE244" s="240" t="str">
        <f t="shared" ca="1" si="344"/>
        <v>0,997389662654801-1,90611286581895E-14i</v>
      </c>
      <c r="AF244" s="240" t="str">
        <f t="shared" ca="1" si="345"/>
        <v>-0,921467895265105+0,381684499510205i</v>
      </c>
      <c r="AG244" s="240" t="str">
        <f t="shared" ca="1" si="346"/>
        <v>0,705260993948581-0,705260993948564i</v>
      </c>
      <c r="AH244" s="240" t="str">
        <f t="shared" ca="1" si="347"/>
        <v>-0,381684499510227+0,921467895265096i</v>
      </c>
      <c r="AI244" s="240" t="str">
        <f t="shared" ca="1" si="348"/>
        <v>4,34989472318138E-14-0,997389662654801i</v>
      </c>
      <c r="AJ244" s="240" t="str">
        <f t="shared" ca="1" si="349"/>
        <v>0,381684499510225+0,921467895265096i</v>
      </c>
      <c r="AK244" s="240" t="str">
        <f t="shared" ca="1" si="350"/>
        <v>-0,705260993948585-0,705260993948561i</v>
      </c>
      <c r="AL244" s="240" t="str">
        <f t="shared" ca="1" si="351"/>
        <v>0,92146789526511+0,381684499510194i</v>
      </c>
      <c r="AM244" s="240" t="str">
        <f t="shared" ca="1" si="352"/>
        <v>-0,997389662654801-2,10164655792267E-14i</v>
      </c>
      <c r="AN244" s="240" t="str">
        <f t="shared" ca="1" si="353"/>
        <v>0,921467895265121-0,381684499510168i</v>
      </c>
      <c r="AO244" s="240" t="str">
        <f t="shared" ca="1" si="354"/>
        <v>-0,705260993948605+0,705260993948541i</v>
      </c>
      <c r="AP244" s="240" t="str">
        <f t="shared" ca="1" si="355"/>
        <v>0,381684499510173-0,921467895265118i</v>
      </c>
      <c r="AQ244" s="240" t="str">
        <f t="shared" ca="1" si="356"/>
        <v>1,5639775663792E-14+0,997389662654801i</v>
      </c>
      <c r="AR244" s="240" t="str">
        <f t="shared" ca="1" si="357"/>
        <v>1,5639775663792E-14+0,997389662654801i</v>
      </c>
      <c r="AS244" s="240" t="str">
        <f t="shared" ca="1" si="358"/>
        <v>0,705260993948908+0,705260993948238i</v>
      </c>
      <c r="AT244" s="240" t="str">
        <f t="shared" ca="1" si="359"/>
        <v>-0,921467895265094-0,38168449951023i</v>
      </c>
      <c r="AU244" s="240" t="str">
        <f t="shared" ca="1" si="360"/>
        <v>0,997389662654801-4,49161285438899E-13i</v>
      </c>
      <c r="AV244" s="240" t="str">
        <f t="shared" ca="1" si="361"/>
        <v>-0,921467895265136+0,381684499510131i</v>
      </c>
      <c r="AW244" s="240" t="str">
        <f t="shared" ca="1" si="362"/>
        <v>0,705260993948282-0,705260993948864i</v>
      </c>
      <c r="AX244" s="240" t="str">
        <f t="shared" ca="1" si="363"/>
        <v>-0,381684499510301+0,921467895265065i</v>
      </c>
      <c r="AY244" s="240" t="str">
        <f t="shared" ca="1" si="364"/>
        <v>-3,72427449958463E-13-0,997389662654801i</v>
      </c>
      <c r="AZ244" s="240" t="str">
        <f t="shared" ca="1" si="365"/>
        <v>0,38168449951006+0,921467895265165i</v>
      </c>
      <c r="BA244" s="240" t="str">
        <f t="shared" ca="1" si="366"/>
        <v>-0,705260993948809-0,705260993948337i</v>
      </c>
      <c r="BB244" s="240" t="str">
        <f t="shared" ca="1" si="367"/>
        <v>0,921467895265041+0,381684499510359i</v>
      </c>
      <c r="BC244" s="240" t="str">
        <f t="shared" ca="1" si="368"/>
        <v>-0,997389662654801+3,09867374068461E-13i</v>
      </c>
      <c r="BD244" s="240" t="str">
        <f t="shared" ca="1" si="369"/>
        <v>0,921467895265195-0,381684499509989i</v>
      </c>
      <c r="BE244" s="240" t="str">
        <f t="shared" ca="1" si="370"/>
        <v>-0,705260993948391+0,705260993948755i</v>
      </c>
      <c r="BF244" s="240" t="str">
        <f t="shared" ca="1" si="371"/>
        <v>0,38168449951043-0,921467895265011i</v>
      </c>
      <c r="BG244" s="240" t="str">
        <f t="shared" ca="1" si="372"/>
        <v>2,33133538588025E-13+0,997389662654801i</v>
      </c>
      <c r="BH244" s="240" t="str">
        <f t="shared" ca="1" si="373"/>
        <v>-0,381684499509944-0,921467895265213i</v>
      </c>
      <c r="BI244" s="240" t="str">
        <f t="shared" ca="1" si="374"/>
        <v>0,705260993948721+0,705260993948425i</v>
      </c>
      <c r="BJ244" s="240" t="str">
        <f t="shared" ca="1" si="375"/>
        <v>-0,921467895264982-0,381684499510501i</v>
      </c>
      <c r="BK244" s="240" t="str">
        <f t="shared" ca="1" si="376"/>
        <v>0,997389662654801-1,5639970310759E-13i</v>
      </c>
      <c r="BL244" s="240" t="str">
        <f t="shared" ca="1" si="377"/>
        <v>-0,921467895265243+0,381684499509873i</v>
      </c>
      <c r="BM244" s="240" t="str">
        <f t="shared" ca="1" si="378"/>
        <v>0,70526099394848-0,705260993948666i</v>
      </c>
      <c r="BN244" s="240" t="str">
        <f t="shared" ca="1" si="379"/>
        <v>-0,381684499510546+0,921467895264964i</v>
      </c>
      <c r="BO244" s="240" t="str">
        <f t="shared" ca="1" si="380"/>
        <v>-1,08013386808019E-13-0,997389662654801i</v>
      </c>
      <c r="BP244" s="240" t="str">
        <f t="shared" ca="1" si="381"/>
        <v>0,381684499509803+0,921467895265272i</v>
      </c>
      <c r="BQ244" s="240" t="str">
        <f t="shared" ca="1" si="382"/>
        <v>-0,705260993948612-0,705260993948534i</v>
      </c>
      <c r="BR244" s="240" t="str">
        <f t="shared" ca="1" si="383"/>
        <v>0,921467895264934+0,381684499510616i</v>
      </c>
      <c r="BS244" s="240" t="str">
        <f t="shared" ca="1" si="384"/>
        <v>-0,997389662654801+3,12795513275841E-14i</v>
      </c>
      <c r="BT244" s="240" t="str">
        <f t="shared" ca="1" si="385"/>
        <v>0,921467895265291-0,381684499509758i</v>
      </c>
      <c r="BU244" s="240" t="str">
        <f t="shared" ca="1" si="386"/>
        <v>-0,705260993948588+0,705260993948558i</v>
      </c>
      <c r="BV244" s="240" t="str">
        <f t="shared" ca="1" si="387"/>
        <v>0,381684499509771-0,921467895265285i</v>
      </c>
      <c r="BW244" s="240" t="str">
        <f t="shared" ca="1" si="388"/>
        <v>-4,54542841528509E-14+0,997389662654801i</v>
      </c>
      <c r="BX244" s="240" t="str">
        <f t="shared" ca="1" si="389"/>
        <v>-0,381684499510604-0,92146789526494i</v>
      </c>
      <c r="BY244" s="240" t="str">
        <f t="shared" ca="1" si="390"/>
        <v>0,705260993948523+0,705260993948622i</v>
      </c>
      <c r="BZ244" s="240" t="str">
        <f t="shared" ca="1" si="391"/>
        <v>-0,921467895265267-0,381684499509816i</v>
      </c>
      <c r="CA244" s="240" t="str">
        <f t="shared" ca="1" si="392"/>
        <v>0,997389662654801+1,22188119633286E-13i</v>
      </c>
      <c r="CB244" s="240" t="str">
        <f t="shared" ca="1" si="393"/>
        <v>-0,921467895264969+0,381684499510533i</v>
      </c>
      <c r="CC244" s="240" t="str">
        <f t="shared" ca="1" si="394"/>
        <v>0,705260993948676-0,70526099394847i</v>
      </c>
      <c r="CD244" s="240" t="str">
        <f t="shared" ca="1" si="395"/>
        <v>-0,381684499509886+0,921467895265237i</v>
      </c>
      <c r="CE244" s="240" t="str">
        <f t="shared" ca="1" si="396"/>
        <v>1,70574435932858E-13-0,997389662654801i</v>
      </c>
      <c r="CF244" s="240" t="str">
        <f t="shared" ca="1" si="397"/>
        <v>0,381684499510462+0,921467895264998i</v>
      </c>
      <c r="CG244" s="240" t="str">
        <f t="shared" ca="1" si="398"/>
        <v>-0,705260993948415-0,705260993948731i</v>
      </c>
      <c r="CH244" s="240" t="str">
        <f t="shared" ca="1" si="399"/>
        <v>0,921467895265208+0,381684499509957i</v>
      </c>
      <c r="CI244" s="240" t="str">
        <f t="shared" ca="1" si="400"/>
        <v>-0,997389662654801-2,47308271413292E-13i</v>
      </c>
      <c r="CJ244" s="240" t="str">
        <f t="shared" ca="1" si="401"/>
        <v>0,921467895265017-0,381684499510417i</v>
      </c>
      <c r="CK244" s="240" t="str">
        <f t="shared" ca="1" si="402"/>
        <v>-0,705260993948785+0,705260993948361i</v>
      </c>
      <c r="CL244" s="240" t="str">
        <f t="shared" ca="1" si="403"/>
        <v>0,381684499510028-0,921467895265178i</v>
      </c>
      <c r="CM244" s="240" t="str">
        <f t="shared" ca="1" si="404"/>
        <v>-2,95694587712864E-13+0,997389662654801i</v>
      </c>
      <c r="CN244" s="240" t="str">
        <f t="shared" ca="1" si="405"/>
        <v>-0,381684499510372-0,921467895265035i</v>
      </c>
      <c r="CO244" s="240" t="str">
        <f t="shared" ca="1" si="406"/>
        <v>0,705260993948327+0,705260993948819i</v>
      </c>
      <c r="CP244" s="240" t="str">
        <f t="shared" ca="1" si="407"/>
        <v>-0,92146789526516-0,381684499510073i</v>
      </c>
      <c r="CQ244" s="240" t="str">
        <f t="shared" ca="1" si="408"/>
        <v>0,997389662654801+4,00775942374163E-13i</v>
      </c>
      <c r="CR244" s="240" t="str">
        <f t="shared" ca="1" si="409"/>
        <v>-0,921467895265076+0,381684499510275i</v>
      </c>
      <c r="CS244" s="240" t="str">
        <f t="shared" ca="1" si="410"/>
        <v>0,705260993948894-0,705260993948252i</v>
      </c>
      <c r="CT244" s="240" t="str">
        <f t="shared" ca="1" si="411"/>
        <v>-0,38168449951017+0,92146789526512i</v>
      </c>
      <c r="CU244" s="240" t="str">
        <f t="shared" ca="1" si="412"/>
        <v>4,49162258673734E-13-0,997389662654801i</v>
      </c>
      <c r="CV244" s="240" t="str">
        <f t="shared" ca="1" si="413"/>
        <v>0,38168449951023+0,921467895265094i</v>
      </c>
      <c r="CW244" s="240" t="str">
        <f t="shared" ca="1" si="414"/>
        <v>-0,705260993948939-0,705260993948206i</v>
      </c>
      <c r="CX244" s="240" t="str">
        <f t="shared" ca="1" si="415"/>
        <v>0,921467895265101+0,381684499510214i</v>
      </c>
      <c r="CY244" s="240" t="str">
        <f t="shared" ca="1" si="416"/>
        <v>-0,997389662654801-5,54243613335033E-13i</v>
      </c>
      <c r="CZ244" s="240" t="str">
        <f t="shared" ca="1" si="417"/>
        <v>0,921467895265135-0,381684499510134i</v>
      </c>
      <c r="DA244" s="240" t="str">
        <f t="shared" ca="1" si="418"/>
        <v>-0,70526099394828+0,705260993948866i</v>
      </c>
      <c r="DB244" s="240" t="str">
        <f t="shared" ca="1" si="419"/>
        <v>0,381684499510259-0,921467895265082i</v>
      </c>
      <c r="DC244" s="240" t="str">
        <f t="shared" ca="1" si="420"/>
        <v>4,1788076087648E-13+0,997389662654801i</v>
      </c>
      <c r="DD244" s="240" t="str">
        <f t="shared" ca="1" si="421"/>
        <v>-0,381684499510089-0,921467895265153i</v>
      </c>
      <c r="DE244" s="240" t="str">
        <f t="shared" ca="1" si="422"/>
        <v>0,705260993948832+0,705260993948315i</v>
      </c>
      <c r="DF244" s="240" t="str">
        <f t="shared" ca="1" si="423"/>
        <v>-0,921467895265042-0,381684499510356i</v>
      </c>
      <c r="DG244" s="240" t="str">
        <f t="shared" ca="1" si="424"/>
        <v>0,997389662654801-3,12799406215181E-13i</v>
      </c>
      <c r="DH244" s="240" t="str">
        <f t="shared" ca="1" si="425"/>
        <v>-0,921467895265172+0,381684499510044i</v>
      </c>
      <c r="DI244" s="240" t="str">
        <f t="shared" ca="1" si="426"/>
        <v>0,705260993948349-0,705260993948797i</v>
      </c>
      <c r="DJ244" s="240" t="str">
        <f t="shared" ca="1" si="427"/>
        <v>-0,381684499510401+0,921467895265023i</v>
      </c>
      <c r="DK244" s="240" t="str">
        <f t="shared" ca="1" si="428"/>
        <v>-2,64413089915609E-13-0,997389662654801i</v>
      </c>
      <c r="DL244" s="240" t="str">
        <f t="shared" ca="1" si="429"/>
        <v>0,381684499509947+0,921467895265212i</v>
      </c>
      <c r="DM244" s="240" t="str">
        <f t="shared" ca="1" si="430"/>
        <v>-0,705260993948723-0,705260993948423i</v>
      </c>
      <c r="DN244" s="240" t="str">
        <f t="shared" ca="1" si="431"/>
        <v>0,921467895265005+0,381684499510446i</v>
      </c>
      <c r="DO244" s="240" t="str">
        <f t="shared" ca="1" si="432"/>
        <v>-0,997389662654801+2,16026773616038E-13i</v>
      </c>
      <c r="DP244" s="240" t="str">
        <f t="shared" ca="1" si="433"/>
        <v>0,921467895265231-0,381684499509902i</v>
      </c>
      <c r="DQ244" s="240" t="str">
        <f t="shared" ca="1" si="434"/>
        <v>-0,705260993948458+0,705260993948688i</v>
      </c>
      <c r="DR244" s="240" t="str">
        <f t="shared" ca="1" si="435"/>
        <v>0,381684499510543-0,921467895264965i</v>
      </c>
      <c r="DS244" s="240" t="str">
        <f t="shared" ca="1" si="436"/>
        <v>1,1094541895474E-13+0,997389662654801i</v>
      </c>
      <c r="DT244" s="240" t="str">
        <f t="shared" ca="1" si="437"/>
        <v>-0,381684499509857-0,921467895265249i</v>
      </c>
      <c r="DU244" s="240" t="str">
        <f t="shared" ca="1" si="438"/>
        <v>0,705260993948614+0,705260993948532i</v>
      </c>
      <c r="DV244" s="240" t="str">
        <f t="shared" ca="1" si="439"/>
        <v>-0,921467895264946-0,381684499510588i</v>
      </c>
      <c r="DW244" s="240" t="str">
        <f t="shared" ca="1" si="440"/>
        <v>0,997389662654801-6,25591026551681E-14i</v>
      </c>
      <c r="DX244" s="240" t="str">
        <f t="shared" ca="1" si="441"/>
        <v>-0,92146789526529+0,381684499509761i</v>
      </c>
      <c r="DY244" s="240" t="str">
        <f t="shared" ca="1" si="442"/>
        <v>0,705260993948565-0,70526099394858i</v>
      </c>
      <c r="DZ244" s="240" t="str">
        <f t="shared" ca="1" si="443"/>
        <v>-0,381684499510684+0,921467895264907i</v>
      </c>
      <c r="EA244" s="240" t="str">
        <f t="shared" ca="1" si="444"/>
        <v>4,25222520061303E-14-0,997389662654801i</v>
      </c>
      <c r="EB244" s="240" t="str">
        <f t="shared" ca="1" si="445"/>
        <v>0,381684499510607+0,921467895264938i</v>
      </c>
      <c r="EC244" s="240" t="str">
        <f t="shared" ca="1" si="446"/>
        <v>-0,705260993948546-0,7052609939486i</v>
      </c>
      <c r="ED244" s="240" t="str">
        <f t="shared" ca="1" si="447"/>
        <v>0,921467895265279+0,381684499509787i</v>
      </c>
      <c r="EE244" s="240" t="str">
        <f t="shared" ca="1" si="448"/>
        <v>-0,997389662654801-9,09085683057019E-14i</v>
      </c>
      <c r="EF244" s="240" t="str">
        <f t="shared" ca="1" si="449"/>
        <v>0,921467895264957-0,381684499510562i</v>
      </c>
      <c r="EG244" s="240" t="str">
        <f t="shared" ca="1" si="450"/>
        <v>-0,705260993948674+0,705260993948472i</v>
      </c>
      <c r="EH244" s="240" t="str">
        <f t="shared" ca="1" si="451"/>
        <v>0,381684499509883-0,921467895265238i</v>
      </c>
      <c r="EI244" s="240" t="str">
        <f t="shared" ca="1" si="452"/>
        <v>-1,39294884605274E-13+0,997389662654801i</v>
      </c>
      <c r="EJ244" s="240" t="str">
        <f t="shared" ca="1" si="453"/>
        <v>-0,381684499510517-0,921467895264976i</v>
      </c>
      <c r="EK244" s="240" t="str">
        <f t="shared" ca="1" si="454"/>
        <v>0,705260993948438+0,705260993948709i</v>
      </c>
      <c r="EL244" s="240" t="str">
        <f t="shared" ca="1" si="455"/>
        <v>-0,92146789526522-0,381684499509928i</v>
      </c>
      <c r="EM244" s="240" t="str">
        <f t="shared" ca="1" si="456"/>
        <v>0,997389662654801+2,44376239266572E-13i</v>
      </c>
      <c r="EN244" s="240"/>
      <c r="EO244" s="240"/>
      <c r="EP244" s="240"/>
    </row>
    <row r="245" spans="1:146">
      <c r="A245" s="268">
        <f t="shared" si="323"/>
        <v>2.8320312500000021E-3</v>
      </c>
      <c r="B245" s="267">
        <v>145</v>
      </c>
      <c r="C245" s="266">
        <f t="shared" si="324"/>
        <v>29000</v>
      </c>
      <c r="N245" s="265">
        <f t="shared" ca="1" si="327"/>
        <v>2.9973611770460384</v>
      </c>
      <c r="O245" s="240">
        <f t="shared" ca="1" si="328"/>
        <v>0.99736117704603844</v>
      </c>
      <c r="P245" s="240" t="str">
        <f t="shared" ca="1" si="329"/>
        <v>-0,911797318015444+0,404171953923702i</v>
      </c>
      <c r="Q245" s="240" t="str">
        <f t="shared" ca="1" si="330"/>
        <v>0,669786829662033-0,738995886517606i</v>
      </c>
      <c r="R245" s="240" t="str">
        <f t="shared" ca="1" si="331"/>
        <v>-0,312853989822053+0,947022543834666i</v>
      </c>
      <c r="S245" s="240" t="str">
        <f t="shared" ca="1" si="332"/>
        <v>-0,097758490449727-0,992558610372027i</v>
      </c>
      <c r="T245" s="240" t="str">
        <f t="shared" ca="1" si="333"/>
        <v>0,49159752116613+0,867790985584649i</v>
      </c>
      <c r="U245" s="241" t="str">
        <f t="shared" ca="1" si="334"/>
        <v>-0,801088009009764-0,5941273594941i</v>
      </c>
      <c r="V245" s="240" t="str">
        <f t="shared" ca="1" si="335"/>
        <v>0,973127424861551+0,218523070775116i</v>
      </c>
      <c r="W245" s="240" t="str">
        <f t="shared" ca="1" si="336"/>
        <v>-0,978197161692395+0,194575513196295i</v>
      </c>
      <c r="X245" s="240" t="str">
        <f t="shared" ca="1" si="337"/>
        <v>0,815427351579821-0,574288735545263i</v>
      </c>
      <c r="Y245" s="240" t="str">
        <f t="shared" ca="1" si="338"/>
        <v>-0,512746118071128+0,855465216055947i</v>
      </c>
      <c r="Z245" s="240" t="str">
        <f t="shared" ca="1" si="339"/>
        <v>0,122087655099653-0,989860556821479i</v>
      </c>
      <c r="AA245" s="240" t="str">
        <f t="shared" ca="1" si="340"/>
        <v>0,289518667384986+0,954415139608693i</v>
      </c>
      <c r="AB245" s="240" t="str">
        <f t="shared" ca="1" si="341"/>
        <v>-0,651449235462856-0,755210706421406i</v>
      </c>
      <c r="AC245" s="240" t="str">
        <f t="shared" ca="1" si="342"/>
        <v>0,901603825426602+0,42642685123568i</v>
      </c>
      <c r="AD245" s="240" t="str">
        <f t="shared" ca="1" si="343"/>
        <v>-0,99706079050638-0,0244764685657829i</v>
      </c>
      <c r="AE245" s="240" t="str">
        <f t="shared" ca="1" si="344"/>
        <v>0,921441577994202-0,381673598539661i</v>
      </c>
      <c r="AF245" s="240" t="str">
        <f t="shared" ca="1" si="345"/>
        <v>-0,687720969319922+0,722335923124641i</v>
      </c>
      <c r="AG245" s="240" t="str">
        <f t="shared" ca="1" si="346"/>
        <v>0,336000860714107-0,939059497091659i</v>
      </c>
      <c r="AH245" s="240" t="str">
        <f t="shared" ca="1" si="347"/>
        <v>0,073370439740674+0,994658783729837i</v>
      </c>
      <c r="AI245" s="240" t="str">
        <f t="shared" ca="1" si="348"/>
        <v>-0,470152804296396-0,879594030272429i</v>
      </c>
      <c r="AJ245" s="240" t="str">
        <f t="shared" ca="1" si="349"/>
        <v>0,786266120977684+0,613608103337435i</v>
      </c>
      <c r="AK245" s="240" t="str">
        <f t="shared" ca="1" si="350"/>
        <v>-0,967471512457548-0,242338998227201i</v>
      </c>
      <c r="AL245" s="240" t="str">
        <f t="shared" ca="1" si="351"/>
        <v>0,982677669130184-0,170510750603968i</v>
      </c>
      <c r="AM245" s="240" t="str">
        <f t="shared" ca="1" si="352"/>
        <v>-0,82927551120408+0,554104181536171i</v>
      </c>
      <c r="AN245" s="240" t="str">
        <f t="shared" ca="1" si="353"/>
        <v>0,533585855887422-0,842624146268992i</v>
      </c>
      <c r="AO245" s="240" t="str">
        <f t="shared" ca="1" si="354"/>
        <v>-0,146343278711302+0,986566248284769i</v>
      </c>
      <c r="AP245" s="240" t="str">
        <f t="shared" ca="1" si="355"/>
        <v>-0,266008949728385-0,961232831390533i</v>
      </c>
      <c r="AQ245" s="240" t="str">
        <f t="shared" ca="1" si="356"/>
        <v>0,63271923260359+0,770970615634722i</v>
      </c>
      <c r="AR245" s="240" t="str">
        <f t="shared" ca="1" si="357"/>
        <v>0,63271923260359+0,770970615634722i</v>
      </c>
      <c r="AS245" s="240" t="str">
        <f t="shared" ca="1" si="358"/>
        <v>0,996159811829043+0,0489381934217395i</v>
      </c>
      <c r="AT245" s="240" t="str">
        <f t="shared" ca="1" si="359"/>
        <v>-0,930530796021405+0,358945337251274i</v>
      </c>
      <c r="AU245" s="240" t="str">
        <f t="shared" ca="1" si="360"/>
        <v>0,705240851581456-0,705240851581445i</v>
      </c>
      <c r="AV245" s="240" t="str">
        <f t="shared" ca="1" si="361"/>
        <v>-0,358945337251274+0,930530796021405i</v>
      </c>
      <c r="AW245" s="240" t="str">
        <f t="shared" ca="1" si="362"/>
        <v>-0,0489381934217253-0,996159811829044i</v>
      </c>
      <c r="AX245" s="240" t="str">
        <f t="shared" ca="1" si="363"/>
        <v>0,448424884957495+0,890867240406513i</v>
      </c>
      <c r="AY245" s="240" t="str">
        <f t="shared" ca="1" si="364"/>
        <v>-0,770970615634912-0,63271923260336i</v>
      </c>
      <c r="AZ245" s="240" t="str">
        <f t="shared" ca="1" si="365"/>
        <v>0,961232831390424+0,266008949728781i</v>
      </c>
      <c r="BA245" s="240" t="str">
        <f t="shared" ca="1" si="366"/>
        <v>-0,986566248284786+0,14634327871119i</v>
      </c>
      <c r="BB245" s="240" t="str">
        <f t="shared" ca="1" si="367"/>
        <v>0,8426241462689-0,533585855887566i</v>
      </c>
      <c r="BC245" s="240" t="str">
        <f t="shared" ca="1" si="368"/>
        <v>-0,554104181536583+0,829275511203805i</v>
      </c>
      <c r="BD245" s="240" t="str">
        <f t="shared" ca="1" si="369"/>
        <v>0,170510750604177-0,982677669130147i</v>
      </c>
      <c r="BE245" s="240" t="str">
        <f t="shared" ca="1" si="370"/>
        <v>0,242338998227284+0,967471512457527i</v>
      </c>
      <c r="BF245" s="240" t="str">
        <f t="shared" ca="1" si="371"/>
        <v>-0,613608103337748-0,78626612097744i</v>
      </c>
      <c r="BG245" s="240" t="str">
        <f t="shared" ca="1" si="372"/>
        <v>0,879594030272288+0,470152804296658i</v>
      </c>
      <c r="BH245" s="240" t="str">
        <f t="shared" ca="1" si="373"/>
        <v>-0,994658783729843-0,0733704397405893i</v>
      </c>
      <c r="BI245" s="240" t="str">
        <f t="shared" ca="1" si="374"/>
        <v>0,93905949709153-0,336000860714467i</v>
      </c>
      <c r="BJ245" s="240" t="str">
        <f t="shared" ca="1" si="375"/>
        <v>-0,722335923124845+0,687720969319706i</v>
      </c>
      <c r="BK245" s="240" t="str">
        <f t="shared" ca="1" si="376"/>
        <v>0,381673598539667-0,921441577994199i</v>
      </c>
      <c r="BL245" s="240" t="str">
        <f t="shared" ca="1" si="377"/>
        <v>0,0244764685660662+0,997060790506373i</v>
      </c>
      <c r="BM245" s="240" t="str">
        <f t="shared" ca="1" si="378"/>
        <v>-0,426426851235302-0,901603825426781i</v>
      </c>
      <c r="BN245" s="240" t="str">
        <f t="shared" ca="1" si="379"/>
        <v>0,755210706421341+0,651449235462932i</v>
      </c>
      <c r="BO245" s="240" t="str">
        <f t="shared" ca="1" si="380"/>
        <v>-0,954415139608777-0,289518667384708i</v>
      </c>
      <c r="BP245" s="240" t="str">
        <f t="shared" ca="1" si="381"/>
        <v>0,989860556821529-0,122087655099246i</v>
      </c>
      <c r="BQ245" s="240" t="str">
        <f t="shared" ca="1" si="382"/>
        <v>-0,855465216056008+0,512746118071025i</v>
      </c>
      <c r="BR245" s="240" t="str">
        <f t="shared" ca="1" si="383"/>
        <v>0,574288735545102-0,815427351579935i</v>
      </c>
      <c r="BS245" s="240" t="str">
        <f t="shared" ca="1" si="384"/>
        <v>-0,194575513195818+0,97819716169249i</v>
      </c>
      <c r="BT245" s="240" t="str">
        <f t="shared" ca="1" si="385"/>
        <v>-0,218523070774905-0,973127424861598i</v>
      </c>
      <c r="BU245" s="240" t="str">
        <f t="shared" ca="1" si="386"/>
        <v>0,594127359494182+0,801088009009702i</v>
      </c>
      <c r="BV245" s="240" t="str">
        <f t="shared" ca="1" si="387"/>
        <v>-0,867790985584842-0,491597521165788i</v>
      </c>
      <c r="BW245" s="240" t="str">
        <f t="shared" ca="1" si="388"/>
        <v>0,992558610371996+0,0977584904500356i</v>
      </c>
      <c r="BX245" s="240" t="str">
        <f t="shared" ca="1" si="389"/>
        <v>-0,947022543834641+0,312853989822129i</v>
      </c>
      <c r="BY245" s="240" t="str">
        <f t="shared" ca="1" si="390"/>
        <v>0,738995886517358-0,669786829662307i</v>
      </c>
      <c r="BZ245" s="240" t="str">
        <f t="shared" ca="1" si="391"/>
        <v>-0,404171953923989+0,911797318015316i</v>
      </c>
      <c r="CA245" s="240" t="str">
        <f t="shared" ca="1" si="392"/>
        <v>1,41738954561615E-14-0,997361177046038i</v>
      </c>
      <c r="CB245" s="240" t="str">
        <f t="shared" ca="1" si="393"/>
        <v>0,404171953923963+0,911797318015328i</v>
      </c>
      <c r="CC245" s="240" t="str">
        <f t="shared" ca="1" si="394"/>
        <v>-0,738995886517358-0,669786829662307i</v>
      </c>
      <c r="CD245" s="240" t="str">
        <f t="shared" ca="1" si="395"/>
        <v>0,947022543834632+0,312853989822156i</v>
      </c>
      <c r="CE245" s="240" t="str">
        <f t="shared" ca="1" si="396"/>
        <v>-0,992558610371999+0,0977584904500074i</v>
      </c>
      <c r="CF245" s="240" t="str">
        <f t="shared" ca="1" si="397"/>
        <v>0,867790985584856-0,491597521165763i</v>
      </c>
      <c r="CG245" s="240" t="str">
        <f t="shared" ca="1" si="398"/>
        <v>-0,594127359494182+0,801088009009702i</v>
      </c>
      <c r="CH245" s="240" t="str">
        <f t="shared" ca="1" si="399"/>
        <v>0,218523070774932-0,973127424861592i</v>
      </c>
      <c r="CI245" s="240" t="str">
        <f t="shared" ca="1" si="400"/>
        <v>0,194575513196792+0,978197161692297i</v>
      </c>
      <c r="CJ245" s="240" t="str">
        <f t="shared" ca="1" si="401"/>
        <v>-0,574288735545102-0,815427351579935i</v>
      </c>
      <c r="CK245" s="240" t="str">
        <f t="shared" ca="1" si="402"/>
        <v>0,85546521605598+0,512746118071073i</v>
      </c>
      <c r="CL245" s="240" t="str">
        <f t="shared" ca="1" si="403"/>
        <v>-0,989860556821525-0,122087655099274i</v>
      </c>
      <c r="CM245" s="240" t="str">
        <f t="shared" ca="1" si="404"/>
        <v>0,954415139608786-0,289518667384681i</v>
      </c>
      <c r="CN245" s="240" t="str">
        <f t="shared" ca="1" si="405"/>
        <v>-0,755210706421341+0,651449235462932i</v>
      </c>
      <c r="CO245" s="240" t="str">
        <f t="shared" ca="1" si="406"/>
        <v>0,426426851235353-0,901603825426757i</v>
      </c>
      <c r="CP245" s="240" t="str">
        <f t="shared" ca="1" si="407"/>
        <v>-0,0244764685660662+0,997060790506373i</v>
      </c>
      <c r="CQ245" s="240" t="str">
        <f t="shared" ca="1" si="408"/>
        <v>-0,381673598539641-0,92144157799421i</v>
      </c>
      <c r="CR245" s="240" t="str">
        <f t="shared" ca="1" si="409"/>
        <v>0,722335923124845+0,687720969319706i</v>
      </c>
      <c r="CS245" s="240" t="str">
        <f t="shared" ca="1" si="410"/>
        <v>-0,93905949709152-0,336000860714494i</v>
      </c>
      <c r="CT245" s="240" t="str">
        <f t="shared" ca="1" si="411"/>
        <v>0,994658783729843-0,0733704397405893i</v>
      </c>
      <c r="CU245" s="240" t="str">
        <f t="shared" ca="1" si="412"/>
        <v>-0,879594030272302+0,470152804296633i</v>
      </c>
      <c r="CV245" s="240" t="str">
        <f t="shared" ca="1" si="413"/>
        <v>0,61360810333777-0,786266120977423i</v>
      </c>
      <c r="CW245" s="240" t="str">
        <f t="shared" ca="1" si="414"/>
        <v>-0,242338998227312+0,96747151245752i</v>
      </c>
      <c r="CX245" s="240" t="str">
        <f t="shared" ca="1" si="415"/>
        <v>-0,170510750604177-0,982677669130147i</v>
      </c>
      <c r="CY245" s="240" t="str">
        <f t="shared" ca="1" si="416"/>
        <v>0,554104181535758+0,829275511204357i</v>
      </c>
      <c r="CZ245" s="240" t="str">
        <f t="shared" ca="1" si="417"/>
        <v>-0,84262414626887-0,533585855887614i</v>
      </c>
      <c r="DA245" s="240" t="str">
        <f t="shared" ca="1" si="418"/>
        <v>0,986566248284782+0,146343278711218i</v>
      </c>
      <c r="DB245" s="240" t="str">
        <f t="shared" ca="1" si="419"/>
        <v>-0,961232831390424+0,266008949728781i</v>
      </c>
      <c r="DC245" s="240" t="str">
        <f t="shared" ca="1" si="420"/>
        <v>0,770970615634912-0,63271923260336i</v>
      </c>
      <c r="DD245" s="240" t="str">
        <f t="shared" ca="1" si="421"/>
        <v>-0,448424884957533+0,890867240406494i</v>
      </c>
      <c r="DE245" s="240" t="str">
        <f t="shared" ca="1" si="422"/>
        <v>0,0489381934217536-0,996159811829043i</v>
      </c>
      <c r="DF245" s="240" t="str">
        <f t="shared" ca="1" si="423"/>
        <v>0,358945337251247+0,930530796021415i</v>
      </c>
      <c r="DG245" s="240" t="str">
        <f t="shared" ca="1" si="424"/>
        <v>-0,705240851581445-0,705240851581456i</v>
      </c>
      <c r="DH245" s="240" t="str">
        <f t="shared" ca="1" si="425"/>
        <v>0,93053079602141+0,35894533725126i</v>
      </c>
      <c r="DI245" s="240" t="str">
        <f t="shared" ca="1" si="426"/>
        <v>-0,996159811829043+0,0489381934217395i</v>
      </c>
      <c r="DJ245" s="240" t="str">
        <f t="shared" ca="1" si="427"/>
        <v>0,890867240406526-0,44842488495747i</v>
      </c>
      <c r="DK245" s="240" t="str">
        <f t="shared" ca="1" si="428"/>
        <v>-0,632719232603371+0,770970615634903i</v>
      </c>
      <c r="DL245" s="240" t="str">
        <f t="shared" ca="1" si="429"/>
        <v>0,266008949728795-0,96123283139042i</v>
      </c>
      <c r="DM245" s="240" t="str">
        <f t="shared" ca="1" si="430"/>
        <v>0,146343278711204+0,986566248284784i</v>
      </c>
      <c r="DN245" s="240" t="str">
        <f t="shared" ca="1" si="431"/>
        <v>-0,533585855887554-0,842624146268908i</v>
      </c>
      <c r="DO245" s="240" t="str">
        <f t="shared" ca="1" si="432"/>
        <v>0,829275511204349+0,55410418153577i</v>
      </c>
      <c r="DP245" s="240" t="str">
        <f t="shared" ca="1" si="433"/>
        <v>-0,982677669130145-0,170510750604191i</v>
      </c>
      <c r="DQ245" s="240" t="str">
        <f t="shared" ca="1" si="434"/>
        <v>0,967471512457524-0,242338998227298i</v>
      </c>
      <c r="DR245" s="240" t="str">
        <f t="shared" ca="1" si="435"/>
        <v>-0,786266120977467+0,613608103337715i</v>
      </c>
      <c r="DS245" s="240" t="str">
        <f t="shared" ca="1" si="436"/>
        <v>0,470152804296695-0,879594030272268i</v>
      </c>
      <c r="DT245" s="240" t="str">
        <f t="shared" ca="1" si="437"/>
        <v>-0,0733704397406033+0,994658783729842i</v>
      </c>
      <c r="DU245" s="240" t="str">
        <f t="shared" ca="1" si="438"/>
        <v>-0,33600086071448-0,939059497091525i</v>
      </c>
      <c r="DV245" s="240" t="str">
        <f t="shared" ca="1" si="439"/>
        <v>0,687720969319696+0,722335923124855i</v>
      </c>
      <c r="DW245" s="240" t="str">
        <f t="shared" ca="1" si="440"/>
        <v>-0,921441577994205-0,381673598539654i</v>
      </c>
      <c r="DX245" s="240" t="str">
        <f t="shared" ca="1" si="441"/>
        <v>0,997060790506373-0,0244764685660521i</v>
      </c>
      <c r="DY245" s="240" t="str">
        <f t="shared" ca="1" si="442"/>
        <v>-0,901603825426787+0,426426851235289i</v>
      </c>
      <c r="DZ245" s="240" t="str">
        <f t="shared" ca="1" si="443"/>
        <v>0,651449235462942-0,755210706421332i</v>
      </c>
      <c r="EA245" s="240" t="str">
        <f t="shared" ca="1" si="444"/>
        <v>-0,289518667384695+0,954415139608781i</v>
      </c>
      <c r="EB245" s="240" t="str">
        <f t="shared" ca="1" si="445"/>
        <v>-0,12208765509926-0,989860556821527i</v>
      </c>
      <c r="EC245" s="240" t="str">
        <f t="shared" ca="1" si="446"/>
        <v>0,512746118071013+0,855465216056016i</v>
      </c>
      <c r="ED245" s="240" t="str">
        <f t="shared" ca="1" si="447"/>
        <v>-0,815427351579927-0,574288735545113i</v>
      </c>
      <c r="EE245" s="240" t="str">
        <f t="shared" ca="1" si="448"/>
        <v>0,978197161692294+0,194575513196806i</v>
      </c>
      <c r="EF245" s="240" t="str">
        <f t="shared" ca="1" si="449"/>
        <v>-0,973127424861595+0,218523070774918i</v>
      </c>
      <c r="EG245" s="240" t="str">
        <f t="shared" ca="1" si="450"/>
        <v>0,801088009009728-0,594127359494148i</v>
      </c>
      <c r="EH245" s="240" t="str">
        <f t="shared" ca="1" si="451"/>
        <v>-0,4915975211658+0,867790985584835i</v>
      </c>
      <c r="EI245" s="240" t="str">
        <f t="shared" ca="1" si="452"/>
        <v>0,0977584904500497-0,992558610371995i</v>
      </c>
      <c r="EJ245" s="240" t="str">
        <f t="shared" ca="1" si="453"/>
        <v>0,312853989822143+0,947022543834637i</v>
      </c>
      <c r="EK245" s="240" t="str">
        <f t="shared" ca="1" si="454"/>
        <v>-0,669786829662275-0,738995886517386i</v>
      </c>
      <c r="EL245" s="240" t="str">
        <f t="shared" ca="1" si="455"/>
        <v>0,911797318015299+0,404171953924028i</v>
      </c>
      <c r="EM245" s="240" t="str">
        <f t="shared" ca="1" si="456"/>
        <v>-0,997361177046038-2,83477909123231E-14i</v>
      </c>
      <c r="EN245" s="240"/>
      <c r="EO245" s="240"/>
      <c r="EP245" s="240"/>
    </row>
    <row r="246" spans="1:146">
      <c r="A246" s="268">
        <f t="shared" si="323"/>
        <v>2.8515625000000021E-3</v>
      </c>
      <c r="B246" s="267">
        <v>146</v>
      </c>
      <c r="C246" s="266">
        <f t="shared" si="324"/>
        <v>29200</v>
      </c>
      <c r="N246" s="265">
        <f t="shared" ca="1" si="327"/>
        <v>2.9973304089991641</v>
      </c>
      <c r="O246" s="240">
        <f t="shared" ca="1" si="328"/>
        <v>0.99733040899916392</v>
      </c>
      <c r="P246" s="240" t="str">
        <f t="shared" ca="1" si="329"/>
        <v>-0,901576011441669+0,426413696200501i</v>
      </c>
      <c r="Q246" s="240" t="str">
        <f t="shared" ca="1" si="330"/>
        <v>0,632699713561248-0,77094683161289i</v>
      </c>
      <c r="R246" s="240" t="str">
        <f t="shared" ca="1" si="331"/>
        <v>-0,242331522201587+0,967441666490493i</v>
      </c>
      <c r="S246" s="240" t="str">
        <f t="shared" ca="1" si="332"/>
        <v>-0,194569510648093-0,97816698484492i</v>
      </c>
      <c r="T246" s="240" t="str">
        <f t="shared" ca="1" si="333"/>
        <v>0,594109030989965+0,801063295882793i</v>
      </c>
      <c r="U246" s="241" t="str">
        <f t="shared" ca="1" si="334"/>
        <v>-0,879566895277582-0,470138300339587i</v>
      </c>
      <c r="V246" s="240" t="str">
        <f t="shared" ca="1" si="335"/>
        <v>0,996129080843611+0,0489366837056077i</v>
      </c>
      <c r="W246" s="240" t="str">
        <f t="shared" ca="1" si="336"/>
        <v>-0,921413152025424+0,381661824117913i</v>
      </c>
      <c r="X246" s="240" t="str">
        <f t="shared" ca="1" si="337"/>
        <v>0,669766167104642-0,738973088898639i</v>
      </c>
      <c r="Y246" s="240" t="str">
        <f t="shared" ca="1" si="338"/>
        <v>-0,289509735892362+0,954385696423607i</v>
      </c>
      <c r="Z246" s="240" t="str">
        <f t="shared" ca="1" si="339"/>
        <v>-0,146338764101174-0,986535813255546i</v>
      </c>
      <c r="AA246" s="240" t="str">
        <f t="shared" ca="1" si="340"/>
        <v>0,554087087725202+0,829249928508072i</v>
      </c>
      <c r="AB246" s="240" t="str">
        <f t="shared" ca="1" si="341"/>
        <v>-0,855438825421879-0,512730300133781i</v>
      </c>
      <c r="AC246" s="240" t="str">
        <f t="shared" ca="1" si="342"/>
        <v>0,992527990481702+0,0977554746538213i</v>
      </c>
      <c r="AD246" s="240" t="str">
        <f t="shared" ca="1" si="343"/>
        <v>-0,939030527619707+0,33599049527136i</v>
      </c>
      <c r="AE246" s="240" t="str">
        <f t="shared" ca="1" si="344"/>
        <v>0,70521909528688-0,705219095286843i</v>
      </c>
      <c r="AF246" s="240" t="str">
        <f t="shared" ca="1" si="345"/>
        <v>-0,335990495271315+0,939030527619723i</v>
      </c>
      <c r="AG246" s="240" t="str">
        <f t="shared" ca="1" si="346"/>
        <v>-0,0977554746537692-0,992527990481707i</v>
      </c>
      <c r="AH246" s="240" t="str">
        <f t="shared" ca="1" si="347"/>
        <v>0,512730300133815+0,855438825421858i</v>
      </c>
      <c r="AI246" s="240" t="str">
        <f t="shared" ca="1" si="348"/>
        <v>-0,829249928508098-0,554087087725163i</v>
      </c>
      <c r="AJ246" s="240" t="str">
        <f t="shared" ca="1" si="349"/>
        <v>0,986535813255538+0,146338764101226i</v>
      </c>
      <c r="AK246" s="240" t="str">
        <f t="shared" ca="1" si="350"/>
        <v>-0,954385696423592+0,289509735892413i</v>
      </c>
      <c r="AL246" s="240" t="str">
        <f t="shared" ca="1" si="351"/>
        <v>0,738973088898674-0,669766167104604i</v>
      </c>
      <c r="AM246" s="240" t="str">
        <f t="shared" ca="1" si="352"/>
        <v>-0,381661824117876+0,921413152025439i</v>
      </c>
      <c r="AN246" s="240" t="str">
        <f t="shared" ca="1" si="353"/>
        <v>-0,0489366837055555-0,996129080843614i</v>
      </c>
      <c r="AO246" s="240" t="str">
        <f t="shared" ca="1" si="354"/>
        <v>0,470138300339534+0,87956689527761i</v>
      </c>
      <c r="AP246" s="240" t="str">
        <f t="shared" ca="1" si="355"/>
        <v>-0,801063295882823-0,594109030989925i</v>
      </c>
      <c r="AQ246" s="240" t="str">
        <f t="shared" ca="1" si="356"/>
        <v>0,978166984844909+0,194569510648147i</v>
      </c>
      <c r="AR246" s="240" t="str">
        <f t="shared" ca="1" si="357"/>
        <v>0,978166984844909+0,194569510648147i</v>
      </c>
      <c r="AS246" s="240" t="str">
        <f t="shared" ca="1" si="358"/>
        <v>0,770946831612723-0,632699713561451i</v>
      </c>
      <c r="AT246" s="240" t="str">
        <f t="shared" ca="1" si="359"/>
        <v>-0,42641369620013+0,901576011441843i</v>
      </c>
      <c r="AU246" s="240" t="str">
        <f t="shared" ca="1" si="360"/>
        <v>4,49135141990154E-13-0,997330408999164i</v>
      </c>
      <c r="AV246" s="240" t="str">
        <f t="shared" ca="1" si="361"/>
        <v>0,426413696200215+0,901576011441803i</v>
      </c>
      <c r="AW246" s="240" t="str">
        <f t="shared" ca="1" si="362"/>
        <v>-0,770946831612783-0,63269971356138i</v>
      </c>
      <c r="AX246" s="240" t="str">
        <f t="shared" ca="1" si="363"/>
        <v>0,967441666490479+0,242331522201643i</v>
      </c>
      <c r="AY246" s="240" t="str">
        <f t="shared" ca="1" si="364"/>
        <v>-0,97816698484489+0,19456951064824i</v>
      </c>
      <c r="AZ246" s="240" t="str">
        <f t="shared" ca="1" si="365"/>
        <v>0,801063295882641-0,594109030990171i</v>
      </c>
      <c r="BA246" s="240" t="str">
        <f t="shared" ca="1" si="366"/>
        <v>-0,470138300339202+0,879566895277787i</v>
      </c>
      <c r="BB246" s="240" t="str">
        <f t="shared" ca="1" si="367"/>
        <v>0,0489366837060562-0,996129080843589i</v>
      </c>
      <c r="BC246" s="240" t="str">
        <f t="shared" ca="1" si="368"/>
        <v>0,381661824117596+0,921413152025555i</v>
      </c>
      <c r="BD246" s="240" t="str">
        <f t="shared" ca="1" si="369"/>
        <v>-0,738973088898527-0,669766167104765i</v>
      </c>
      <c r="BE246" s="240" t="str">
        <f t="shared" ca="1" si="370"/>
        <v>0,95438569642359+0,289509735892419i</v>
      </c>
      <c r="BF246" s="240" t="str">
        <f t="shared" ca="1" si="371"/>
        <v>-0,986535813255524+0,146338764101318i</v>
      </c>
      <c r="BG246" s="240" t="str">
        <f t="shared" ca="1" si="372"/>
        <v>0,829249928507929-0,554087087725418i</v>
      </c>
      <c r="BH246" s="240" t="str">
        <f t="shared" ca="1" si="373"/>
        <v>-0,512730300133491+0,855438825422052i</v>
      </c>
      <c r="BI246" s="240" t="str">
        <f t="shared" ca="1" si="374"/>
        <v>0,0977554746542683-0,992527990481659i</v>
      </c>
      <c r="BJ246" s="240" t="str">
        <f t="shared" ca="1" si="375"/>
        <v>0,335990495271037+0,939030527619823i</v>
      </c>
      <c r="BK246" s="240" t="str">
        <f t="shared" ca="1" si="376"/>
        <v>-0,705219095286727-0,705219095286998i</v>
      </c>
      <c r="BL246" s="240" t="str">
        <f t="shared" ca="1" si="377"/>
        <v>0,939030527619703+0,335990495271372i</v>
      </c>
      <c r="BM246" s="240" t="str">
        <f t="shared" ca="1" si="378"/>
        <v>-0,992527990481692+0,0977554746539146i</v>
      </c>
      <c r="BN246" s="240" t="str">
        <f t="shared" ca="1" si="379"/>
        <v>0,855438825421725-0,512730300134037i</v>
      </c>
      <c r="BO246" s="240" t="str">
        <f t="shared" ca="1" si="380"/>
        <v>-0,554087087724888+0,829249928508283i</v>
      </c>
      <c r="BP246" s="240" t="str">
        <f t="shared" ca="1" si="381"/>
        <v>0,146338764101669-0,986535813255472i</v>
      </c>
      <c r="BQ246" s="240" t="str">
        <f t="shared" ca="1" si="382"/>
        <v>0,289509735892079+0,954385696423694i</v>
      </c>
      <c r="BR246" s="240" t="str">
        <f t="shared" ca="1" si="383"/>
        <v>-0,669766167104481-0,738973088898785i</v>
      </c>
      <c r="BS246" s="240" t="str">
        <f t="shared" ca="1" si="384"/>
        <v>0,921413152025419+0,381661824117924i</v>
      </c>
      <c r="BT246" s="240" t="str">
        <f t="shared" ca="1" si="385"/>
        <v>-0,996129080843607+0,0489366837057014i</v>
      </c>
      <c r="BU246" s="240" t="str">
        <f t="shared" ca="1" si="386"/>
        <v>0,879566895277487-0,470138300339763i</v>
      </c>
      <c r="BV246" s="240" t="str">
        <f t="shared" ca="1" si="387"/>
        <v>-0,59410903098966+0,801063295883021i</v>
      </c>
      <c r="BW246" s="240" t="str">
        <f t="shared" ca="1" si="388"/>
        <v>0,194569510648588-0,978166984844821i</v>
      </c>
      <c r="BX246" s="240" t="str">
        <f t="shared" ca="1" si="389"/>
        <v>0,242331522201298+0,967441666490565i</v>
      </c>
      <c r="BY246" s="240" t="str">
        <f t="shared" ca="1" si="390"/>
        <v>-0,632699713561093-0,770946831613017i</v>
      </c>
      <c r="BZ246" s="240" t="str">
        <f t="shared" ca="1" si="391"/>
        <v>0,901576011441646+0,426413696200549i</v>
      </c>
      <c r="CA246" s="240" t="str">
        <f t="shared" ca="1" si="392"/>
        <v>-0,997330408999164+9,38339441934992E-14i</v>
      </c>
      <c r="CB246" s="240" t="str">
        <f t="shared" ca="1" si="393"/>
        <v>0,901576011441565-0,426413696200718i</v>
      </c>
      <c r="CC246" s="240" t="str">
        <f t="shared" ca="1" si="394"/>
        <v>-0,632699713560971+0,770946831613118i</v>
      </c>
      <c r="CD246" s="240" t="str">
        <f t="shared" ca="1" si="395"/>
        <v>0,242331522202078-0,967441666490369i</v>
      </c>
      <c r="CE246" s="240" t="str">
        <f t="shared" ca="1" si="396"/>
        <v>0,194569510647799+0,978166984844978i</v>
      </c>
      <c r="CF246" s="240" t="str">
        <f t="shared" ca="1" si="397"/>
        <v>-0,59410903098981-0,801063295882909i</v>
      </c>
      <c r="CG246" s="240" t="str">
        <f t="shared" ca="1" si="398"/>
        <v>0,879566895277576+0,470138300339598i</v>
      </c>
      <c r="CH246" s="240" t="str">
        <f t="shared" ca="1" si="399"/>
        <v>-0,996129080843616-0,048936683705514i</v>
      </c>
      <c r="CI246" s="240" t="str">
        <f t="shared" ca="1" si="400"/>
        <v>0,921413152025347-0,381661824118098i</v>
      </c>
      <c r="CJ246" s="240" t="str">
        <f t="shared" ca="1" si="401"/>
        <v>-0,669766167104363+0,738973088898892i</v>
      </c>
      <c r="CK246" s="240" t="str">
        <f t="shared" ca="1" si="402"/>
        <v>0,289509735891871-0,954385696423756i</v>
      </c>
      <c r="CL246" s="240" t="str">
        <f t="shared" ca="1" si="403"/>
        <v>0,146338764100846+0,986535813255594i</v>
      </c>
      <c r="CM246" s="240" t="str">
        <f t="shared" ca="1" si="404"/>
        <v>-0,554087087725045-0,829249928508178i</v>
      </c>
      <c r="CN246" s="240" t="str">
        <f t="shared" ca="1" si="405"/>
        <v>0,855438825421821+0,512730300133876i</v>
      </c>
      <c r="CO246" s="240" t="str">
        <f t="shared" ca="1" si="406"/>
        <v>-0,992527990481714-0,0977554746536997i</v>
      </c>
      <c r="CP246" s="240" t="str">
        <f t="shared" ca="1" si="407"/>
        <v>0,93903052761964-0,335990495271549i</v>
      </c>
      <c r="CQ246" s="240" t="str">
        <f t="shared" ca="1" si="408"/>
        <v>-0,705219095286614+0,70521909528711i</v>
      </c>
      <c r="CR246" s="240" t="str">
        <f t="shared" ca="1" si="409"/>
        <v>0,335990495271795-0,939030527619552i</v>
      </c>
      <c r="CS246" s="240" t="str">
        <f t="shared" ca="1" si="410"/>
        <v>0,0977554746534395+0,992527990481739i</v>
      </c>
      <c r="CT246" s="240" t="str">
        <f t="shared" ca="1" si="411"/>
        <v>-0,512730300133652-0,855438825421955i</v>
      </c>
      <c r="CU246" s="240" t="str">
        <f t="shared" ca="1" si="412"/>
        <v>0,829249928508033+0,554087087725261i</v>
      </c>
      <c r="CV246" s="240" t="str">
        <f t="shared" ca="1" si="413"/>
        <v>-0,986535813255556-0,146338764101105i</v>
      </c>
      <c r="CW246" s="240" t="str">
        <f t="shared" ca="1" si="414"/>
        <v>0,954385696423536-0,289509735892598i</v>
      </c>
      <c r="CX246" s="240" t="str">
        <f t="shared" ca="1" si="415"/>
        <v>-0,738973088898421+0,669766167104884i</v>
      </c>
      <c r="CY246" s="240" t="str">
        <f t="shared" ca="1" si="416"/>
        <v>0,381661824118339-0,921413152025248i</v>
      </c>
      <c r="CZ246" s="240" t="str">
        <f t="shared" ca="1" si="417"/>
        <v>0,0489366837052245+0,99612908084363i</v>
      </c>
      <c r="DA246" s="240" t="str">
        <f t="shared" ca="1" si="418"/>
        <v>-0,470138300339367-0,879566895277699i</v>
      </c>
      <c r="DB246" s="240" t="str">
        <f t="shared" ca="1" si="419"/>
        <v>0,801063295882753+0,594109030990019i</v>
      </c>
      <c r="DC246" s="240" t="str">
        <f t="shared" ca="1" si="420"/>
        <v>-0,978166984844933-0,194569510648028i</v>
      </c>
      <c r="DD246" s="240" t="str">
        <f t="shared" ca="1" si="421"/>
        <v>0,967441666490433-0,242331522201824i</v>
      </c>
      <c r="DE246" s="240" t="str">
        <f t="shared" ca="1" si="422"/>
        <v>-0,770946831612672+0,632699713561513i</v>
      </c>
      <c r="DF246" s="240" t="str">
        <f t="shared" ca="1" si="423"/>
        <v>0,426413696200032-0,90157601144189i</v>
      </c>
      <c r="DG246" s="240" t="str">
        <f t="shared" ca="1" si="424"/>
        <v>-3,83647032887336E-13+0,997330408999164i</v>
      </c>
      <c r="DH246" s="240" t="str">
        <f t="shared" ca="1" si="425"/>
        <v>-0,426413696200312-0,901576011441757i</v>
      </c>
      <c r="DI246" s="240" t="str">
        <f t="shared" ca="1" si="426"/>
        <v>0,770946831612833+0,632699713561318i</v>
      </c>
      <c r="DJ246" s="240" t="str">
        <f t="shared" ca="1" si="427"/>
        <v>-0,967441666490508-0,242331522201524i</v>
      </c>
      <c r="DK246" s="240" t="str">
        <f t="shared" ca="1" si="428"/>
        <v>0,978166984844872-0,194569510648332i</v>
      </c>
      <c r="DL246" s="240" t="str">
        <f t="shared" ca="1" si="429"/>
        <v>-0,801063295882602+0,594109030990223i</v>
      </c>
      <c r="DM246" s="240" t="str">
        <f t="shared" ca="1" si="430"/>
        <v>0,470138300339094-0,879566895277845i</v>
      </c>
      <c r="DN246" s="240" t="str">
        <f t="shared" ca="1" si="431"/>
        <v>-0,0489366837059909+0,996129080843592i</v>
      </c>
      <c r="DO246" s="240" t="str">
        <f t="shared" ca="1" si="432"/>
        <v>-0,381661824117683-0,921413152025519i</v>
      </c>
      <c r="DP246" s="240" t="str">
        <f t="shared" ca="1" si="433"/>
        <v>0,73897308889859+0,669766167104696i</v>
      </c>
      <c r="DQ246" s="240" t="str">
        <f t="shared" ca="1" si="434"/>
        <v>-0,954385696423626-0,289509735892301i</v>
      </c>
      <c r="DR246" s="240" t="str">
        <f t="shared" ca="1" si="435"/>
        <v>0,986535813255511-0,146338764101411i</v>
      </c>
      <c r="DS246" s="240" t="str">
        <f t="shared" ca="1" si="436"/>
        <v>-0,829249928507892+0,554087087725473i</v>
      </c>
      <c r="DT246" s="240" t="str">
        <f t="shared" ca="1" si="437"/>
        <v>0,512730300134261-0,85543882542159i</v>
      </c>
      <c r="DU246" s="240" t="str">
        <f t="shared" ca="1" si="438"/>
        <v>-0,0977554746542031+0,992527990481664i</v>
      </c>
      <c r="DV246" s="240" t="str">
        <f t="shared" ca="1" si="439"/>
        <v>-0,335990495271126-0,939030527619792i</v>
      </c>
      <c r="DW246" s="240" t="str">
        <f t="shared" ca="1" si="440"/>
        <v>0,705219095286792+0,705219095286931i</v>
      </c>
      <c r="DX246" s="240" t="str">
        <f t="shared" ca="1" si="441"/>
        <v>-0,939030527619745-0,335990495271256i</v>
      </c>
      <c r="DY246" s="240" t="str">
        <f t="shared" ca="1" si="442"/>
        <v>0,992527990481683-0,0977554746540081i</v>
      </c>
      <c r="DZ246" s="240" t="str">
        <f t="shared" ca="1" si="443"/>
        <v>-0,855438825421691+0,512730300134093i</v>
      </c>
      <c r="EA246" s="240" t="str">
        <f t="shared" ca="1" si="444"/>
        <v>0,554087087724787-0,829249928508351i</v>
      </c>
      <c r="EB246" s="240" t="str">
        <f t="shared" ca="1" si="445"/>
        <v>-0,146338764101605+0,986535813255482i</v>
      </c>
      <c r="EC246" s="240" t="str">
        <f t="shared" ca="1" si="446"/>
        <v>-0,289509735892168-0,954385696423666i</v>
      </c>
      <c r="ED246" s="240" t="str">
        <f t="shared" ca="1" si="447"/>
        <v>0,669766167104551+0,738973088898722i</v>
      </c>
      <c r="EE246" s="240" t="str">
        <f t="shared" ca="1" si="448"/>
        <v>-0,921413152025466-0,381661824117811i</v>
      </c>
      <c r="EF246" s="240" t="str">
        <f t="shared" ca="1" si="449"/>
        <v>0,996129080843602-0,0489366837057952i</v>
      </c>
      <c r="EG246" s="240" t="str">
        <f t="shared" ca="1" si="450"/>
        <v>-0,879566895277456+0,470138300339821i</v>
      </c>
      <c r="EH246" s="240" t="str">
        <f t="shared" ca="1" si="451"/>
        <v>0,594109030989561-0,801063295883094i</v>
      </c>
      <c r="EI246" s="240" t="str">
        <f t="shared" ca="1" si="452"/>
        <v>-0,194569510648524+0,978166984844834i</v>
      </c>
      <c r="EJ246" s="240" t="str">
        <f t="shared" ca="1" si="453"/>
        <v>-0,242331522201388-0,967441666490542i</v>
      </c>
      <c r="EK246" s="240" t="str">
        <f t="shared" ca="1" si="454"/>
        <v>0,632699713561166+0,770946831612958i</v>
      </c>
      <c r="EL246" s="240" t="str">
        <f t="shared" ca="1" si="455"/>
        <v>-0,901576011441697-0,426413696200438i</v>
      </c>
      <c r="EM246" s="240" t="str">
        <f t="shared" ca="1" si="456"/>
        <v>0,997330408999164-1,87667888386998E-13i</v>
      </c>
      <c r="EN246" s="240"/>
      <c r="EO246" s="240"/>
      <c r="EP246" s="240"/>
    </row>
    <row r="247" spans="1:146">
      <c r="A247" s="268">
        <f t="shared" si="323"/>
        <v>2.8710937500000021E-3</v>
      </c>
      <c r="B247" s="267">
        <v>147</v>
      </c>
      <c r="C247" s="266">
        <f t="shared" si="324"/>
        <v>29400</v>
      </c>
      <c r="N247" s="265">
        <f t="shared" ca="1" si="327"/>
        <v>2.9972972424717081</v>
      </c>
      <c r="O247" s="240">
        <f t="shared" ca="1" si="328"/>
        <v>0.99729724247170792</v>
      </c>
      <c r="P247" s="240" t="str">
        <f t="shared" ca="1" si="329"/>
        <v>-0,890810132491005+0,448396139248579i</v>
      </c>
      <c r="Q247" s="240" t="str">
        <f t="shared" ca="1" si="330"/>
        <v>0,594089273712615-0,801036656278157i</v>
      </c>
      <c r="R247" s="240" t="str">
        <f t="shared" ca="1" si="331"/>
        <v>-0,170499820228388+0,982614675823519i</v>
      </c>
      <c r="S247" s="240" t="str">
        <f t="shared" ca="1" si="332"/>
        <v>-0,289500108157654-0,954353958035685i</v>
      </c>
      <c r="T247" s="240" t="str">
        <f t="shared" ca="1" si="333"/>
        <v>0,687676883838687+0,722289618695703i</v>
      </c>
      <c r="U247" s="241" t="str">
        <f t="shared" ca="1" si="334"/>
        <v>-0,938999299872639-0,33597932180473i</v>
      </c>
      <c r="V247" s="240" t="str">
        <f t="shared" ca="1" si="335"/>
        <v>0,989797103064897-0,122079828825279i</v>
      </c>
      <c r="W247" s="240" t="str">
        <f t="shared" ca="1" si="336"/>
        <v>-0,829222351548362+0,554068661389793i</v>
      </c>
      <c r="X247" s="240" t="str">
        <f t="shared" ca="1" si="337"/>
        <v>0,4915660079301-0,867735356943197i</v>
      </c>
      <c r="Y247" s="240" t="str">
        <f t="shared" ca="1" si="338"/>
        <v>-0,0489350563012138+0,996095954266691i</v>
      </c>
      <c r="Z247" s="240" t="str">
        <f t="shared" ca="1" si="339"/>
        <v>-0,404146044992776-0,91173886840387i</v>
      </c>
      <c r="AA247" s="240" t="str">
        <f t="shared" ca="1" si="340"/>
        <v>0,770921193540438+0,632678672939004i</v>
      </c>
      <c r="AB247" s="240" t="str">
        <f t="shared" ca="1" si="341"/>
        <v>-0,973065043761204-0,218509062630543i</v>
      </c>
      <c r="AC247" s="240" t="str">
        <f t="shared" ca="1" si="342"/>
        <v>0,967409493922293-0,242323463392807i</v>
      </c>
      <c r="AD247" s="240" t="str">
        <f t="shared" ca="1" si="343"/>
        <v>-0,755162294596115+0,65140747513519i</v>
      </c>
      <c r="AE247" s="240" t="str">
        <f t="shared" ca="1" si="344"/>
        <v>0,381649131837266-0,921382510149576i</v>
      </c>
      <c r="AF247" s="240" t="str">
        <f t="shared" ca="1" si="345"/>
        <v>0,0733657364216006+0,994595022389007i</v>
      </c>
      <c r="AG247" s="240" t="str">
        <f t="shared" ca="1" si="346"/>
        <v>-0,512713249131031-0,855410377542366i</v>
      </c>
      <c r="AH247" s="240" t="str">
        <f t="shared" ca="1" si="347"/>
        <v>0,842570130915902+0,533551651042364i</v>
      </c>
      <c r="AI247" s="240" t="str">
        <f t="shared" ca="1" si="348"/>
        <v>-0,992494983660146-0,0977522237655933i</v>
      </c>
      <c r="AJ247" s="240" t="str">
        <f t="shared" ca="1" si="349"/>
        <v>0,930471145523843-0,358922327515605i</v>
      </c>
      <c r="AK247" s="240" t="str">
        <f t="shared" ca="1" si="350"/>
        <v>-0,669743893826132+0,738948514122792i</v>
      </c>
      <c r="AL247" s="240" t="str">
        <f t="shared" ca="1" si="351"/>
        <v>0,265991897561784-0,961171212778012i</v>
      </c>
      <c r="AM247" s="240" t="str">
        <f t="shared" ca="1" si="352"/>
        <v>0,194563040179624+0,978134455602978i</v>
      </c>
      <c r="AN247" s="240" t="str">
        <f t="shared" ca="1" si="353"/>
        <v>-0,613568768767534-0,786215718384443i</v>
      </c>
      <c r="AO247" s="240" t="str">
        <f t="shared" ca="1" si="354"/>
        <v>0,901546029255946+0,42639951568278i</v>
      </c>
      <c r="AP247" s="240" t="str">
        <f t="shared" ca="1" si="355"/>
        <v>-0,996996875187947+0,0244748995328062i</v>
      </c>
      <c r="AQ247" s="240" t="str">
        <f t="shared" ca="1" si="356"/>
        <v>0,879537645011674-0,470122665746921i</v>
      </c>
      <c r="AR247" s="240" t="str">
        <f t="shared" ca="1" si="357"/>
        <v>0,879537645011674-0,470122665746921i</v>
      </c>
      <c r="AS247" s="240" t="str">
        <f t="shared" ca="1" si="358"/>
        <v>0,146333897560747-0,986503005705686i</v>
      </c>
      <c r="AT247" s="240" t="str">
        <f t="shared" ca="1" si="359"/>
        <v>0,312833934713654+0,946961836154576i</v>
      </c>
      <c r="AU247" s="240" t="str">
        <f t="shared" ca="1" si="360"/>
        <v>-0,70519564301046-0,705195643010318i</v>
      </c>
      <c r="AV247" s="240" t="str">
        <f t="shared" ca="1" si="361"/>
        <v>0,946961836154635+0,312833934713476i</v>
      </c>
      <c r="AW247" s="240" t="str">
        <f t="shared" ca="1" si="362"/>
        <v>-0,986503005705659+0,146333897560933i</v>
      </c>
      <c r="AX247" s="240" t="str">
        <f t="shared" ca="1" si="363"/>
        <v>0,815375079642811-0,574251921493652i</v>
      </c>
      <c r="AY247" s="240" t="str">
        <f t="shared" ca="1" si="364"/>
        <v>-0,470122665746743+0,87953764501177i</v>
      </c>
      <c r="AZ247" s="240" t="str">
        <f t="shared" ca="1" si="365"/>
        <v>0,0244748995328169-0,996996875187947i</v>
      </c>
      <c r="BA247" s="240" t="str">
        <f t="shared" ca="1" si="366"/>
        <v>0,42639951568268+0,901546029255993i</v>
      </c>
      <c r="BB247" s="240" t="str">
        <f t="shared" ca="1" si="367"/>
        <v>-0,786215718384383-0,61356876876761i</v>
      </c>
      <c r="BC247" s="240" t="str">
        <f t="shared" ca="1" si="368"/>
        <v>0,978134455602959+0,194563040179719i</v>
      </c>
      <c r="BD247" s="240" t="str">
        <f t="shared" ca="1" si="369"/>
        <v>-0,961171212778064+0,265991897561596i</v>
      </c>
      <c r="BE247" s="240" t="str">
        <f t="shared" ca="1" si="370"/>
        <v>0,738948514122933-0,669743893825978i</v>
      </c>
      <c r="BF247" s="240" t="str">
        <f t="shared" ca="1" si="371"/>
        <v>-0,358922327515801+0,930471145523768i</v>
      </c>
      <c r="BG247" s="240" t="str">
        <f t="shared" ca="1" si="372"/>
        <v>-0,0977522237653852-0,992494983660166i</v>
      </c>
      <c r="BH247" s="240" t="str">
        <f t="shared" ca="1" si="373"/>
        <v>0,533551651042114+0,84257013091606i</v>
      </c>
      <c r="BI247" s="240" t="str">
        <f t="shared" ca="1" si="374"/>
        <v>-0,855410377542215-0,512713249131283i</v>
      </c>
      <c r="BJ247" s="240" t="str">
        <f t="shared" ca="1" si="375"/>
        <v>0,994595022388985+0,073365736421901i</v>
      </c>
      <c r="BK247" s="240" t="str">
        <f t="shared" ca="1" si="376"/>
        <v>-0,921382510149692+0,381649131836987i</v>
      </c>
      <c r="BL247" s="240" t="str">
        <f t="shared" ca="1" si="377"/>
        <v>0,651407475135499-0,755162294595849i</v>
      </c>
      <c r="BM247" s="240" t="str">
        <f t="shared" ca="1" si="378"/>
        <v>-0,24232346339321+0,967409493922192i</v>
      </c>
      <c r="BN247" s="240" t="str">
        <f t="shared" ca="1" si="379"/>
        <v>-0,218509062630166-0,973065043761289i</v>
      </c>
      <c r="BO247" s="240" t="str">
        <f t="shared" ca="1" si="380"/>
        <v>0,632678672938623+0,770921193540751i</v>
      </c>
      <c r="BP247" s="240" t="str">
        <f t="shared" ca="1" si="381"/>
        <v>-0,911738868403668-0,404146044993233i</v>
      </c>
      <c r="BQ247" s="240" t="str">
        <f t="shared" ca="1" si="382"/>
        <v>0,996095954266667-0,0489350563017056i</v>
      </c>
      <c r="BR247" s="240" t="str">
        <f t="shared" ca="1" si="383"/>
        <v>-0,867735356943007+0,491566007930436i</v>
      </c>
      <c r="BS247" s="240" t="str">
        <f t="shared" ca="1" si="384"/>
        <v>0,554068661389451-0,829222351548591i</v>
      </c>
      <c r="BT247" s="240" t="str">
        <f t="shared" ca="1" si="385"/>
        <v>-0,122079828824879+0,989797103064946i</v>
      </c>
      <c r="BU247" s="240" t="str">
        <f t="shared" ca="1" si="386"/>
        <v>-0,335979321805107-0,938999299872504i</v>
      </c>
      <c r="BV247" s="240" t="str">
        <f t="shared" ca="1" si="387"/>
        <v>0,722289618695909+0,687676883838472i</v>
      </c>
      <c r="BW247" s="240" t="str">
        <f t="shared" ca="1" si="388"/>
        <v>-0,95435395803577-0,289500108157373i</v>
      </c>
      <c r="BX247" s="240" t="str">
        <f t="shared" ca="1" si="389"/>
        <v>0,982614675823471-0,170499820228671i</v>
      </c>
      <c r="BY247" s="240" t="str">
        <f t="shared" ca="1" si="390"/>
        <v>-0,801036656278012+0,59408927371281i</v>
      </c>
      <c r="BZ247" s="240" t="str">
        <f t="shared" ca="1" si="391"/>
        <v>0,448396139248368-0,890810132491111i</v>
      </c>
      <c r="CA247" s="240" t="str">
        <f t="shared" ca="1" si="392"/>
        <v>2,01834634290589E-13+0,997297242471708i</v>
      </c>
      <c r="CB247" s="240" t="str">
        <f t="shared" ca="1" si="393"/>
        <v>-0,448396139248728-0,89081013249093i</v>
      </c>
      <c r="CC247" s="240" t="str">
        <f t="shared" ca="1" si="394"/>
        <v>0,801036656278236+0,594089273712508i</v>
      </c>
      <c r="CD247" s="240" t="str">
        <f t="shared" ca="1" si="395"/>
        <v>-0,982614675823534-0,170499820228301i</v>
      </c>
      <c r="CE247" s="240" t="str">
        <f t="shared" ca="1" si="396"/>
        <v>0,954353958035661-0,289500108157732i</v>
      </c>
      <c r="CF247" s="240" t="str">
        <f t="shared" ca="1" si="397"/>
        <v>-0,72228961869563+0,687676883838764i</v>
      </c>
      <c r="CG247" s="240" t="str">
        <f t="shared" ca="1" si="398"/>
        <v>0,335979321804727-0,93899929987264i</v>
      </c>
      <c r="CH247" s="240" t="str">
        <f t="shared" ca="1" si="399"/>
        <v>0,122079828825279+0,989797103064897i</v>
      </c>
      <c r="CI247" s="240" t="str">
        <f t="shared" ca="1" si="400"/>
        <v>-0,554068661389787-0,829222351548366i</v>
      </c>
      <c r="CJ247" s="240" t="str">
        <f t="shared" ca="1" si="401"/>
        <v>0,867735356943192+0,491566007930109i</v>
      </c>
      <c r="CK247" s="240" t="str">
        <f t="shared" ca="1" si="402"/>
        <v>-0,996095954266686-0,0489350563013307i</v>
      </c>
      <c r="CL247" s="240" t="str">
        <f t="shared" ca="1" si="403"/>
        <v>0,911738868403917-0,404146044992669i</v>
      </c>
      <c r="CM247" s="240" t="str">
        <f t="shared" ca="1" si="404"/>
        <v>-0,6326786729391+0,77092119354036i</v>
      </c>
      <c r="CN247" s="240" t="str">
        <f t="shared" ca="1" si="405"/>
        <v>0,218509062630768-0,973065043761154i</v>
      </c>
      <c r="CO247" s="240" t="str">
        <f t="shared" ca="1" si="406"/>
        <v>0,242323463392638+0,967409493922336i</v>
      </c>
      <c r="CP247" s="240" t="str">
        <f t="shared" ca="1" si="407"/>
        <v>-0,651407475135053-0,755162294596233i</v>
      </c>
      <c r="CQ247" s="240" t="str">
        <f t="shared" ca="1" si="408"/>
        <v>0,921382510149466+0,381649131837531i</v>
      </c>
      <c r="CR247" s="240" t="str">
        <f t="shared" ca="1" si="409"/>
        <v>-0,994595022389028+0,0733657364213142i</v>
      </c>
      <c r="CS247" s="240" t="str">
        <f t="shared" ca="1" si="410"/>
        <v>0,855410377542518-0,512713249130779i</v>
      </c>
      <c r="CT247" s="240" t="str">
        <f t="shared" ca="1" si="411"/>
        <v>-0,533551651042612+0,842570130915745i</v>
      </c>
      <c r="CU247" s="240" t="str">
        <f t="shared" ca="1" si="412"/>
        <v>0,097752223765999-0,992494983660106i</v>
      </c>
      <c r="CV247" s="240" t="str">
        <f t="shared" ca="1" si="413"/>
        <v>0,358922327515225+0,93047114552399i</v>
      </c>
      <c r="CW247" s="240" t="str">
        <f t="shared" ca="1" si="414"/>
        <v>-0,738948514122519-0,669743893826434i</v>
      </c>
      <c r="CX247" s="240" t="str">
        <f t="shared" ca="1" si="415"/>
        <v>0,961171212777899+0,26599189756219i</v>
      </c>
      <c r="CY247" s="240" t="str">
        <f t="shared" ca="1" si="416"/>
        <v>-0,97813445560308+0,194563040179113i</v>
      </c>
      <c r="CZ247" s="240" t="str">
        <f t="shared" ca="1" si="417"/>
        <v>0,786215718384135-0,613568768767928i</v>
      </c>
      <c r="DA247" s="240" t="str">
        <f t="shared" ca="1" si="418"/>
        <v>-0,426399515682341+0,901546029256154i</v>
      </c>
      <c r="DB247" s="240" t="str">
        <f t="shared" ca="1" si="419"/>
        <v>-0,0244748995331921-0,996996875187938i</v>
      </c>
      <c r="DC247" s="240" t="str">
        <f t="shared" ca="1" si="420"/>
        <v>0,470122665747074+0,879537645011592i</v>
      </c>
      <c r="DD247" s="240" t="str">
        <f t="shared" ca="1" si="421"/>
        <v>-0,815375079643028-0,574251921493345i</v>
      </c>
      <c r="DE247" s="240" t="str">
        <f t="shared" ca="1" si="422"/>
        <v>0,986503005705712+0,146333897560576i</v>
      </c>
      <c r="DF247" s="240" t="str">
        <f t="shared" ca="1" si="423"/>
        <v>-0,946961836154504+0,312833934713872i</v>
      </c>
      <c r="DG247" s="240" t="str">
        <f t="shared" ca="1" si="424"/>
        <v>0,705195643010165-0,705195643010613i</v>
      </c>
      <c r="DH247" s="240" t="str">
        <f t="shared" ca="1" si="425"/>
        <v>-0,312833934713271+0,946961836154703i</v>
      </c>
      <c r="DI247" s="240" t="str">
        <f t="shared" ca="1" si="426"/>
        <v>-0,146333897561146-0,986503005705627i</v>
      </c>
      <c r="DJ247" s="240" t="str">
        <f t="shared" ca="1" si="427"/>
        <v>0,574251921493818+0,815375079642695i</v>
      </c>
      <c r="DK247" s="240" t="str">
        <f t="shared" ca="1" si="428"/>
        <v>-0,879537645011864-0,470122665746565i</v>
      </c>
      <c r="DL247" s="240" t="str">
        <f t="shared" ca="1" si="429"/>
        <v>0,996996875187952+0,0244748995326152i</v>
      </c>
      <c r="DM247" s="240" t="str">
        <f t="shared" ca="1" si="430"/>
        <v>-0,901546029255907+0,426399515682862i</v>
      </c>
      <c r="DN247" s="240" t="str">
        <f t="shared" ca="1" si="431"/>
        <v>0,613568768767472-0,786215718384491i</v>
      </c>
      <c r="DO247" s="240" t="str">
        <f t="shared" ca="1" si="432"/>
        <v>-0,194563040179548+0,978134455602993i</v>
      </c>
      <c r="DP247" s="240" t="str">
        <f t="shared" ca="1" si="433"/>
        <v>-0,265991897561763-0,961171212778018i</v>
      </c>
      <c r="DQ247" s="240" t="str">
        <f t="shared" ca="1" si="434"/>
        <v>0,669743893826106+0,738948514122816i</v>
      </c>
      <c r="DR247" s="240" t="str">
        <f t="shared" ca="1" si="435"/>
        <v>-0,930471145523851-0,358922327515585i</v>
      </c>
      <c r="DS247" s="240" t="str">
        <f t="shared" ca="1" si="436"/>
        <v>0,992494983660144-0,0977522237656143i</v>
      </c>
      <c r="DT247" s="240" t="str">
        <f t="shared" ca="1" si="437"/>
        <v>-0,842570130915952+0,533551651042285i</v>
      </c>
      <c r="DU247" s="240" t="str">
        <f t="shared" ca="1" si="438"/>
        <v>0,51271324913111-0,855410377542318i</v>
      </c>
      <c r="DV247" s="240" t="str">
        <f t="shared" ca="1" si="439"/>
        <v>-0,0733657364216998+0,994595022389i</v>
      </c>
      <c r="DW247" s="240" t="str">
        <f t="shared" ca="1" si="440"/>
        <v>-0,381649131837174-0,921382510149614i</v>
      </c>
      <c r="DX247" s="240" t="str">
        <f t="shared" ca="1" si="441"/>
        <v>0,755162294595981+0,651407475135345i</v>
      </c>
      <c r="DY247" s="240" t="str">
        <f t="shared" ca="1" si="442"/>
        <v>-0,967409493922242-0,242323463393013i</v>
      </c>
      <c r="DZ247" s="240" t="str">
        <f t="shared" ca="1" si="443"/>
        <v>0,973065043761251-0,218509062630336i</v>
      </c>
      <c r="EA247" s="240" t="str">
        <f t="shared" ca="1" si="444"/>
        <v>-0,770921193540641+0,632678672938757i</v>
      </c>
      <c r="EB247" s="240" t="str">
        <f t="shared" ca="1" si="445"/>
        <v>0,404146044993074-0,911738868403738i</v>
      </c>
      <c r="EC247" s="240" t="str">
        <f t="shared" ca="1" si="446"/>
        <v>0,048935056300888+0,996095954266706i</v>
      </c>
      <c r="ED247" s="240" t="str">
        <f t="shared" ca="1" si="447"/>
        <v>-0,491566007929723-0,86773535694341i</v>
      </c>
      <c r="EE247" s="240" t="str">
        <f t="shared" ca="1" si="448"/>
        <v>0,829222351548152+0,554068661390109i</v>
      </c>
      <c r="EF247" s="240" t="str">
        <f t="shared" ca="1" si="449"/>
        <v>-0,98979710306485-0,122079828825663i</v>
      </c>
      <c r="EG247" s="240" t="str">
        <f t="shared" ca="1" si="450"/>
        <v>0,938999299872771-0,335979321804363i</v>
      </c>
      <c r="EH247" s="240" t="str">
        <f t="shared" ca="1" si="451"/>
        <v>-0,687676883839044+0,722289618695364i</v>
      </c>
      <c r="EI247" s="240" t="str">
        <f t="shared" ca="1" si="452"/>
        <v>0,28950010815813-0,954353958035541i</v>
      </c>
      <c r="EJ247" s="240" t="str">
        <f t="shared" ca="1" si="453"/>
        <v>0,170499820227892+0,982614675823605i</v>
      </c>
      <c r="EK247" s="240" t="str">
        <f t="shared" ca="1" si="454"/>
        <v>-0,594089273712995-0,801036656277875i</v>
      </c>
      <c r="EL247" s="240" t="str">
        <f t="shared" ca="1" si="455"/>
        <v>0,890810132491202+0,448396139248188i</v>
      </c>
      <c r="EM247" s="240" t="str">
        <f t="shared" ca="1" si="456"/>
        <v>-0,997297242471708+4,03669268581179E-13i</v>
      </c>
      <c r="EN247" s="240"/>
      <c r="EO247" s="240"/>
      <c r="EP247" s="240"/>
    </row>
    <row r="248" spans="1:146">
      <c r="A248" s="268">
        <f t="shared" si="323"/>
        <v>2.8906250000000021E-3</v>
      </c>
      <c r="B248" s="267">
        <v>148</v>
      </c>
      <c r="C248" s="266">
        <f t="shared" si="324"/>
        <v>29600</v>
      </c>
      <c r="N248" s="265">
        <f t="shared" ca="1" si="327"/>
        <v>2.9972615489573586</v>
      </c>
      <c r="O248" s="240">
        <f t="shared" ca="1" si="328"/>
        <v>0.99726154895735875</v>
      </c>
      <c r="P248" s="240" t="str">
        <f t="shared" ca="1" si="329"/>
        <v>-0,879506166142472+0,47010583994054i</v>
      </c>
      <c r="Q248" s="240" t="str">
        <f t="shared" ca="1" si="330"/>
        <v>0,554048831135726-0,829192673475813i</v>
      </c>
      <c r="R248" s="240" t="str">
        <f t="shared" ca="1" si="331"/>
        <v>-0,0977487251894232+0,992459462019821i</v>
      </c>
      <c r="S248" s="240" t="str">
        <f t="shared" ca="1" si="332"/>
        <v>-0,381635472520734-0,921349533642204i</v>
      </c>
      <c r="T248" s="240" t="str">
        <f t="shared" ca="1" si="333"/>
        <v>0,770893602080759+0,632656029213177i</v>
      </c>
      <c r="U248" s="241" t="str">
        <f t="shared" ca="1" si="334"/>
        <v>-0,978099447929506-0,194556076720384i</v>
      </c>
      <c r="V248" s="240" t="str">
        <f t="shared" ca="1" si="335"/>
        <v>0,954319801472074-0,289489746877384i</v>
      </c>
      <c r="W248" s="240" t="str">
        <f t="shared" ca="1" si="336"/>
        <v>-0,705170403884339+0,705170403884358i</v>
      </c>
      <c r="X248" s="240" t="str">
        <f t="shared" ca="1" si="337"/>
        <v>0,289489746877361-0,954319801472081i</v>
      </c>
      <c r="Y248" s="240" t="str">
        <f t="shared" ca="1" si="338"/>
        <v>0,194556076720411+0,9780994479295i</v>
      </c>
      <c r="Z248" s="240" t="str">
        <f t="shared" ca="1" si="339"/>
        <v>-0,632656029213195-0,770893602080743i</v>
      </c>
      <c r="AA248" s="240" t="str">
        <f t="shared" ca="1" si="340"/>
        <v>0,921349533642215+0,381635472520708i</v>
      </c>
      <c r="AB248" s="240" t="str">
        <f t="shared" ca="1" si="341"/>
        <v>-0,992459462019819+0,0977487251894475i</v>
      </c>
      <c r="AC248" s="240" t="str">
        <f t="shared" ca="1" si="342"/>
        <v>0,829192673475798-0,554048831135749i</v>
      </c>
      <c r="AD248" s="240" t="str">
        <f t="shared" ca="1" si="343"/>
        <v>-0,470105839940519+0,879506166142484i</v>
      </c>
      <c r="AE248" s="240" t="str">
        <f t="shared" ca="1" si="344"/>
        <v>-2,78550524689289E-14-0,997261548957359i</v>
      </c>
      <c r="AF248" s="240" t="str">
        <f t="shared" ca="1" si="345"/>
        <v>0,470105839940562+0,879506166142461i</v>
      </c>
      <c r="AG248" s="240" t="str">
        <f t="shared" ca="1" si="346"/>
        <v>-0,829192673475825-0,554048831135709i</v>
      </c>
      <c r="AH248" s="240" t="str">
        <f t="shared" ca="1" si="347"/>
        <v>0,992459462019824+0,097748725189392i</v>
      </c>
      <c r="AI248" s="240" t="str">
        <f t="shared" ca="1" si="348"/>
        <v>-0,921349533642193+0,38163547252076i</v>
      </c>
      <c r="AJ248" s="240" t="str">
        <f t="shared" ca="1" si="349"/>
        <v>0,632656029213157-0,770893602080774i</v>
      </c>
      <c r="AK248" s="240" t="str">
        <f t="shared" ca="1" si="350"/>
        <v>-0,194556076720364+0,97809944792951i</v>
      </c>
      <c r="AL248" s="240" t="str">
        <f t="shared" ca="1" si="351"/>
        <v>-0,289489746877401-0,954319801472069i</v>
      </c>
      <c r="AM248" s="240" t="str">
        <f t="shared" ca="1" si="352"/>
        <v>0,705170403884378+0,705170403884319i</v>
      </c>
      <c r="AN248" s="240" t="str">
        <f t="shared" ca="1" si="353"/>
        <v>-0,954319801472089-0,289489746877334i</v>
      </c>
      <c r="AO248" s="240" t="str">
        <f t="shared" ca="1" si="354"/>
        <v>0,978099447929496-0,194556076720432i</v>
      </c>
      <c r="AP248" s="240" t="str">
        <f t="shared" ca="1" si="355"/>
        <v>-0,77089360208073+0,632656029213211i</v>
      </c>
      <c r="AQ248" s="240" t="str">
        <f t="shared" ca="1" si="356"/>
        <v>0,381635472520316-0,921349533642377i</v>
      </c>
      <c r="AR248" s="240" t="str">
        <f t="shared" ca="1" si="357"/>
        <v>0,381635472520316-0,921349533642377i</v>
      </c>
      <c r="AS248" s="240" t="str">
        <f t="shared" ca="1" si="358"/>
        <v>-0,554048831135767-0,829192673475786i</v>
      </c>
      <c r="AT248" s="240" t="str">
        <f t="shared" ca="1" si="359"/>
        <v>0,8795061661424+0,470105839940676i</v>
      </c>
      <c r="AU248" s="240" t="str">
        <f t="shared" ca="1" si="360"/>
        <v>-0,997261548957359-3,55276125635561E-13i</v>
      </c>
      <c r="AV248" s="240" t="str">
        <f t="shared" ca="1" si="361"/>
        <v>0,87950616614226-0,470105839940936i</v>
      </c>
      <c r="AW248" s="240" t="str">
        <f t="shared" ca="1" si="362"/>
        <v>-0,554048831135521+0,82919267347595i</v>
      </c>
      <c r="AX248" s="240" t="str">
        <f t="shared" ca="1" si="363"/>
        <v>0,0977487251893783-0,992459462019826i</v>
      </c>
      <c r="AY248" s="240" t="str">
        <f t="shared" ca="1" si="364"/>
        <v>0,38163547252059+0,921349533642263i</v>
      </c>
      <c r="AZ248" s="240" t="str">
        <f t="shared" ca="1" si="365"/>
        <v>-0,77089360208054-0,632656029213443i</v>
      </c>
      <c r="BA248" s="240" t="str">
        <f t="shared" ca="1" si="366"/>
        <v>0,978099447929594+0,194556076719933i</v>
      </c>
      <c r="BB248" s="240" t="str">
        <f t="shared" ca="1" si="367"/>
        <v>-0,954319801472003+0,289489746877617i</v>
      </c>
      <c r="BC248" s="240" t="str">
        <f t="shared" ca="1" si="368"/>
        <v>0,705170403884299-0,705170403884398i</v>
      </c>
      <c r="BD248" s="240" t="str">
        <f t="shared" ca="1" si="369"/>
        <v>-0,28948974687751+0,954319801472036i</v>
      </c>
      <c r="BE248" s="240" t="str">
        <f t="shared" ca="1" si="370"/>
        <v>-0,19455607672007-0,978099447929567i</v>
      </c>
      <c r="BF248" s="240" t="str">
        <f t="shared" ca="1" si="371"/>
        <v>0,63265602921355+0,770893602080452i</v>
      </c>
      <c r="BG248" s="240" t="str">
        <f t="shared" ca="1" si="372"/>
        <v>-0,921349533642306-0,381635472520487i</v>
      </c>
      <c r="BH248" s="240" t="str">
        <f t="shared" ca="1" si="373"/>
        <v>0,992459462019813-0,0977487251895029i</v>
      </c>
      <c r="BI248" s="240" t="str">
        <f t="shared" ca="1" si="374"/>
        <v>-0,829192673475888+0,554048831135613i</v>
      </c>
      <c r="BJ248" s="240" t="str">
        <f t="shared" ca="1" si="375"/>
        <v>0,470105839940826-0,879506166142319i</v>
      </c>
      <c r="BK248" s="240" t="str">
        <f t="shared" ca="1" si="376"/>
        <v>4,80379448994916E-13+0,997261548957359i</v>
      </c>
      <c r="BL248" s="240" t="str">
        <f t="shared" ca="1" si="377"/>
        <v>-0,470105839940774-0,879506166142347i</v>
      </c>
      <c r="BM248" s="240" t="str">
        <f t="shared" ca="1" si="378"/>
        <v>0,829192673475855+0,554048831135663i</v>
      </c>
      <c r="BN248" s="240" t="str">
        <f t="shared" ca="1" si="379"/>
        <v>-0,99245946201981-0,097748725189534i</v>
      </c>
      <c r="BO248" s="240" t="str">
        <f t="shared" ca="1" si="380"/>
        <v>0,921349533642329-0,381635472520432i</v>
      </c>
      <c r="BP248" s="240" t="str">
        <f t="shared" ca="1" si="381"/>
        <v>-0,632656029212808+0,770893602081061i</v>
      </c>
      <c r="BQ248" s="240" t="str">
        <f t="shared" ca="1" si="382"/>
        <v>0,194556076720128-0,978099447929555i</v>
      </c>
      <c r="BR248" s="240" t="str">
        <f t="shared" ca="1" si="383"/>
        <v>0,289489746877453+0,954319801472053i</v>
      </c>
      <c r="BS248" s="240" t="str">
        <f t="shared" ca="1" si="384"/>
        <v>-0,705170403884277-0,70517040388442i</v>
      </c>
      <c r="BT248" s="240" t="str">
        <f t="shared" ca="1" si="385"/>
        <v>0,954319801471986+0,289489746877674i</v>
      </c>
      <c r="BU248" s="240" t="str">
        <f t="shared" ca="1" si="386"/>
        <v>-0,978099447929408+0,194556076720875i</v>
      </c>
      <c r="BV248" s="240" t="str">
        <f t="shared" ca="1" si="387"/>
        <v>0,77089360208056-0,632656029213419i</v>
      </c>
      <c r="BW248" s="240" t="str">
        <f t="shared" ca="1" si="388"/>
        <v>-0,381635472520645+0,92134953364224i</v>
      </c>
      <c r="BX248" s="240" t="str">
        <f t="shared" ca="1" si="389"/>
        <v>-0,0977487251893332-0,99245946201983i</v>
      </c>
      <c r="BY248" s="240" t="str">
        <f t="shared" ca="1" si="390"/>
        <v>0,554048831135472+0,829192673475983i</v>
      </c>
      <c r="BZ248" s="240" t="str">
        <f t="shared" ca="1" si="391"/>
        <v>-0,879506166142706-0,470105839940101i</v>
      </c>
      <c r="CA248" s="240" t="str">
        <f t="shared" ca="1" si="392"/>
        <v>0,997261548957359-3,0982735566978E-13i</v>
      </c>
      <c r="CB248" s="240" t="str">
        <f t="shared" ca="1" si="393"/>
        <v>-0,879506166142428+0,470105839940623i</v>
      </c>
      <c r="CC248" s="240" t="str">
        <f t="shared" ca="1" si="394"/>
        <v>0,554048831135805-0,829192673475761i</v>
      </c>
      <c r="CD248" s="240" t="str">
        <f t="shared" ca="1" si="395"/>
        <v>-0,0977487251897319+0,992459462019791i</v>
      </c>
      <c r="CE248" s="240" t="str">
        <f t="shared" ca="1" si="396"/>
        <v>-0,381635472521191-0,921349533642014i</v>
      </c>
      <c r="CF248" s="240" t="str">
        <f t="shared" ca="1" si="397"/>
        <v>0,770893602080953+0,632656029212939i</v>
      </c>
      <c r="CG248" s="240" t="str">
        <f t="shared" ca="1" si="398"/>
        <v>-0,978099447929523-0,194556076720295i</v>
      </c>
      <c r="CH248" s="240" t="str">
        <f t="shared" ca="1" si="399"/>
        <v>0,954319801472111-0,289489746877263i</v>
      </c>
      <c r="CI248" s="240" t="str">
        <f t="shared" ca="1" si="400"/>
        <v>-0,70517040388456+0,705170403884137i</v>
      </c>
      <c r="CJ248" s="240" t="str">
        <f t="shared" ca="1" si="401"/>
        <v>0,289489746877837-0,954319801471936i</v>
      </c>
      <c r="CK248" s="240" t="str">
        <f t="shared" ca="1" si="402"/>
        <v>0,19455607672068+0,978099447929446i</v>
      </c>
      <c r="CL248" s="240" t="str">
        <f t="shared" ca="1" si="403"/>
        <v>-0,632656029213265-0,770893602080686i</v>
      </c>
      <c r="CM248" s="240" t="str">
        <f t="shared" ca="1" si="404"/>
        <v>0,921349533642176+0,381635472520802i</v>
      </c>
      <c r="CN248" s="240" t="str">
        <f t="shared" ca="1" si="405"/>
        <v>-0,992459462019847+0,0977487251891634i</v>
      </c>
      <c r="CO248" s="240" t="str">
        <f t="shared" ca="1" si="406"/>
        <v>0,829192673476062-0,554048831135353i</v>
      </c>
      <c r="CP248" s="240" t="str">
        <f t="shared" ca="1" si="407"/>
        <v>-0,470105839940252+0,879506166142626i</v>
      </c>
      <c r="CQ248" s="240" t="str">
        <f t="shared" ca="1" si="408"/>
        <v>-1,39275262344645E-13-0,997261548957359i</v>
      </c>
      <c r="CR248" s="240" t="str">
        <f t="shared" ca="1" si="409"/>
        <v>0,470105839940497+0,879506166142495i</v>
      </c>
      <c r="CS248" s="240" t="str">
        <f t="shared" ca="1" si="410"/>
        <v>-0,82919267347565-0,55404883113597i</v>
      </c>
      <c r="CT248" s="240" t="str">
        <f t="shared" ca="1" si="411"/>
        <v>0,992459462019874+0,0977487251888862i</v>
      </c>
      <c r="CU248" s="240" t="str">
        <f t="shared" ca="1" si="412"/>
        <v>-0,921349533642069+0,381635472521059i</v>
      </c>
      <c r="CV248" s="240" t="str">
        <f t="shared" ca="1" si="413"/>
        <v>0,632656029213094-0,770893602080827i</v>
      </c>
      <c r="CW248" s="240" t="str">
        <f t="shared" ca="1" si="414"/>
        <v>-0,194556076720463+0,97809944792949i</v>
      </c>
      <c r="CX248" s="240" t="str">
        <f t="shared" ca="1" si="415"/>
        <v>-0,289489746877127-0,954319801472151i</v>
      </c>
      <c r="CY248" s="240" t="str">
        <f t="shared" ca="1" si="416"/>
        <v>0,705170403884036+0,705170403884661i</v>
      </c>
      <c r="CZ248" s="240" t="str">
        <f t="shared" ca="1" si="417"/>
        <v>-0,954319801472175-0,289489746877051i</v>
      </c>
      <c r="DA248" s="240" t="str">
        <f t="shared" ca="1" si="418"/>
        <v>0,978099447929474-0,19455607672054i</v>
      </c>
      <c r="DB248" s="240" t="str">
        <f t="shared" ca="1" si="419"/>
        <v>-0,770893602080776+0,632656029213154i</v>
      </c>
      <c r="DC248" s="240" t="str">
        <f t="shared" ca="1" si="420"/>
        <v>0,381635472520986-0,9213495336421i</v>
      </c>
      <c r="DD248" s="240" t="str">
        <f t="shared" ca="1" si="421"/>
        <v>0,0977487251889655+0,992459462019867i</v>
      </c>
      <c r="DE248" s="240" t="str">
        <f t="shared" ca="1" si="422"/>
        <v>-0,554048831136036-0,829192673475606i</v>
      </c>
      <c r="DF248" s="240" t="str">
        <f t="shared" ca="1" si="423"/>
        <v>0,879506166142533+0,470105839940427i</v>
      </c>
      <c r="DG248" s="240" t="str">
        <f t="shared" ca="1" si="424"/>
        <v>-0,997261548957359-5,96207089510718E-14i</v>
      </c>
      <c r="DH248" s="240" t="str">
        <f t="shared" ca="1" si="425"/>
        <v>0,879506166142588-0,470105839940322i</v>
      </c>
      <c r="DI248" s="240" t="str">
        <f t="shared" ca="1" si="426"/>
        <v>-0,554048831136088+0,829192673475571i</v>
      </c>
      <c r="DJ248" s="240" t="str">
        <f t="shared" ca="1" si="427"/>
        <v>0,0977487251890841-0,992459462019855i</v>
      </c>
      <c r="DK248" s="240" t="str">
        <f t="shared" ca="1" si="428"/>
        <v>0,381635472520876+0,921349533642145i</v>
      </c>
      <c r="DL248" s="240" t="str">
        <f t="shared" ca="1" si="429"/>
        <v>-0,770893602080736-0,632656029213203i</v>
      </c>
      <c r="DM248" s="240" t="str">
        <f t="shared" ca="1" si="430"/>
        <v>0,978099447929462+0,194556076720602i</v>
      </c>
      <c r="DN248" s="240" t="str">
        <f t="shared" ca="1" si="431"/>
        <v>-0,954319801472209+0,289489746876937i</v>
      </c>
      <c r="DO248" s="240" t="str">
        <f t="shared" ca="1" si="432"/>
        <v>0,70517040388408-0,705170403884617i</v>
      </c>
      <c r="DP248" s="240" t="str">
        <f t="shared" ca="1" si="433"/>
        <v>-0,289489746877241+0,954319801472118i</v>
      </c>
      <c r="DQ248" s="240" t="str">
        <f t="shared" ca="1" si="434"/>
        <v>-0,194556076720346-0,978099447929513i</v>
      </c>
      <c r="DR248" s="240" t="str">
        <f t="shared" ca="1" si="435"/>
        <v>0,632656029213001+0,770893602080903i</v>
      </c>
      <c r="DS248" s="240" t="str">
        <f t="shared" ca="1" si="436"/>
        <v>-0,921349533642045-0,381635472521117i</v>
      </c>
      <c r="DT248" s="240" t="str">
        <f t="shared" ca="1" si="437"/>
        <v>0,992459462019786-0,0977487251897829i</v>
      </c>
      <c r="DU248" s="240" t="str">
        <f t="shared" ca="1" si="438"/>
        <v>-0,829192673475716+0,554048831135871i</v>
      </c>
      <c r="DV248" s="240" t="str">
        <f t="shared" ca="1" si="439"/>
        <v>0,470105839940553-0,879506166142466i</v>
      </c>
      <c r="DW248" s="240" t="str">
        <f t="shared" ca="1" si="440"/>
        <v>-2,01828924305627E-13+0,997261548957359i</v>
      </c>
      <c r="DX248" s="240" t="str">
        <f t="shared" ca="1" si="441"/>
        <v>-0,470105839940147-0,879506166142682i</v>
      </c>
      <c r="DY248" s="240" t="str">
        <f t="shared" ca="1" si="442"/>
        <v>0,829192673476027+0,554048831135405i</v>
      </c>
      <c r="DZ248" s="240" t="str">
        <f t="shared" ca="1" si="443"/>
        <v>-0,992459462019841-0,0977487251892257i</v>
      </c>
      <c r="EA248" s="240" t="str">
        <f t="shared" ca="1" si="444"/>
        <v>0,921349533642221-0,381635472520692i</v>
      </c>
      <c r="EB248" s="240" t="str">
        <f t="shared" ca="1" si="445"/>
        <v>-0,632656029213357+0,770893602080611i</v>
      </c>
      <c r="EC248" s="240" t="str">
        <f t="shared" ca="1" si="446"/>
        <v>0,194556076720798-0,978099447929423i</v>
      </c>
      <c r="ED248" s="240" t="str">
        <f t="shared" ca="1" si="447"/>
        <v>0,289489746877723+0,954319801471971i</v>
      </c>
      <c r="EE248" s="240" t="str">
        <f t="shared" ca="1" si="448"/>
        <v>-0,705170403884477-0,70517040388422i</v>
      </c>
      <c r="EF248" s="240" t="str">
        <f t="shared" ca="1" si="449"/>
        <v>0,954319801472076+0,289489746877378i</v>
      </c>
      <c r="EG248" s="240" t="str">
        <f t="shared" ca="1" si="450"/>
        <v>-0,97809944792954+0,194556076720206i</v>
      </c>
      <c r="EH248" s="240" t="str">
        <f t="shared" ca="1" si="451"/>
        <v>0,770893602081028-0,632656029212847i</v>
      </c>
      <c r="EI248" s="240" t="str">
        <f t="shared" ca="1" si="452"/>
        <v>-0,381635472520358+0,921349533642359i</v>
      </c>
      <c r="EJ248" s="240" t="str">
        <f t="shared" ca="1" si="453"/>
        <v>-0,0977487251896414-0,9924594620198i</v>
      </c>
      <c r="EK248" s="240" t="str">
        <f t="shared" ca="1" si="454"/>
        <v>0,554048831135705+0,829192673475826i</v>
      </c>
      <c r="EL248" s="240" t="str">
        <f t="shared" ca="1" si="455"/>
        <v>-0,879506166142372-0,470105839940728i</v>
      </c>
      <c r="EM248" s="240" t="str">
        <f t="shared" ca="1" si="456"/>
        <v>0,997261548957359+4,00724895601344E-13i</v>
      </c>
      <c r="EN248" s="240"/>
      <c r="EO248" s="240"/>
      <c r="EP248" s="240"/>
    </row>
    <row r="249" spans="1:146">
      <c r="A249" s="268">
        <f t="shared" si="323"/>
        <v>2.9101562500000022E-3</v>
      </c>
      <c r="B249" s="267">
        <v>149</v>
      </c>
      <c r="C249" s="266">
        <f t="shared" si="324"/>
        <v>29800</v>
      </c>
      <c r="N249" s="265">
        <f t="shared" ca="1" si="327"/>
        <v>2.9972231861496743</v>
      </c>
      <c r="O249" s="240">
        <f t="shared" ca="1" si="328"/>
        <v>0.99722318614967431</v>
      </c>
      <c r="P249" s="240" t="str">
        <f t="shared" ca="1" si="329"/>
        <v>-0,867670921500812+0,491529505702801i</v>
      </c>
      <c r="Q249" s="240" t="str">
        <f t="shared" ca="1" si="330"/>
        <v>0,512675176572654-0,855346857316204i</v>
      </c>
      <c r="R249" s="240" t="str">
        <f t="shared" ca="1" si="331"/>
        <v>-0,0244730820996524+0,996922841170294i</v>
      </c>
      <c r="S249" s="240" t="str">
        <f t="shared" ca="1" si="332"/>
        <v>-0,470087755838202-0,879472333166605i</v>
      </c>
      <c r="T249" s="240" t="str">
        <f t="shared" ca="1" si="333"/>
        <v>0,842507564168202+0,533512031086339i</v>
      </c>
      <c r="U249" s="241" t="str">
        <f t="shared" ca="1" si="334"/>
        <v>-0,996021987148739-0,0489314225297554i</v>
      </c>
      <c r="V249" s="240" t="str">
        <f t="shared" ca="1" si="335"/>
        <v>0,890743983584499-0,448362842687176i</v>
      </c>
      <c r="W249" s="240" t="str">
        <f t="shared" ca="1" si="336"/>
        <v>-0,554027517901766+0,82916077596695i</v>
      </c>
      <c r="X249" s="240" t="str">
        <f t="shared" ca="1" si="337"/>
        <v>0,073360288500592-0,994521166725786i</v>
      </c>
      <c r="Y249" s="240" t="str">
        <f t="shared" ca="1" si="338"/>
        <v>0,426367852525081+0,901479083133746i</v>
      </c>
      <c r="Z249" s="240" t="str">
        <f t="shared" ca="1" si="339"/>
        <v>-0,815314532318577-0,574209279256831i</v>
      </c>
      <c r="AA249" s="240" t="str">
        <f t="shared" ca="1" si="340"/>
        <v>0,992421283939538+0,0977449649767502i</v>
      </c>
      <c r="AB249" s="240" t="str">
        <f t="shared" ca="1" si="341"/>
        <v>-0,911671165391787+0,404116034311546i</v>
      </c>
      <c r="AC249" s="240" t="str">
        <f t="shared" ca="1" si="342"/>
        <v>0,594045158413058-0,800977173682567i</v>
      </c>
      <c r="AD249" s="240" t="str">
        <f t="shared" ca="1" si="343"/>
        <v>-0,122070763540926+0,989723603680868i</v>
      </c>
      <c r="AE249" s="240" t="str">
        <f t="shared" ca="1" si="344"/>
        <v>-0,381620791709806-0,921314091029377i</v>
      </c>
      <c r="AF249" s="240" t="str">
        <f t="shared" ca="1" si="345"/>
        <v>0,786157336347539+0,613523206978718i</v>
      </c>
      <c r="AG249" s="240" t="str">
        <f t="shared" ca="1" si="346"/>
        <v>-0,986429750931488-0,146323031241671i</v>
      </c>
      <c r="AH249" s="240" t="str">
        <f t="shared" ca="1" si="347"/>
        <v>0,93040205150868-0,358895675012875i</v>
      </c>
      <c r="AI249" s="240" t="str">
        <f t="shared" ca="1" si="348"/>
        <v>-0,632631692105604+0,770863947229412i</v>
      </c>
      <c r="AJ249" s="240" t="str">
        <f t="shared" ca="1" si="349"/>
        <v>0,170487159419753-0,982541709785132i</v>
      </c>
      <c r="AK249" s="240" t="str">
        <f t="shared" ca="1" si="350"/>
        <v>0,335954372981275+0,938929572582133i</v>
      </c>
      <c r="AL249" s="240" t="str">
        <f t="shared" ca="1" si="351"/>
        <v>-0,755106218493928-0,651359103556792i</v>
      </c>
      <c r="AM249" s="240" t="str">
        <f t="shared" ca="1" si="352"/>
        <v>0,978061822252401+0,194548592507941i</v>
      </c>
      <c r="AN249" s="240" t="str">
        <f t="shared" ca="1" si="353"/>
        <v>-0,946891517589899+0,312810704597535i</v>
      </c>
      <c r="AO249" s="240" t="str">
        <f t="shared" ca="1" si="354"/>
        <v>0,669694160639874-0,738893642007673i</v>
      </c>
      <c r="AP249" s="240" t="str">
        <f t="shared" ca="1" si="355"/>
        <v>-0,218492836798628+0,972992786850035i</v>
      </c>
      <c r="AQ249" s="240" t="str">
        <f t="shared" ca="1" si="356"/>
        <v>-0,28947861074182-0,954283090554105i</v>
      </c>
      <c r="AR249" s="240" t="str">
        <f t="shared" ca="1" si="357"/>
        <v>-0,28947861074182-0,954283090554105i</v>
      </c>
      <c r="AS249" s="240" t="str">
        <f t="shared" ca="1" si="358"/>
        <v>-0,96733765697541-0,242305469174414i</v>
      </c>
      <c r="AT249" s="240" t="str">
        <f t="shared" ca="1" si="359"/>
        <v>0,961099839067441-0,265972145795469i</v>
      </c>
      <c r="AU249" s="240" t="str">
        <f t="shared" ca="1" si="360"/>
        <v>-0,705143277282751+0,705143277283028i</v>
      </c>
      <c r="AV249" s="240" t="str">
        <f t="shared" ca="1" si="361"/>
        <v>0,265972145796051-0,961099839067281i</v>
      </c>
      <c r="AW249" s="240" t="str">
        <f t="shared" ca="1" si="362"/>
        <v>0,242305469174806+0,967337656975312i</v>
      </c>
      <c r="AX249" s="240" t="str">
        <f t="shared" ca="1" si="363"/>
        <v>-0,687625819002151-0,722235983620402i</v>
      </c>
      <c r="AY249" s="240" t="str">
        <f t="shared" ca="1" si="364"/>
        <v>0,95428309055393+0,289478610742397i</v>
      </c>
      <c r="AZ249" s="240" t="str">
        <f t="shared" ca="1" si="365"/>
        <v>-0,972992786849965+0,218492836798938i</v>
      </c>
      <c r="BA249" s="240" t="str">
        <f t="shared" ca="1" si="366"/>
        <v>0,738893642007658-0,66969416063989i</v>
      </c>
      <c r="BB249" s="240" t="str">
        <f t="shared" ca="1" si="367"/>
        <v>-0,312810704597906+0,946891517589776i</v>
      </c>
      <c r="BC249" s="240" t="str">
        <f t="shared" ca="1" si="368"/>
        <v>-0,194548592508142-0,978061822252361i</v>
      </c>
      <c r="BD249" s="240" t="str">
        <f t="shared" ca="1" si="369"/>
        <v>0,651359103556723+0,755106218493988i</v>
      </c>
      <c r="BE249" s="240" t="str">
        <f t="shared" ca="1" si="370"/>
        <v>-0,938929572581967-0,335954372981736i</v>
      </c>
      <c r="BF249" s="240" t="str">
        <f t="shared" ca="1" si="371"/>
        <v>0,982541709785114-0,170487159419858i</v>
      </c>
      <c r="BG249" s="240" t="str">
        <f t="shared" ca="1" si="372"/>
        <v>-0,770863947229533+0,632631692105455i</v>
      </c>
      <c r="BH249" s="240" t="str">
        <f t="shared" ca="1" si="373"/>
        <v>0,358895675012498-0,930402051508825i</v>
      </c>
      <c r="BI249" s="240" t="str">
        <f t="shared" ca="1" si="374"/>
        <v>0,146323031241664+0,986429750931489i</v>
      </c>
      <c r="BJ249" s="240" t="str">
        <f t="shared" ca="1" si="375"/>
        <v>-0,613523206978483-0,786157336347722i</v>
      </c>
      <c r="BK249" s="240" t="str">
        <f t="shared" ca="1" si="376"/>
        <v>0,921314091029489+0,381620791709538i</v>
      </c>
      <c r="BL249" s="240" t="str">
        <f t="shared" ca="1" si="377"/>
        <v>-0,98972360368088+0,12207076354082i</v>
      </c>
      <c r="BM249" s="240" t="str">
        <f t="shared" ca="1" si="378"/>
        <v>0,800977173682808-0,594045158412733i</v>
      </c>
      <c r="BN249" s="240" t="str">
        <f t="shared" ca="1" si="379"/>
        <v>-0,404116034311345+0,911671165391875i</v>
      </c>
      <c r="BO249" s="240" t="str">
        <f t="shared" ca="1" si="380"/>
        <v>-0,0977449649765666-0,992421283939556i</v>
      </c>
      <c r="BP249" s="240" t="str">
        <f t="shared" ca="1" si="381"/>
        <v>0,574209279257166+0,815314532318341i</v>
      </c>
      <c r="BQ249" s="240" t="str">
        <f t="shared" ca="1" si="382"/>
        <v>-0,901479083133795-0,426367852524979i</v>
      </c>
      <c r="BR249" s="240" t="str">
        <f t="shared" ca="1" si="383"/>
        <v>0,994521166725807-0,073360288500302i</v>
      </c>
      <c r="BS249" s="240" t="str">
        <f t="shared" ca="1" si="384"/>
        <v>-0,829160775966782+0,55402751790202i</v>
      </c>
      <c r="BT249" s="240" t="str">
        <f t="shared" ca="1" si="385"/>
        <v>0,44836284268717-0,890743983584503i</v>
      </c>
      <c r="BU249" s="240" t="str">
        <f t="shared" ca="1" si="386"/>
        <v>0,0489314225293624+0,996021987148758i</v>
      </c>
      <c r="BV249" s="240" t="str">
        <f t="shared" ca="1" si="387"/>
        <v>-0,53351203108651-0,842507564168094i</v>
      </c>
      <c r="BW249" s="240" t="str">
        <f t="shared" ca="1" si="388"/>
        <v>0,879472333166558+0,47008775583829i</v>
      </c>
      <c r="BX249" s="240" t="str">
        <f t="shared" ca="1" si="389"/>
        <v>-0,996922841170306+0,0244730820991545i</v>
      </c>
      <c r="BY249" s="240" t="str">
        <f t="shared" ca="1" si="390"/>
        <v>0,855346857316135-0,51267517657277i</v>
      </c>
      <c r="BZ249" s="240" t="str">
        <f t="shared" ca="1" si="391"/>
        <v>-0,491529505703004+0,867670921500696i</v>
      </c>
      <c r="CA249" s="240" t="str">
        <f t="shared" ca="1" si="392"/>
        <v>-3,89468440082692E-13-0,997223186149674i</v>
      </c>
      <c r="CB249" s="240" t="str">
        <f t="shared" ca="1" si="393"/>
        <v>0,491529505702819+0,867670921500802i</v>
      </c>
      <c r="CC249" s="240" t="str">
        <f t="shared" ca="1" si="394"/>
        <v>-0,855346857316025-0,512675176572952i</v>
      </c>
      <c r="CD249" s="240" t="str">
        <f t="shared" ca="1" si="395"/>
        <v>0,996922841170302+0,0244730820993392i</v>
      </c>
      <c r="CE249" s="240" t="str">
        <f t="shared" ca="1" si="396"/>
        <v>-0,879472333166645+0,470087755838127i</v>
      </c>
      <c r="CF249" s="240" t="str">
        <f t="shared" ca="1" si="397"/>
        <v>0,533512031086665-0,842507564167995i</v>
      </c>
      <c r="CG249" s="240" t="str">
        <f t="shared" ca="1" si="398"/>
        <v>-0,0489314225295469+0,996021987148749i</v>
      </c>
      <c r="CH249" s="240" t="str">
        <f t="shared" ca="1" si="399"/>
        <v>-0,448362842687005-0,890743983584586i</v>
      </c>
      <c r="CI249" s="240" t="str">
        <f t="shared" ca="1" si="400"/>
        <v>0,82916077596723+0,554027517901349i</v>
      </c>
      <c r="CJ249" s="240" t="str">
        <f t="shared" ca="1" si="401"/>
        <v>-0,994521166725796-0,073360288500458i</v>
      </c>
      <c r="CK249" s="240" t="str">
        <f t="shared" ca="1" si="402"/>
        <v>0,901479083133873-0,426367852524812i</v>
      </c>
      <c r="CL249" s="240" t="str">
        <f t="shared" ca="1" si="403"/>
        <v>-0,574209279256507+0,815314532318805i</v>
      </c>
      <c r="CM249" s="240" t="str">
        <f t="shared" ca="1" si="404"/>
        <v>0,0977449649767223-0,992421283939541i</v>
      </c>
      <c r="CN249" s="240" t="str">
        <f t="shared" ca="1" si="405"/>
        <v>0,404116034311177+0,91167116539195i</v>
      </c>
      <c r="CO249" s="240" t="str">
        <f t="shared" ca="1" si="406"/>
        <v>-0,80097717368268-0,594045158412905i</v>
      </c>
      <c r="CP249" s="240" t="str">
        <f t="shared" ca="1" si="407"/>
        <v>0,989723603680859+0,122070763541004i</v>
      </c>
      <c r="CQ249" s="240" t="str">
        <f t="shared" ca="1" si="408"/>
        <v>-0,92131409102918+0,381620791710284i</v>
      </c>
      <c r="CR249" s="240" t="str">
        <f t="shared" ca="1" si="409"/>
        <v>0,613523206978651-0,786157336347591i</v>
      </c>
      <c r="CS249" s="240" t="str">
        <f t="shared" ca="1" si="410"/>
        <v>-0,146323031241847+0,986429750931462i</v>
      </c>
      <c r="CT249" s="240" t="str">
        <f t="shared" ca="1" si="411"/>
        <v>-0,358895675013251-0,930402051508535i</v>
      </c>
      <c r="CU249" s="240" t="str">
        <f t="shared" ca="1" si="412"/>
        <v>0,770863947229398+0,63263169210562i</v>
      </c>
      <c r="CV249" s="240" t="str">
        <f t="shared" ca="1" si="413"/>
        <v>-0,982541709785082-0,170487159420041i</v>
      </c>
      <c r="CW249" s="240" t="str">
        <f t="shared" ca="1" si="414"/>
        <v>0,93892957258203-0,335954372981562i</v>
      </c>
      <c r="CX249" s="240" t="str">
        <f t="shared" ca="1" si="415"/>
        <v>-0,651359103556884+0,755106218493849i</v>
      </c>
      <c r="CY249" s="240" t="str">
        <f t="shared" ca="1" si="416"/>
        <v>0,194548592508323-0,978061822252325i</v>
      </c>
      <c r="CZ249" s="240" t="str">
        <f t="shared" ca="1" si="417"/>
        <v>0,312810704597731+0,946891517589834i</v>
      </c>
      <c r="DA249" s="240" t="str">
        <f t="shared" ca="1" si="418"/>
        <v>-0,738893642007553-0,669694160640005i</v>
      </c>
      <c r="DB249" s="240" t="str">
        <f t="shared" ca="1" si="419"/>
        <v>0,972992786850147+0,218492836798123i</v>
      </c>
      <c r="DC249" s="240" t="str">
        <f t="shared" ca="1" si="420"/>
        <v>-0,954283090553992+0,289478610742192i</v>
      </c>
      <c r="DD249" s="240" t="str">
        <f t="shared" ca="1" si="421"/>
        <v>0,687625819002274-0,722235983620284i</v>
      </c>
      <c r="DE249" s="240" t="str">
        <f t="shared" ca="1" si="422"/>
        <v>-0,242305469174009+0,967337656975511i</v>
      </c>
      <c r="DF249" s="240" t="str">
        <f t="shared" ca="1" si="423"/>
        <v>-0,265972145795845-0,961099839067338i</v>
      </c>
      <c r="DG249" s="240" t="str">
        <f t="shared" ca="1" si="424"/>
        <v>0,705143277282621+0,705143277283158i</v>
      </c>
      <c r="DH249" s="240" t="str">
        <f t="shared" ca="1" si="425"/>
        <v>-0,961099839067392-0,265972145795648i</v>
      </c>
      <c r="DI249" s="240" t="str">
        <f t="shared" ca="1" si="426"/>
        <v>0,967337656975461-0,242305469174207i</v>
      </c>
      <c r="DJ249" s="240" t="str">
        <f t="shared" ca="1" si="427"/>
        <v>-0,722235983620143+0,687625819002423i</v>
      </c>
      <c r="DK249" s="240" t="str">
        <f t="shared" ca="1" si="428"/>
        <v>0,289478610741997-0,954283090554051i</v>
      </c>
      <c r="DL249" s="240" t="str">
        <f t="shared" ca="1" si="429"/>
        <v>0,218492836798323+0,972992786850103i</v>
      </c>
      <c r="DM249" s="240" t="str">
        <f t="shared" ca="1" si="430"/>
        <v>-0,6696941606402-0,738893642007378i</v>
      </c>
      <c r="DN249" s="240" t="str">
        <f t="shared" ca="1" si="431"/>
        <v>0,946891517589899+0,312810704597536i</v>
      </c>
      <c r="DO249" s="240" t="str">
        <f t="shared" ca="1" si="432"/>
        <v>-0,978061822252473+0,194548592507579i</v>
      </c>
      <c r="DP249" s="240" t="str">
        <f t="shared" ca="1" si="433"/>
        <v>0,755106218493715-0,651359103557039i</v>
      </c>
      <c r="DQ249" s="240" t="str">
        <f t="shared" ca="1" si="434"/>
        <v>-0,335954372981369+0,938929572582099i</v>
      </c>
      <c r="DR249" s="240" t="str">
        <f t="shared" ca="1" si="435"/>
        <v>-0,170487159419293-0,982541709785213i</v>
      </c>
      <c r="DS249" s="240" t="str">
        <f t="shared" ca="1" si="436"/>
        <v>0,632631692105778+0,770863947229268i</v>
      </c>
      <c r="DT249" s="240" t="str">
        <f t="shared" ca="1" si="437"/>
        <v>-0,930402051508609-0,358895675013061i</v>
      </c>
      <c r="DU249" s="240" t="str">
        <f t="shared" ca="1" si="438"/>
        <v>0,986429750931431-0,146323031242049i</v>
      </c>
      <c r="DV249" s="240" t="str">
        <f t="shared" ca="1" si="439"/>
        <v>-0,786157336347465+0,613523206978813i</v>
      </c>
      <c r="DW249" s="240" t="str">
        <f t="shared" ca="1" si="440"/>
        <v>0,381620791710095-0,921314091029259i</v>
      </c>
      <c r="DX249" s="240" t="str">
        <f t="shared" ca="1" si="441"/>
        <v>0,122070763541207+0,989723603680833i</v>
      </c>
      <c r="DY249" s="240" t="str">
        <f t="shared" ca="1" si="442"/>
        <v>-0,594045158413069-0,800977173682559i</v>
      </c>
      <c r="DZ249" s="240" t="str">
        <f t="shared" ca="1" si="443"/>
        <v>0,911671165391619+0,404116034311922i</v>
      </c>
      <c r="EA249" s="240" t="str">
        <f t="shared" ca="1" si="444"/>
        <v>-0,992421283939521+0,097744964976926i</v>
      </c>
      <c r="EB249" s="240" t="str">
        <f t="shared" ca="1" si="445"/>
        <v>0,815314532318688-0,574209279256673i</v>
      </c>
      <c r="EC249" s="240" t="str">
        <f t="shared" ca="1" si="446"/>
        <v>-0,426367852525549+0,901479083133524i</v>
      </c>
      <c r="ED249" s="240" t="str">
        <f t="shared" ca="1" si="447"/>
        <v>-0,0733602885007188-0,994521166725776i</v>
      </c>
      <c r="EE249" s="240" t="str">
        <f t="shared" ca="1" si="448"/>
        <v>0,554027517901519+0,829160775967116i</v>
      </c>
      <c r="EF249" s="240" t="str">
        <f t="shared" ca="1" si="449"/>
        <v>-0,890743983584677-0,448362842686822i</v>
      </c>
      <c r="EG249" s="240" t="str">
        <f t="shared" ca="1" si="450"/>
        <v>0,996021987148738-0,0489314225297798i</v>
      </c>
      <c r="EH249" s="240" t="str">
        <f t="shared" ca="1" si="451"/>
        <v>-0,842507564168417+0,533512031086i</v>
      </c>
      <c r="EI249" s="240" t="str">
        <f t="shared" ca="1" si="452"/>
        <v>0,470087755837947-0,879472333166741i</v>
      </c>
      <c r="EJ249" s="240" t="str">
        <f t="shared" ca="1" si="453"/>
        <v>0,0244730820995722+0,996922841170296i</v>
      </c>
      <c r="EK249" s="240" t="str">
        <f t="shared" ca="1" si="454"/>
        <v>-0,512675176572253-0,855346857316444i</v>
      </c>
      <c r="EL249" s="240" t="str">
        <f t="shared" ca="1" si="455"/>
        <v>0,867670921500889+0,491529505702665i</v>
      </c>
      <c r="EM249" s="240" t="str">
        <f t="shared" ca="1" si="456"/>
        <v>-0,997223186149674-1,84717899390879E-13i</v>
      </c>
      <c r="EN249" s="240"/>
      <c r="EO249" s="240"/>
      <c r="EP249" s="240"/>
    </row>
    <row r="250" spans="1:146">
      <c r="A250" s="268">
        <f t="shared" si="323"/>
        <v>2.9296875000000022E-3</v>
      </c>
      <c r="B250" s="267">
        <v>150</v>
      </c>
      <c r="C250" s="266">
        <f t="shared" si="324"/>
        <v>30000</v>
      </c>
      <c r="N250" s="265">
        <f t="shared" ca="1" si="327"/>
        <v>2.9971819964066881</v>
      </c>
      <c r="O250" s="240">
        <f t="shared" ca="1" si="328"/>
        <v>0.99718199640668792</v>
      </c>
      <c r="P250" s="240" t="str">
        <f t="shared" ca="1" si="329"/>
        <v>-0,855311527695204+0,512654000812755i</v>
      </c>
      <c r="Q250" s="240" t="str">
        <f t="shared" ca="1" si="330"/>
        <v>0,470068339127745-0,879436007056404i</v>
      </c>
      <c r="R250" s="240" t="str">
        <f t="shared" ca="1" si="331"/>
        <v>0,0489294014448314+0,995980847020603i</v>
      </c>
      <c r="S250" s="240" t="str">
        <f t="shared" ca="1" si="332"/>
        <v>-0,554004634106651-0,829126527947323i</v>
      </c>
      <c r="T250" s="240" t="str">
        <f t="shared" ca="1" si="333"/>
        <v>0,901441848047108+0,426350241640652i</v>
      </c>
      <c r="U250" s="241" t="str">
        <f t="shared" ca="1" si="334"/>
        <v>-0,992380292536428+0,0977409276758728i</v>
      </c>
      <c r="V250" s="240" t="str">
        <f t="shared" ca="1" si="335"/>
        <v>0,800944089770741-0,594020621711862i</v>
      </c>
      <c r="W250" s="240" t="str">
        <f t="shared" ca="1" si="336"/>
        <v>-0,381605029077595+0,921276036668878i</v>
      </c>
      <c r="X250" s="240" t="str">
        <f t="shared" ca="1" si="337"/>
        <v>-0,146316987451149-0,986389007005272i</v>
      </c>
      <c r="Y250" s="240" t="str">
        <f t="shared" ca="1" si="338"/>
        <v>0,632605561609309+0,770832107127485i</v>
      </c>
      <c r="Z250" s="240" t="str">
        <f t="shared" ca="1" si="339"/>
        <v>-0,938890790624065-0,335940496574836i</v>
      </c>
      <c r="AA250" s="240" t="str">
        <f t="shared" ca="1" si="340"/>
        <v>0,97802142395878-0,194540556787699i</v>
      </c>
      <c r="AB250" s="240" t="str">
        <f t="shared" ca="1" si="341"/>
        <v>-0,738863122421244+0,669666499299134i</v>
      </c>
      <c r="AC250" s="240" t="str">
        <f t="shared" ca="1" si="342"/>
        <v>0,289466653990919-0,954243674427517i</v>
      </c>
      <c r="AD250" s="240" t="str">
        <f t="shared" ca="1" si="343"/>
        <v>0,242295460883207+0,967297701637413i</v>
      </c>
      <c r="AE250" s="240" t="str">
        <f t="shared" ca="1" si="344"/>
        <v>-0,705114151736291-0,705114151736326i</v>
      </c>
      <c r="AF250" s="240" t="str">
        <f t="shared" ca="1" si="345"/>
        <v>0,967297701637426+0,242295460883158i</v>
      </c>
      <c r="AG250" s="240" t="str">
        <f t="shared" ca="1" si="346"/>
        <v>-0,954243674427529+0,289466653990879i</v>
      </c>
      <c r="AH250" s="240" t="str">
        <f t="shared" ca="1" si="347"/>
        <v>0,669666499299165-0,738863122421216i</v>
      </c>
      <c r="AI250" s="240" t="str">
        <f t="shared" ca="1" si="348"/>
        <v>-0,194540556787642+0,978021423958791i</v>
      </c>
      <c r="AJ250" s="240" t="str">
        <f t="shared" ca="1" si="349"/>
        <v>-0,335940496574796-0,938890790624079i</v>
      </c>
      <c r="AK250" s="240" t="str">
        <f t="shared" ca="1" si="350"/>
        <v>0,770832107127459+0,632605561609341i</v>
      </c>
      <c r="AL250" s="240" t="str">
        <f t="shared" ca="1" si="351"/>
        <v>-0,986389007005281-0,146316987451092i</v>
      </c>
      <c r="AM250" s="240" t="str">
        <f t="shared" ca="1" si="352"/>
        <v>0,921276036668896-0,381605029077553i</v>
      </c>
      <c r="AN250" s="240" t="str">
        <f t="shared" ca="1" si="353"/>
        <v>-0,594020621711819+0,800944089770773i</v>
      </c>
      <c r="AO250" s="240" t="str">
        <f t="shared" ca="1" si="354"/>
        <v>0,0977409276759179-0,992380292536424i</v>
      </c>
      <c r="AP250" s="240" t="str">
        <f t="shared" ca="1" si="355"/>
        <v>0,426350241640611+0,901441848047127i</v>
      </c>
      <c r="AQ250" s="240" t="str">
        <f t="shared" ca="1" si="356"/>
        <v>-0,829126527947297-0,554004634106691i</v>
      </c>
      <c r="AR250" s="240" t="str">
        <f t="shared" ca="1" si="357"/>
        <v>-0,829126527947297-0,554004634106691i</v>
      </c>
      <c r="AS250" s="240" t="str">
        <f t="shared" ca="1" si="358"/>
        <v>-0,879436007056483+0,470068339127597i</v>
      </c>
      <c r="AT250" s="240" t="str">
        <f t="shared" ca="1" si="359"/>
        <v>0,512654000812507-0,855311527695352i</v>
      </c>
      <c r="AU250" s="240" t="str">
        <f t="shared" ca="1" si="360"/>
        <v>-2,47256455076904E-13+0,997181996406688i</v>
      </c>
      <c r="AV250" s="240" t="str">
        <f t="shared" ca="1" si="361"/>
        <v>-0,512654000812933-0,855311527695097i</v>
      </c>
      <c r="AW250" s="240" t="str">
        <f t="shared" ca="1" si="362"/>
        <v>0,879436007056249+0,470068339128034i</v>
      </c>
      <c r="AX250" s="240" t="str">
        <f t="shared" ca="1" si="363"/>
        <v>-0,995980847020596+0,0489294014449789i</v>
      </c>
      <c r="AY250" s="240" t="str">
        <f t="shared" ca="1" si="364"/>
        <v>0,829126527947563-0,554004634106291i</v>
      </c>
      <c r="AZ250" s="240" t="str">
        <f t="shared" ca="1" si="365"/>
        <v>-0,426350241640609+0,901441848047128i</v>
      </c>
      <c r="BA250" s="240" t="str">
        <f t="shared" ca="1" si="366"/>
        <v>-0,0977409276754398-0,992380292536471i</v>
      </c>
      <c r="BB250" s="240" t="str">
        <f t="shared" ca="1" si="367"/>
        <v>0,59402062171182+0,800944089770772i</v>
      </c>
      <c r="BC250" s="240" t="str">
        <f t="shared" ca="1" si="368"/>
        <v>-0,921276036669053-0,381605029077172i</v>
      </c>
      <c r="BD250" s="240" t="str">
        <f t="shared" ca="1" si="369"/>
        <v>0,986389007005295-0,146316987450996i</v>
      </c>
      <c r="BE250" s="240" t="str">
        <f t="shared" ca="1" si="370"/>
        <v>-0,77083210712726+0,632605561609583i</v>
      </c>
      <c r="BF250" s="240" t="str">
        <f t="shared" ca="1" si="371"/>
        <v>0,335940496574982-0,938890790624012i</v>
      </c>
      <c r="BG250" s="240" t="str">
        <f t="shared" ca="1" si="372"/>
        <v>0,194540556787949+0,97802142395873i</v>
      </c>
      <c r="BH250" s="240" t="str">
        <f t="shared" ca="1" si="373"/>
        <v>-0,669666499298946-0,738863122421416i</v>
      </c>
      <c r="BI250" s="240" t="str">
        <f t="shared" ca="1" si="374"/>
        <v>0,954243674427591+0,289466653990674i</v>
      </c>
      <c r="BJ250" s="240" t="str">
        <f t="shared" ca="1" si="375"/>
        <v>-0,9672977016375+0,242295460882864i</v>
      </c>
      <c r="BK250" s="240" t="str">
        <f t="shared" ca="1" si="376"/>
        <v>0,705114151736215-0,705114151736402i</v>
      </c>
      <c r="BL250" s="240" t="str">
        <f t="shared" ca="1" si="377"/>
        <v>-0,242295460883598+0,967297701637315i</v>
      </c>
      <c r="BM250" s="240" t="str">
        <f t="shared" ca="1" si="378"/>
        <v>-0,289466653990927-0,954243674427514i</v>
      </c>
      <c r="BN250" s="240" t="str">
        <f t="shared" ca="1" si="379"/>
        <v>0,738863122420907+0,669666499299506i</v>
      </c>
      <c r="BO250" s="240" t="str">
        <f t="shared" ca="1" si="380"/>
        <v>-0,978021423958782-0,19454055678769i</v>
      </c>
      <c r="BP250" s="240" t="str">
        <f t="shared" ca="1" si="381"/>
        <v>0,938890790623923-0,335940496575231i</v>
      </c>
      <c r="BQ250" s="240" t="str">
        <f t="shared" ca="1" si="382"/>
        <v>-0,632605561609379+0,770832107127427i</v>
      </c>
      <c r="BR250" s="240" t="str">
        <f t="shared" ca="1" si="383"/>
        <v>0,146316987450734-0,986389007005334i</v>
      </c>
      <c r="BS250" s="240" t="str">
        <f t="shared" ca="1" si="384"/>
        <v>0,381605029077417+0,921276036668952i</v>
      </c>
      <c r="BT250" s="240" t="str">
        <f t="shared" ca="1" si="385"/>
        <v>-0,80094408977093-0,594020621711607i</v>
      </c>
      <c r="BU250" s="240" t="str">
        <f t="shared" ca="1" si="386"/>
        <v>0,992380292536399+0,097740927676164i</v>
      </c>
      <c r="BV250" s="240" t="str">
        <f t="shared" ca="1" si="387"/>
        <v>-0,901441848047016+0,426350241640848i</v>
      </c>
      <c r="BW250" s="240" t="str">
        <f t="shared" ca="1" si="388"/>
        <v>0,554004634106897-0,829126527947159i</v>
      </c>
      <c r="BX250" s="240" t="str">
        <f t="shared" ca="1" si="389"/>
        <v>-0,0489294014447149+0,995980847020609i</v>
      </c>
      <c r="BY250" s="240" t="str">
        <f t="shared" ca="1" si="390"/>
        <v>-0,47006833912738-0,879436007056599i</v>
      </c>
      <c r="BZ250" s="240" t="str">
        <f t="shared" ca="1" si="391"/>
        <v>0,855311527695233+0,512654000812707i</v>
      </c>
      <c r="CA250" s="240" t="str">
        <f t="shared" ca="1" si="392"/>
        <v>-0,997181996406688-4,94512910153808E-13i</v>
      </c>
      <c r="CB250" s="240" t="str">
        <f t="shared" ca="1" si="393"/>
        <v>0,855311527695217-0,512654000812733i</v>
      </c>
      <c r="CC250" s="240" t="str">
        <f t="shared" ca="1" si="394"/>
        <v>-0,470068339127377+0,8794360070566i</v>
      </c>
      <c r="CD250" s="240" t="str">
        <f t="shared" ca="1" si="395"/>
        <v>-0,0489294014447462-0,995980847020607i</v>
      </c>
      <c r="CE250" s="240" t="str">
        <f t="shared" ca="1" si="396"/>
        <v>0,554004634106899+0,829126527947157i</v>
      </c>
      <c r="CF250" s="240" t="str">
        <f t="shared" ca="1" si="397"/>
        <v>-0,901441848047029-0,426350241640819i</v>
      </c>
      <c r="CG250" s="240" t="str">
        <f t="shared" ca="1" si="398"/>
        <v>0,992380292536399-0,0977409276761669i</v>
      </c>
      <c r="CH250" s="240" t="str">
        <f t="shared" ca="1" si="399"/>
        <v>-0,800944089770928+0,594020621711609i</v>
      </c>
      <c r="CI250" s="240" t="str">
        <f t="shared" ca="1" si="400"/>
        <v>0,381605029077414-0,921276036668953i</v>
      </c>
      <c r="CJ250" s="240" t="str">
        <f t="shared" ca="1" si="401"/>
        <v>0,146316987450736+0,986389007005334i</v>
      </c>
      <c r="CK250" s="240" t="str">
        <f t="shared" ca="1" si="402"/>
        <v>-0,632605561609382-0,770832107127426i</v>
      </c>
      <c r="CL250" s="240" t="str">
        <f t="shared" ca="1" si="403"/>
        <v>0,938890790623924+0,335940496575228i</v>
      </c>
      <c r="CM250" s="240" t="str">
        <f t="shared" ca="1" si="404"/>
        <v>-0,978021423958781+0,194540556787693i</v>
      </c>
      <c r="CN250" s="240" t="str">
        <f t="shared" ca="1" si="405"/>
        <v>0,738863122421591-0,669666499298752i</v>
      </c>
      <c r="CO250" s="240" t="str">
        <f t="shared" ca="1" si="406"/>
        <v>-0,289466653990924+0,954243674427515i</v>
      </c>
      <c r="CP250" s="240" t="str">
        <f t="shared" ca="1" si="407"/>
        <v>-0,242295460883601-0,967297701637315i</v>
      </c>
      <c r="CQ250" s="240" t="str">
        <f t="shared" ca="1" si="408"/>
        <v>0,705114151736217+0,7051141517364i</v>
      </c>
      <c r="CR250" s="240" t="str">
        <f t="shared" ca="1" si="409"/>
        <v>-0,9672977016375-0,242295460882861i</v>
      </c>
      <c r="CS250" s="240" t="str">
        <f t="shared" ca="1" si="410"/>
        <v>0,95424367442759-0,289466653990677i</v>
      </c>
      <c r="CT250" s="240" t="str">
        <f t="shared" ca="1" si="411"/>
        <v>-0,669666499298944+0,738863122421418i</v>
      </c>
      <c r="CU250" s="240" t="str">
        <f t="shared" ca="1" si="412"/>
        <v>0,194540556787946-0,97802142395873i</v>
      </c>
      <c r="CV250" s="240" t="str">
        <f t="shared" ca="1" si="413"/>
        <v>0,335940496574985+0,938890790624011i</v>
      </c>
      <c r="CW250" s="240" t="str">
        <f t="shared" ca="1" si="414"/>
        <v>-0,770832107127262-0,632605561609581i</v>
      </c>
      <c r="CX250" s="240" t="str">
        <f t="shared" ca="1" si="415"/>
        <v>0,986389007005296+0,146316987450993i</v>
      </c>
      <c r="CY250" s="240" t="str">
        <f t="shared" ca="1" si="416"/>
        <v>-0,921276036669052+0,381605029077175i</v>
      </c>
      <c r="CZ250" s="240" t="str">
        <f t="shared" ca="1" si="417"/>
        <v>0,594020621711817-0,800944089770774i</v>
      </c>
      <c r="DA250" s="240" t="str">
        <f t="shared" ca="1" si="418"/>
        <v>-0,0977409276764242+0,992380292536375i</v>
      </c>
      <c r="DB250" s="240" t="str">
        <f t="shared" ca="1" si="419"/>
        <v>-0,426350241640612-0,901441848047127i</v>
      </c>
      <c r="DC250" s="240" t="str">
        <f t="shared" ca="1" si="420"/>
        <v>0,829126527947581+0,554004634106266i</v>
      </c>
      <c r="DD250" s="240" t="str">
        <f t="shared" ca="1" si="421"/>
        <v>-0,995980847020596-0,048929401444976i</v>
      </c>
      <c r="DE250" s="240" t="str">
        <f t="shared" ca="1" si="422"/>
        <v>0,879436007056241-0,470068339128049i</v>
      </c>
      <c r="DF250" s="240" t="str">
        <f t="shared" ca="1" si="423"/>
        <v>-0,51265400081293+0,855311527695099i</v>
      </c>
      <c r="DG250" s="240" t="str">
        <f t="shared" ca="1" si="424"/>
        <v>-2,64358036533375E-13-0,997181996406688i</v>
      </c>
      <c r="DH250" s="240" t="str">
        <f t="shared" ca="1" si="425"/>
        <v>0,51265400081251+0,855311527695351i</v>
      </c>
      <c r="DI250" s="240" t="str">
        <f t="shared" ca="1" si="426"/>
        <v>-0,879436007056491-0,470068339127582i</v>
      </c>
      <c r="DJ250" s="240" t="str">
        <f t="shared" ca="1" si="427"/>
        <v>0,99598084702062-0,048929401444485i</v>
      </c>
      <c r="DK250" s="240" t="str">
        <f t="shared" ca="1" si="428"/>
        <v>-0,829126527947287+0,554004634106705i</v>
      </c>
      <c r="DL250" s="240" t="str">
        <f t="shared" ca="1" si="429"/>
        <v>0,426350241641055-0,901441848046917i</v>
      </c>
      <c r="DM250" s="240" t="str">
        <f t="shared" ca="1" si="430"/>
        <v>0,0977409276759349+0,992380292536422i</v>
      </c>
      <c r="DN250" s="240" t="str">
        <f t="shared" ca="1" si="431"/>
        <v>-0,594020621712242-0,800944089770459i</v>
      </c>
      <c r="DO250" s="240" t="str">
        <f t="shared" ca="1" si="432"/>
        <v>0,921276036668864+0,381605029077629i</v>
      </c>
      <c r="DP250" s="240" t="str">
        <f t="shared" ca="1" si="433"/>
        <v>-0,986389007005218+0,146316987451515i</v>
      </c>
      <c r="DQ250" s="240" t="str">
        <f t="shared" ca="1" si="434"/>
        <v>0,770832107127574-0,632605561609201i</v>
      </c>
      <c r="DR250" s="240" t="str">
        <f t="shared" ca="1" si="435"/>
        <v>-0,335940496574487+0,938890790624189i</v>
      </c>
      <c r="DS250" s="240" t="str">
        <f t="shared" ca="1" si="436"/>
        <v>-0,194540556787465-0,978021423958827i</v>
      </c>
      <c r="DT250" s="240" t="str">
        <f t="shared" ca="1" si="437"/>
        <v>0,669666499299336+0,738863122421062i</v>
      </c>
      <c r="DU250" s="240" t="str">
        <f t="shared" ca="1" si="438"/>
        <v>-0,954243674427448-0,289466653991148i</v>
      </c>
      <c r="DV250" s="240" t="str">
        <f t="shared" ca="1" si="439"/>
        <v>0,967297701637371-0,242295460883374i</v>
      </c>
      <c r="DW250" s="240" t="str">
        <f t="shared" ca="1" si="440"/>
        <v>-0,705114151736564+0,705114151736053i</v>
      </c>
      <c r="DX250" s="240" t="str">
        <f t="shared" ca="1" si="441"/>
        <v>0,242295460883087-0,967297701637444i</v>
      </c>
      <c r="DY250" s="240" t="str">
        <f t="shared" ca="1" si="442"/>
        <v>0,289466653990455+0,954243674427658i</v>
      </c>
      <c r="DZ250" s="240" t="str">
        <f t="shared" ca="1" si="443"/>
        <v>-0,738863122421261-0,669666499299116i</v>
      </c>
      <c r="EA250" s="240" t="str">
        <f t="shared" ca="1" si="444"/>
        <v>0,978021423958885+0,194540556787175i</v>
      </c>
      <c r="EB250" s="240" t="str">
        <f t="shared" ca="1" si="445"/>
        <v>-0,93889079062409+0,335940496574765i</v>
      </c>
      <c r="EC250" s="240" t="str">
        <f t="shared" ca="1" si="446"/>
        <v>0,632605561608973-0,770832107127761i</v>
      </c>
      <c r="ED250" s="240" t="str">
        <f t="shared" ca="1" si="447"/>
        <v>-0,146316987451223+0,986389007005261i</v>
      </c>
      <c r="EE250" s="240" t="str">
        <f t="shared" ca="1" si="448"/>
        <v>-0,381605029077902-0,921276036668751i</v>
      </c>
      <c r="EF250" s="240" t="str">
        <f t="shared" ca="1" si="449"/>
        <v>0,800944089770636+0,594020621712004i</v>
      </c>
      <c r="EG250" s="240" t="str">
        <f t="shared" ca="1" si="450"/>
        <v>-0,992380292536451-0,0977409276756408i</v>
      </c>
      <c r="EH250" s="240" t="str">
        <f t="shared" ca="1" si="451"/>
        <v>0,901441848047227-0,426350241640401i</v>
      </c>
      <c r="EI250" s="240" t="str">
        <f t="shared" ca="1" si="452"/>
        <v>-0,55400463410646+0,829126527947451i</v>
      </c>
      <c r="EJ250" s="240" t="str">
        <f t="shared" ca="1" si="453"/>
        <v>0,0489294014452089-0,995980847020585i</v>
      </c>
      <c r="EK250" s="240" t="str">
        <f t="shared" ca="1" si="454"/>
        <v>0,470068339127843+0,879436007056351i</v>
      </c>
      <c r="EL250" s="240" t="str">
        <f t="shared" ca="1" si="455"/>
        <v>-0,855311527694978-0,512654000813131i</v>
      </c>
      <c r="EM250" s="240" t="str">
        <f t="shared" ca="1" si="456"/>
        <v>0,997181996406688-3,12723899320216E-14i</v>
      </c>
      <c r="EN250" s="240"/>
      <c r="EO250" s="240"/>
      <c r="EP250" s="240"/>
    </row>
    <row r="251" spans="1:146">
      <c r="A251" s="268">
        <f t="shared" si="323"/>
        <v>2.9492187500000022E-3</v>
      </c>
      <c r="B251" s="267">
        <v>151</v>
      </c>
      <c r="C251" s="266">
        <f t="shared" si="324"/>
        <v>30200</v>
      </c>
      <c r="N251" s="265">
        <f t="shared" ca="1" si="327"/>
        <v>2.9971378049831299</v>
      </c>
      <c r="O251" s="240">
        <f t="shared" ca="1" si="328"/>
        <v>0.99713780498312998</v>
      </c>
      <c r="P251" s="240" t="str">
        <f t="shared" ca="1" si="329"/>
        <v>-0,842435429585264+0,53346635236542i</v>
      </c>
      <c r="Q251" s="240" t="str">
        <f t="shared" ca="1" si="330"/>
        <v>0,426331347372427-0,901401899473362i</v>
      </c>
      <c r="R251" s="240" t="str">
        <f t="shared" ca="1" si="331"/>
        <v>0,122060311974621+0,98963886462044i</v>
      </c>
      <c r="S251" s="240" t="str">
        <f t="shared" ca="1" si="332"/>
        <v>-0,632577526866948-0,770797946695157i</v>
      </c>
      <c r="T251" s="240" t="str">
        <f t="shared" ca="1" si="333"/>
        <v>0,946810445766152+0,312783922084681i</v>
      </c>
      <c r="U251" s="241" t="str">
        <f t="shared" ca="1" si="334"/>
        <v>-0,967254834575431+0,242284723243192i</v>
      </c>
      <c r="V251" s="240" t="str">
        <f t="shared" ca="1" si="335"/>
        <v>0,687566945225966-0,722174146559685i</v>
      </c>
      <c r="W251" s="240" t="str">
        <f t="shared" ca="1" si="336"/>
        <v>-0,194531935468589+0,977978081661046i</v>
      </c>
      <c r="X251" s="240" t="str">
        <f t="shared" ca="1" si="337"/>
        <v>-0,358864946754838-0,930322391495132i</v>
      </c>
      <c r="Y251" s="240" t="str">
        <f t="shared" ca="1" si="338"/>
        <v>0,800908594886535+0,593994296911555i</v>
      </c>
      <c r="Z251" s="240" t="str">
        <f t="shared" ca="1" si="339"/>
        <v>-0,994436016903212-0,0733540074723129i</v>
      </c>
      <c r="AA251" s="240" t="str">
        <f t="shared" ca="1" si="340"/>
        <v>0,879397033700272-0,470047507434873i</v>
      </c>
      <c r="AB251" s="240" t="str">
        <f t="shared" ca="1" si="341"/>
        <v>-0,491487421480179+0,867596632458505i</v>
      </c>
      <c r="AC251" s="240" t="str">
        <f t="shared" ca="1" si="342"/>
        <v>-0,0489272330744382-0,995936708827551i</v>
      </c>
      <c r="AD251" s="240" t="str">
        <f t="shared" ca="1" si="343"/>
        <v>0,574160116081664+0,815244725973535i</v>
      </c>
      <c r="AE251" s="240" t="str">
        <f t="shared" ca="1" si="344"/>
        <v>-0,921235209117127-0,381588117751979i</v>
      </c>
      <c r="AF251" s="240" t="str">
        <f t="shared" ca="1" si="345"/>
        <v>0,982457585630655-0,17047256249426i</v>
      </c>
      <c r="AG251" s="240" t="str">
        <f t="shared" ca="1" si="346"/>
        <v>-0,7388303787362+0,669636822152947i</v>
      </c>
      <c r="AH251" s="240" t="str">
        <f t="shared" ca="1" si="347"/>
        <v>0,265949373549492-0,961017550742549i</v>
      </c>
      <c r="AI251" s="240" t="str">
        <f t="shared" ca="1" si="348"/>
        <v>0,289453825897769+0,954201385871828i</v>
      </c>
      <c r="AJ251" s="240" t="str">
        <f t="shared" ca="1" si="349"/>
        <v>-0,755041567119291-0,651303334897512i</v>
      </c>
      <c r="AK251" s="240" t="str">
        <f t="shared" ca="1" si="350"/>
        <v>0,986345293887155+0,14631050322255i</v>
      </c>
      <c r="AL251" s="240" t="str">
        <f t="shared" ca="1" si="351"/>
        <v>-0,911593109096384+0,40408143433541i</v>
      </c>
      <c r="AM251" s="240" t="str">
        <f t="shared" ca="1" si="352"/>
        <v>0,553980082667156-0,829089784121519i</v>
      </c>
      <c r="AN251" s="240" t="str">
        <f t="shared" ca="1" si="353"/>
        <v>-0,0244709867409624+0,99683748571896i</v>
      </c>
      <c r="AO251" s="240" t="str">
        <f t="shared" ca="1" si="354"/>
        <v>-0,512631281880594-0,855273623446925i</v>
      </c>
      <c r="AP251" s="240" t="str">
        <f t="shared" ca="1" si="355"/>
        <v>0,890667719051618+0,448324454347477i</v>
      </c>
      <c r="AQ251" s="240" t="str">
        <f t="shared" ca="1" si="356"/>
        <v>-0,992336313906637+0,0977365961590782i</v>
      </c>
      <c r="AR251" s="240" t="str">
        <f t="shared" ca="1" si="357"/>
        <v>-0,992336313906637+0,0977365961590782i</v>
      </c>
      <c r="AS251" s="240" t="str">
        <f t="shared" ca="1" si="358"/>
        <v>-0,335925608932867+0,938849182451398i</v>
      </c>
      <c r="AT251" s="240" t="str">
        <f t="shared" ca="1" si="359"/>
        <v>-0,218474129679116-0,97290948026398i</v>
      </c>
      <c r="AU251" s="240" t="str">
        <f t="shared" ca="1" si="360"/>
        <v>0,705082903681254+0,705082903680826i</v>
      </c>
      <c r="AV251" s="240" t="str">
        <f t="shared" ca="1" si="361"/>
        <v>-0,972909480263895-0,218474129679493i</v>
      </c>
      <c r="AW251" s="240" t="str">
        <f t="shared" ca="1" si="362"/>
        <v>0,938849182451527-0,335925608932503i</v>
      </c>
      <c r="AX251" s="240" t="str">
        <f t="shared" ca="1" si="363"/>
        <v>-0,613470677787705+0,786090026409997i</v>
      </c>
      <c r="AY251" s="240" t="str">
        <f t="shared" ca="1" si="364"/>
        <v>0,0977365961584756-0,992336313906697i</v>
      </c>
      <c r="AZ251" s="240" t="str">
        <f t="shared" ca="1" si="365"/>
        <v>0,448324454347132+0,890667719051792i</v>
      </c>
      <c r="BA251" s="240" t="str">
        <f t="shared" ca="1" si="366"/>
        <v>-0,85527362344693-0,512631281880586i</v>
      </c>
      <c r="BB251" s="240" t="str">
        <f t="shared" ca="1" si="367"/>
        <v>0,996837485718953-0,0244709867412702i</v>
      </c>
      <c r="BC251" s="240" t="str">
        <f t="shared" ca="1" si="368"/>
        <v>-0,829089784121733+0,553980082666834i</v>
      </c>
      <c r="BD251" s="240" t="str">
        <f t="shared" ca="1" si="369"/>
        <v>0,404081434335478-0,911593109096354i</v>
      </c>
      <c r="BE251" s="240" t="str">
        <f t="shared" ca="1" si="370"/>
        <v>0,14631050322277+0,986345293887123i</v>
      </c>
      <c r="BF251" s="240" t="str">
        <f t="shared" ca="1" si="371"/>
        <v>-0,651303334897154-0,755041567119599i</v>
      </c>
      <c r="BG251" s="240" t="str">
        <f t="shared" ca="1" si="372"/>
        <v>0,954201385871778+0,289453825897936i</v>
      </c>
      <c r="BH251" s="240" t="str">
        <f t="shared" ca="1" si="373"/>
        <v>-0,961017550742516+0,26594937354961i</v>
      </c>
      <c r="BI251" s="240" t="str">
        <f t="shared" ca="1" si="374"/>
        <v>0,669636822152635-0,738830378736483i</v>
      </c>
      <c r="BJ251" s="240" t="str">
        <f t="shared" ca="1" si="375"/>
        <v>-0,170472562494557+0,982457585630603i</v>
      </c>
      <c r="BK251" s="240" t="str">
        <f t="shared" ca="1" si="376"/>
        <v>-0,381588117751884-0,921235209117166i</v>
      </c>
      <c r="BL251" s="240" t="str">
        <f t="shared" ca="1" si="377"/>
        <v>0,815244725973663+0,574160116081482i</v>
      </c>
      <c r="BM251" s="240" t="str">
        <f t="shared" ca="1" si="378"/>
        <v>-0,995936708827526-0,0489272330749374i</v>
      </c>
      <c r="BN251" s="240" t="str">
        <f t="shared" ca="1" si="379"/>
        <v>0,867596632458605-0,491487421480003i</v>
      </c>
      <c r="BO251" s="240" t="str">
        <f t="shared" ca="1" si="380"/>
        <v>-0,470047507434789+0,879397033700317i</v>
      </c>
      <c r="BP251" s="240" t="str">
        <f t="shared" ca="1" si="381"/>
        <v>-0,0733540074727118-0,994436016903183i</v>
      </c>
      <c r="BQ251" s="240" t="str">
        <f t="shared" ca="1" si="382"/>
        <v>0,593994296911318+0,800908594886709i</v>
      </c>
      <c r="BR251" s="240" t="str">
        <f t="shared" ca="1" si="383"/>
        <v>-0,930322391495134-0,358864946754835i</v>
      </c>
      <c r="BS251" s="240" t="str">
        <f t="shared" ca="1" si="384"/>
        <v>0,977978081660988-0,194531935468883i</v>
      </c>
      <c r="BT251" s="240" t="str">
        <f t="shared" ca="1" si="385"/>
        <v>-0,722174146559956+0,687566945225681i</v>
      </c>
      <c r="BU251" s="240" t="str">
        <f t="shared" ca="1" si="386"/>
        <v>0,242284723243281-0,967254834575409i</v>
      </c>
      <c r="BV251" s="240" t="str">
        <f t="shared" ca="1" si="387"/>
        <v>0,312783922084782+0,946810445766118i</v>
      </c>
      <c r="BW251" s="240" t="str">
        <f t="shared" ca="1" si="388"/>
        <v>-0,770797946695413-0,632577526866636i</v>
      </c>
      <c r="BX251" s="240" t="str">
        <f t="shared" ca="1" si="389"/>
        <v>0,989638864620404+0,12206031197491i</v>
      </c>
      <c r="BY251" s="240" t="str">
        <f t="shared" ca="1" si="390"/>
        <v>-0,90140189947335+0,426331347372452i</v>
      </c>
      <c r="BZ251" s="240" t="str">
        <f t="shared" ca="1" si="391"/>
        <v>0,533466352365152-0,842435429585434i</v>
      </c>
      <c r="CA251" s="240" t="str">
        <f t="shared" ca="1" si="392"/>
        <v>-3,865044511178E-13+0,99713780498313i</v>
      </c>
      <c r="CB251" s="240" t="str">
        <f t="shared" ca="1" si="393"/>
        <v>-0,533466352365337-0,842435429585316i</v>
      </c>
      <c r="CC251" s="240" t="str">
        <f t="shared" ca="1" si="394"/>
        <v>0,901401899473444+0,426331347372255i</v>
      </c>
      <c r="CD251" s="240" t="str">
        <f t="shared" ca="1" si="395"/>
        <v>-0,989638864620377+0,122060311975127i</v>
      </c>
      <c r="CE251" s="240" t="str">
        <f t="shared" ca="1" si="396"/>
        <v>0,770797946695274-0,632577526866805i</v>
      </c>
      <c r="CF251" s="240" t="str">
        <f t="shared" ca="1" si="397"/>
        <v>-0,312783922084574+0,946810445766187i</v>
      </c>
      <c r="CG251" s="240" t="str">
        <f t="shared" ca="1" si="398"/>
        <v>-0,242284723243494-0,967254834575356i</v>
      </c>
      <c r="CH251" s="240" t="str">
        <f t="shared" ca="1" si="399"/>
        <v>0,722174146559422+0,687566945226241i</v>
      </c>
      <c r="CI251" s="240" t="str">
        <f t="shared" ca="1" si="400"/>
        <v>-0,977978081661025-0,194531935468697i</v>
      </c>
      <c r="CJ251" s="240" t="str">
        <f t="shared" ca="1" si="401"/>
        <v>0,930322391495055-0,35886494675504i</v>
      </c>
      <c r="CK251" s="240" t="str">
        <f t="shared" ca="1" si="402"/>
        <v>-0,593994296911939+0,800908594886249i</v>
      </c>
      <c r="CL251" s="240" t="str">
        <f t="shared" ca="1" si="403"/>
        <v>0,0733540074725217-0,994436016903197i</v>
      </c>
      <c r="CM251" s="240" t="str">
        <f t="shared" ca="1" si="404"/>
        <v>0,470047507434983+0,879397033700214i</v>
      </c>
      <c r="CN251" s="240" t="str">
        <f t="shared" ca="1" si="405"/>
        <v>-0,8675966324587-0,491487421479838i</v>
      </c>
      <c r="CO251" s="240" t="str">
        <f t="shared" ca="1" si="406"/>
        <v>0,995936708827566-0,0489272330741371i</v>
      </c>
      <c r="CP251" s="240" t="str">
        <f t="shared" ca="1" si="407"/>
        <v>-0,815244725973521+0,574160116081685i</v>
      </c>
      <c r="CQ251" s="240" t="str">
        <f t="shared" ca="1" si="408"/>
        <v>0,381588117751708-0,921235209117239i</v>
      </c>
      <c r="CR251" s="240" t="str">
        <f t="shared" ca="1" si="409"/>
        <v>0,170472562493768+0,98245758563074i</v>
      </c>
      <c r="CS251" s="240" t="str">
        <f t="shared" ca="1" si="410"/>
        <v>-0,669636822152819-0,738830378736317i</v>
      </c>
      <c r="CT251" s="240" t="str">
        <f t="shared" ca="1" si="411"/>
        <v>0,961017550742575+0,2659493735494i</v>
      </c>
      <c r="CU251" s="240" t="str">
        <f t="shared" ca="1" si="412"/>
        <v>-0,954201385871707+0,289453825898172i</v>
      </c>
      <c r="CV251" s="240" t="str">
        <f t="shared" ca="1" si="413"/>
        <v>0,651303334897718-0,755041567119113i</v>
      </c>
      <c r="CW251" s="240" t="str">
        <f t="shared" ca="1" si="414"/>
        <v>-0,146310503222554+0,986345293887155i</v>
      </c>
      <c r="CX251" s="240" t="str">
        <f t="shared" ca="1" si="415"/>
        <v>-0,404081434335704-0,911593109096254i</v>
      </c>
      <c r="CY251" s="240" t="str">
        <f t="shared" ca="1" si="416"/>
        <v>0,829089784121319+0,553980082667453i</v>
      </c>
      <c r="CZ251" s="240" t="str">
        <f t="shared" ca="1" si="417"/>
        <v>-0,996837485718958-0,0244709867410513i</v>
      </c>
      <c r="DA251" s="240" t="str">
        <f t="shared" ca="1" si="418"/>
        <v>0,855273623446804-0,512631281880797i</v>
      </c>
      <c r="DB251" s="240" t="str">
        <f t="shared" ca="1" si="419"/>
        <v>-0,448324454346935+0,89066771905189i</v>
      </c>
      <c r="DC251" s="240" t="str">
        <f t="shared" ca="1" si="420"/>
        <v>-0,0977365961586935-0,992336313906675i</v>
      </c>
      <c r="DD251" s="240" t="str">
        <f t="shared" ca="1" si="421"/>
        <v>0,6134706777879+0,786090026409844i</v>
      </c>
      <c r="DE251" s="240" t="str">
        <f t="shared" ca="1" si="422"/>
        <v>-0,938849182451601-0,335925608932297i</v>
      </c>
      <c r="DF251" s="240" t="str">
        <f t="shared" ca="1" si="423"/>
        <v>0,972909480264065-0,218474129678739i</v>
      </c>
      <c r="DG251" s="240" t="str">
        <f t="shared" ca="1" si="424"/>
        <v>-0,70508290368112+0,705082903680961i</v>
      </c>
      <c r="DH251" s="240" t="str">
        <f t="shared" ca="1" si="425"/>
        <v>0,218474129678903-0,972909480264028i</v>
      </c>
      <c r="DI251" s="240" t="str">
        <f t="shared" ca="1" si="426"/>
        <v>0,335925608932139+0,938849182451658i</v>
      </c>
      <c r="DJ251" s="240" t="str">
        <f t="shared" ca="1" si="427"/>
        <v>-0,786090026409741-0,613470677788032i</v>
      </c>
      <c r="DK251" s="240" t="str">
        <f t="shared" ca="1" si="428"/>
        <v>0,992336313906659+0,0977365961588603i</v>
      </c>
      <c r="DL251" s="240" t="str">
        <f t="shared" ca="1" si="429"/>
        <v>-0,890667719051532+0,448324454347646i</v>
      </c>
      <c r="DM251" s="240" t="str">
        <f t="shared" ca="1" si="430"/>
        <v>0,512631281880941-0,855273623446717i</v>
      </c>
      <c r="DN251" s="240" t="str">
        <f t="shared" ca="1" si="431"/>
        <v>0,0244709867408838+0,996837485718962i</v>
      </c>
      <c r="DO251" s="240" t="str">
        <f t="shared" ca="1" si="432"/>
        <v>-0,553980082667313-0,829089784121412i</v>
      </c>
      <c r="DP251" s="240" t="str">
        <f t="shared" ca="1" si="433"/>
        <v>0,911593109096186+0,404081434335858i</v>
      </c>
      <c r="DQ251" s="240" t="str">
        <f t="shared" ca="1" si="434"/>
        <v>-0,986345293887179+0,146310503222388i</v>
      </c>
      <c r="DR251" s="240" t="str">
        <f t="shared" ca="1" si="435"/>
        <v>0,755041567119222-0,651303334897592i</v>
      </c>
      <c r="DS251" s="240" t="str">
        <f t="shared" ca="1" si="436"/>
        <v>-0,289453825897357+0,954201385871954i</v>
      </c>
      <c r="DT251" s="240" t="str">
        <f t="shared" ca="1" si="437"/>
        <v>-0,265949373549238-0,96101755074262i</v>
      </c>
      <c r="DU251" s="240" t="str">
        <f t="shared" ca="1" si="438"/>
        <v>0,738830378736204+0,669636822152942i</v>
      </c>
      <c r="DV251" s="240" t="str">
        <f t="shared" ca="1" si="439"/>
        <v>-0,982457585630712-0,170472562493932i</v>
      </c>
      <c r="DW251" s="240" t="str">
        <f t="shared" ca="1" si="440"/>
        <v>0,921235209117303-0,381588117751553i</v>
      </c>
      <c r="DX251" s="240" t="str">
        <f t="shared" ca="1" si="441"/>
        <v>-0,574160116081822+0,815244725973424i</v>
      </c>
      <c r="DY251" s="240" t="str">
        <f t="shared" ca="1" si="442"/>
        <v>0,0489272330743044-0,995936708827558i</v>
      </c>
      <c r="DZ251" s="240" t="str">
        <f t="shared" ca="1" si="443"/>
        <v>0,49148742148053+0,867596632458307i</v>
      </c>
      <c r="EA251" s="240" t="str">
        <f t="shared" ca="1" si="444"/>
        <v>-0,879397033700135-0,47004750743513i</v>
      </c>
      <c r="EB251" s="240" t="str">
        <f t="shared" ca="1" si="445"/>
        <v>0,994436016903209-0,0733540074723546i</v>
      </c>
      <c r="EC251" s="240" t="str">
        <f t="shared" ca="1" si="446"/>
        <v>-0,800908594886349+0,593994296911804i</v>
      </c>
      <c r="ED251" s="240" t="str">
        <f t="shared" ca="1" si="447"/>
        <v>0,358864946755195-0,930322391494994i</v>
      </c>
      <c r="EE251" s="240" t="str">
        <f t="shared" ca="1" si="448"/>
        <v>0,194531935468532+0,977978081661057i</v>
      </c>
      <c r="EF251" s="240" t="str">
        <f t="shared" ca="1" si="449"/>
        <v>-0,687566945226119-0,722174146559538i</v>
      </c>
      <c r="EG251" s="240" t="str">
        <f t="shared" ca="1" si="450"/>
        <v>0,967254834575563+0,242284723242666i</v>
      </c>
      <c r="EH251" s="240" t="str">
        <f t="shared" ca="1" si="451"/>
        <v>-0,946810445766231+0,312783922084442i</v>
      </c>
      <c r="EI251" s="240" t="str">
        <f t="shared" ca="1" si="452"/>
        <v>0,632577526866935-0,770797946695168i</v>
      </c>
      <c r="EJ251" s="240" t="str">
        <f t="shared" ca="1" si="453"/>
        <v>-0,122060311974281+0,989638864620482i</v>
      </c>
      <c r="EK251" s="240" t="str">
        <f t="shared" ca="1" si="454"/>
        <v>-0,426331347372129-0,901401899473503i</v>
      </c>
      <c r="EL251" s="240" t="str">
        <f t="shared" ca="1" si="455"/>
        <v>0,842435429585227+0,533466352365479i</v>
      </c>
      <c r="EM251" s="240" t="str">
        <f t="shared" ca="1" si="456"/>
        <v>-0,99713780498313+2,47244092155249E-13i</v>
      </c>
      <c r="EN251" s="240"/>
      <c r="EO251" s="240"/>
      <c r="EP251" s="240"/>
    </row>
    <row r="252" spans="1:146">
      <c r="A252" s="268">
        <f t="shared" si="323"/>
        <v>2.9687500000000022E-3</v>
      </c>
      <c r="B252" s="267">
        <v>152</v>
      </c>
      <c r="C252" s="266">
        <f t="shared" si="324"/>
        <v>30400</v>
      </c>
      <c r="N252" s="265">
        <f t="shared" ca="1" si="327"/>
        <v>2.9970904179902504</v>
      </c>
      <c r="O252" s="240">
        <f t="shared" ca="1" si="328"/>
        <v>0.99709041799025022</v>
      </c>
      <c r="P252" s="240" t="str">
        <f t="shared" ca="1" si="329"/>
        <v>-0,829050383276936+0,553953755864457i</v>
      </c>
      <c r="Q252" s="240" t="str">
        <f t="shared" ca="1" si="330"/>
        <v>0,38156998353485-0,921191429244316i</v>
      </c>
      <c r="R252" s="240" t="str">
        <f t="shared" ca="1" si="331"/>
        <v>0,194522690724877+0,977931605195949i</v>
      </c>
      <c r="S252" s="240" t="str">
        <f t="shared" ca="1" si="332"/>
        <v>-0,705049396017023-0,705049396017048i</v>
      </c>
      <c r="T252" s="240" t="str">
        <f t="shared" ca="1" si="333"/>
        <v>0,977931605195942+0,194522690724911i</v>
      </c>
      <c r="U252" s="241" t="str">
        <f t="shared" ca="1" si="334"/>
        <v>-0,921191429244307+0,381569983534872i</v>
      </c>
      <c r="V252" s="240" t="str">
        <f t="shared" ca="1" si="335"/>
        <v>0,553953755864418-0,829050383276961i</v>
      </c>
      <c r="W252" s="240" t="str">
        <f t="shared" ca="1" si="336"/>
        <v>-3,48130838822059E-14+0,99709041799025i</v>
      </c>
      <c r="X252" s="240" t="str">
        <f t="shared" ca="1" si="337"/>
        <v>-0,553953755864443-0,829050383276945i</v>
      </c>
      <c r="Y252" s="240" t="str">
        <f t="shared" ca="1" si="338"/>
        <v>0,921191429244318+0,381569983534844i</v>
      </c>
      <c r="Z252" s="240" t="str">
        <f t="shared" ca="1" si="339"/>
        <v>-0,977931605195937+0,194522690724936i</v>
      </c>
      <c r="AA252" s="240" t="str">
        <f t="shared" ca="1" si="340"/>
        <v>0,705049396017073-0,705049396016997i</v>
      </c>
      <c r="AB252" s="240" t="str">
        <f t="shared" ca="1" si="341"/>
        <v>-0,194522690724944+0,977931605195935i</v>
      </c>
      <c r="AC252" s="240" t="str">
        <f t="shared" ca="1" si="342"/>
        <v>-0,381569983534836-0,921191429244322i</v>
      </c>
      <c r="AD252" s="240" t="str">
        <f t="shared" ca="1" si="343"/>
        <v>0,82905038327694+0,553953755864451i</v>
      </c>
      <c r="AE252" s="240" t="str">
        <f t="shared" ca="1" si="344"/>
        <v>-0,99709041799025+2,95603817114444E-14i</v>
      </c>
      <c r="AF252" s="240" t="str">
        <f t="shared" ca="1" si="345"/>
        <v>0,829050383276907-0,5539537558645i</v>
      </c>
      <c r="AG252" s="240" t="str">
        <f t="shared" ca="1" si="346"/>
        <v>-0,38156998353488+0,921191429244304i</v>
      </c>
      <c r="AH252" s="240" t="str">
        <f t="shared" ca="1" si="347"/>
        <v>-0,194522690724906-0,977931605195943i</v>
      </c>
      <c r="AI252" s="240" t="str">
        <f t="shared" ca="1" si="348"/>
        <v>0,705049396017045+0,705049396017026i</v>
      </c>
      <c r="AJ252" s="240" t="str">
        <f t="shared" ca="1" si="349"/>
        <v>-0,977931605195949-0,194522690724878i</v>
      </c>
      <c r="AK252" s="240" t="str">
        <f t="shared" ca="1" si="350"/>
        <v>0,921191429244336-0,381569983534801i</v>
      </c>
      <c r="AL252" s="240" t="str">
        <f t="shared" ca="1" si="351"/>
        <v>-0,553953755864482+0,829050383276919i</v>
      </c>
      <c r="AM252" s="240" t="str">
        <f t="shared" ca="1" si="352"/>
        <v>8,7950789377564E-15-0,99709041799025i</v>
      </c>
      <c r="AN252" s="240" t="str">
        <f t="shared" ca="1" si="353"/>
        <v>0,553953755864468+0,829050383276928i</v>
      </c>
      <c r="AO252" s="240" t="str">
        <f t="shared" ca="1" si="354"/>
        <v>-0,92119142924433-0,381569983534817i</v>
      </c>
      <c r="AP252" s="240" t="str">
        <f t="shared" ca="1" si="355"/>
        <v>0,977931605195892-0,194522690725167i</v>
      </c>
      <c r="AQ252" s="240" t="str">
        <f t="shared" ca="1" si="356"/>
        <v>-0,705049396016766+0,705049396017304i</v>
      </c>
      <c r="AR252" s="240" t="str">
        <f t="shared" ca="1" si="357"/>
        <v>-0,705049396016766+0,705049396017304i</v>
      </c>
      <c r="AS252" s="240" t="str">
        <f t="shared" ca="1" si="358"/>
        <v>0,381569983534497+0,921191429244463i</v>
      </c>
      <c r="AT252" s="240" t="str">
        <f t="shared" ca="1" si="359"/>
        <v>-0,829050383276791-0,553953755864673i</v>
      </c>
      <c r="AU252" s="240" t="str">
        <f t="shared" ca="1" si="360"/>
        <v>0,99709041799025+1,39252335528824E-13i</v>
      </c>
      <c r="AV252" s="240" t="str">
        <f t="shared" ca="1" si="361"/>
        <v>-0,829050383276946+0,553953755864442i</v>
      </c>
      <c r="AW252" s="240" t="str">
        <f t="shared" ca="1" si="362"/>
        <v>0,381569983534755-0,921191429244356i</v>
      </c>
      <c r="AX252" s="240" t="str">
        <f t="shared" ca="1" si="363"/>
        <v>0,194522690725136+0,977931605195898i</v>
      </c>
      <c r="AY252" s="240" t="str">
        <f t="shared" ca="1" si="364"/>
        <v>-0,705049396017271-0,705049396016799i</v>
      </c>
      <c r="AZ252" s="240" t="str">
        <f t="shared" ca="1" si="365"/>
        <v>0,977931605196033+0,194522690724453i</v>
      </c>
      <c r="BA252" s="240" t="str">
        <f t="shared" ca="1" si="366"/>
        <v>-0,921191429244475+0,381569983534468i</v>
      </c>
      <c r="BB252" s="240" t="str">
        <f t="shared" ca="1" si="367"/>
        <v>0,553953755864711-0,829050383276765i</v>
      </c>
      <c r="BC252" s="240" t="str">
        <f t="shared" ca="1" si="368"/>
        <v>-1,70523042644035E-13+0,99709041799025i</v>
      </c>
      <c r="BD252" s="240" t="str">
        <f t="shared" ca="1" si="369"/>
        <v>-0,553953755864404-0,829050383276971i</v>
      </c>
      <c r="BE252" s="240" t="str">
        <f t="shared" ca="1" si="370"/>
        <v>0,921191429244344+0,381569983534783i</v>
      </c>
      <c r="BF252" s="240" t="str">
        <f t="shared" ca="1" si="371"/>
        <v>-0,977931605195906+0,194522690725091i</v>
      </c>
      <c r="BG252" s="240" t="str">
        <f t="shared" ca="1" si="372"/>
        <v>0,705049396016831-0,705049396017239i</v>
      </c>
      <c r="BH252" s="240" t="str">
        <f t="shared" ca="1" si="373"/>
        <v>-0,194522690724498+0,977931605196024i</v>
      </c>
      <c r="BI252" s="240" t="str">
        <f t="shared" ca="1" si="374"/>
        <v>-0,381569983534427-0,921191429244492i</v>
      </c>
      <c r="BJ252" s="240" t="str">
        <f t="shared" ca="1" si="375"/>
        <v>0,829050383276757+0,553953755864725i</v>
      </c>
      <c r="BK252" s="240" t="str">
        <f t="shared" ca="1" si="376"/>
        <v>-0,99709041799025-2,15963256827226E-13i</v>
      </c>
      <c r="BL252" s="240" t="str">
        <f t="shared" ca="1" si="377"/>
        <v>0,829050383276981-0,55395375586439i</v>
      </c>
      <c r="BM252" s="240" t="str">
        <f t="shared" ca="1" si="378"/>
        <v>-0,381569983534825+0,921191429244326i</v>
      </c>
      <c r="BN252" s="240" t="str">
        <f t="shared" ca="1" si="379"/>
        <v>-0,194522690725046-0,977931605195915i</v>
      </c>
      <c r="BO252" s="240" t="str">
        <f t="shared" ca="1" si="380"/>
        <v>0,705049396017227+0,705049396016843i</v>
      </c>
      <c r="BP252" s="240" t="str">
        <f t="shared" ca="1" si="381"/>
        <v>-0,977931605196016-0,194522690724542i</v>
      </c>
      <c r="BQ252" s="240" t="str">
        <f t="shared" ca="1" si="382"/>
        <v>0,921191429244499-0,381569983534411i</v>
      </c>
      <c r="BR252" s="240" t="str">
        <f t="shared" ca="1" si="383"/>
        <v>-0,553953755864763+0,829050383276731i</v>
      </c>
      <c r="BS252" s="240" t="str">
        <f t="shared" ca="1" si="384"/>
        <v>2,61403471010416E-13-0,99709041799025i</v>
      </c>
      <c r="BT252" s="240" t="str">
        <f t="shared" ca="1" si="385"/>
        <v>0,553953755864352+0,829050383277006i</v>
      </c>
      <c r="BU252" s="240" t="str">
        <f t="shared" ca="1" si="386"/>
        <v>-0,921191429244309-0,381569983534867i</v>
      </c>
      <c r="BV252" s="240" t="str">
        <f t="shared" ca="1" si="387"/>
        <v>0,977931605195918-0,19452269072503i</v>
      </c>
      <c r="BW252" s="240" t="str">
        <f t="shared" ca="1" si="388"/>
        <v>-0,705049396016875+0,705049396017195i</v>
      </c>
      <c r="BX252" s="240" t="str">
        <f t="shared" ca="1" si="389"/>
        <v>0,194522690724559-0,977931605196012i</v>
      </c>
      <c r="BY252" s="240" t="str">
        <f t="shared" ca="1" si="390"/>
        <v>0,381569983535285+0,921191429244137i</v>
      </c>
      <c r="BZ252" s="240" t="str">
        <f t="shared" ca="1" si="391"/>
        <v>-0,829050383276706-0,553953755864801i</v>
      </c>
      <c r="CA252" s="240" t="str">
        <f t="shared" ca="1" si="392"/>
        <v>0,99709041799025+2,78504671057648E-13i</v>
      </c>
      <c r="CB252" s="240" t="str">
        <f t="shared" ca="1" si="393"/>
        <v>-0,829050383277031+0,553953755864314i</v>
      </c>
      <c r="CC252" s="240" t="str">
        <f t="shared" ca="1" si="394"/>
        <v>0,381569983534883-0,921191429244302i</v>
      </c>
      <c r="CD252" s="240" t="str">
        <f t="shared" ca="1" si="395"/>
        <v>0,194522690724985+0,977931605195927i</v>
      </c>
      <c r="CE252" s="240" t="str">
        <f t="shared" ca="1" si="396"/>
        <v>-0,705049396017183-0,705049396016887i</v>
      </c>
      <c r="CF252" s="240" t="str">
        <f t="shared" ca="1" si="397"/>
        <v>0,977931605195998+0,194522690724631i</v>
      </c>
      <c r="CG252" s="240" t="str">
        <f t="shared" ca="1" si="398"/>
        <v>-0,921191429244143+0,381569983535269i</v>
      </c>
      <c r="CH252" s="240" t="str">
        <f t="shared" ca="1" si="399"/>
        <v>0,553953755864839-0,829050383276681i</v>
      </c>
      <c r="CI252" s="240" t="str">
        <f t="shared" ca="1" si="400"/>
        <v>-2,95605871104879E-13+0,99709041799025i</v>
      </c>
      <c r="CJ252" s="240" t="str">
        <f t="shared" ca="1" si="401"/>
        <v>-0,5539537558643-0,829050383277041i</v>
      </c>
      <c r="CK252" s="240" t="str">
        <f t="shared" ca="1" si="402"/>
        <v>0,921191429244285+0,381569983534925i</v>
      </c>
      <c r="CL252" s="240" t="str">
        <f t="shared" ca="1" si="403"/>
        <v>-0,977931605195936+0,194522690724941i</v>
      </c>
      <c r="CM252" s="240" t="str">
        <f t="shared" ca="1" si="404"/>
        <v>0,70504939601694-0,70504939601713i</v>
      </c>
      <c r="CN252" s="240" t="str">
        <f t="shared" ca="1" si="405"/>
        <v>-0,19452269072462+0,977931605196i</v>
      </c>
      <c r="CO252" s="240" t="str">
        <f t="shared" ca="1" si="406"/>
        <v>-0,381569983535227-0,921191429244161i</v>
      </c>
      <c r="CP252" s="240" t="str">
        <f t="shared" ca="1" si="407"/>
        <v>0,829050383276687+0,553953755864829i</v>
      </c>
      <c r="CQ252" s="240" t="str">
        <f t="shared" ca="1" si="408"/>
        <v>-0,99709041799025-3,4104608528807E-13i</v>
      </c>
      <c r="CR252" s="240" t="str">
        <f t="shared" ca="1" si="409"/>
        <v>0,829050383277065-0,553953755864262i</v>
      </c>
      <c r="CS252" s="240" t="str">
        <f t="shared" ca="1" si="410"/>
        <v>-0,381569983534967+0,921191429244268i</v>
      </c>
      <c r="CT252" s="240" t="str">
        <f t="shared" ca="1" si="411"/>
        <v>-0,194522690724897-0,977931605195945i</v>
      </c>
      <c r="CU252" s="240" t="str">
        <f t="shared" ca="1" si="412"/>
        <v>0,705049396017138+0,705049396016932i</v>
      </c>
      <c r="CV252" s="240" t="str">
        <f t="shared" ca="1" si="413"/>
        <v>-0,977931605195991-0,194522690724664i</v>
      </c>
      <c r="CW252" s="240" t="str">
        <f t="shared" ca="1" si="414"/>
        <v>0,921191429244178-0,381569983535185i</v>
      </c>
      <c r="CX252" s="240" t="str">
        <f t="shared" ca="1" si="415"/>
        <v>-0,553953755864866+0,829050383276662i</v>
      </c>
      <c r="CY252" s="240" t="str">
        <f t="shared" ca="1" si="416"/>
        <v>3,86486299471261E-13-0,99709041799025i</v>
      </c>
      <c r="CZ252" s="240" t="str">
        <f t="shared" ca="1" si="417"/>
        <v>0,553953755864224+0,829050383277091i</v>
      </c>
      <c r="DA252" s="240" t="str">
        <f t="shared" ca="1" si="418"/>
        <v>-0,92119142924425-0,381569983535009i</v>
      </c>
      <c r="DB252" s="240" t="str">
        <f t="shared" ca="1" si="419"/>
        <v>0,977931605195943-0,194522690724908i</v>
      </c>
      <c r="DC252" s="240" t="str">
        <f t="shared" ca="1" si="420"/>
        <v>-0,705049396016964+0,705049396017106i</v>
      </c>
      <c r="DD252" s="240" t="str">
        <f t="shared" ca="1" si="421"/>
        <v>0,194522690724709-0,977931605195982i</v>
      </c>
      <c r="DE252" s="240" t="str">
        <f t="shared" ca="1" si="422"/>
        <v>0,381569983535143+0,921191429244194i</v>
      </c>
      <c r="DF252" s="240" t="str">
        <f t="shared" ca="1" si="423"/>
        <v>-0,829050383277171-0,553953755864104i</v>
      </c>
      <c r="DG252" s="240" t="str">
        <f t="shared" ca="1" si="424"/>
        <v>0,99709041799025+4,31926513654451E-13i</v>
      </c>
      <c r="DH252" s="240" t="str">
        <f t="shared" ca="1" si="425"/>
        <v>-0,829050383277116+0,553953755864186i</v>
      </c>
      <c r="DI252" s="240" t="str">
        <f t="shared" ca="1" si="426"/>
        <v>0,381569983534999-0,921191429244254i</v>
      </c>
      <c r="DJ252" s="240" t="str">
        <f t="shared" ca="1" si="427"/>
        <v>0,194522690724863+0,977931605195952i</v>
      </c>
      <c r="DK252" s="240" t="str">
        <f t="shared" ca="1" si="428"/>
        <v>-0,705049396017074-0,705049396016996i</v>
      </c>
      <c r="DL252" s="240" t="str">
        <f t="shared" ca="1" si="429"/>
        <v>0,977931605195973+0,194522690724754i</v>
      </c>
      <c r="DM252" s="240" t="str">
        <f t="shared" ca="1" si="430"/>
        <v>-0,921191429244212+0,381569983535102i</v>
      </c>
      <c r="DN252" s="240" t="str">
        <f t="shared" ca="1" si="431"/>
        <v>0,553953755864094-0,829050383277178i</v>
      </c>
      <c r="DO252" s="240" t="str">
        <f t="shared" ca="1" si="432"/>
        <v>-4,77366727837642E-13+0,99709041799025i</v>
      </c>
      <c r="DP252" s="240" t="str">
        <f t="shared" ca="1" si="433"/>
        <v>-0,553953755864149-0,829050383277141i</v>
      </c>
      <c r="DQ252" s="240" t="str">
        <f t="shared" ca="1" si="434"/>
        <v>0,921191429244237+0,381569983535041i</v>
      </c>
      <c r="DR252" s="240" t="str">
        <f t="shared" ca="1" si="435"/>
        <v>-0,977931605195961+0,194522690724818i</v>
      </c>
      <c r="DS252" s="240" t="str">
        <f t="shared" ca="1" si="436"/>
        <v>0,705049396017028-0,705049396017043i</v>
      </c>
      <c r="DT252" s="240" t="str">
        <f t="shared" ca="1" si="437"/>
        <v>-0,194522690724799+0,977931605195965i</v>
      </c>
      <c r="DU252" s="240" t="str">
        <f t="shared" ca="1" si="438"/>
        <v>-0,381569983535112-0,921191429244207i</v>
      </c>
      <c r="DV252" s="240" t="str">
        <f t="shared" ca="1" si="439"/>
        <v>0,829050383277152+0,553953755864132i</v>
      </c>
      <c r="DW252" s="240" t="str">
        <f t="shared" ca="1" si="440"/>
        <v>-0,99709041799025-5,22806942020832E-13i</v>
      </c>
      <c r="DX252" s="240" t="str">
        <f t="shared" ca="1" si="441"/>
        <v>0,829050383277135-0,553953755864158i</v>
      </c>
      <c r="DY252" s="240" t="str">
        <f t="shared" ca="1" si="442"/>
        <v>-0,381569983535083+0,921191429244219i</v>
      </c>
      <c r="DZ252" s="240" t="str">
        <f t="shared" ca="1" si="443"/>
        <v>-0,194522690724773-0,977931605195969i</v>
      </c>
      <c r="EA252" s="240" t="str">
        <f t="shared" ca="1" si="444"/>
        <v>0,70504939601701+0,705049396017061i</v>
      </c>
      <c r="EB252" s="240" t="str">
        <f t="shared" ca="1" si="445"/>
        <v>-0,977931605195967-0,194522690724787i</v>
      </c>
      <c r="EC252" s="240" t="str">
        <f t="shared" ca="1" si="446"/>
        <v>0,921191429244225-0,38156998353507i</v>
      </c>
      <c r="ED252" s="240" t="str">
        <f t="shared" ca="1" si="447"/>
        <v>-0,55395375586417+0,829050383277127i</v>
      </c>
      <c r="EE252" s="240" t="str">
        <f t="shared" ca="1" si="448"/>
        <v>5,11569127932105E-13-0,99709041799025i</v>
      </c>
      <c r="EF252" s="240" t="str">
        <f t="shared" ca="1" si="449"/>
        <v>0,55395375586412+0,82905038327716i</v>
      </c>
      <c r="EG252" s="240" t="str">
        <f t="shared" ca="1" si="450"/>
        <v>-0,921191429244202-0,381569983535124i</v>
      </c>
      <c r="EH252" s="240" t="str">
        <f t="shared" ca="1" si="451"/>
        <v>0,977931605195978-0,194522690724729i</v>
      </c>
      <c r="EI252" s="240" t="str">
        <f t="shared" ca="1" si="452"/>
        <v>-0,705049396017092+0,705049396016978i</v>
      </c>
      <c r="EJ252" s="240" t="str">
        <f t="shared" ca="1" si="453"/>
        <v>0,194522690724832-0,977931605195958i</v>
      </c>
      <c r="EK252" s="240" t="str">
        <f t="shared" ca="1" si="454"/>
        <v>0,381569983535028+0,921191429244242i</v>
      </c>
      <c r="EL252" s="240" t="str">
        <f t="shared" ca="1" si="455"/>
        <v>-0,829050383277102-0,553953755864207i</v>
      </c>
      <c r="EM252" s="240" t="str">
        <f t="shared" ca="1" si="456"/>
        <v>0,99709041799025-4,06517138507309E-13i</v>
      </c>
      <c r="EN252" s="240"/>
      <c r="EO252" s="240"/>
      <c r="EP252" s="240"/>
    </row>
    <row r="253" spans="1:146">
      <c r="A253" s="268">
        <f t="shared" si="323"/>
        <v>2.9882812500000022E-3</v>
      </c>
      <c r="B253" s="267">
        <v>153</v>
      </c>
      <c r="C253" s="266">
        <f t="shared" si="324"/>
        <v>30600</v>
      </c>
      <c r="N253" s="265">
        <f t="shared" ca="1" si="327"/>
        <v>2.9970396200348177</v>
      </c>
      <c r="O253" s="240">
        <f t="shared" ca="1" si="328"/>
        <v>0.99703962003481761</v>
      </c>
      <c r="P253" s="240" t="str">
        <f t="shared" ca="1" si="329"/>
        <v>-0,815164451450892+0,574103580384185i</v>
      </c>
      <c r="Q253" s="240" t="str">
        <f t="shared" ca="1" si="330"/>
        <v>0,335892531419763-0,938756736996117i</v>
      </c>
      <c r="R253" s="240" t="str">
        <f t="shared" ca="1" si="331"/>
        <v>0,265923186371165+0,96092292243935i</v>
      </c>
      <c r="S253" s="240" t="str">
        <f t="shared" ca="1" si="332"/>
        <v>-0,770722048703726-0,63251523899516i</v>
      </c>
      <c r="T253" s="240" t="str">
        <f t="shared" ca="1" si="333"/>
        <v>0,994338097991268+0,0733467845394868i</v>
      </c>
      <c r="U253" s="241" t="str">
        <f t="shared" ca="1" si="334"/>
        <v>-0,855189407407662+0,512580804729269i</v>
      </c>
      <c r="V253" s="240" t="str">
        <f t="shared" ca="1" si="335"/>
        <v>0,404041645737988-0,911503347458753i</v>
      </c>
      <c r="W253" s="240" t="str">
        <f t="shared" ca="1" si="336"/>
        <v>0,194512780535434+0,977881783308978i</v>
      </c>
      <c r="X253" s="240" t="str">
        <f t="shared" ca="1" si="337"/>
        <v>-0,722103036397222-0,687499242723282i</v>
      </c>
      <c r="Y253" s="240" t="str">
        <f t="shared" ca="1" si="338"/>
        <v>0,986248171642653+0,146296096498498i</v>
      </c>
      <c r="Z253" s="240" t="str">
        <f t="shared" ca="1" si="339"/>
        <v>-0,890580017869864+0,448280309282135i</v>
      </c>
      <c r="AA253" s="240" t="str">
        <f t="shared" ca="1" si="340"/>
        <v>0,470001223370641-0,879310442306512i</v>
      </c>
      <c r="AB253" s="240" t="str">
        <f t="shared" ca="1" si="341"/>
        <v>0,122048293088785+0,989541418068636i</v>
      </c>
      <c r="AC253" s="240" t="str">
        <f t="shared" ca="1" si="342"/>
        <v>-0,669570885171655-0,738757628488275i</v>
      </c>
      <c r="AD253" s="240" t="str">
        <f t="shared" ca="1" si="343"/>
        <v>0,972813681000766+0,218452617235208i</v>
      </c>
      <c r="AE253" s="240" t="str">
        <f t="shared" ca="1" si="344"/>
        <v>-0,921144498052995+0,381550543998915i</v>
      </c>
      <c r="AF253" s="240" t="str">
        <f t="shared" ca="1" si="345"/>
        <v>0,533413823651802-0,842352477681605i</v>
      </c>
      <c r="AG253" s="240" t="str">
        <f t="shared" ca="1" si="346"/>
        <v>0,0489224153674018+0,995838642147307i</v>
      </c>
      <c r="AH253" s="240" t="str">
        <f t="shared" ca="1" si="347"/>
        <v>-0,613410271305889-0,786012622656665i</v>
      </c>
      <c r="AI253" s="240" t="str">
        <f t="shared" ca="1" si="348"/>
        <v>0,954107428734435+0,28942532431171i</v>
      </c>
      <c r="AJ253" s="240" t="str">
        <f t="shared" ca="1" si="349"/>
        <v>-0,946717216390849+0,312753123259123i</v>
      </c>
      <c r="AK253" s="240" t="str">
        <f t="shared" ca="1" si="350"/>
        <v>0,593935808206139-0,800829731996567i</v>
      </c>
      <c r="AL253" s="240" t="str">
        <f t="shared" ca="1" si="351"/>
        <v>-0,0244685771617152+0,996739330342118i</v>
      </c>
      <c r="AM253" s="240" t="str">
        <f t="shared" ca="1" si="352"/>
        <v>-0,553925534032528-0,829008146320621i</v>
      </c>
      <c r="AN253" s="240" t="str">
        <f t="shared" ca="1" si="353"/>
        <v>0,930230785645427+0,358829610479214i</v>
      </c>
      <c r="AO253" s="240" t="str">
        <f t="shared" ca="1" si="354"/>
        <v>-0,967159592106985+0,242260866246746i</v>
      </c>
      <c r="AP253" s="240" t="str">
        <f t="shared" ca="1" si="355"/>
        <v>0,651239203155952-0,754967220607607i</v>
      </c>
      <c r="AQ253" s="240" t="str">
        <f t="shared" ca="1" si="356"/>
        <v>-0,0977269723514672+0,992238601745663i</v>
      </c>
      <c r="AR253" s="240" t="str">
        <f t="shared" ca="1" si="357"/>
        <v>-0,0977269723514672+0,992238601745663i</v>
      </c>
      <c r="AS253" s="240" t="str">
        <f t="shared" ca="1" si="358"/>
        <v>0,901313141331131+0,426289367898122i</v>
      </c>
      <c r="AT253" s="240" t="str">
        <f t="shared" ca="1" si="359"/>
        <v>-0,982360846196193+0,170455776610455i</v>
      </c>
      <c r="AU253" s="240" t="str">
        <f t="shared" ca="1" si="360"/>
        <v>0,705013476437988-0,705013476438569i</v>
      </c>
      <c r="AV253" s="240" t="str">
        <f t="shared" ca="1" si="361"/>
        <v>-0,170455776609659+0,98236084619633i</v>
      </c>
      <c r="AW253" s="240" t="str">
        <f t="shared" ca="1" si="362"/>
        <v>-0,426289367897955-0,90131314133121i</v>
      </c>
      <c r="AX253" s="240" t="str">
        <f t="shared" ca="1" si="363"/>
        <v>0,867511203012389+0,491439026296419i</v>
      </c>
      <c r="AY253" s="240" t="str">
        <f t="shared" ca="1" si="364"/>
        <v>-0,992238601745681+0,0977269723512834i</v>
      </c>
      <c r="AZ253" s="240" t="str">
        <f t="shared" ca="1" si="365"/>
        <v>0,754967220607728-0,651239203155812i</v>
      </c>
      <c r="BA253" s="240" t="str">
        <f t="shared" ca="1" si="366"/>
        <v>-0,242260866246636+0,967159592107013i</v>
      </c>
      <c r="BB253" s="240" t="str">
        <f t="shared" ca="1" si="367"/>
        <v>-0,35882961047932-0,930230785645386i</v>
      </c>
      <c r="BC253" s="240" t="str">
        <f t="shared" ca="1" si="368"/>
        <v>0,829008146320637+0,553925534032505i</v>
      </c>
      <c r="BD253" s="240" t="str">
        <f t="shared" ca="1" si="369"/>
        <v>-0,99673933034212+0,0244685771616439i</v>
      </c>
      <c r="BE253" s="240" t="str">
        <f t="shared" ca="1" si="370"/>
        <v>0,800829731996627-0,593935808206059i</v>
      </c>
      <c r="BF253" s="240" t="str">
        <f t="shared" ca="1" si="371"/>
        <v>-0,312753123259311+0,946717216390786i</v>
      </c>
      <c r="BG253" s="240" t="str">
        <f t="shared" ca="1" si="372"/>
        <v>-0,289425324311534-0,954107428734488i</v>
      </c>
      <c r="BH253" s="240" t="str">
        <f t="shared" ca="1" si="373"/>
        <v>0,786012622656491+0,613410271306113i</v>
      </c>
      <c r="BI253" s="240" t="str">
        <f t="shared" ca="1" si="374"/>
        <v>-0,995838642147293-0,0489224153676853i</v>
      </c>
      <c r="BJ253" s="240" t="str">
        <f t="shared" ca="1" si="375"/>
        <v>0,842352477681805-0,533413823651484i</v>
      </c>
      <c r="BK253" s="240" t="str">
        <f t="shared" ca="1" si="376"/>
        <v>-0,381550543999256+0,921144498052855i</v>
      </c>
      <c r="BL253" s="240" t="str">
        <f t="shared" ca="1" si="377"/>
        <v>-0,218452617234751-0,972813681000869i</v>
      </c>
      <c r="BM253" s="240" t="str">
        <f t="shared" ca="1" si="378"/>
        <v>0,738757628488631+0,669570885171261i</v>
      </c>
      <c r="BN253" s="240" t="str">
        <f t="shared" ca="1" si="379"/>
        <v>-0,989541418068685-0,122048293088384i</v>
      </c>
      <c r="BO253" s="240" t="str">
        <f t="shared" ca="1" si="380"/>
        <v>0,879310442306318-0,470001223371003i</v>
      </c>
      <c r="BP253" s="240" t="str">
        <f t="shared" ca="1" si="381"/>
        <v>-0,448280309281856+0,890580017870003i</v>
      </c>
      <c r="BQ253" s="240" t="str">
        <f t="shared" ca="1" si="382"/>
        <v>-0,146296096498813-0,986248171642606i</v>
      </c>
      <c r="BR253" s="240" t="str">
        <f t="shared" ca="1" si="383"/>
        <v>0,687499242723441+0,72210303639707i</v>
      </c>
      <c r="BS253" s="240" t="str">
        <f t="shared" ca="1" si="384"/>
        <v>-0,977881783309022-0,194512780535212i</v>
      </c>
      <c r="BT253" s="240" t="str">
        <f t="shared" ca="1" si="385"/>
        <v>0,9115033474587-0,404041645738107i</v>
      </c>
      <c r="BU253" s="240" t="str">
        <f t="shared" ca="1" si="386"/>
        <v>-0,512580804729178+0,855189407407716i</v>
      </c>
      <c r="BV253" s="240" t="str">
        <f t="shared" ca="1" si="387"/>
        <v>-0,073346784539497-0,994338097991267i</v>
      </c>
      <c r="BW253" s="240" t="str">
        <f t="shared" ca="1" si="388"/>
        <v>0,632515238995171+0,770722048703717i</v>
      </c>
      <c r="BX253" s="240" t="str">
        <f t="shared" ca="1" si="389"/>
        <v>-0,960922922439328-0,265923186371244i</v>
      </c>
      <c r="BY253" s="240" t="str">
        <f t="shared" ca="1" si="390"/>
        <v>0,938756736996144-0,33589253141969i</v>
      </c>
      <c r="BZ253" s="240" t="str">
        <f t="shared" ca="1" si="391"/>
        <v>-0,574103580384286+0,815164451450821i</v>
      </c>
      <c r="CA253" s="240" t="str">
        <f t="shared" ca="1" si="392"/>
        <v>1,70514571343629E-13-0,997039620034818i</v>
      </c>
      <c r="CB253" s="240" t="str">
        <f t="shared" ca="1" si="393"/>
        <v>0,574103580383984+0,815164451451033i</v>
      </c>
      <c r="CC253" s="240" t="str">
        <f t="shared" ca="1" si="394"/>
        <v>-0,938756736996019-0,335892531420038i</v>
      </c>
      <c r="CD253" s="240" t="str">
        <f t="shared" ca="1" si="395"/>
        <v>0,960922922439427-0,265923186370888i</v>
      </c>
      <c r="CE253" s="240" t="str">
        <f t="shared" ca="1" si="396"/>
        <v>-0,632515238995456+0,770722048703483i</v>
      </c>
      <c r="CF253" s="240" t="str">
        <f t="shared" ca="1" si="397"/>
        <v>0,0733467845398653-0,99433809799124i</v>
      </c>
      <c r="CG253" s="240" t="str">
        <f t="shared" ca="1" si="398"/>
        <v>0,512580804728861+0,855189407407907i</v>
      </c>
      <c r="CH253" s="240" t="str">
        <f t="shared" ca="1" si="399"/>
        <v>-0,911503347458952-0,404041645737539i</v>
      </c>
      <c r="CI253" s="240" t="str">
        <f t="shared" ca="1" si="400"/>
        <v>0,977881783308901-0,194512780535822i</v>
      </c>
      <c r="CJ253" s="240" t="str">
        <f t="shared" ca="1" si="401"/>
        <v>-0,68749924272299+0,7221030363975i</v>
      </c>
      <c r="CK253" s="240" t="str">
        <f t="shared" ca="1" si="402"/>
        <v>0,146296096498198-0,986248171642697i</v>
      </c>
      <c r="CL253" s="240" t="str">
        <f t="shared" ca="1" si="403"/>
        <v>0,448280309282413+0,890580017869724i</v>
      </c>
      <c r="CM253" s="240" t="str">
        <f t="shared" ca="1" si="404"/>
        <v>-0,879310442306612-0,470001223370454i</v>
      </c>
      <c r="CN253" s="240" t="str">
        <f t="shared" ca="1" si="405"/>
        <v>0,98954141806861-0,122048293089002i</v>
      </c>
      <c r="CO253" s="240" t="str">
        <f t="shared" ca="1" si="406"/>
        <v>-0,738757628488194+0,669570885171744i</v>
      </c>
      <c r="CP253" s="240" t="str">
        <f t="shared" ca="1" si="407"/>
        <v>0,218452617235084-0,972813681000794i</v>
      </c>
      <c r="CQ253" s="240" t="str">
        <f t="shared" ca="1" si="408"/>
        <v>0,381550543998941+0,921144498052984i</v>
      </c>
      <c r="CR253" s="240" t="str">
        <f t="shared" ca="1" si="409"/>
        <v>-0,842352477681623-0,533413823651772i</v>
      </c>
      <c r="CS253" s="240" t="str">
        <f t="shared" ca="1" si="410"/>
        <v>0,99583864214731-0,0489224153673447i</v>
      </c>
      <c r="CT253" s="240" t="str">
        <f t="shared" ca="1" si="411"/>
        <v>-0,7860126226567+0,613410271305844i</v>
      </c>
      <c r="CU253" s="240" t="str">
        <f t="shared" ca="1" si="412"/>
        <v>0,289425324311914-0,954107428734373i</v>
      </c>
      <c r="CV253" s="240" t="str">
        <f t="shared" ca="1" si="413"/>
        <v>0,312753123258933+0,946717216390911i</v>
      </c>
      <c r="CW253" s="240" t="str">
        <f t="shared" ca="1" si="414"/>
        <v>-0,80082973199639-0,593935808206378i</v>
      </c>
      <c r="CX253" s="240" t="str">
        <f t="shared" ca="1" si="415"/>
        <v>0,996739330342111+0,0244685771620132i</v>
      </c>
      <c r="CY253" s="240" t="str">
        <f t="shared" ca="1" si="416"/>
        <v>-0,829008146320842+0,553925534032198i</v>
      </c>
      <c r="CZ253" s="240" t="str">
        <f t="shared" ca="1" si="417"/>
        <v>0,358829610479665-0,930230785645254i</v>
      </c>
      <c r="DA253" s="240" t="str">
        <f t="shared" ca="1" si="418"/>
        <v>0,242260866246278+0,967159592107102i</v>
      </c>
      <c r="DB253" s="240" t="str">
        <f t="shared" ca="1" si="419"/>
        <v>-0,754967220608152-0,651239203155319i</v>
      </c>
      <c r="DC253" s="240" t="str">
        <f t="shared" ca="1" si="420"/>
        <v>0,992238601745745+0,0977269723506357i</v>
      </c>
      <c r="DD253" s="240" t="str">
        <f t="shared" ca="1" si="421"/>
        <v>-0,867511203012095+0,491439026296935i</v>
      </c>
      <c r="DE253" s="240" t="str">
        <f t="shared" ca="1" si="422"/>
        <v>0,426289367897405-0,901313141331471i</v>
      </c>
      <c r="DF253" s="240" t="str">
        <f t="shared" ca="1" si="423"/>
        <v>0,17045577661026+0,982360846196227i</v>
      </c>
      <c r="DG253" s="240" t="str">
        <f t="shared" ca="1" si="424"/>
        <v>-0,705013476438428-0,705013476438128i</v>
      </c>
      <c r="DH253" s="240" t="str">
        <f t="shared" ca="1" si="425"/>
        <v>0,982360846196299+0,170455776609842i</v>
      </c>
      <c r="DI253" s="240" t="str">
        <f t="shared" ca="1" si="426"/>
        <v>-0,90131314133129+0,426289367897788i</v>
      </c>
      <c r="DJ253" s="240" t="str">
        <f t="shared" ca="1" si="427"/>
        <v>0,491439026296567-0,867511203012304i</v>
      </c>
      <c r="DK253" s="240" t="str">
        <f t="shared" ca="1" si="428"/>
        <v>0,0977269723511137+0,992238601745698i</v>
      </c>
      <c r="DL253" s="240" t="str">
        <f t="shared" ca="1" si="429"/>
        <v>-0,651239203155682-0,754967220607838i</v>
      </c>
      <c r="DM253" s="240" t="str">
        <f t="shared" ca="1" si="430"/>
        <v>0,967159592106971+0,242260866246802i</v>
      </c>
      <c r="DN253" s="240" t="str">
        <f t="shared" ca="1" si="431"/>
        <v>-0,930230785645448+0,358829610479162i</v>
      </c>
      <c r="DO253" s="240" t="str">
        <f t="shared" ca="1" si="432"/>
        <v>0,553925534032647-0,829008146320542i</v>
      </c>
      <c r="DP253" s="240" t="str">
        <f t="shared" ca="1" si="433"/>
        <v>0,0244685771614734+0,996739330342124i</v>
      </c>
      <c r="DQ253" s="240" t="str">
        <f t="shared" ca="1" si="434"/>
        <v>-0,593935808205945-0,800829731996712i</v>
      </c>
      <c r="DR253" s="240" t="str">
        <f t="shared" ca="1" si="435"/>
        <v>0,946717216390725+0,312753123259501i</v>
      </c>
      <c r="DS253" s="240" t="str">
        <f t="shared" ca="1" si="436"/>
        <v>-0,954107428734546+0,289425324311344i</v>
      </c>
      <c r="DT253" s="240" t="str">
        <f t="shared" ca="1" si="437"/>
        <v>0,61341027130627-0,786012622656368i</v>
      </c>
      <c r="DU253" s="240" t="str">
        <f t="shared" ca="1" si="438"/>
        <v>-0,0489224153678839+0,995838642147284i</v>
      </c>
      <c r="DV253" s="240" t="str">
        <f t="shared" ca="1" si="439"/>
        <v>-0,533413823652178-0,842352477681367i</v>
      </c>
      <c r="DW253" s="240" t="str">
        <f t="shared" ca="1" si="440"/>
        <v>0,921144498053169+0,381550543998497i</v>
      </c>
      <c r="DX253" s="240" t="str">
        <f t="shared" ca="1" si="441"/>
        <v>-0,972813681000689+0,218452617235553i</v>
      </c>
      <c r="DY253" s="240" t="str">
        <f t="shared" ca="1" si="442"/>
        <v>0,669570885171388-0,738757628488517i</v>
      </c>
      <c r="DZ253" s="240" t="str">
        <f t="shared" ca="1" si="443"/>
        <v>-0,122048293088582+0,989541418068661i</v>
      </c>
      <c r="EA253" s="240" t="str">
        <f t="shared" ca="1" si="444"/>
        <v>-0,470001223370827-0,879310442306412i</v>
      </c>
      <c r="EB253" s="240" t="str">
        <f t="shared" ca="1" si="445"/>
        <v>0,890580017869915+0,448280309282035i</v>
      </c>
      <c r="EC253" s="240" t="str">
        <f t="shared" ca="1" si="446"/>
        <v>-0,986248171642635+0,146296096498616i</v>
      </c>
      <c r="ED253" s="240" t="str">
        <f t="shared" ca="1" si="447"/>
        <v>0,722103036397208-0,687499242723296i</v>
      </c>
      <c r="EE253" s="240" t="str">
        <f t="shared" ca="1" si="448"/>
        <v>-0,194512780535408+0,977881783308983i</v>
      </c>
      <c r="EF253" s="240" t="str">
        <f t="shared" ca="1" si="449"/>
        <v>-0,404041645737926-0,91150334745878i</v>
      </c>
      <c r="EG253" s="240" t="str">
        <f t="shared" ca="1" si="450"/>
        <v>0,855189407407629+0,512580804729325i</v>
      </c>
      <c r="EH253" s="240" t="str">
        <f t="shared" ca="1" si="451"/>
        <v>-0,99433809799128+0,0733467845393269i</v>
      </c>
      <c r="EI253" s="240" t="str">
        <f t="shared" ca="1" si="452"/>
        <v>0,770722048703826-0,632515238995039i</v>
      </c>
      <c r="EJ253" s="240" t="str">
        <f t="shared" ca="1" si="453"/>
        <v>-0,265923186371408+0,960922922439282i</v>
      </c>
      <c r="EK253" s="240" t="str">
        <f t="shared" ca="1" si="454"/>
        <v>-0,335892531419529-0,938756736996201i</v>
      </c>
      <c r="EL253" s="240" t="str">
        <f t="shared" ca="1" si="455"/>
        <v>0,815164451450722+0,574103580384426i</v>
      </c>
      <c r="EM253" s="240" t="str">
        <f t="shared" ca="1" si="456"/>
        <v>-0,997039620034818-3,41029142687256E-13i</v>
      </c>
      <c r="EN253" s="240"/>
      <c r="EO253" s="240"/>
      <c r="EP253" s="240"/>
    </row>
    <row r="254" spans="1:146">
      <c r="A254" s="268">
        <f t="shared" si="323"/>
        <v>3.0078125000000022E-3</v>
      </c>
      <c r="B254" s="267">
        <v>154</v>
      </c>
      <c r="C254" s="266">
        <f t="shared" si="324"/>
        <v>30800</v>
      </c>
      <c r="N254" s="265">
        <f t="shared" ca="1" si="327"/>
        <v>2.9969851714790074</v>
      </c>
      <c r="O254" s="240">
        <f t="shared" ca="1" si="328"/>
        <v>0.99698517147900734</v>
      </c>
      <c r="P254" s="240" t="str">
        <f t="shared" ca="1" si="329"/>
        <v>-0,800785998506461+0,593903373239314i</v>
      </c>
      <c r="Q254" s="240" t="str">
        <f t="shared" ca="1" si="330"/>
        <v>0,289409518730269-0,954055324715155i</v>
      </c>
      <c r="R254" s="240" t="str">
        <f t="shared" ca="1" si="331"/>
        <v>0,335874188253817+0,938705471281523i</v>
      </c>
      <c r="S254" s="240" t="str">
        <f t="shared" ca="1" si="332"/>
        <v>-0,828962874001048-0,553895284035664i</v>
      </c>
      <c r="T254" s="240" t="str">
        <f t="shared" ca="1" si="333"/>
        <v>0,995784259177167-0,0489197437033978i</v>
      </c>
      <c r="U254" s="241" t="str">
        <f t="shared" ca="1" si="334"/>
        <v>-0,770679959400926+0,632480697197006i</v>
      </c>
      <c r="V254" s="240" t="str">
        <f t="shared" ca="1" si="335"/>
        <v>0,242247636326894-0,967106775306149i</v>
      </c>
      <c r="W254" s="240" t="str">
        <f t="shared" ca="1" si="336"/>
        <v>0,381529707438719+0,921094194146696i</v>
      </c>
      <c r="X254" s="240" t="str">
        <f t="shared" ca="1" si="337"/>
        <v>-0,855142705323584-0,512552812577287i</v>
      </c>
      <c r="Y254" s="240" t="str">
        <f t="shared" ca="1" si="338"/>
        <v>0,992184415374569-0,0977216354593506i</v>
      </c>
      <c r="Z254" s="240" t="str">
        <f t="shared" ca="1" si="339"/>
        <v>-0,738717284769591+0,669534319756402i</v>
      </c>
      <c r="AA254" s="240" t="str">
        <f t="shared" ca="1" si="340"/>
        <v>0,194502158149185-0,977828380966893i</v>
      </c>
      <c r="AB254" s="240" t="str">
        <f t="shared" ca="1" si="341"/>
        <v>0,426266088140352+0,901263920419844i</v>
      </c>
      <c r="AC254" s="240" t="str">
        <f t="shared" ca="1" si="342"/>
        <v>-0,879262422967338-0,469975556499093i</v>
      </c>
      <c r="AD254" s="240" t="str">
        <f t="shared" ca="1" si="343"/>
        <v>0,986194312410243-0,146288107236074i</v>
      </c>
      <c r="AE254" s="240" t="str">
        <f t="shared" ca="1" si="344"/>
        <v>-0,704974975495255+0,704974975495223i</v>
      </c>
      <c r="AF254" s="240" t="str">
        <f t="shared" ca="1" si="345"/>
        <v>0,146288107236112-0,986194312410237i</v>
      </c>
      <c r="AG254" s="240" t="str">
        <f t="shared" ca="1" si="346"/>
        <v>0,469975556499153+0,879262422967306i</v>
      </c>
      <c r="AH254" s="240" t="str">
        <f t="shared" ca="1" si="347"/>
        <v>-0,90126392041987-0,426266088140297i</v>
      </c>
      <c r="AI254" s="240" t="str">
        <f t="shared" ca="1" si="348"/>
        <v>0,977828380966901-0,194502158149148i</v>
      </c>
      <c r="AJ254" s="240" t="str">
        <f t="shared" ca="1" si="349"/>
        <v>-0,669534319756436+0,73871728476956i</v>
      </c>
      <c r="AK254" s="240" t="str">
        <f t="shared" ca="1" si="350"/>
        <v>0,0977216354593888-0,992184415374565i</v>
      </c>
      <c r="AL254" s="240" t="str">
        <f t="shared" ca="1" si="351"/>
        <v>0,512552812577261+0,8551427053236i</v>
      </c>
      <c r="AM254" s="240" t="str">
        <f t="shared" ca="1" si="352"/>
        <v>-0,921094194146717-0,381529707438669i</v>
      </c>
      <c r="AN254" s="240" t="str">
        <f t="shared" ca="1" si="353"/>
        <v>0,967106775306159-0,242247636326857i</v>
      </c>
      <c r="AO254" s="240" t="str">
        <f t="shared" ca="1" si="354"/>
        <v>-0,632480697197033+0,770679959400905i</v>
      </c>
      <c r="AP254" s="240" t="str">
        <f t="shared" ca="1" si="355"/>
        <v>0,0489197437033406-0,99578425917717i</v>
      </c>
      <c r="AQ254" s="240" t="str">
        <f t="shared" ca="1" si="356"/>
        <v>0,55389528403555+0,828962874001123i</v>
      </c>
      <c r="AR254" s="240" t="str">
        <f t="shared" ca="1" si="357"/>
        <v>0,55389528403555+0,828962874001123i</v>
      </c>
      <c r="AS254" s="240" t="str">
        <f t="shared" ca="1" si="358"/>
        <v>0,954055324715041-0,289409518730646i</v>
      </c>
      <c r="AT254" s="240" t="str">
        <f t="shared" ca="1" si="359"/>
        <v>-0,593903373239168+0,80078599850657i</v>
      </c>
      <c r="AU254" s="240" t="str">
        <f t="shared" ca="1" si="360"/>
        <v>4,5435633990416E-14-0,996985171479007i</v>
      </c>
      <c r="AV254" s="240" t="str">
        <f t="shared" ca="1" si="361"/>
        <v>0,593903373239106+0,800785998506615i</v>
      </c>
      <c r="AW254" s="240" t="str">
        <f t="shared" ca="1" si="362"/>
        <v>-0,954055324715019-0,28940951873072i</v>
      </c>
      <c r="AX254" s="240" t="str">
        <f t="shared" ca="1" si="363"/>
        <v>0,938705471281437-0,335874188254056i</v>
      </c>
      <c r="AY254" s="240" t="str">
        <f t="shared" ca="1" si="364"/>
        <v>-0,553895284035602+0,828962874001089i</v>
      </c>
      <c r="AZ254" s="240" t="str">
        <f t="shared" ca="1" si="365"/>
        <v>-0,048919743703264-0,995784259177174i</v>
      </c>
      <c r="BA254" s="240" t="str">
        <f t="shared" ca="1" si="366"/>
        <v>0,632480697196744+0,770679959401142i</v>
      </c>
      <c r="BB254" s="240" t="str">
        <f t="shared" ca="1" si="367"/>
        <v>-0,967106775306264-0,242247636326436i</v>
      </c>
      <c r="BC254" s="240" t="str">
        <f t="shared" ca="1" si="368"/>
        <v>0,921094194146632-0,381529707438874i</v>
      </c>
      <c r="BD254" s="240" t="str">
        <f t="shared" ca="1" si="369"/>
        <v>-0,512552812577327+0,855142705323561i</v>
      </c>
      <c r="BE254" s="240" t="str">
        <f t="shared" ca="1" si="370"/>
        <v>-0,097721635459101-0,992184415374593i</v>
      </c>
      <c r="BF254" s="240" t="str">
        <f t="shared" ca="1" si="371"/>
        <v>0,669534319756085+0,738717284769878i</v>
      </c>
      <c r="BG254" s="240" t="str">
        <f t="shared" ca="1" si="372"/>
        <v>-0,977828380966962-0,194502158148834i</v>
      </c>
      <c r="BH254" s="240" t="str">
        <f t="shared" ca="1" si="373"/>
        <v>0,901263920419825-0,426266088140393i</v>
      </c>
      <c r="BI254" s="240" t="str">
        <f t="shared" ca="1" si="374"/>
        <v>-0,469975556499209+0,879262422967276i</v>
      </c>
      <c r="BJ254" s="240" t="str">
        <f t="shared" ca="1" si="375"/>
        <v>-0,146288107235742-0,986194312410293i</v>
      </c>
      <c r="BK254" s="240" t="str">
        <f t="shared" ca="1" si="376"/>
        <v>0,704974975495542+0,704974975494936i</v>
      </c>
      <c r="BL254" s="240" t="str">
        <f t="shared" ca="1" si="377"/>
        <v>-0,986194312410277-0,146288107235849i</v>
      </c>
      <c r="BM254" s="240" t="str">
        <f t="shared" ca="1" si="378"/>
        <v>0,879262422967327-0,469975556499113i</v>
      </c>
      <c r="BN254" s="240" t="str">
        <f t="shared" ca="1" si="379"/>
        <v>-0,426266088140517+0,901263920419767i</v>
      </c>
      <c r="BO254" s="240" t="str">
        <f t="shared" ca="1" si="380"/>
        <v>-0,194502158148728-0,977828380966983i</v>
      </c>
      <c r="BP254" s="240" t="str">
        <f t="shared" ca="1" si="381"/>
        <v>0,738717284769806+0,669534319756166i</v>
      </c>
      <c r="BQ254" s="240" t="str">
        <f t="shared" ca="1" si="382"/>
        <v>-0,99218441537458-0,0977216354592366i</v>
      </c>
      <c r="BR254" s="240" t="str">
        <f t="shared" ca="1" si="383"/>
        <v>0,855142705323616-0,512552812577234i</v>
      </c>
      <c r="BS254" s="240" t="str">
        <f t="shared" ca="1" si="384"/>
        <v>-0,381529707438973+0,921094194146591i</v>
      </c>
      <c r="BT254" s="240" t="str">
        <f t="shared" ca="1" si="385"/>
        <v>-0,242247636327293-0,967106775306049i</v>
      </c>
      <c r="BU254" s="240" t="str">
        <f t="shared" ca="1" si="386"/>
        <v>0,770679959401074+0,632480697196828i</v>
      </c>
      <c r="BV254" s="240" t="str">
        <f t="shared" ca="1" si="387"/>
        <v>-0,995784259177169-0,0489197437033718i</v>
      </c>
      <c r="BW254" s="240" t="str">
        <f t="shared" ca="1" si="388"/>
        <v>0,828962874001149-0,553895284035512i</v>
      </c>
      <c r="BX254" s="240" t="str">
        <f t="shared" ca="1" si="389"/>
        <v>-0,335874188254185+0,938705471281391i</v>
      </c>
      <c r="BY254" s="240" t="str">
        <f t="shared" ca="1" si="390"/>
        <v>-0,289409518730616-0,95405532471505i</v>
      </c>
      <c r="BZ254" s="240" t="str">
        <f t="shared" ca="1" si="391"/>
        <v>0,800785998506542+0,593903373239204i</v>
      </c>
      <c r="CA254" s="240" t="str">
        <f t="shared" ca="1" si="392"/>
        <v>-0,996985171479007-9,0871267980832E-14i</v>
      </c>
      <c r="CB254" s="240" t="str">
        <f t="shared" ca="1" si="393"/>
        <v>0,800785998506634-0,593903373239081i</v>
      </c>
      <c r="CC254" s="240" t="str">
        <f t="shared" ca="1" si="394"/>
        <v>-0,289409518729814+0,954055324715293i</v>
      </c>
      <c r="CD254" s="240" t="str">
        <f t="shared" ca="1" si="395"/>
        <v>-0,335874188254013-0,938705471281452i</v>
      </c>
      <c r="CE254" s="240" t="str">
        <f t="shared" ca="1" si="396"/>
        <v>0,828962874001049+0,553895284035663i</v>
      </c>
      <c r="CF254" s="240" t="str">
        <f t="shared" ca="1" si="397"/>
        <v>-0,995784259177176+0,0489197437032186i</v>
      </c>
      <c r="CG254" s="240" t="str">
        <f t="shared" ca="1" si="398"/>
        <v>0,770679959401153-0,632480697196731i</v>
      </c>
      <c r="CH254" s="240" t="str">
        <f t="shared" ca="1" si="399"/>
        <v>-0,24224763632648+0,967106775306253i</v>
      </c>
      <c r="CI254" s="240" t="str">
        <f t="shared" ca="1" si="400"/>
        <v>-0,381529707438858-0,921094194146638i</v>
      </c>
      <c r="CJ254" s="240" t="str">
        <f t="shared" ca="1" si="401"/>
        <v>0,855142705323537+0,512552812577365i</v>
      </c>
      <c r="CK254" s="240" t="str">
        <f t="shared" ca="1" si="402"/>
        <v>-0,992184415374595+0,097721635459084i</v>
      </c>
      <c r="CL254" s="240" t="str">
        <f t="shared" ca="1" si="403"/>
        <v>0,738717284769928-0,669534319756031i</v>
      </c>
      <c r="CM254" s="240" t="str">
        <f t="shared" ca="1" si="404"/>
        <v>-0,194502158148851+0,977828380966959i</v>
      </c>
      <c r="CN254" s="240" t="str">
        <f t="shared" ca="1" si="405"/>
        <v>-0,426266088140353-0,901263920419844i</v>
      </c>
      <c r="CO254" s="240" t="str">
        <f t="shared" ca="1" si="406"/>
        <v>0,879262422967255+0,469975556499249i</v>
      </c>
      <c r="CP254" s="240" t="str">
        <f t="shared" ca="1" si="407"/>
        <v>-0,986194312410295+0,146288107235725i</v>
      </c>
      <c r="CQ254" s="240" t="str">
        <f t="shared" ca="1" si="408"/>
        <v>0,704974975494948-0,70497497549553i</v>
      </c>
      <c r="CR254" s="240" t="str">
        <f t="shared" ca="1" si="409"/>
        <v>-0,146288107235922+0,986194312410266i</v>
      </c>
      <c r="CS254" s="240" t="str">
        <f t="shared" ca="1" si="410"/>
        <v>-0,469975556499073-0,879262422967349i</v>
      </c>
      <c r="CT254" s="240" t="str">
        <f t="shared" ca="1" si="411"/>
        <v>0,901263920419759+0,426266088140532i</v>
      </c>
      <c r="CU254" s="240" t="str">
        <f t="shared" ca="1" si="412"/>
        <v>-0,977828380966998+0,194502158148656i</v>
      </c>
      <c r="CV254" s="240" t="str">
        <f t="shared" ca="1" si="413"/>
        <v>0,669534319756178-0,738717284769795i</v>
      </c>
      <c r="CW254" s="240" t="str">
        <f t="shared" ca="1" si="414"/>
        <v>-0,0977216354592818+0,992184415374575i</v>
      </c>
      <c r="CX254" s="240" t="str">
        <f t="shared" ca="1" si="415"/>
        <v>-0,512552812577195-0,85514270532364i</v>
      </c>
      <c r="CY254" s="240" t="str">
        <f t="shared" ca="1" si="416"/>
        <v>0,921094194146584+0,381529707438989i</v>
      </c>
      <c r="CZ254" s="240" t="str">
        <f t="shared" ca="1" si="417"/>
        <v>-0,967106775306053+0,242247636327276i</v>
      </c>
      <c r="DA254" s="240" t="str">
        <f t="shared" ca="1" si="418"/>
        <v>0,632480697196885-0,770679959401027i</v>
      </c>
      <c r="DB254" s="240" t="str">
        <f t="shared" ca="1" si="419"/>
        <v>-0,0489197437034172+0,995784259177166i</v>
      </c>
      <c r="DC254" s="240" t="str">
        <f t="shared" ca="1" si="420"/>
        <v>-0,553895284035497-0,828962874001158i</v>
      </c>
      <c r="DD254" s="240" t="str">
        <f t="shared" ca="1" si="421"/>
        <v>0,938705471281375+0,335874188254227i</v>
      </c>
      <c r="DE254" s="240" t="str">
        <f t="shared" ca="1" si="422"/>
        <v>-0,954055324715055+0,2894095187306i</v>
      </c>
      <c r="DF254" s="240" t="str">
        <f t="shared" ca="1" si="423"/>
        <v>0,593903373239241-0,800785998506515i</v>
      </c>
      <c r="DG254" s="240" t="str">
        <f t="shared" ca="1" si="424"/>
        <v>-1,0797087912105E-13+0,996985171479007i</v>
      </c>
      <c r="DH254" s="240" t="str">
        <f t="shared" ca="1" si="425"/>
        <v>-0,593903373239022-0,800785998506677i</v>
      </c>
      <c r="DI254" s="240" t="str">
        <f t="shared" ca="1" si="426"/>
        <v>0,954055324715288+0,28940951872983i</v>
      </c>
      <c r="DJ254" s="240" t="str">
        <f t="shared" ca="1" si="427"/>
        <v>-0,938705471281468+0,335874188253971i</v>
      </c>
      <c r="DK254" s="240" t="str">
        <f t="shared" ca="1" si="428"/>
        <v>0,553895284035678-0,828962874001039i</v>
      </c>
      <c r="DL254" s="240" t="str">
        <f t="shared" ca="1" si="429"/>
        <v>0,0489197437032015+0,995784259177177i</v>
      </c>
      <c r="DM254" s="240" t="str">
        <f t="shared" ca="1" si="430"/>
        <v>-0,632480697196674-0,7706799594012i</v>
      </c>
      <c r="DN254" s="240" t="str">
        <f t="shared" ca="1" si="431"/>
        <v>0,967106775306235+0,242247636326552i</v>
      </c>
      <c r="DO254" s="240" t="str">
        <f t="shared" ca="1" si="432"/>
        <v>-0,921094194146667+0,38152970743879i</v>
      </c>
      <c r="DP254" s="240" t="str">
        <f t="shared" ca="1" si="433"/>
        <v>0,51255281257738-0,855142705323528i</v>
      </c>
      <c r="DQ254" s="240" t="str">
        <f t="shared" ca="1" si="434"/>
        <v>0,0977216354590105+0,992184415374602i</v>
      </c>
      <c r="DR254" s="240" t="str">
        <f t="shared" ca="1" si="435"/>
        <v>-0,669534319756774-0,738717284769254i</v>
      </c>
      <c r="DS254" s="240" t="str">
        <f t="shared" ca="1" si="436"/>
        <v>0,977828380966945+0,194502158148923i</v>
      </c>
      <c r="DT254" s="240" t="str">
        <f t="shared" ca="1" si="437"/>
        <v>-0,901263920419851+0,426266088140337i</v>
      </c>
      <c r="DU254" s="240" t="str">
        <f t="shared" ca="1" si="438"/>
        <v>0,469975556499264-0,879262422967247i</v>
      </c>
      <c r="DV254" s="240" t="str">
        <f t="shared" ca="1" si="439"/>
        <v>0,146288107235651+0,986194312410306i</v>
      </c>
      <c r="DW254" s="240" t="str">
        <f t="shared" ca="1" si="440"/>
        <v>-0,704974975495477-0,704974975495001i</v>
      </c>
      <c r="DX254" s="240" t="str">
        <f t="shared" ca="1" si="441"/>
        <v>0,986194312410263+0,146288107235939i</v>
      </c>
      <c r="DY254" s="240" t="str">
        <f t="shared" ca="1" si="442"/>
        <v>-0,879262422967357+0,469975556499058i</v>
      </c>
      <c r="DZ254" s="240" t="str">
        <f t="shared" ca="1" si="443"/>
        <v>0,426266088140599-0,901263920419728i</v>
      </c>
      <c r="EA254" s="240" t="str">
        <f t="shared" ca="1" si="444"/>
        <v>0,19450215814964+0,977828380966803i</v>
      </c>
      <c r="EB254" s="240" t="str">
        <f t="shared" ca="1" si="445"/>
        <v>-0,738717284769745-0,669534319756233i</v>
      </c>
      <c r="EC254" s="240" t="str">
        <f t="shared" ca="1" si="446"/>
        <v>0,992184415374574+0,0977216354592989i</v>
      </c>
      <c r="ED254" s="240" t="str">
        <f t="shared" ca="1" si="447"/>
        <v>-0,855142705323678+0,512552812577131i</v>
      </c>
      <c r="EE254" s="240" t="str">
        <f t="shared" ca="1" si="448"/>
        <v>0,381529707439057-0,921094194146556i</v>
      </c>
      <c r="EF254" s="240" t="str">
        <f t="shared" ca="1" si="449"/>
        <v>0,242247636327206+0,967106775306071i</v>
      </c>
      <c r="EG254" s="240" t="str">
        <f t="shared" ca="1" si="450"/>
        <v>-0,770679959401016-0,632480697196898i</v>
      </c>
      <c r="EH254" s="240" t="str">
        <f t="shared" ca="1" si="451"/>
        <v>0,995784259177166+0,0489197437034343i</v>
      </c>
      <c r="EI254" s="240" t="str">
        <f t="shared" ca="1" si="452"/>
        <v>-0,828962874001199+0,553895284035437i</v>
      </c>
      <c r="EJ254" s="240" t="str">
        <f t="shared" ca="1" si="453"/>
        <v>0,335874188254244-0,93870547128137i</v>
      </c>
      <c r="EK254" s="240" t="str">
        <f t="shared" ca="1" si="454"/>
        <v>0,289409518730529+0,954055324715075i</v>
      </c>
      <c r="EL254" s="240" t="str">
        <f t="shared" ca="1" si="455"/>
        <v>-0,800785998506505-0,593903373239255i</v>
      </c>
      <c r="EM254" s="240" t="str">
        <f t="shared" ca="1" si="456"/>
        <v>0,996985171479007+1,81742535961664E-13i</v>
      </c>
      <c r="EN254" s="240"/>
      <c r="EO254" s="240"/>
      <c r="EP254" s="240"/>
    </row>
    <row r="255" spans="1:146">
      <c r="A255" s="268">
        <f t="shared" si="323"/>
        <v>3.0273437500000023E-3</v>
      </c>
      <c r="B255" s="267">
        <v>155</v>
      </c>
      <c r="C255" s="266">
        <f t="shared" si="324"/>
        <v>31000</v>
      </c>
      <c r="N255" s="265">
        <f t="shared" ca="1" si="327"/>
        <v>2.996926805249712</v>
      </c>
      <c r="O255" s="240">
        <f t="shared" ca="1" si="328"/>
        <v>0.996926805249712</v>
      </c>
      <c r="P255" s="240" t="str">
        <f t="shared" ca="1" si="329"/>
        <v>-0,785923685523816+0,613340864086243i</v>
      </c>
      <c r="Q255" s="240" t="str">
        <f t="shared" ca="1" si="330"/>
        <v>0,242233454489961-0,967050158239611i</v>
      </c>
      <c r="R255" s="240" t="str">
        <f t="shared" ca="1" si="331"/>
        <v>0,403995928526217+0,911400211081629i</v>
      </c>
      <c r="S255" s="240" t="str">
        <f t="shared" ca="1" si="332"/>
        <v>-0,87921094854861-0,469948042849048i</v>
      </c>
      <c r="T255" s="240" t="str">
        <f t="shared" ca="1" si="333"/>
        <v>0,982249692310767-0,170436489581312i</v>
      </c>
      <c r="U255" s="241" t="str">
        <f t="shared" ca="1" si="334"/>
        <v>-0,669495123392504+0,738674038246271i</v>
      </c>
      <c r="V255" s="240" t="str">
        <f t="shared" ca="1" si="335"/>
        <v>0,0733384853690374-0,994225588882711i</v>
      </c>
      <c r="W255" s="240" t="str">
        <f t="shared" ca="1" si="336"/>
        <v>0,553862857496051+0,828914344255006i</v>
      </c>
      <c r="X255" s="240" t="str">
        <f t="shared" ca="1" si="337"/>
        <v>-0,946610095573185-0,312717735321046i</v>
      </c>
      <c r="Y255" s="240" t="str">
        <f t="shared" ca="1" si="338"/>
        <v>0,938650516904736-0,335854525263349i</v>
      </c>
      <c r="Z255" s="240" t="str">
        <f t="shared" ca="1" si="339"/>
        <v>-0,533353468010236+0,842257165708224i</v>
      </c>
      <c r="AA255" s="240" t="str">
        <f t="shared" ca="1" si="340"/>
        <v>-0,0977159145684789-0,992126330194619i</v>
      </c>
      <c r="AB255" s="240" t="str">
        <f t="shared" ca="1" si="341"/>
        <v>0,687421452354889+0,722021330618211i</v>
      </c>
      <c r="AC255" s="240" t="str">
        <f t="shared" ca="1" si="342"/>
        <v>-0,986136577907254-0,146279543131523i</v>
      </c>
      <c r="AD255" s="240" t="str">
        <f t="shared" ca="1" si="343"/>
        <v>0,867413044335369-0,49138342009295i</v>
      </c>
      <c r="AE255" s="240" t="str">
        <f t="shared" ca="1" si="344"/>
        <v>-0,381507371649765+0,921040270782057i</v>
      </c>
      <c r="AF255" s="240" t="str">
        <f t="shared" ca="1" si="345"/>
        <v>-0,265893097228756-0,960814194249593i</v>
      </c>
      <c r="AG255" s="240" t="str">
        <f t="shared" ca="1" si="346"/>
        <v>0,800739118311495+0,593868604517133i</v>
      </c>
      <c r="AH255" s="240" t="str">
        <f t="shared" ca="1" si="347"/>
        <v>-0,996626549534719+0,0244658085482321i</v>
      </c>
      <c r="AI255" s="240" t="str">
        <f t="shared" ca="1" si="348"/>
        <v>0,770634841695546-0,632443670053134i</v>
      </c>
      <c r="AJ255" s="240" t="str">
        <f t="shared" ca="1" si="349"/>
        <v>-0,218427899375837+0,97270360737465i</v>
      </c>
      <c r="AK255" s="240" t="str">
        <f t="shared" ca="1" si="350"/>
        <v>-0,426241133361708-0,901211157973492i</v>
      </c>
      <c r="AL255" s="240" t="str">
        <f t="shared" ca="1" si="351"/>
        <v>0,89047924896226+0,448229586476626i</v>
      </c>
      <c r="AM255" s="240" t="str">
        <f t="shared" ca="1" si="352"/>
        <v>-0,977771136228329+0,19449077146271i</v>
      </c>
      <c r="AN255" s="240" t="str">
        <f t="shared" ca="1" si="353"/>
        <v>0,651165515601753-0,754881796254554i</v>
      </c>
      <c r="AO255" s="240" t="str">
        <f t="shared" ca="1" si="354"/>
        <v>-0,0489168798082132+0,995725963252554i</v>
      </c>
      <c r="AP255" s="240" t="str">
        <f t="shared" ca="1" si="355"/>
        <v>-0,574038620707188-0,815072215795623i</v>
      </c>
      <c r="AQ255" s="240" t="str">
        <f t="shared" ca="1" si="356"/>
        <v>0,953999471716119+0,289392575908167i</v>
      </c>
      <c r="AR255" s="240" t="str">
        <f t="shared" ca="1" si="357"/>
        <v>0,953999471716119+0,289392575908167i</v>
      </c>
      <c r="AS255" s="240" t="str">
        <f t="shared" ca="1" si="358"/>
        <v>0,512522806338412-0,855092642938995i</v>
      </c>
      <c r="AT255" s="240" t="str">
        <f t="shared" ca="1" si="359"/>
        <v>0,122034483354723+0,989429451703224i</v>
      </c>
      <c r="AU255" s="240" t="str">
        <f t="shared" ca="1" si="360"/>
        <v>-0,704933704338367-0,704933704339056i</v>
      </c>
      <c r="AV255" s="240" t="str">
        <f t="shared" ca="1" si="361"/>
        <v>0,989429451703228+0,122034483354692i</v>
      </c>
      <c r="AW255" s="240" t="str">
        <f t="shared" ca="1" si="362"/>
        <v>-0,855092642938987+0,512522806338426i</v>
      </c>
      <c r="AX255" s="240" t="str">
        <f t="shared" ca="1" si="363"/>
        <v>0,358789008997736-0,930125530263426i</v>
      </c>
      <c r="AY255" s="240" t="str">
        <f t="shared" ca="1" si="364"/>
        <v>0,289392575908197+0,953999471716109i</v>
      </c>
      <c r="AZ255" s="240" t="str">
        <f t="shared" ca="1" si="365"/>
        <v>-0,815072215795632-0,574038620707174i</v>
      </c>
      <c r="BA255" s="240" t="str">
        <f t="shared" ca="1" si="366"/>
        <v>0,995725963252543-0,0489168798084284i</v>
      </c>
      <c r="BB255" s="240" t="str">
        <f t="shared" ca="1" si="367"/>
        <v>-0,754881796254671+0,651165515601615i</v>
      </c>
      <c r="BC255" s="240" t="str">
        <f t="shared" ca="1" si="368"/>
        <v>0,19449077146229-0,977771136228412i</v>
      </c>
      <c r="BD255" s="240" t="str">
        <f t="shared" ca="1" si="369"/>
        <v>0,448229586476653+0,890479248962246i</v>
      </c>
      <c r="BE255" s="240" t="str">
        <f t="shared" ca="1" si="370"/>
        <v>-0,90121115797333-0,426241133362051i</v>
      </c>
      <c r="BF255" s="240" t="str">
        <f t="shared" ca="1" si="371"/>
        <v>0,972703607374602-0,218427899376048i</v>
      </c>
      <c r="BG255" s="240" t="str">
        <f t="shared" ca="1" si="372"/>
        <v>-0,632443670053264+0,77063484169544i</v>
      </c>
      <c r="BH255" s="240" t="str">
        <f t="shared" ca="1" si="373"/>
        <v>0,0244658085478043-0,996626549534729i</v>
      </c>
      <c r="BI255" s="240" t="str">
        <f t="shared" ca="1" si="374"/>
        <v>0,593868604517147+0,800739118311485i</v>
      </c>
      <c r="BJ255" s="240" t="str">
        <f t="shared" ca="1" si="375"/>
        <v>-0,960814194249493-0,265893097229122i</v>
      </c>
      <c r="BK255" s="240" t="str">
        <f t="shared" ca="1" si="376"/>
        <v>0,921040270781972-0,381507371649971i</v>
      </c>
      <c r="BL255" s="240" t="str">
        <f t="shared" ca="1" si="377"/>
        <v>-0,491383420093095+0,867413044335287i</v>
      </c>
      <c r="BM255" s="240" t="str">
        <f t="shared" ca="1" si="378"/>
        <v>-0,146279543132051-0,986136577907176i</v>
      </c>
      <c r="BN255" s="240" t="str">
        <f t="shared" ca="1" si="379"/>
        <v>0,722021330618291+0,687421452354806i</v>
      </c>
      <c r="BO255" s="240" t="str">
        <f t="shared" ca="1" si="380"/>
        <v>-0,992126330194592-0,0977159145687509i</v>
      </c>
      <c r="BP255" s="240" t="str">
        <f t="shared" ca="1" si="381"/>
        <v>0,842257165708048-0,533353468010515i</v>
      </c>
      <c r="BQ255" s="240" t="str">
        <f t="shared" ca="1" si="382"/>
        <v>-0,335854525263407+0,938650516904715i</v>
      </c>
      <c r="BR255" s="240" t="str">
        <f t="shared" ca="1" si="383"/>
        <v>-0,312717735320591-0,946610095573335i</v>
      </c>
      <c r="BS255" s="240" t="str">
        <f t="shared" ca="1" si="384"/>
        <v>0,828914344255072+0,553862857495951i</v>
      </c>
      <c r="BT255" s="240" t="str">
        <f t="shared" ca="1" si="385"/>
        <v>-0,994225588882731+0,0733384853687683i</v>
      </c>
      <c r="BU255" s="240" t="str">
        <f t="shared" ca="1" si="386"/>
        <v>0,738674038246048-0,66949512339275i</v>
      </c>
      <c r="BV255" s="240" t="str">
        <f t="shared" ca="1" si="387"/>
        <v>-0,170436489581298+0,982249692310769i</v>
      </c>
      <c r="BW255" s="240" t="str">
        <f t="shared" ca="1" si="388"/>
        <v>-0,469948042848715-0,879210948548789i</v>
      </c>
      <c r="BX255" s="240" t="str">
        <f t="shared" ca="1" si="389"/>
        <v>0,91140021108172+0,403995928526012i</v>
      </c>
      <c r="BY255" s="240" t="str">
        <f t="shared" ca="1" si="390"/>
        <v>-0,967050158239656+0,242233454489782i</v>
      </c>
      <c r="BZ255" s="240" t="str">
        <f t="shared" ca="1" si="391"/>
        <v>0,613340864085907-0,785923685524078i</v>
      </c>
      <c r="CA255" s="240" t="str">
        <f t="shared" ca="1" si="392"/>
        <v>1,70977453862094E-14+0,996926805249712i</v>
      </c>
      <c r="CB255" s="240" t="str">
        <f t="shared" ca="1" si="393"/>
        <v>-0,613340864085956-0,785923685524039i</v>
      </c>
      <c r="CC255" s="240" t="str">
        <f t="shared" ca="1" si="394"/>
        <v>0,967050158239671+0,242233454489721i</v>
      </c>
      <c r="CD255" s="240" t="str">
        <f t="shared" ca="1" si="395"/>
        <v>-0,911400211081695+0,403995928526068i</v>
      </c>
      <c r="CE255" s="240" t="str">
        <f t="shared" ca="1" si="396"/>
        <v>0,469948042848659-0,879210948548818i</v>
      </c>
      <c r="CF255" s="240" t="str">
        <f t="shared" ca="1" si="397"/>
        <v>0,170436489581332+0,982249692310763i</v>
      </c>
      <c r="CG255" s="240" t="str">
        <f t="shared" ca="1" si="398"/>
        <v>-0,738674038246071-0,669495123392725i</v>
      </c>
      <c r="CH255" s="240" t="str">
        <f t="shared" ca="1" si="399"/>
        <v>0,994225588882733+0,0733384853687342i</v>
      </c>
      <c r="CI255" s="240" t="str">
        <f t="shared" ca="1" si="400"/>
        <v>-0,828914344255038+0,553862857496004i</v>
      </c>
      <c r="CJ255" s="240" t="str">
        <f t="shared" ca="1" si="401"/>
        <v>0,3127177353215-0,946610095573034i</v>
      </c>
      <c r="CK255" s="240" t="str">
        <f t="shared" ca="1" si="402"/>
        <v>0,335854525263465+0,938650516904694i</v>
      </c>
      <c r="CL255" s="240" t="str">
        <f t="shared" ca="1" si="403"/>
        <v>-0,842257165708066-0,533353468010486i</v>
      </c>
      <c r="CM255" s="240" t="str">
        <f t="shared" ca="1" si="404"/>
        <v>0,992126330194589-0,0977159145687849i</v>
      </c>
      <c r="CN255" s="240" t="str">
        <f t="shared" ca="1" si="405"/>
        <v>-0,722021330618248+0,68742145235485i</v>
      </c>
      <c r="CO255" s="240" t="str">
        <f t="shared" ca="1" si="406"/>
        <v>0,146279543131989-0,986136577907185i</v>
      </c>
      <c r="CP255" s="240" t="str">
        <f t="shared" ca="1" si="407"/>
        <v>0,49138342009315+0,867413044335256i</v>
      </c>
      <c r="CQ255" s="240" t="str">
        <f t="shared" ca="1" si="408"/>
        <v>-0,921040270781985-0,381507371649939i</v>
      </c>
      <c r="CR255" s="240" t="str">
        <f t="shared" ca="1" si="409"/>
        <v>0,960814194249484-0,265893097229155i</v>
      </c>
      <c r="CS255" s="240" t="str">
        <f t="shared" ca="1" si="410"/>
        <v>-0,593868604517097+0,800739118311522i</v>
      </c>
      <c r="CT255" s="240" t="str">
        <f t="shared" ca="1" si="411"/>
        <v>-0,0244658085478669-0,996626549534728i</v>
      </c>
      <c r="CU255" s="240" t="str">
        <f t="shared" ca="1" si="412"/>
        <v>0,632443670053312+0,7706348416954i</v>
      </c>
      <c r="CV255" s="240" t="str">
        <f t="shared" ca="1" si="413"/>
        <v>-0,97270360737461-0,218427899376015i</v>
      </c>
      <c r="CW255" s="240" t="str">
        <f t="shared" ca="1" si="414"/>
        <v>0,901211157973316-0,426241133362082i</v>
      </c>
      <c r="CX255" s="240" t="str">
        <f t="shared" ca="1" si="415"/>
        <v>-0,448229586476623+0,890479248962261i</v>
      </c>
      <c r="CY255" s="240" t="str">
        <f t="shared" ca="1" si="416"/>
        <v>-0,194490771462352-0,9777711362284i</v>
      </c>
      <c r="CZ255" s="240" t="str">
        <f t="shared" ca="1" si="417"/>
        <v>0,754881796254712+0,651165515601568i</v>
      </c>
      <c r="DA255" s="240" t="str">
        <f t="shared" ca="1" si="418"/>
        <v>-0,995725963252545-0,0489168798083942i</v>
      </c>
      <c r="DB255" s="240" t="str">
        <f t="shared" ca="1" si="419"/>
        <v>0,8150722157962-0,574038620706368i</v>
      </c>
      <c r="DC255" s="240" t="str">
        <f t="shared" ca="1" si="420"/>
        <v>-0,289392575908164+0,953999471716119i</v>
      </c>
      <c r="DD255" s="240" t="str">
        <f t="shared" ca="1" si="421"/>
        <v>-0,358789008997795-0,930125530263403i</v>
      </c>
      <c r="DE255" s="240" t="str">
        <f t="shared" ca="1" si="422"/>
        <v>0,855092642939019+0,512522806338373i</v>
      </c>
      <c r="DF255" s="240" t="str">
        <f t="shared" ca="1" si="423"/>
        <v>-0,989429451703222+0,12203448335474i</v>
      </c>
      <c r="DG255" s="240" t="str">
        <f t="shared" ca="1" si="424"/>
        <v>0,704933704339054-0,704933704338369i</v>
      </c>
      <c r="DH255" s="240" t="str">
        <f t="shared" ca="1" si="425"/>
        <v>-0,122034483354689+0,989429451703229i</v>
      </c>
      <c r="DI255" s="240" t="str">
        <f t="shared" ca="1" si="426"/>
        <v>-0,512522806338465-0,855092642938963i</v>
      </c>
      <c r="DJ255" s="240" t="str">
        <f t="shared" ca="1" si="427"/>
        <v>0,930125530263442+0,358789008997694i</v>
      </c>
      <c r="DK255" s="240" t="str">
        <f t="shared" ca="1" si="428"/>
        <v>-0,953999471716104+0,289392575908213i</v>
      </c>
      <c r="DL255" s="240" t="str">
        <f t="shared" ca="1" si="429"/>
        <v>0,57403862070716-0,815072215795642i</v>
      </c>
      <c r="DM255" s="240" t="str">
        <f t="shared" ca="1" si="430"/>
        <v>0,0489168798084455+0,995725963252543i</v>
      </c>
      <c r="DN255" s="240" t="str">
        <f t="shared" ca="1" si="431"/>
        <v>-0,65116551560165-0,754881796254642i</v>
      </c>
      <c r="DO255" s="240" t="str">
        <f t="shared" ca="1" si="432"/>
        <v>0,977771136228421+0,194490771462246i</v>
      </c>
      <c r="DP255" s="240" t="str">
        <f t="shared" ca="1" si="433"/>
        <v>-0,890479248962238+0,448229586476668i</v>
      </c>
      <c r="DQ255" s="240" t="str">
        <f t="shared" ca="1" si="434"/>
        <v>0,426241133362036-0,901211157973338i</v>
      </c>
      <c r="DR255" s="240" t="str">
        <f t="shared" ca="1" si="435"/>
        <v>0,218427899376065+0,972703607374598i</v>
      </c>
      <c r="DS255" s="240" t="str">
        <f t="shared" ca="1" si="436"/>
        <v>-0,770634841695469-0,632443670053229i</v>
      </c>
      <c r="DT255" s="240" t="str">
        <f t="shared" ca="1" si="437"/>
        <v>0,996626549534729+0,0244658085478155i</v>
      </c>
      <c r="DU255" s="240" t="str">
        <f t="shared" ca="1" si="438"/>
        <v>-0,800739118311458+0,593868604517183i</v>
      </c>
      <c r="DV255" s="240" t="str">
        <f t="shared" ca="1" si="439"/>
        <v>0,265893097229106-0,960814194249498i</v>
      </c>
      <c r="DW255" s="240" t="str">
        <f t="shared" ca="1" si="440"/>
        <v>0,381507371649987+0,921040270781965i</v>
      </c>
      <c r="DX255" s="240" t="str">
        <f t="shared" ca="1" si="441"/>
        <v>-0,867413044335281-0,491383420093105i</v>
      </c>
      <c r="DY255" s="240" t="str">
        <f t="shared" ca="1" si="442"/>
        <v>0,986136577907319-0,146279543131087i</v>
      </c>
      <c r="DZ255" s="240" t="str">
        <f t="shared" ca="1" si="443"/>
        <v>-0,687421452354773+0,722021330618322i</v>
      </c>
      <c r="EA255" s="240" t="str">
        <f t="shared" ca="1" si="444"/>
        <v>0,0977159145687338-0,992126330194594i</v>
      </c>
      <c r="EB255" s="240" t="str">
        <f t="shared" ca="1" si="445"/>
        <v>0,533353468010529+0,842257165708039i</v>
      </c>
      <c r="EC255" s="240" t="str">
        <f t="shared" ca="1" si="446"/>
        <v>-0,938650516904712-0,335854525263417i</v>
      </c>
      <c r="ED255" s="240" t="str">
        <f t="shared" ca="1" si="447"/>
        <v>0,946610095573321-0,312717735320634i</v>
      </c>
      <c r="EE255" s="240" t="str">
        <f t="shared" ca="1" si="448"/>
        <v>-0,553862857495914+0,828914344255098i</v>
      </c>
      <c r="EF255" s="240" t="str">
        <f t="shared" ca="1" si="449"/>
        <v>-0,0733384853687853-0,99422558888273i</v>
      </c>
      <c r="EG255" s="240" t="str">
        <f t="shared" ca="1" si="450"/>
        <v>0,669495123392763+0,738674038246036i</v>
      </c>
      <c r="EH255" s="240" t="str">
        <f t="shared" ca="1" si="451"/>
        <v>-0,982249692310772-0,170436489581282i</v>
      </c>
      <c r="EI255" s="240" t="str">
        <f t="shared" ca="1" si="452"/>
        <v>0,879210948548767-0,469948042848754i</v>
      </c>
      <c r="EJ255" s="240" t="str">
        <f t="shared" ca="1" si="453"/>
        <v>-0,40399592852597+0,911400211081739i</v>
      </c>
      <c r="EK255" s="240" t="str">
        <f t="shared" ca="1" si="454"/>
        <v>-0,242233454489798-0,967050158239652i</v>
      </c>
      <c r="EL255" s="240" t="str">
        <f t="shared" ca="1" si="455"/>
        <v>0,785923685524089+0,613340864085894i</v>
      </c>
      <c r="EM255" s="240" t="str">
        <f t="shared" ca="1" si="456"/>
        <v>-0,996926805249712+3,41954907724186E-14i</v>
      </c>
      <c r="EN255" s="240"/>
      <c r="EO255" s="240"/>
      <c r="EP255" s="240"/>
    </row>
    <row r="256" spans="1:146">
      <c r="A256" s="268">
        <f t="shared" si="323"/>
        <v>3.0468750000000023E-3</v>
      </c>
      <c r="B256" s="267">
        <v>156</v>
      </c>
      <c r="C256" s="266">
        <f t="shared" si="324"/>
        <v>31200</v>
      </c>
      <c r="N256" s="265">
        <f t="shared" ca="1" si="327"/>
        <v>2.9968642231103271</v>
      </c>
      <c r="O256" s="240">
        <f t="shared" ca="1" si="328"/>
        <v>0.99686422311032707</v>
      </c>
      <c r="P256" s="240" t="str">
        <f t="shared" ca="1" si="329"/>
        <v>-0,770586465047607+0,632403968364201i</v>
      </c>
      <c r="Q256" s="240" t="str">
        <f t="shared" ca="1" si="330"/>
        <v>0,194478562292953-0,97770975658721i</v>
      </c>
      <c r="R256" s="240" t="str">
        <f t="shared" ca="1" si="331"/>
        <v>0,469918541832809+0,879155756029091i</v>
      </c>
      <c r="S256" s="240" t="str">
        <f t="shared" ca="1" si="332"/>
        <v>-0,92098245242438-0,381483422501857i</v>
      </c>
      <c r="T256" s="240" t="str">
        <f t="shared" ca="1" si="333"/>
        <v>0,953939584342624-0,2893744092721i</v>
      </c>
      <c r="U256" s="241" t="str">
        <f t="shared" ca="1" si="334"/>
        <v>-0,553828088722277+0,828862309107843i</v>
      </c>
      <c r="V256" s="240" t="str">
        <f t="shared" ca="1" si="335"/>
        <v>-0,097709780446099-0,992064049405345i</v>
      </c>
      <c r="W256" s="240" t="str">
        <f t="shared" ca="1" si="336"/>
        <v>0,704889452083583+0,70488945208356i</v>
      </c>
      <c r="X256" s="240" t="str">
        <f t="shared" ca="1" si="337"/>
        <v>-0,992064049405339-0,0977097804461666i</v>
      </c>
      <c r="Y256" s="240" t="str">
        <f t="shared" ca="1" si="338"/>
        <v>0,828862309107823-0,553828088722306i</v>
      </c>
      <c r="Z256" s="240" t="str">
        <f t="shared" ca="1" si="339"/>
        <v>-0,289374409272066+0,953939584342634i</v>
      </c>
      <c r="AA256" s="240" t="str">
        <f t="shared" ca="1" si="340"/>
        <v>-0,381483422501798-0,920982452424404i</v>
      </c>
      <c r="AB256" s="240" t="str">
        <f t="shared" ca="1" si="341"/>
        <v>0,879155756029105+0,469918541832782i</v>
      </c>
      <c r="AC256" s="240" t="str">
        <f t="shared" ca="1" si="342"/>
        <v>-0,97770975658722+0,194478562292903i</v>
      </c>
      <c r="AD256" s="240" t="str">
        <f t="shared" ca="1" si="343"/>
        <v>0,632403968364208-0,770586465047601i</v>
      </c>
      <c r="AE256" s="240" t="str">
        <f t="shared" ca="1" si="344"/>
        <v>3,12633970405737E-14+0,996864223110327i</v>
      </c>
      <c r="AF256" s="240" t="str">
        <f t="shared" ca="1" si="345"/>
        <v>-0,632403968364174-0,770586465047628i</v>
      </c>
      <c r="AG256" s="240" t="str">
        <f t="shared" ca="1" si="346"/>
        <v>0,977709756587213+0,194478562292939i</v>
      </c>
      <c r="AH256" s="240" t="str">
        <f t="shared" ca="1" si="347"/>
        <v>-0,879155756029126+0,469918541832744i</v>
      </c>
      <c r="AI256" s="240" t="str">
        <f t="shared" ca="1" si="348"/>
        <v>0,381483422501825-0,920982452424393i</v>
      </c>
      <c r="AJ256" s="240" t="str">
        <f t="shared" ca="1" si="349"/>
        <v>0,289374409272126+0,953939584342616i</v>
      </c>
      <c r="AK256" s="240" t="str">
        <f t="shared" ca="1" si="350"/>
        <v>-0,828862309107807-0,553828088722331i</v>
      </c>
      <c r="AL256" s="240" t="str">
        <f t="shared" ca="1" si="351"/>
        <v>0,992064049405342-0,0977097804461302i</v>
      </c>
      <c r="AM256" s="240" t="str">
        <f t="shared" ca="1" si="352"/>
        <v>-0,704889452083604+0,704889452083539i</v>
      </c>
      <c r="AN256" s="240" t="str">
        <f t="shared" ca="1" si="353"/>
        <v>0,0977097804461355-0,992064049405342i</v>
      </c>
      <c r="AO256" s="240" t="str">
        <f t="shared" ca="1" si="354"/>
        <v>0,553828088722326+0,82886230910781i</v>
      </c>
      <c r="AP256" s="240" t="str">
        <f t="shared" ca="1" si="355"/>
        <v>-0,953939584342586-0,289374409272227i</v>
      </c>
      <c r="AQ256" s="240" t="str">
        <f t="shared" ca="1" si="356"/>
        <v>0,920982452424282-0,381483422502095i</v>
      </c>
      <c r="AR256" s="240" t="str">
        <f t="shared" ca="1" si="357"/>
        <v>0,920982452424282-0,381483422502095i</v>
      </c>
      <c r="AS256" s="240" t="str">
        <f t="shared" ca="1" si="358"/>
        <v>-0,194478562293128-0,977709756587175i</v>
      </c>
      <c r="AT256" s="240" t="str">
        <f t="shared" ca="1" si="359"/>
        <v>0,770586465047364+0,632403968364496i</v>
      </c>
      <c r="AU256" s="240" t="str">
        <f t="shared" ca="1" si="360"/>
        <v>-0,996864223110327+6,25267940811475E-14i</v>
      </c>
      <c r="AV256" s="240" t="str">
        <f t="shared" ca="1" si="361"/>
        <v>0,770586465047923-0,632403968363815i</v>
      </c>
      <c r="AW256" s="240" t="str">
        <f t="shared" ca="1" si="362"/>
        <v>-0,19447856229302+0,977709756587197i</v>
      </c>
      <c r="AX256" s="240" t="str">
        <f t="shared" ca="1" si="363"/>
        <v>-0,469918541833134-0,879155756028918i</v>
      </c>
      <c r="AY256" s="240" t="str">
        <f t="shared" ca="1" si="364"/>
        <v>0,92098245242433+0,381483422501979i</v>
      </c>
      <c r="AZ256" s="240" t="str">
        <f t="shared" ca="1" si="365"/>
        <v>-0,953939584342549+0,289374409272347i</v>
      </c>
      <c r="BA256" s="240" t="str">
        <f t="shared" ca="1" si="366"/>
        <v>0,553828088722564-0,828862309107651i</v>
      </c>
      <c r="BB256" s="240" t="str">
        <f t="shared" ca="1" si="367"/>
        <v>0,0977097804462741+0,992064049405328i</v>
      </c>
      <c r="BC256" s="240" t="str">
        <f t="shared" ca="1" si="368"/>
        <v>-0,704889452083281-0,704889452083862i</v>
      </c>
      <c r="BD256" s="240" t="str">
        <f t="shared" ca="1" si="369"/>
        <v>0,992064049405345+0,0977097804461044i</v>
      </c>
      <c r="BE256" s="240" t="str">
        <f t="shared" ca="1" si="370"/>
        <v>-0,828862309107572+0,553828088722682i</v>
      </c>
      <c r="BF256" s="240" t="str">
        <f t="shared" ca="1" si="371"/>
        <v>0,28937440927221-0,953939584342591i</v>
      </c>
      <c r="BG256" s="240" t="str">
        <f t="shared" ca="1" si="372"/>
        <v>0,381483422502137+0,920982452424265i</v>
      </c>
      <c r="BH256" s="240" t="str">
        <f t="shared" ca="1" si="373"/>
        <v>-0,879155756028998-0,469918541832983i</v>
      </c>
      <c r="BI256" s="240" t="str">
        <f t="shared" ca="1" si="374"/>
        <v>0,977709756587169-0,194478562293159i</v>
      </c>
      <c r="BJ256" s="240" t="str">
        <f t="shared" ca="1" si="375"/>
        <v>-0,632403968364472+0,770586465047384i</v>
      </c>
      <c r="BK256" s="240" t="str">
        <f t="shared" ca="1" si="376"/>
        <v>-1,07956483767125E-13-0,996864223110327i</v>
      </c>
      <c r="BL256" s="240" t="str">
        <f t="shared" ca="1" si="377"/>
        <v>0,63240396836385+0,770586465047895i</v>
      </c>
      <c r="BM256" s="240" t="str">
        <f t="shared" ca="1" si="378"/>
        <v>-0,977709756587206-0,194478562292975i</v>
      </c>
      <c r="BN256" s="240" t="str">
        <f t="shared" ca="1" si="379"/>
        <v>0,879155756028909-0,469918541833149i</v>
      </c>
      <c r="BO256" s="240" t="str">
        <f t="shared" ca="1" si="380"/>
        <v>-0,381483422501963+0,920982452424337i</v>
      </c>
      <c r="BP256" s="240" t="str">
        <f t="shared" ca="1" si="381"/>
        <v>-0,289374409272389-0,953939584342536i</v>
      </c>
      <c r="BQ256" s="240" t="str">
        <f t="shared" ca="1" si="382"/>
        <v>0,828862309107677+0,553828088722526i</v>
      </c>
      <c r="BR256" s="240" t="str">
        <f t="shared" ca="1" si="383"/>
        <v>-0,992064049405326+0,0977097804462911i</v>
      </c>
      <c r="BS256" s="240" t="str">
        <f t="shared" ca="1" si="384"/>
        <v>0,70488945208385-0,704889452083293i</v>
      </c>
      <c r="BT256" s="240" t="str">
        <f t="shared" ca="1" si="385"/>
        <v>-0,0977097804460592+0,992064049405349i</v>
      </c>
      <c r="BU256" s="240" t="str">
        <f t="shared" ca="1" si="386"/>
        <v>-0,55382808872272-0,828862309107547i</v>
      </c>
      <c r="BV256" s="240" t="str">
        <f t="shared" ca="1" si="387"/>
        <v>0,953939584342604+0,289374409272167i</v>
      </c>
      <c r="BW256" s="240" t="str">
        <f t="shared" ca="1" si="388"/>
        <v>-0,920982452424258+0,381483422502153i</v>
      </c>
      <c r="BX256" s="240" t="str">
        <f t="shared" ca="1" si="389"/>
        <v>0,469918541832968-0,879155756029006i</v>
      </c>
      <c r="BY256" s="240" t="str">
        <f t="shared" ca="1" si="390"/>
        <v>0,194478562293204+0,97770975658716i</v>
      </c>
      <c r="BZ256" s="240" t="str">
        <f t="shared" ca="1" si="391"/>
        <v>-0,770586465047413-0,632403968364437i</v>
      </c>
      <c r="CA256" s="240" t="str">
        <f t="shared" ca="1" si="392"/>
        <v>0,996864223110327-1,25053588162295E-13i</v>
      </c>
      <c r="CB256" s="240" t="str">
        <f t="shared" ca="1" si="393"/>
        <v>-0,770586465047884+0,632403968363864i</v>
      </c>
      <c r="CC256" s="240" t="str">
        <f t="shared" ca="1" si="394"/>
        <v>0,194478562292959-0,977709756587209i</v>
      </c>
      <c r="CD256" s="240" t="str">
        <f t="shared" ca="1" si="395"/>
        <v>0,469918541833164+0,879155756028901i</v>
      </c>
      <c r="CE256" s="240" t="str">
        <f t="shared" ca="1" si="396"/>
        <v>-0,920982452424342-0,381483422501947i</v>
      </c>
      <c r="CF256" s="240" t="str">
        <f t="shared" ca="1" si="397"/>
        <v>0,953939584342531-0,289374409272406i</v>
      </c>
      <c r="CG256" s="240" t="str">
        <f t="shared" ca="1" si="398"/>
        <v>-0,553828088722512+0,828862309107686i</v>
      </c>
      <c r="CH256" s="240" t="str">
        <f t="shared" ca="1" si="399"/>
        <v>-0,0977097804463363-0,992064049405322i</v>
      </c>
      <c r="CI256" s="240" t="str">
        <f t="shared" ca="1" si="400"/>
        <v>0,704889452083326+0,704889452083817i</v>
      </c>
      <c r="CJ256" s="240" t="str">
        <f t="shared" ca="1" si="401"/>
        <v>-0,992064049405354-0,097709780446014i</v>
      </c>
      <c r="CK256" s="240" t="str">
        <f t="shared" ca="1" si="402"/>
        <v>0,828862309108073-0,553828088721933i</v>
      </c>
      <c r="CL256" s="240" t="str">
        <f t="shared" ca="1" si="403"/>
        <v>-0,28937440927215+0,953939584342609i</v>
      </c>
      <c r="CM256" s="240" t="str">
        <f t="shared" ca="1" si="404"/>
        <v>-0,381483422502195-0,920982452424241i</v>
      </c>
      <c r="CN256" s="240" t="str">
        <f t="shared" ca="1" si="405"/>
        <v>0,879155756029028+0,469918541832928i</v>
      </c>
      <c r="CO256" s="240" t="str">
        <f t="shared" ca="1" si="406"/>
        <v>-0,977709756587151+0,194478562293248i</v>
      </c>
      <c r="CP256" s="240" t="str">
        <f t="shared" ca="1" si="407"/>
        <v>0,632403968364401-0,770586465047442i</v>
      </c>
      <c r="CQ256" s="240" t="str">
        <f t="shared" ca="1" si="408"/>
        <v>1,42150692557465E-13+0,996864223110327i</v>
      </c>
      <c r="CR256" s="240" t="str">
        <f t="shared" ca="1" si="409"/>
        <v>-0,632403968363877-0,770586465047873i</v>
      </c>
      <c r="CS256" s="240" t="str">
        <f t="shared" ca="1" si="410"/>
        <v>0,977709756587218+0,194478562292914i</v>
      </c>
      <c r="CT256" s="240" t="str">
        <f t="shared" ca="1" si="411"/>
        <v>-0,879155756028866+0,469918541833228i</v>
      </c>
      <c r="CU256" s="240" t="str">
        <f t="shared" ca="1" si="412"/>
        <v>0,38148342250188-0,92098245242437i</v>
      </c>
      <c r="CV256" s="240" t="str">
        <f t="shared" ca="1" si="413"/>
        <v>0,289374409272422+0,953939584342526i</v>
      </c>
      <c r="CW256" s="240" t="str">
        <f t="shared" ca="1" si="414"/>
        <v>-0,828862309107696-0,553828088722497i</v>
      </c>
      <c r="CX256" s="240" t="str">
        <f t="shared" ca="1" si="415"/>
        <v>0,99206404940532-0,0977097804463533i</v>
      </c>
      <c r="CY256" s="240" t="str">
        <f t="shared" ca="1" si="416"/>
        <v>-0,704889452083805+0,704889452083338i</v>
      </c>
      <c r="CZ256" s="240" t="str">
        <f t="shared" ca="1" si="417"/>
        <v>0,0977097804459969-0,992064049405355i</v>
      </c>
      <c r="DA256" s="240" t="str">
        <f t="shared" ca="1" si="418"/>
        <v>0,553828088721947+0,828862309108064i</v>
      </c>
      <c r="DB256" s="240" t="str">
        <f t="shared" ca="1" si="419"/>
        <v>-0,953939584342614-0,289374409272134i</v>
      </c>
      <c r="DC256" s="240" t="str">
        <f t="shared" ca="1" si="420"/>
        <v>0,920982452424234-0,381483422502211i</v>
      </c>
      <c r="DD256" s="240" t="str">
        <f t="shared" ca="1" si="421"/>
        <v>-0,469918541832913+0,879155756029036i</v>
      </c>
      <c r="DE256" s="240" t="str">
        <f t="shared" ca="1" si="422"/>
        <v>-0,194478562293265-0,977709756587148i</v>
      </c>
      <c r="DF256" s="240" t="str">
        <f t="shared" ca="1" si="423"/>
        <v>0,770586465047453+0,632403968364388i</v>
      </c>
      <c r="DG256" s="240" t="str">
        <f t="shared" ca="1" si="424"/>
        <v>-0,996864223110327+2,1591296753425E-13i</v>
      </c>
      <c r="DH256" s="240" t="str">
        <f t="shared" ca="1" si="425"/>
        <v>0,770586465047826-0,632403968363934i</v>
      </c>
      <c r="DI256" s="240" t="str">
        <f t="shared" ca="1" si="426"/>
        <v>-0,194478562292897+0,977709756587221i</v>
      </c>
      <c r="DJ256" s="240" t="str">
        <f t="shared" ca="1" si="427"/>
        <v>-0,469918541832344-0,879155756029339i</v>
      </c>
      <c r="DK256" s="240" t="str">
        <f t="shared" ca="1" si="428"/>
        <v>0,920982452424377+0,381483422501864i</v>
      </c>
      <c r="DL256" s="240" t="str">
        <f t="shared" ca="1" si="429"/>
        <v>-0,953939584342505+0,289374409272493i</v>
      </c>
      <c r="DM256" s="240" t="str">
        <f t="shared" ca="1" si="430"/>
        <v>0,553828088722436-0,828862309107737i</v>
      </c>
      <c r="DN256" s="240" t="str">
        <f t="shared" ca="1" si="431"/>
        <v>0,0977097804463704+0,992064049405319i</v>
      </c>
      <c r="DO256" s="240" t="str">
        <f t="shared" ca="1" si="432"/>
        <v>-0,70488945208335-0,704889452083793i</v>
      </c>
      <c r="DP256" s="240" t="str">
        <f t="shared" ca="1" si="433"/>
        <v>0,992064049405357+0,09770978044598i</v>
      </c>
      <c r="DQ256" s="240" t="str">
        <f t="shared" ca="1" si="434"/>
        <v>-0,828862309108054+0,553828088721962i</v>
      </c>
      <c r="DR256" s="240" t="str">
        <f t="shared" ca="1" si="435"/>
        <v>0,289374409272063-0,953939584342635i</v>
      </c>
      <c r="DS256" s="240" t="str">
        <f t="shared" ca="1" si="436"/>
        <v>0,381483422502227+0,920982452424227i</v>
      </c>
      <c r="DT256" s="240" t="str">
        <f t="shared" ca="1" si="437"/>
        <v>-0,879155756029044-0,469918541832898i</v>
      </c>
      <c r="DU256" s="240" t="str">
        <f t="shared" ca="1" si="438"/>
        <v>0,977709756587144-0,194478562293282i</v>
      </c>
      <c r="DV256" s="240" t="str">
        <f t="shared" ca="1" si="439"/>
        <v>-0,632403968364375+0,770586465047464i</v>
      </c>
      <c r="DW256" s="240" t="str">
        <f t="shared" ca="1" si="440"/>
        <v>-2,3301007192942E-13-0,996864223110327i</v>
      </c>
      <c r="DX256" s="240" t="str">
        <f t="shared" ca="1" si="441"/>
        <v>0,632403968363947+0,770586465047815i</v>
      </c>
      <c r="DY256" s="240" t="str">
        <f t="shared" ca="1" si="442"/>
        <v>-0,977709756587236-0,194478562292824i</v>
      </c>
      <c r="DZ256" s="240" t="str">
        <f t="shared" ca="1" si="443"/>
        <v>0,879155756029305-0,469918541832409i</v>
      </c>
      <c r="EA256" s="240" t="str">
        <f t="shared" ca="1" si="444"/>
        <v>-0,381483422501848+0,920982452424384i</v>
      </c>
      <c r="EB256" s="240" t="str">
        <f t="shared" ca="1" si="445"/>
        <v>-0,289374409272509-0,9539395843425i</v>
      </c>
      <c r="EC256" s="240" t="str">
        <f t="shared" ca="1" si="446"/>
        <v>0,828862309107746+0,553828088722423i</v>
      </c>
      <c r="ED256" s="240" t="str">
        <f t="shared" ca="1" si="447"/>
        <v>-0,992064049405311+0,0977097804464437i</v>
      </c>
      <c r="EE256" s="240" t="str">
        <f t="shared" ca="1" si="448"/>
        <v>0,704889452083742-0,704889452083402i</v>
      </c>
      <c r="EF256" s="240" t="str">
        <f t="shared" ca="1" si="449"/>
        <v>-0,0977097804459629+0,992064049405359i</v>
      </c>
      <c r="EG256" s="240" t="str">
        <f t="shared" ca="1" si="450"/>
        <v>-0,553828088721976-0,828862309108045i</v>
      </c>
      <c r="EH256" s="240" t="str">
        <f t="shared" ca="1" si="451"/>
        <v>0,95393958434264+0,289374409272047i</v>
      </c>
      <c r="EI256" s="240" t="str">
        <f t="shared" ca="1" si="452"/>
        <v>-0,92098245242459+0,381483422501352i</v>
      </c>
      <c r="EJ256" s="240" t="str">
        <f t="shared" ca="1" si="453"/>
        <v>0,469918541832833-0,879155756029078i</v>
      </c>
      <c r="EK256" s="240" t="str">
        <f t="shared" ca="1" si="454"/>
        <v>0,194478562293299+0,977709756587141i</v>
      </c>
      <c r="EL256" s="240" t="str">
        <f t="shared" ca="1" si="455"/>
        <v>-0,770586465047475-0,632403968364362i</v>
      </c>
      <c r="EM256" s="240" t="str">
        <f t="shared" ca="1" si="456"/>
        <v>0,996864223110327-2,5010717632459E-13i</v>
      </c>
      <c r="EN256" s="240"/>
      <c r="EO256" s="240"/>
      <c r="EP256" s="240"/>
    </row>
    <row r="257" spans="1:146">
      <c r="A257" s="268">
        <f t="shared" si="323"/>
        <v>3.0664062500000023E-3</v>
      </c>
      <c r="B257" s="267">
        <v>157</v>
      </c>
      <c r="C257" s="266">
        <f t="shared" si="324"/>
        <v>31400</v>
      </c>
      <c r="N257" s="265">
        <f t="shared" ca="1" si="327"/>
        <v>2.9967970912879878</v>
      </c>
      <c r="O257" s="240">
        <f t="shared" ca="1" si="328"/>
        <v>0.99679709128798777</v>
      </c>
      <c r="P257" s="240" t="str">
        <f t="shared" ca="1" si="329"/>
        <v>-0,754783575695197+0,651080789964629i</v>
      </c>
      <c r="Q257" s="240" t="str">
        <f t="shared" ca="1" si="330"/>
        <v>0,146260510140412-0,986008267903297i</v>
      </c>
      <c r="R257" s="240" t="str">
        <f t="shared" ca="1" si="331"/>
        <v>0,533284071349461+0,84214757640519i</v>
      </c>
      <c r="S257" s="240" t="str">
        <f t="shared" ca="1" si="332"/>
        <v>-0,953875343194009-0,289354921932742i</v>
      </c>
      <c r="T257" s="240" t="str">
        <f t="shared" ca="1" si="333"/>
        <v>0,911281625312363-0,403943363069939i</v>
      </c>
      <c r="U257" s="241" t="str">
        <f t="shared" ca="1" si="334"/>
        <v>-0,426185673496656+0,901093897940939i</v>
      </c>
      <c r="V257" s="240" t="str">
        <f t="shared" ca="1" si="335"/>
        <v>-0,265858500860361-0,960689179037879i</v>
      </c>
      <c r="W257" s="240" t="str">
        <f t="shared" ca="1" si="336"/>
        <v>0,828806491037503+0,553790792280167i</v>
      </c>
      <c r="X257" s="240" t="str">
        <f t="shared" ca="1" si="337"/>
        <v>-0,989300713250847+0,122018604981199i</v>
      </c>
      <c r="Y257" s="240" t="str">
        <f t="shared" ca="1" si="338"/>
        <v>0,669408012819914-0,73857792654038i</v>
      </c>
      <c r="Z257" s="240" t="str">
        <f t="shared" ca="1" si="339"/>
        <v>-0,0244626252083141+0,996496874640413i</v>
      </c>
      <c r="AA257" s="240" t="str">
        <f t="shared" ca="1" si="340"/>
        <v>-0,632361380386978-0,770534571447166i</v>
      </c>
      <c r="AB257" s="240" t="str">
        <f t="shared" ca="1" si="341"/>
        <v>0,982121888044383+0,170414313437368i</v>
      </c>
      <c r="AC257" s="240" t="str">
        <f t="shared" ca="1" si="342"/>
        <v>-0,854981383562778+0,512456120034946i</v>
      </c>
      <c r="AD257" s="240" t="str">
        <f t="shared" ca="1" si="343"/>
        <v>0,312677046419733-0,946486928511125i</v>
      </c>
      <c r="AE257" s="240" t="str">
        <f t="shared" ca="1" si="344"/>
        <v>0,381457732265633+0,920920430707753i</v>
      </c>
      <c r="AF257" s="240" t="str">
        <f t="shared" ca="1" si="345"/>
        <v>-0,890363385299426-0,448171265609854i</v>
      </c>
      <c r="AG257" s="240" t="str">
        <f t="shared" ca="1" si="346"/>
        <v>0,966924331642752-0,242201936568248i</v>
      </c>
      <c r="AH257" s="240" t="str">
        <f t="shared" ca="1" si="347"/>
        <v>-0,573963930345098+0,814966163630737i</v>
      </c>
      <c r="AI257" s="240" t="str">
        <f t="shared" ca="1" si="348"/>
        <v>-0,0977032003768604-0,991997240841078i</v>
      </c>
      <c r="AJ257" s="240" t="str">
        <f t="shared" ca="1" si="349"/>
        <v>0,721927385659799+0,687332009319077i</v>
      </c>
      <c r="AK257" s="240" t="str">
        <f t="shared" ca="1" si="350"/>
        <v>-0,995596405536975-0,0489105150458202i</v>
      </c>
      <c r="AL257" s="240" t="str">
        <f t="shared" ca="1" si="351"/>
        <v>0,78582142598548-0,613261059959247i</v>
      </c>
      <c r="AM257" s="240" t="str">
        <f t="shared" ca="1" si="352"/>
        <v>-0,194465465524153+0,977643914684006i</v>
      </c>
      <c r="AN257" s="240" t="str">
        <f t="shared" ca="1" si="353"/>
        <v>-0,491319484315777-0,86730018190467i</v>
      </c>
      <c r="AO257" s="240" t="str">
        <f t="shared" ca="1" si="354"/>
        <v>0,938528385493904+0,3358108259458i</v>
      </c>
      <c r="AP257" s="240" t="str">
        <f t="shared" ca="1" si="355"/>
        <v>-0,930004508071011+0,358742325587307i</v>
      </c>
      <c r="AQ257" s="240" t="str">
        <f t="shared" ca="1" si="356"/>
        <v>0,469886896111214-0,879096551047245i</v>
      </c>
      <c r="AR257" s="240" t="str">
        <f t="shared" ca="1" si="357"/>
        <v>0,469886896111214-0,879096551047245i</v>
      </c>
      <c r="AS257" s="240" t="str">
        <f t="shared" ca="1" si="358"/>
        <v>-0,800634931080556-0,593791334000276i</v>
      </c>
      <c r="AT257" s="240" t="str">
        <f t="shared" ca="1" si="359"/>
        <v>0,994096226386561-0,0733289430183678i</v>
      </c>
      <c r="AU257" s="240" t="str">
        <f t="shared" ca="1" si="360"/>
        <v>-0,704841982717031+0,704841982716494i</v>
      </c>
      <c r="AV257" s="240" t="str">
        <f t="shared" ca="1" si="361"/>
        <v>0,0733289430181355-0,994096226386579i</v>
      </c>
      <c r="AW257" s="240" t="str">
        <f t="shared" ca="1" si="362"/>
        <v>0,593791334000463+0,800634931080417i</v>
      </c>
      <c r="AX257" s="240" t="str">
        <f t="shared" ca="1" si="363"/>
        <v>-0,972577045185994-0,218399478885533i</v>
      </c>
      <c r="AY257" s="240" t="str">
        <f t="shared" ca="1" si="364"/>
        <v>0,87909655104761-0,469886896110532i</v>
      </c>
      <c r="AZ257" s="240" t="str">
        <f t="shared" ca="1" si="365"/>
        <v>-0,35874232558709+0,930004508071095i</v>
      </c>
      <c r="BA257" s="240" t="str">
        <f t="shared" ca="1" si="366"/>
        <v>-0,335810825946005-0,93852838549383i</v>
      </c>
      <c r="BB257" s="240" t="str">
        <f t="shared" ca="1" si="367"/>
        <v>0,867300181904435+0,491319484316191i</v>
      </c>
      <c r="BC257" s="240" t="str">
        <f t="shared" ca="1" si="368"/>
        <v>-0,977643914684057+0,194465465523895i</v>
      </c>
      <c r="BD257" s="240" t="str">
        <f t="shared" ca="1" si="369"/>
        <v>0,613261059959231-0,785821425985493i</v>
      </c>
      <c r="BE257" s="240" t="str">
        <f t="shared" ca="1" si="370"/>
        <v>0,0489105150461379+0,99559640553696i</v>
      </c>
      <c r="BF257" s="240" t="str">
        <f t="shared" ca="1" si="371"/>
        <v>-0,687332009318743-0,721927385660117i</v>
      </c>
      <c r="BG257" s="240" t="str">
        <f t="shared" ca="1" si="372"/>
        <v>0,991997240841061+0,0977032003770374i</v>
      </c>
      <c r="BH257" s="240" t="str">
        <f t="shared" ca="1" si="373"/>
        <v>-0,814966163630668+0,573963930345196i</v>
      </c>
      <c r="BI257" s="240" t="str">
        <f t="shared" ca="1" si="374"/>
        <v>0,24220193656783-0,966924331642857i</v>
      </c>
      <c r="BJ257" s="240" t="str">
        <f t="shared" ca="1" si="375"/>
        <v>0,448171265609518+0,890363385299595i</v>
      </c>
      <c r="BK257" s="240" t="str">
        <f t="shared" ca="1" si="376"/>
        <v>-0,920920430707726-0,381457732265699i</v>
      </c>
      <c r="BL257" s="240" t="str">
        <f t="shared" ca="1" si="377"/>
        <v>0,946486928511053-0,312677046419955i</v>
      </c>
      <c r="BM257" s="240" t="str">
        <f t="shared" ca="1" si="378"/>
        <v>-0,51245612003457+0,854981383563003i</v>
      </c>
      <c r="BN257" s="240" t="str">
        <f t="shared" ca="1" si="379"/>
        <v>-0,170414313437101-0,982121888044429i</v>
      </c>
      <c r="BO257" s="240" t="str">
        <f t="shared" ca="1" si="380"/>
        <v>0,770534571447188+0,632361380386951i</v>
      </c>
      <c r="BP257" s="240" t="str">
        <f t="shared" ca="1" si="381"/>
        <v>-0,996496874640407+0,0244626252085542i</v>
      </c>
      <c r="BQ257" s="240" t="str">
        <f t="shared" ca="1" si="382"/>
        <v>0,738577926540694-0,669408012819567i</v>
      </c>
      <c r="BR257" s="240" t="str">
        <f t="shared" ca="1" si="383"/>
        <v>-0,122018604981362+0,989300713250827i</v>
      </c>
      <c r="BS257" s="240" t="str">
        <f t="shared" ca="1" si="384"/>
        <v>-0,553790792280205-0,828806491037478i</v>
      </c>
      <c r="BT257" s="240" t="str">
        <f t="shared" ca="1" si="385"/>
        <v>0,960689179037965+0,265858500860051i</v>
      </c>
      <c r="BU257" s="240" t="str">
        <f t="shared" ca="1" si="386"/>
        <v>-0,901093897941094+0,426185673496328i</v>
      </c>
      <c r="BV257" s="240" t="str">
        <f t="shared" ca="1" si="387"/>
        <v>0,403943363070014-0,911281625312329i</v>
      </c>
      <c r="BW257" s="240" t="str">
        <f t="shared" ca="1" si="388"/>
        <v>0,289354921932862+0,953875343193973i</v>
      </c>
      <c r="BX257" s="240" t="str">
        <f t="shared" ca="1" si="389"/>
        <v>-0,842147576405421-0,533284071349097i</v>
      </c>
      <c r="BY257" s="240" t="str">
        <f t="shared" ca="1" si="390"/>
        <v>0,986008267903344-0,146260510140095i</v>
      </c>
      <c r="BZ257" s="240" t="str">
        <f t="shared" ca="1" si="391"/>
        <v>-0,651080789964663+0,754783575695168i</v>
      </c>
      <c r="CA257" s="240" t="str">
        <f t="shared" ca="1" si="392"/>
        <v>-2,32994812625153E-13-0,996797091287988i</v>
      </c>
      <c r="CB257" s="240" t="str">
        <f t="shared" ca="1" si="393"/>
        <v>0,651080789964244+0,75478357569553i</v>
      </c>
      <c r="CC257" s="240" t="str">
        <f t="shared" ca="1" si="394"/>
        <v>-0,986008267903262-0,146260510140643i</v>
      </c>
      <c r="CD257" s="240" t="str">
        <f t="shared" ca="1" si="395"/>
        <v>0,842147576405187-0,533284071349467i</v>
      </c>
      <c r="CE257" s="240" t="str">
        <f t="shared" ca="1" si="396"/>
        <v>-0,289354921932416+0,953875343194109i</v>
      </c>
      <c r="CF257" s="240" t="str">
        <f t="shared" ca="1" si="397"/>
        <v>-0,403943363069533-0,911281625312542i</v>
      </c>
      <c r="CG257" s="240" t="str">
        <f t="shared" ca="1" si="398"/>
        <v>0,901093897940869+0,426185673496803i</v>
      </c>
      <c r="CH257" s="240" t="str">
        <f t="shared" ca="1" si="399"/>
        <v>-0,960689179037848+0,265858500860473i</v>
      </c>
      <c r="CI257" s="240" t="str">
        <f t="shared" ca="1" si="400"/>
        <v>0,553790792279793-0,828806491037752i</v>
      </c>
      <c r="CJ257" s="240" t="str">
        <f t="shared" ca="1" si="401"/>
        <v>0,122018604980812+0,989300713250895i</v>
      </c>
      <c r="CK257" s="240" t="str">
        <f t="shared" ca="1" si="402"/>
        <v>-0,738577926540341-0,669408012819956i</v>
      </c>
      <c r="CL257" s="240" t="str">
        <f t="shared" ca="1" si="403"/>
        <v>0,996496874640419+0,0244626252080883i</v>
      </c>
      <c r="CM257" s="240" t="str">
        <f t="shared" ca="1" si="404"/>
        <v>-0,770534571446911+0,63236138038729i</v>
      </c>
      <c r="CN257" s="240" t="str">
        <f t="shared" ca="1" si="405"/>
        <v>0,170414313437648-0,982121888044335i</v>
      </c>
      <c r="CO257" s="240" t="str">
        <f t="shared" ca="1" si="406"/>
        <v>0,512456120034995+0,854981383562749i</v>
      </c>
      <c r="CP257" s="240" t="str">
        <f t="shared" ca="1" si="407"/>
        <v>-0,946486928511199-0,312677046419512i</v>
      </c>
      <c r="CQ257" s="240" t="str">
        <f t="shared" ca="1" si="408"/>
        <v>0,920920430707927-0,381457732265213i</v>
      </c>
      <c r="CR257" s="240" t="str">
        <f t="shared" ca="1" si="409"/>
        <v>-0,448171265610012+0,890363385299346i</v>
      </c>
      <c r="CS257" s="240" t="str">
        <f t="shared" ca="1" si="410"/>
        <v>-0,242201936568254-0,966924331642751i</v>
      </c>
      <c r="CT257" s="240" t="str">
        <f t="shared" ca="1" si="411"/>
        <v>0,814966163630936+0,573963930344815i</v>
      </c>
      <c r="CU257" s="240" t="str">
        <f t="shared" ca="1" si="412"/>
        <v>-0,991997240841112+0,0977032003765143i</v>
      </c>
      <c r="CV257" s="240" t="str">
        <f t="shared" ca="1" si="413"/>
        <v>0,687332009319124-0,721927385659755i</v>
      </c>
      <c r="CW257" s="240" t="str">
        <f t="shared" ca="1" si="414"/>
        <v>-0,0489105150457007+0,995596405536981i</v>
      </c>
      <c r="CX257" s="240" t="str">
        <f t="shared" ca="1" si="415"/>
        <v>-0,613261059959598-0,785821425985206i</v>
      </c>
      <c r="CY257" s="240" t="str">
        <f t="shared" ca="1" si="416"/>
        <v>0,977643914683949+0,194465465524438i</v>
      </c>
      <c r="CZ257" s="240" t="str">
        <f t="shared" ca="1" si="417"/>
        <v>-0,867300181904694+0,491319484315733i</v>
      </c>
      <c r="DA257" s="240" t="str">
        <f t="shared" ca="1" si="418"/>
        <v>0,335810825945593-0,938528385493978i</v>
      </c>
      <c r="DB257" s="240" t="str">
        <f t="shared" ca="1" si="419"/>
        <v>0,3587423255866+0,930004508071284i</v>
      </c>
      <c r="DC257" s="240" t="str">
        <f t="shared" ca="1" si="420"/>
        <v>-0,879096551047349-0,46988689611102i</v>
      </c>
      <c r="DD257" s="240" t="str">
        <f t="shared" ca="1" si="421"/>
        <v>0,972577045185887-0,218399478886016i</v>
      </c>
      <c r="DE257" s="240" t="str">
        <f t="shared" ca="1" si="422"/>
        <v>-0,593791334000088+0,800634931080694i</v>
      </c>
      <c r="DF257" s="240" t="str">
        <f t="shared" ca="1" si="423"/>
        <v>-0,0733289430176114-0,994096226386617i</v>
      </c>
      <c r="DG257" s="240" t="str">
        <f t="shared" ca="1" si="424"/>
        <v>0,704841982716649+0,704841982716875i</v>
      </c>
      <c r="DH257" s="240" t="str">
        <f t="shared" ca="1" si="425"/>
        <v>-0,994096226386594-0,0733289430179313i</v>
      </c>
      <c r="DI257" s="240" t="str">
        <f t="shared" ca="1" si="426"/>
        <v>0,800634931080279-0,59379133400065i</v>
      </c>
      <c r="DJ257" s="240" t="str">
        <f t="shared" ca="1" si="427"/>
        <v>-0,218399478886274+0,972577045185829i</v>
      </c>
      <c r="DK257" s="240" t="str">
        <f t="shared" ca="1" si="428"/>
        <v>-0,469886896110737-0,879096551047501i</v>
      </c>
      <c r="DL257" s="240" t="str">
        <f t="shared" ca="1" si="429"/>
        <v>0,930004508071168+0,358742325586899i</v>
      </c>
      <c r="DM257" s="240" t="str">
        <f t="shared" ca="1" si="430"/>
        <v>-0,938528385493741+0,335810825946251i</v>
      </c>
      <c r="DN257" s="240" t="str">
        <f t="shared" ca="1" si="431"/>
        <v>0,491319484316012-0,867300181904536i</v>
      </c>
      <c r="DO257" s="240" t="str">
        <f t="shared" ca="1" si="432"/>
        <v>0,194465465524123+0,977643914684011i</v>
      </c>
      <c r="DP257" s="240" t="str">
        <f t="shared" ca="1" si="433"/>
        <v>-0,785821425985637-0,613261059959048i</v>
      </c>
      <c r="DQ257" s="240" t="str">
        <f t="shared" ca="1" si="434"/>
        <v>0,995596405536997-0,0489105150453802i</v>
      </c>
      <c r="DR257" s="240" t="str">
        <f t="shared" ca="1" si="435"/>
        <v>-0,721927385659976+0,687332009318891i</v>
      </c>
      <c r="DS257" s="240" t="str">
        <f t="shared" ca="1" si="436"/>
        <v>0,0977032003767773-0,991997240841086i</v>
      </c>
      <c r="DT257" s="240" t="str">
        <f t="shared" ca="1" si="437"/>
        <v>0,573963930345386+0,814966163630534i</v>
      </c>
      <c r="DU257" s="240" t="str">
        <f t="shared" ca="1" si="438"/>
        <v>-0,966924331642672-0,242201936568565i</v>
      </c>
      <c r="DV257" s="240" t="str">
        <f t="shared" ca="1" si="439"/>
        <v>0,890363385299491-0,448171265609726i</v>
      </c>
      <c r="DW257" s="240" t="str">
        <f t="shared" ca="1" si="440"/>
        <v>-0,381457732265458+0,920920430707826i</v>
      </c>
      <c r="DX257" s="240" t="str">
        <f t="shared" ca="1" si="441"/>
        <v>-0,312677046420176-0,94648692851098i</v>
      </c>
      <c r="DY257" s="240" t="str">
        <f t="shared" ca="1" si="442"/>
        <v>0,854981383562612+0,512456120035221i</v>
      </c>
      <c r="DZ257" s="240" t="str">
        <f t="shared" ca="1" si="443"/>
        <v>-0,98212188804439+0,170414313437331i</v>
      </c>
      <c r="EA257" s="240" t="str">
        <f t="shared" ca="1" si="444"/>
        <v>0,632361380386794-0,770534571447319i</v>
      </c>
      <c r="EB257" s="240" t="str">
        <f t="shared" ca="1" si="445"/>
        <v>0,0244626252087871+0,996496874640402i</v>
      </c>
      <c r="EC257" s="240" t="str">
        <f t="shared" ca="1" si="446"/>
        <v>-0,669408012819718-0,738577926540558i</v>
      </c>
      <c r="ED257" s="240" t="str">
        <f t="shared" ca="1" si="447"/>
        <v>0,989300713250856+0,12201860498113i</v>
      </c>
      <c r="EE257" s="240" t="str">
        <f t="shared" ca="1" si="448"/>
        <v>-0,828806491037364+0,553790792280374i</v>
      </c>
      <c r="EF257" s="240" t="str">
        <f t="shared" ca="1" si="449"/>
        <v>0,265858500860782-0,960689179037762i</v>
      </c>
      <c r="EG257" s="240" t="str">
        <f t="shared" ca="1" si="450"/>
        <v>0,426185673496513+0,901093897941006i</v>
      </c>
      <c r="EH257" s="240" t="str">
        <f t="shared" ca="1" si="451"/>
        <v>-0,911281625312435-0,403943363069775i</v>
      </c>
      <c r="EI257" s="240" t="str">
        <f t="shared" ca="1" si="452"/>
        <v>0,953875343193906-0,289354921933085i</v>
      </c>
      <c r="EJ257" s="240" t="str">
        <f t="shared" ca="1" si="453"/>
        <v>-0,533284071349738+0,842147576405015i</v>
      </c>
      <c r="EK257" s="240" t="str">
        <f t="shared" ca="1" si="454"/>
        <v>-0,146260510140326-0,98600826790331i</v>
      </c>
      <c r="EL257" s="240" t="str">
        <f t="shared" ca="1" si="455"/>
        <v>0,754783575695338+0,651080789964465i</v>
      </c>
      <c r="EM257" s="240" t="str">
        <f t="shared" ca="1" si="456"/>
        <v>-0,996797091287988-5,53914757177423E-13i</v>
      </c>
      <c r="EN257" s="240"/>
      <c r="EO257" s="240"/>
      <c r="EP257" s="240"/>
    </row>
    <row r="258" spans="1:146">
      <c r="A258" s="268">
        <f t="shared" si="323"/>
        <v>3.0859375000000023E-3</v>
      </c>
      <c r="B258" s="267">
        <v>158</v>
      </c>
      <c r="C258" s="266">
        <f t="shared" si="324"/>
        <v>31600</v>
      </c>
      <c r="N258" s="265">
        <f t="shared" ca="1" si="327"/>
        <v>2.9967250353239674</v>
      </c>
      <c r="O258" s="240">
        <f t="shared" ca="1" si="328"/>
        <v>0.99672503532396717</v>
      </c>
      <c r="P258" s="240" t="str">
        <f t="shared" ca="1" si="329"/>
        <v>-0,738524536592756+0,66935962299202i</v>
      </c>
      <c r="Q258" s="240" t="str">
        <f t="shared" ca="1" si="330"/>
        <v>0,0976961376573372-0,991925531846218i</v>
      </c>
      <c r="R258" s="240" t="str">
        <f t="shared" ca="1" si="331"/>
        <v>0,593748410312681+0,800577055187523i</v>
      </c>
      <c r="S258" s="240" t="str">
        <f t="shared" ca="1" si="332"/>
        <v>-0,977573243255137-0,194451408102893i</v>
      </c>
      <c r="T258" s="240" t="str">
        <f t="shared" ca="1" si="333"/>
        <v>0,8549195791009-0,512419075866134i</v>
      </c>
      <c r="U258" s="241" t="str">
        <f t="shared" ca="1" si="334"/>
        <v>-0,289334005190465+0,953806389935613i</v>
      </c>
      <c r="V258" s="240" t="str">
        <f t="shared" ca="1" si="335"/>
        <v>-0,426154865602235-0,901028760120955i</v>
      </c>
      <c r="W258" s="240" t="str">
        <f t="shared" ca="1" si="336"/>
        <v>0,9208538596774+0,381430157641997i</v>
      </c>
      <c r="X258" s="240" t="str">
        <f t="shared" ca="1" si="337"/>
        <v>-0,938460541628622+0,335786551022636i</v>
      </c>
      <c r="Y258" s="240" t="str">
        <f t="shared" ca="1" si="338"/>
        <v>0,469852929164503-0,879033003360568i</v>
      </c>
      <c r="Z258" s="240" t="str">
        <f t="shared" ca="1" si="339"/>
        <v>0,242184428397092+0,966854435105687i</v>
      </c>
      <c r="AA258" s="240" t="str">
        <f t="shared" ca="1" si="340"/>
        <v>-0,828746578693053-0,553750760131416i</v>
      </c>
      <c r="AB258" s="240" t="str">
        <f t="shared" ca="1" si="341"/>
        <v>0,985936991836287-0,146249937334608i</v>
      </c>
      <c r="AC258" s="240" t="str">
        <f t="shared" ca="1" si="342"/>
        <v>-0,632315668567307+0,770478871433762i</v>
      </c>
      <c r="AD258" s="240" t="str">
        <f t="shared" ca="1" si="343"/>
        <v>-0,0489069794272441-0,995524436367519i</v>
      </c>
      <c r="AE258" s="240" t="str">
        <f t="shared" ca="1" si="344"/>
        <v>0,704791031455969+0,704791031455988i</v>
      </c>
      <c r="AF258" s="240" t="str">
        <f t="shared" ca="1" si="345"/>
        <v>-0,995524436367518-0,048906979427279i</v>
      </c>
      <c r="AG258" s="240" t="str">
        <f t="shared" ca="1" si="346"/>
        <v>0,770478871433784-0,63231566856728i</v>
      </c>
      <c r="AH258" s="240" t="str">
        <f t="shared" ca="1" si="347"/>
        <v>-0,146249937334636+0,985936991836283i</v>
      </c>
      <c r="AI258" s="240" t="str">
        <f t="shared" ca="1" si="348"/>
        <v>-0,553750760131393-0,828746578693069i</v>
      </c>
      <c r="AJ258" s="240" t="str">
        <f t="shared" ca="1" si="349"/>
        <v>0,966854435105679+0,242184428397126i</v>
      </c>
      <c r="AK258" s="240" t="str">
        <f t="shared" ca="1" si="350"/>
        <v>-0,879033003360584+0,469852929164472i</v>
      </c>
      <c r="AL258" s="240" t="str">
        <f t="shared" ca="1" si="351"/>
        <v>0,335786551022675-0,938460541628607i</v>
      </c>
      <c r="AM258" s="240" t="str">
        <f t="shared" ca="1" si="352"/>
        <v>0,381430157641971+0,920853859677411i</v>
      </c>
      <c r="AN258" s="240" t="str">
        <f t="shared" ca="1" si="353"/>
        <v>-0,901028760120941-0,426154865602263i</v>
      </c>
      <c r="AO258" s="240" t="str">
        <f t="shared" ca="1" si="354"/>
        <v>0,953806389935739-0,289334005190052i</v>
      </c>
      <c r="AP258" s="240" t="str">
        <f t="shared" ca="1" si="355"/>
        <v>-0,512419075866422+0,854919579100728i</v>
      </c>
      <c r="AQ258" s="240" t="str">
        <f t="shared" ca="1" si="356"/>
        <v>-0,194451408102671-0,97757324325518i</v>
      </c>
      <c r="AR258" s="240" t="str">
        <f t="shared" ca="1" si="357"/>
        <v>-0,194451408102671-0,97757324325518i</v>
      </c>
      <c r="AS258" s="240" t="str">
        <f t="shared" ca="1" si="358"/>
        <v>-0,991925531846221+0,0976961376573025i</v>
      </c>
      <c r="AT258" s="240" t="str">
        <f t="shared" ca="1" si="359"/>
        <v>0,669359622991976-0,738524536592797i</v>
      </c>
      <c r="AU258" s="240" t="str">
        <f t="shared" ca="1" si="360"/>
        <v>1,70459906275286E-13+0,996725035323967i</v>
      </c>
      <c r="AV258" s="240" t="str">
        <f t="shared" ca="1" si="361"/>
        <v>-0,669359622992218-0,738524536592576i</v>
      </c>
      <c r="AW258" s="240" t="str">
        <f t="shared" ca="1" si="362"/>
        <v>0,991925531846253+0,0976961376569773i</v>
      </c>
      <c r="AX258" s="240" t="str">
        <f t="shared" ca="1" si="363"/>
        <v>-0,800577055187251+0,593748410313049i</v>
      </c>
      <c r="AY258" s="240" t="str">
        <f t="shared" ca="1" si="364"/>
        <v>0,194451408103323-0,977573243255051i</v>
      </c>
      <c r="AZ258" s="240" t="str">
        <f t="shared" ca="1" si="365"/>
        <v>0,51241907586584+0,854919579101077i</v>
      </c>
      <c r="BA258" s="240" t="str">
        <f t="shared" ca="1" si="366"/>
        <v>-0,95380638993555-0,289334005190675i</v>
      </c>
      <c r="BB258" s="240" t="str">
        <f t="shared" ca="1" si="367"/>
        <v>0,901028760121008-0,426154865602123i</v>
      </c>
      <c r="BC258" s="240" t="str">
        <f t="shared" ca="1" si="368"/>
        <v>-0,381430157642023+0,920853859677389i</v>
      </c>
      <c r="BD258" s="240" t="str">
        <f t="shared" ca="1" si="369"/>
        <v>-0,335786551022703-0,938460541628597i</v>
      </c>
      <c r="BE258" s="240" t="str">
        <f t="shared" ca="1" si="370"/>
        <v>0,879033003360645+0,469852929164359i</v>
      </c>
      <c r="BF258" s="240" t="str">
        <f t="shared" ca="1" si="371"/>
        <v>-0,966854435105623+0,242184428397347i</v>
      </c>
      <c r="BG258" s="240" t="str">
        <f t="shared" ca="1" si="372"/>
        <v>0,553750760131121-0,828746578693251i</v>
      </c>
      <c r="BH258" s="240" t="str">
        <f t="shared" ca="1" si="373"/>
        <v>0,146249937335057+0,98593699183622i</v>
      </c>
      <c r="BI258" s="240" t="str">
        <f t="shared" ca="1" si="374"/>
        <v>-0,77047887143348-0,632315668567651i</v>
      </c>
      <c r="BJ258" s="240" t="str">
        <f t="shared" ca="1" si="375"/>
        <v>0,995524436367535-0,0489069794269262i</v>
      </c>
      <c r="BK258" s="240" t="str">
        <f t="shared" ca="1" si="376"/>
        <v>-0,704791031456148+0,704791031455808i</v>
      </c>
      <c r="BL258" s="240" t="str">
        <f t="shared" ca="1" si="377"/>
        <v>0,0489069794274057-0,995524436367511i</v>
      </c>
      <c r="BM258" s="240" t="str">
        <f t="shared" ca="1" si="378"/>
        <v>0,632315668567258+0,770478871433802i</v>
      </c>
      <c r="BN258" s="240" t="str">
        <f t="shared" ca="1" si="379"/>
        <v>-0,985936991836291-0,146249937334579i</v>
      </c>
      <c r="BO258" s="240" t="str">
        <f t="shared" ca="1" si="380"/>
        <v>0,828746578692983-0,553750760131523i</v>
      </c>
      <c r="BP258" s="240" t="str">
        <f t="shared" ca="1" si="381"/>
        <v>-0,242184428396878+0,966854435105741i</v>
      </c>
      <c r="BQ258" s="240" t="str">
        <f t="shared" ca="1" si="382"/>
        <v>-0,46985292916481-0,879033003360403i</v>
      </c>
      <c r="BR258" s="240" t="str">
        <f t="shared" ca="1" si="383"/>
        <v>0,93846054162877+0,335786551022222i</v>
      </c>
      <c r="BS258" s="240" t="str">
        <f t="shared" ca="1" si="384"/>
        <v>-0,920853859677573+0,38143015764158i</v>
      </c>
      <c r="BT258" s="240" t="str">
        <f t="shared" ca="1" si="385"/>
        <v>0,426154865602557-0,901028760120802i</v>
      </c>
      <c r="BU258" s="240" t="str">
        <f t="shared" ca="1" si="386"/>
        <v>0,289334005190216+0,953806389935689i</v>
      </c>
      <c r="BV258" s="240" t="str">
        <f t="shared" ca="1" si="387"/>
        <v>-0,854919579100816-0,512419075866275i</v>
      </c>
      <c r="BW258" s="240" t="str">
        <f t="shared" ca="1" si="388"/>
        <v>0,977573243255149-0,194451408102825i</v>
      </c>
      <c r="BX258" s="240" t="str">
        <f t="shared" ca="1" si="389"/>
        <v>-0,59374841031266+0,800577055187539i</v>
      </c>
      <c r="BY258" s="240" t="str">
        <f t="shared" ca="1" si="390"/>
        <v>-0,097696137657458-0,991925531846206i</v>
      </c>
      <c r="BZ258" s="240" t="str">
        <f t="shared" ca="1" si="391"/>
        <v>0,73852453659292+0,669359622991838i</v>
      </c>
      <c r="CA258" s="240" t="str">
        <f t="shared" ca="1" si="392"/>
        <v>-0,996725035323967+3,40919812550571E-13i</v>
      </c>
      <c r="CB258" s="240" t="str">
        <f t="shared" ca="1" si="393"/>
        <v>0,738524536592463-0,669359622992343i</v>
      </c>
      <c r="CC258" s="240" t="str">
        <f t="shared" ca="1" si="394"/>
        <v>-0,0976961376577944+0,991925531846173i</v>
      </c>
      <c r="CD258" s="240" t="str">
        <f t="shared" ca="1" si="395"/>
        <v>-0,593748410312366-0,800577055187758i</v>
      </c>
      <c r="CE258" s="240" t="str">
        <f t="shared" ca="1" si="396"/>
        <v>0,97757324325509+0,194451408103129i</v>
      </c>
      <c r="CF258" s="240" t="str">
        <f t="shared" ca="1" si="397"/>
        <v>-0,854919579100975+0,51241907586601i</v>
      </c>
      <c r="CG258" s="240" t="str">
        <f t="shared" ca="1" si="398"/>
        <v>0,289334005190512-0,953806389935599i</v>
      </c>
      <c r="CH258" s="240" t="str">
        <f t="shared" ca="1" si="399"/>
        <v>0,426154865602277+0,901028760120935i</v>
      </c>
      <c r="CI258" s="240" t="str">
        <f t="shared" ca="1" si="400"/>
        <v>-0,920853859677455-0,381430157641866i</v>
      </c>
      <c r="CJ258" s="240" t="str">
        <f t="shared" ca="1" si="401"/>
        <v>0,938460541628541-0,335786551022864i</v>
      </c>
      <c r="CK258" s="240" t="str">
        <f t="shared" ca="1" si="402"/>
        <v>-0,469852929164209+0,879033003360725i</v>
      </c>
      <c r="CL258" s="240" t="str">
        <f t="shared" ca="1" si="403"/>
        <v>-0,242184428397512-0,966854435105582i</v>
      </c>
      <c r="CM258" s="240" t="str">
        <f t="shared" ca="1" si="404"/>
        <v>0,82874657869281+0,55375076013178i</v>
      </c>
      <c r="CN258" s="240" t="str">
        <f t="shared" ca="1" si="405"/>
        <v>-0,985936991836337+0,146249937334273i</v>
      </c>
      <c r="CO258" s="240" t="str">
        <f t="shared" ca="1" si="406"/>
        <v>0,632315668567497-0,770478871433605i</v>
      </c>
      <c r="CP258" s="240" t="str">
        <f t="shared" ca="1" si="407"/>
        <v>0,0489069794270965+0,995524436367527i</v>
      </c>
      <c r="CQ258" s="240" t="str">
        <f t="shared" ca="1" si="408"/>
        <v>-0,704791031455929-0,704791031456028i</v>
      </c>
      <c r="CR258" s="240" t="str">
        <f t="shared" ca="1" si="409"/>
        <v>0,99552443636752+0,0489069794272355i</v>
      </c>
      <c r="CS258" s="240" t="str">
        <f t="shared" ca="1" si="410"/>
        <v>-0,770478871433694+0,632315668567389i</v>
      </c>
      <c r="CT258" s="240" t="str">
        <f t="shared" ca="1" si="411"/>
        <v>0,146249937334411-0,985936991836317i</v>
      </c>
      <c r="CU258" s="240" t="str">
        <f t="shared" ca="1" si="412"/>
        <v>0,553750760131665+0,828746578692888i</v>
      </c>
      <c r="CV258" s="240" t="str">
        <f t="shared" ca="1" si="413"/>
        <v>-0,966854435105782-0,242184428396713i</v>
      </c>
      <c r="CW258" s="240" t="str">
        <f t="shared" ca="1" si="414"/>
        <v>0,879033003360791-0,469852929164086i</v>
      </c>
      <c r="CX258" s="240" t="str">
        <f t="shared" ca="1" si="415"/>
        <v>-0,335786551022994+0,938460541628494i</v>
      </c>
      <c r="CY258" s="240" t="str">
        <f t="shared" ca="1" si="416"/>
        <v>-0,381430157641737-0,920853859677507i</v>
      </c>
      <c r="CZ258" s="240" t="str">
        <f t="shared" ca="1" si="417"/>
        <v>0,901028760120875+0,426154865602402i</v>
      </c>
      <c r="DA258" s="240" t="str">
        <f t="shared" ca="1" si="418"/>
        <v>-0,95380638993564+0,289334005190378i</v>
      </c>
      <c r="DB258" s="240" t="str">
        <f t="shared" ca="1" si="419"/>
        <v>0,51241907586613-0,854919579100903i</v>
      </c>
      <c r="DC258" s="240" t="str">
        <f t="shared" ca="1" si="420"/>
        <v>0,194451408102992+0,977573243255117i</v>
      </c>
      <c r="DD258" s="240" t="str">
        <f t="shared" ca="1" si="421"/>
        <v>-0,800577055187641-0,593748410312524i</v>
      </c>
      <c r="DE258" s="240" t="str">
        <f t="shared" ca="1" si="422"/>
        <v>0,991925531846189-0,0976961376576277i</v>
      </c>
      <c r="DF258" s="240" t="str">
        <f t="shared" ca="1" si="423"/>
        <v>-0,669359622991733+0,738524536593016i</v>
      </c>
      <c r="DG258" s="240" t="str">
        <f t="shared" ca="1" si="424"/>
        <v>4,80122307933687E-13-0,996725035323967i</v>
      </c>
      <c r="DH258" s="240" t="str">
        <f t="shared" ca="1" si="425"/>
        <v>0,669359622991735+0,738524536593014i</v>
      </c>
      <c r="DI258" s="240" t="str">
        <f t="shared" ca="1" si="426"/>
        <v>-0,991925531846189-0,0976961376576248i</v>
      </c>
      <c r="DJ258" s="240" t="str">
        <f t="shared" ca="1" si="427"/>
        <v>0,800577055187639-0,593748410312526i</v>
      </c>
      <c r="DK258" s="240" t="str">
        <f t="shared" ca="1" si="428"/>
        <v>-0,194451408102989+0,977573243255118i</v>
      </c>
      <c r="DL258" s="240" t="str">
        <f t="shared" ca="1" si="429"/>
        <v>-0,512419075866132-0,854919579100901i</v>
      </c>
      <c r="DM258" s="240" t="str">
        <f t="shared" ca="1" si="430"/>
        <v>0,953806389935641+0,289334005190376i</v>
      </c>
      <c r="DN258" s="240" t="str">
        <f t="shared" ca="1" si="431"/>
        <v>-0,901028760120874+0,426154865602405i</v>
      </c>
      <c r="DO258" s="240" t="str">
        <f t="shared" ca="1" si="432"/>
        <v>0,381430157641734-0,920853859677508i</v>
      </c>
      <c r="DP258" s="240" t="str">
        <f t="shared" ca="1" si="433"/>
        <v>0,335786551022997+0,938460541628493i</v>
      </c>
      <c r="DQ258" s="240" t="str">
        <f t="shared" ca="1" si="434"/>
        <v>-0,879033003360792-0,469852929164083i</v>
      </c>
      <c r="DR258" s="240" t="str">
        <f t="shared" ca="1" si="435"/>
        <v>0,966854435105782-0,242184428396715i</v>
      </c>
      <c r="DS258" s="240" t="str">
        <f t="shared" ca="1" si="436"/>
        <v>-0,553750760131663+0,828746578692889i</v>
      </c>
      <c r="DT258" s="240" t="str">
        <f t="shared" ca="1" si="437"/>
        <v>-0,146249937334414-0,985936991836316i</v>
      </c>
      <c r="DU258" s="240" t="str">
        <f t="shared" ca="1" si="438"/>
        <v>0,770478871433695+0,632315668567387i</v>
      </c>
      <c r="DV258" s="240" t="str">
        <f t="shared" ca="1" si="439"/>
        <v>-0,99552443636752+0,0489069794272385i</v>
      </c>
      <c r="DW258" s="240" t="str">
        <f t="shared" ca="1" si="440"/>
        <v>0,704791031455927-0,70479103145603i</v>
      </c>
      <c r="DX258" s="240" t="str">
        <f t="shared" ca="1" si="441"/>
        <v>-0,0489069794270936+0,995524436367527i</v>
      </c>
      <c r="DY258" s="240" t="str">
        <f t="shared" ca="1" si="442"/>
        <v>-0,6323156685675-0,770478871433603i</v>
      </c>
      <c r="DZ258" s="240" t="str">
        <f t="shared" ca="1" si="443"/>
        <v>0,985936991836338+0,14624993733427i</v>
      </c>
      <c r="EA258" s="240" t="str">
        <f t="shared" ca="1" si="444"/>
        <v>-0,828746578692809+0,553750760131783i</v>
      </c>
      <c r="EB258" s="240" t="str">
        <f t="shared" ca="1" si="445"/>
        <v>0,242184428397509-0,966854435105582i</v>
      </c>
      <c r="EC258" s="240" t="str">
        <f t="shared" ca="1" si="446"/>
        <v>0,469852929164212+0,879033003360723i</v>
      </c>
      <c r="ED258" s="240" t="str">
        <f t="shared" ca="1" si="447"/>
        <v>-0,938460541628542-0,335786551022861i</v>
      </c>
      <c r="EE258" s="240" t="str">
        <f t="shared" ca="1" si="448"/>
        <v>0,920853859677454-0,381430157641869i</v>
      </c>
      <c r="EF258" s="240" t="str">
        <f t="shared" ca="1" si="449"/>
        <v>-0,426154865602275+0,901028760120936i</v>
      </c>
      <c r="EG258" s="240" t="str">
        <f t="shared" ca="1" si="450"/>
        <v>-0,289334005190515-0,953806389935598i</v>
      </c>
      <c r="EH258" s="240" t="str">
        <f t="shared" ca="1" si="451"/>
        <v>0,854919579100976+0,512419075866007i</v>
      </c>
      <c r="EI258" s="240" t="str">
        <f t="shared" ca="1" si="452"/>
        <v>-0,977573243255089+0,194451408103132i</v>
      </c>
      <c r="EJ258" s="240" t="str">
        <f t="shared" ca="1" si="453"/>
        <v>0,593748410312364-0,80057705518776i</v>
      </c>
      <c r="EK258" s="240" t="str">
        <f t="shared" ca="1" si="454"/>
        <v>0,0976961376578255+0,99192553184617i</v>
      </c>
      <c r="EL258" s="240" t="str">
        <f t="shared" ca="1" si="455"/>
        <v>-0,738524536592465-0,669359622992341i</v>
      </c>
      <c r="EM258" s="240" t="str">
        <f t="shared" ca="1" si="456"/>
        <v>0,996725035323967+3,37991030994388E-13i</v>
      </c>
      <c r="EN258" s="240"/>
      <c r="EO258" s="240"/>
      <c r="EP258" s="240"/>
    </row>
    <row r="259" spans="1:146">
      <c r="A259" s="268">
        <f t="shared" si="323"/>
        <v>3.1054687500000023E-3</v>
      </c>
      <c r="B259" s="267">
        <v>159</v>
      </c>
      <c r="C259" s="266">
        <f t="shared" si="324"/>
        <v>31800</v>
      </c>
      <c r="N259" s="265">
        <f t="shared" ca="1" si="327"/>
        <v>2.9966476339828585</v>
      </c>
      <c r="O259" s="240">
        <f t="shared" ca="1" si="328"/>
        <v>0.99664763398285861</v>
      </c>
      <c r="P259" s="240" t="str">
        <f t="shared" ca="1" si="329"/>
        <v>-0,721819141642568+0,687228952447448i</v>
      </c>
      <c r="Q259" s="240" t="str">
        <f t="shared" ca="1" si="330"/>
        <v>0,0489031815234654-0,995447128259714i</v>
      </c>
      <c r="R259" s="240" t="str">
        <f t="shared" ca="1" si="331"/>
        <v>0,650983168511728+0,754670405301587i</v>
      </c>
      <c r="S259" s="240" t="str">
        <f t="shared" ca="1" si="332"/>
        <v>-0,991848503213724-0,0976885509992069i</v>
      </c>
      <c r="T259" s="240" t="str">
        <f t="shared" ca="1" si="333"/>
        <v>0,785703601852869-0,613169109103728i</v>
      </c>
      <c r="U259" s="241" t="str">
        <f t="shared" ca="1" si="334"/>
        <v>-0,146238580199147+0,985860428247817i</v>
      </c>
      <c r="V259" s="240" t="str">
        <f t="shared" ca="1" si="335"/>
        <v>-0,573877871604545-0,814843969607843i</v>
      </c>
      <c r="W259" s="240" t="str">
        <f t="shared" ca="1" si="336"/>
        <v>0,977497329159101+0,194436307850297i</v>
      </c>
      <c r="X259" s="240" t="str">
        <f t="shared" ca="1" si="337"/>
        <v>-0,842021306868127+0,533204112046898i</v>
      </c>
      <c r="Y259" s="240" t="str">
        <f t="shared" ca="1" si="338"/>
        <v>0,242165621405328-0,966779353385766i</v>
      </c>
      <c r="Z259" s="240" t="str">
        <f t="shared" ca="1" si="339"/>
        <v>0,491245817080255+0,867170141047754i</v>
      </c>
      <c r="AA259" s="240" t="str">
        <f t="shared" ca="1" si="340"/>
        <v>-0,95373232147028-0,289311536767097i</v>
      </c>
      <c r="AB259" s="240" t="str">
        <f t="shared" ca="1" si="341"/>
        <v>0,890229886402513-0,448104067912129i</v>
      </c>
      <c r="AC259" s="240" t="str">
        <f t="shared" ca="1" si="342"/>
        <v>-0,335760475296186+0,938387664855261i</v>
      </c>
      <c r="AD259" s="240" t="str">
        <f t="shared" ca="1" si="343"/>
        <v>-0,403882796795205-0,911144989985959i</v>
      </c>
      <c r="AE259" s="240" t="str">
        <f t="shared" ca="1" si="344"/>
        <v>0,920782350162547+0,381400537431146i</v>
      </c>
      <c r="AF259" s="240" t="str">
        <f t="shared" ca="1" si="345"/>
        <v>-0,929865065481694+0,358688536644754i</v>
      </c>
      <c r="AG259" s="240" t="str">
        <f t="shared" ca="1" si="346"/>
        <v>0,42612177226459-0,900958790137326i</v>
      </c>
      <c r="AH259" s="240" t="str">
        <f t="shared" ca="1" si="347"/>
        <v>0,312630164392134+0,946345014588114i</v>
      </c>
      <c r="AI259" s="240" t="str">
        <f t="shared" ca="1" si="348"/>
        <v>-0,878964741471948-0,469816442424891i</v>
      </c>
      <c r="AJ259" s="240" t="str">
        <f t="shared" ca="1" si="349"/>
        <v>0,960545135664332-0,265818638690405i</v>
      </c>
      <c r="AK259" s="240" t="str">
        <f t="shared" ca="1" si="350"/>
        <v>-0,512379283624244+0,854853189756193i</v>
      </c>
      <c r="AL259" s="240" t="str">
        <f t="shared" ca="1" si="351"/>
        <v>-0,218366732605013-0,972431219374944i</v>
      </c>
      <c r="AM259" s="240" t="str">
        <f t="shared" ca="1" si="352"/>
        <v>0,828682221829967+0,553707758250305i</v>
      </c>
      <c r="AN259" s="240" t="str">
        <f t="shared" ca="1" si="353"/>
        <v>-0,981974631103145+0,170388761934206i</v>
      </c>
      <c r="AO259" s="240" t="str">
        <f t="shared" ca="1" si="354"/>
        <v>0,593702302387497-0,800514885847487i</v>
      </c>
      <c r="AP259" s="240" t="str">
        <f t="shared" ca="1" si="355"/>
        <v>0,122000309811621+0,989152379934203i</v>
      </c>
      <c r="AQ259" s="240" t="str">
        <f t="shared" ca="1" si="356"/>
        <v>-0,770419039387992-0,632266565676308i</v>
      </c>
      <c r="AR259" s="240" t="str">
        <f t="shared" ca="1" si="357"/>
        <v>-0,770419039387992-0,632266565676308i</v>
      </c>
      <c r="AS259" s="240" t="str">
        <f t="shared" ca="1" si="358"/>
        <v>-0,669307643428387+0,738467185981863i</v>
      </c>
      <c r="AT259" s="240" t="str">
        <f t="shared" ca="1" si="359"/>
        <v>-0,0244589573421804-0,996347462349035i</v>
      </c>
      <c r="AU259" s="240" t="str">
        <f t="shared" ca="1" si="360"/>
        <v>0,704736300442606+0,704736300443009i</v>
      </c>
      <c r="AV259" s="240" t="str">
        <f t="shared" ca="1" si="361"/>
        <v>-0,996347462349022-0,024458957342737i</v>
      </c>
      <c r="AW259" s="240" t="str">
        <f t="shared" ca="1" si="362"/>
        <v>0,738467185982245-0,669307643427963i</v>
      </c>
      <c r="AX259" s="240" t="str">
        <f t="shared" ca="1" si="363"/>
        <v>-0,073317948257078+0,993947174042465i</v>
      </c>
      <c r="AY259" s="240" t="str">
        <f t="shared" ca="1" si="364"/>
        <v>-0,632266565676656-0,770419039387708i</v>
      </c>
      <c r="AZ259" s="240" t="str">
        <f t="shared" ca="1" si="365"/>
        <v>0,989152379934257+0,122000309811189i</v>
      </c>
      <c r="BA259" s="240" t="str">
        <f t="shared" ca="1" si="366"/>
        <v>-0,80051488584722+0,593702302387858i</v>
      </c>
      <c r="BB259" s="240" t="str">
        <f t="shared" ca="1" si="367"/>
        <v>0,170388761933986-0,981974631103184i</v>
      </c>
      <c r="BC259" s="240" t="str">
        <f t="shared" ca="1" si="368"/>
        <v>0,553707758250419+0,828682221829891i</v>
      </c>
      <c r="BD259" s="240" t="str">
        <f t="shared" ca="1" si="369"/>
        <v>-0,972431219374949-0,21836673260499i</v>
      </c>
      <c r="BE259" s="240" t="str">
        <f t="shared" ca="1" si="370"/>
        <v>0,854853189756173-0,512379283624275i</v>
      </c>
      <c r="BF259" s="240" t="str">
        <f t="shared" ca="1" si="371"/>
        <v>-0,265818638690478+0,960545135664312i</v>
      </c>
      <c r="BG259" s="240" t="str">
        <f t="shared" ca="1" si="372"/>
        <v>-0,46981644242475-0,878964741472024i</v>
      </c>
      <c r="BH259" s="240" t="str">
        <f t="shared" ca="1" si="373"/>
        <v>0,946345014588037+0,312630164392366i</v>
      </c>
      <c r="BI259" s="240" t="str">
        <f t="shared" ca="1" si="374"/>
        <v>-0,900958790137438+0,426121772264355i</v>
      </c>
      <c r="BJ259" s="240" t="str">
        <f t="shared" ca="1" si="375"/>
        <v>0,358688536645089-0,929865065481565i</v>
      </c>
      <c r="BK259" s="240" t="str">
        <f t="shared" ca="1" si="376"/>
        <v>0,381400537430711+0,920782350162727i</v>
      </c>
      <c r="BL259" s="240" t="str">
        <f t="shared" ca="1" si="377"/>
        <v>-0,911144989985774-0,403882796795622i</v>
      </c>
      <c r="BM259" s="240" t="str">
        <f t="shared" ca="1" si="378"/>
        <v>0,93838766485511-0,335760475296609i</v>
      </c>
      <c r="BN259" s="240" t="str">
        <f t="shared" ca="1" si="379"/>
        <v>-0,448104067911829+0,890229886402664i</v>
      </c>
      <c r="BO259" s="240" t="str">
        <f t="shared" ca="1" si="380"/>
        <v>-0,289311536767425-0,953732321470181i</v>
      </c>
      <c r="BP259" s="240" t="str">
        <f t="shared" ca="1" si="381"/>
        <v>0,867170141047867+0,491245817080056i</v>
      </c>
      <c r="BQ259" s="240" t="str">
        <f t="shared" ca="1" si="382"/>
        <v>-0,966779353385732+0,242165621405468i</v>
      </c>
      <c r="BR259" s="240" t="str">
        <f t="shared" ca="1" si="383"/>
        <v>0,533204112046878-0,84202130686814i</v>
      </c>
      <c r="BS259" s="240" t="str">
        <f t="shared" ca="1" si="384"/>
        <v>0,194436307850338+0,977497329159092i</v>
      </c>
      <c r="BT259" s="240" t="str">
        <f t="shared" ca="1" si="385"/>
        <v>-0,8148439696078-0,573877871604607i</v>
      </c>
      <c r="BU259" s="240" t="str">
        <f t="shared" ca="1" si="386"/>
        <v>0,98586042824784-0,146238580198985i</v>
      </c>
      <c r="BV259" s="240" t="str">
        <f t="shared" ca="1" si="387"/>
        <v>-0,613169109103845+0,785703601852777i</v>
      </c>
      <c r="BW259" s="240" t="str">
        <f t="shared" ca="1" si="388"/>
        <v>-0,0976885509989434-0,99184850321375i</v>
      </c>
      <c r="BX259" s="240" t="str">
        <f t="shared" ca="1" si="389"/>
        <v>0,754670405301357+0,650983168511995i</v>
      </c>
      <c r="BY259" s="240" t="str">
        <f t="shared" ca="1" si="390"/>
        <v>-0,995447128259736+0,0489031815230375i</v>
      </c>
      <c r="BZ259" s="240" t="str">
        <f t="shared" ca="1" si="391"/>
        <v>0,6872289524478-0,721819141642233i</v>
      </c>
      <c r="CA259" s="240" t="str">
        <f t="shared" ca="1" si="392"/>
        <v>4,48826798438803E-13+0,996647633982859i</v>
      </c>
      <c r="CB259" s="240" t="str">
        <f t="shared" ca="1" si="393"/>
        <v>-0,687228952447711-0,721819141642317i</v>
      </c>
      <c r="CC259" s="240" t="str">
        <f t="shared" ca="1" si="394"/>
        <v>0,995447128259728+0,0489031815231877i</v>
      </c>
      <c r="CD259" s="240" t="str">
        <f t="shared" ca="1" si="395"/>
        <v>-0,754670405301436+0,650983168511903i</v>
      </c>
      <c r="CE259" s="240" t="str">
        <f t="shared" ca="1" si="396"/>
        <v>0,0976885509990649-0,991848503213738i</v>
      </c>
      <c r="CF259" s="240" t="str">
        <f t="shared" ca="1" si="397"/>
        <v>0,613169109103771+0,785703601852835i</v>
      </c>
      <c r="CG259" s="240" t="str">
        <f t="shared" ca="1" si="398"/>
        <v>-0,985860428247819-0,146238580199134i</v>
      </c>
      <c r="CH259" s="240" t="str">
        <f t="shared" ca="1" si="399"/>
        <v>0,814843969607886-0,573877871604484i</v>
      </c>
      <c r="CI259" s="240" t="str">
        <f t="shared" ca="1" si="400"/>
        <v>-0,194436307850459+0,977497329159069i</v>
      </c>
      <c r="CJ259" s="240" t="str">
        <f t="shared" ca="1" si="401"/>
        <v>-0,533204112046774-0,842021306868206i</v>
      </c>
      <c r="CK259" s="240" t="str">
        <f t="shared" ca="1" si="402"/>
        <v>0,966779353385709+0,24216562140556i</v>
      </c>
      <c r="CL259" s="240" t="str">
        <f t="shared" ca="1" si="403"/>
        <v>-0,867170141047942+0,491245817079926i</v>
      </c>
      <c r="CM259" s="240" t="str">
        <f t="shared" ca="1" si="404"/>
        <v>0,289311536767543-0,953732321470146i</v>
      </c>
      <c r="CN259" s="240" t="str">
        <f t="shared" ca="1" si="405"/>
        <v>0,448104067911721+0,89022988640272i</v>
      </c>
      <c r="CO259" s="240" t="str">
        <f t="shared" ca="1" si="406"/>
        <v>-0,938387664855403-0,33576047529579i</v>
      </c>
      <c r="CP259" s="240" t="str">
        <f t="shared" ca="1" si="407"/>
        <v>0,911144989985823-0,403882796795511i</v>
      </c>
      <c r="CQ259" s="240" t="str">
        <f t="shared" ca="1" si="408"/>
        <v>-0,381400537430823+0,92078235016268i</v>
      </c>
      <c r="CR259" s="240" t="str">
        <f t="shared" ca="1" si="409"/>
        <v>-0,358688536645001-0,929865065481598i</v>
      </c>
      <c r="CS259" s="240" t="str">
        <f t="shared" ca="1" si="410"/>
        <v>0,900958790137373+0,426121772264491i</v>
      </c>
      <c r="CT259" s="240" t="str">
        <f t="shared" ca="1" si="411"/>
        <v>-0,946345014588075+0,312630164392251i</v>
      </c>
      <c r="CU259" s="240" t="str">
        <f t="shared" ca="1" si="412"/>
        <v>0,469816442424857-0,878964741471966i</v>
      </c>
      <c r="CV259" s="240" t="str">
        <f t="shared" ca="1" si="413"/>
        <v>0,26581863869036+0,960545135664344i</v>
      </c>
      <c r="CW259" s="240" t="str">
        <f t="shared" ca="1" si="414"/>
        <v>-0,854853189756096-0,512379283624405i</v>
      </c>
      <c r="CX259" s="240" t="str">
        <f t="shared" ca="1" si="415"/>
        <v>0,972431219374982-0,218366732604843i</v>
      </c>
      <c r="CY259" s="240" t="str">
        <f t="shared" ca="1" si="416"/>
        <v>-0,553707758250521+0,828682221829824i</v>
      </c>
      <c r="CZ259" s="240" t="str">
        <f t="shared" ca="1" si="417"/>
        <v>-0,170388761933866-0,981974631103205i</v>
      </c>
      <c r="DA259" s="240" t="str">
        <f t="shared" ca="1" si="418"/>
        <v>0,800514885847164+0,593702302387933i</v>
      </c>
      <c r="DB259" s="240" t="str">
        <f t="shared" ca="1" si="419"/>
        <v>-0,989152379934275+0,12200030981104i</v>
      </c>
      <c r="DC259" s="240" t="str">
        <f t="shared" ca="1" si="420"/>
        <v>0,632266565675961-0,770419039388277i</v>
      </c>
      <c r="DD259" s="240" t="str">
        <f t="shared" ca="1" si="421"/>
        <v>0,0733179482569845+0,993947174042472i</v>
      </c>
      <c r="DE259" s="240" t="str">
        <f t="shared" ca="1" si="422"/>
        <v>-0,738467185982145-0,669307643428075i</v>
      </c>
      <c r="DF259" s="240" t="str">
        <f t="shared" ca="1" si="423"/>
        <v>0,996347462349025-0,0244589573426149i</v>
      </c>
      <c r="DG259" s="240" t="str">
        <f t="shared" ca="1" si="424"/>
        <v>-0,704736300442692+0,704736300442923i</v>
      </c>
      <c r="DH259" s="240" t="str">
        <f t="shared" ca="1" si="425"/>
        <v>0,0244589573422883-0,996347462349033i</v>
      </c>
      <c r="DI259" s="240" t="str">
        <f t="shared" ca="1" si="426"/>
        <v>0,669307643428275+0,738467185981963i</v>
      </c>
      <c r="DJ259" s="240" t="str">
        <f t="shared" ca="1" si="427"/>
        <v>-0,993947174042496-0,0733179482566586i</v>
      </c>
      <c r="DK259" s="240" t="str">
        <f t="shared" ca="1" si="428"/>
        <v>0,770419039388069-0,632266565676214i</v>
      </c>
      <c r="DL259" s="240" t="str">
        <f t="shared" ca="1" si="429"/>
        <v>-0,122000309811727+0,98915237993419i</v>
      </c>
      <c r="DM259" s="240" t="str">
        <f t="shared" ca="1" si="430"/>
        <v>-0,593702302387422-0,800514885847543i</v>
      </c>
      <c r="DN259" s="240" t="str">
        <f t="shared" ca="1" si="431"/>
        <v>0,981974631103086+0,170388761934549i</v>
      </c>
      <c r="DO259" s="240" t="str">
        <f t="shared" ca="1" si="432"/>
        <v>-0,828682221830208+0,553707758249945i</v>
      </c>
      <c r="DP259" s="240" t="str">
        <f t="shared" ca="1" si="433"/>
        <v>0,218366732604579-0,972431219375042i</v>
      </c>
      <c r="DQ259" s="240" t="str">
        <f t="shared" ca="1" si="434"/>
        <v>0,512379283624636+0,854853189755957i</v>
      </c>
      <c r="DR259" s="240" t="str">
        <f t="shared" ca="1" si="435"/>
        <v>-0,960545135664432-0,265818638690045i</v>
      </c>
      <c r="DS259" s="240" t="str">
        <f t="shared" ca="1" si="436"/>
        <v>0,878964741471813-0,469816442425145i</v>
      </c>
      <c r="DT259" s="240" t="str">
        <f t="shared" ca="1" si="437"/>
        <v>-0,312630164391941+0,946345014588177i</v>
      </c>
      <c r="DU259" s="240" t="str">
        <f t="shared" ca="1" si="438"/>
        <v>-0,426121772264735-0,900958790137258i</v>
      </c>
      <c r="DV259" s="240" t="str">
        <f t="shared" ca="1" si="439"/>
        <v>0,929865065481716+0,358688536644697i</v>
      </c>
      <c r="DW259" s="240" t="str">
        <f t="shared" ca="1" si="440"/>
        <v>-0,920782350162556+0,381400537431125i</v>
      </c>
      <c r="DX259" s="240" t="str">
        <f t="shared" ca="1" si="441"/>
        <v>0,403882796795213-0,911144989985955i</v>
      </c>
      <c r="DY259" s="240" t="str">
        <f t="shared" ca="1" si="442"/>
        <v>0,335760475296045+0,938387664855312i</v>
      </c>
      <c r="DZ259" s="240" t="str">
        <f t="shared" ca="1" si="443"/>
        <v>-0,890229886402408-0,448104067912339i</v>
      </c>
      <c r="EA259" s="240" t="str">
        <f t="shared" ca="1" si="444"/>
        <v>0,953732321470347-0,289311536766879i</v>
      </c>
      <c r="EB259" s="240" t="str">
        <f t="shared" ca="1" si="445"/>
        <v>-0,491245817080528+0,8671701410476i</v>
      </c>
      <c r="EC259" s="240" t="str">
        <f t="shared" ca="1" si="446"/>
        <v>-0,242165621404942-0,966779353385863i</v>
      </c>
      <c r="ED259" s="240" t="str">
        <f t="shared" ca="1" si="447"/>
        <v>0,842021306867835+0,533204112047361i</v>
      </c>
      <c r="EE259" s="240" t="str">
        <f t="shared" ca="1" si="448"/>
        <v>-0,977497329159005+0,194436307850778i</v>
      </c>
      <c r="EF259" s="240" t="str">
        <f t="shared" ca="1" si="449"/>
        <v>0,573877871604217-0,814843969608074i</v>
      </c>
      <c r="EG259" s="240" t="str">
        <f t="shared" ca="1" si="450"/>
        <v>0,146238580199401+0,985860428247779i</v>
      </c>
      <c r="EH259" s="240" t="str">
        <f t="shared" ca="1" si="451"/>
        <v>-0,785703601853035-0,613169109103513i</v>
      </c>
      <c r="EI259" s="240" t="str">
        <f t="shared" ca="1" si="452"/>
        <v>0,991848503213706-0,0976885509993901i</v>
      </c>
      <c r="EJ259" s="240" t="str">
        <f t="shared" ca="1" si="453"/>
        <v>-0,650983168511655+0,75467040530165i</v>
      </c>
      <c r="EK259" s="240" t="str">
        <f t="shared" ca="1" si="454"/>
        <v>-0,0489031815234575-0,995447128259715i</v>
      </c>
      <c r="EL259" s="240" t="str">
        <f t="shared" ca="1" si="455"/>
        <v>0,721819141642523+0,687228952447495i</v>
      </c>
      <c r="EM259" s="240" t="str">
        <f t="shared" ca="1" si="456"/>
        <v>-0,996647633982859-1,2209786359457E-13i</v>
      </c>
      <c r="EN259" s="240"/>
      <c r="EO259" s="240"/>
      <c r="EP259" s="240"/>
    </row>
    <row r="260" spans="1:146">
      <c r="A260" s="268">
        <f t="shared" si="323"/>
        <v>3.1250000000000023E-3</v>
      </c>
      <c r="B260" s="267">
        <v>160</v>
      </c>
      <c r="C260" s="266">
        <f t="shared" si="324"/>
        <v>32000</v>
      </c>
      <c r="N260" s="265">
        <f t="shared" ca="1" si="327"/>
        <v>2.9965644120153465</v>
      </c>
      <c r="O260" s="240">
        <f t="shared" ca="1" si="328"/>
        <v>0.99656441201534673</v>
      </c>
      <c r="P260" s="240" t="str">
        <f t="shared" ca="1" si="329"/>
        <v>-0,704677453625238+0,704677453625235i</v>
      </c>
      <c r="Q260" s="240" t="str">
        <f t="shared" ca="1" si="330"/>
        <v>2,9606158511789E-15-0,996564412015347i</v>
      </c>
      <c r="R260" s="240" t="str">
        <f t="shared" ca="1" si="331"/>
        <v>0,704677453625219+0,704677453625254i</v>
      </c>
      <c r="S260" s="240" t="str">
        <f t="shared" ca="1" si="332"/>
        <v>-0,996564412015347+3,30243564997418E-14i</v>
      </c>
      <c r="T260" s="240" t="str">
        <f t="shared" ca="1" si="333"/>
        <v>0,704677453625241-0,704677453625232i</v>
      </c>
      <c r="U260" s="241" t="str">
        <f t="shared" ca="1" si="334"/>
        <v>-4,87125627602296E-14+0,996564412015347i</v>
      </c>
      <c r="V260" s="240" t="str">
        <f t="shared" ca="1" si="335"/>
        <v>-0,704677453625243-0,70467745362523i</v>
      </c>
      <c r="W260" s="240" t="str">
        <f t="shared" ca="1" si="336"/>
        <v>0,996564412015347+3,30855115149518E-14i</v>
      </c>
      <c r="X260" s="240" t="str">
        <f t="shared" ca="1" si="337"/>
        <v>-0,704677453625217+0,704677453625256i</v>
      </c>
      <c r="Y260" s="240" t="str">
        <f t="shared" ca="1" si="338"/>
        <v>1,39179522513013E-14-0,996564412015347i</v>
      </c>
      <c r="Z260" s="240" t="str">
        <f t="shared" ca="1" si="339"/>
        <v>0,704677453625267+0,704677453625206i</v>
      </c>
      <c r="AA260" s="240" t="str">
        <f t="shared" ca="1" si="340"/>
        <v>-0,996564412015347+1,70909899397642E-15i</v>
      </c>
      <c r="AB260" s="240" t="str">
        <f t="shared" ca="1" si="341"/>
        <v>0,704677453625265-0,704677453625208i</v>
      </c>
      <c r="AC260" s="240" t="str">
        <f t="shared" ca="1" si="342"/>
        <v>1,73361502392542E-14+0,996564412015347i</v>
      </c>
      <c r="AD260" s="240" t="str">
        <f t="shared" ca="1" si="343"/>
        <v>-0,704677453625219-0,704677453625254i</v>
      </c>
      <c r="AE260" s="240" t="str">
        <f t="shared" ca="1" si="344"/>
        <v>0,996564412015347-3,2963201484532E-14i</v>
      </c>
      <c r="AF260" s="240" t="str">
        <f t="shared" ca="1" si="345"/>
        <v>-0,704677453625238+0,704677453625235i</v>
      </c>
      <c r="AG260" s="240" t="str">
        <f t="shared" ca="1" si="346"/>
        <v>4,34629557478805E-14-0,996564412015347i</v>
      </c>
      <c r="AH260" s="240" t="str">
        <f t="shared" ca="1" si="347"/>
        <v>0,704677453625246+0,704677453625227i</v>
      </c>
      <c r="AI260" s="240" t="str">
        <f t="shared" ca="1" si="348"/>
        <v>-0,996564412015347-2,78359045026027E-14i</v>
      </c>
      <c r="AJ260" s="240" t="str">
        <f t="shared" ca="1" si="349"/>
        <v>0,704677453625216-0,704677453625257i</v>
      </c>
      <c r="AK260" s="240" t="str">
        <f t="shared" ca="1" si="350"/>
        <v>-1,2208853257325E-14+0,996564412015347i</v>
      </c>
      <c r="AL260" s="240" t="str">
        <f t="shared" ca="1" si="351"/>
        <v>-0,704677453625198-0,704677453625274i</v>
      </c>
      <c r="AM260" s="240" t="str">
        <f t="shared" ca="1" si="352"/>
        <v>0,996564412015347-3,41819798795284E-15i</v>
      </c>
      <c r="AN260" s="240" t="str">
        <f t="shared" ca="1" si="353"/>
        <v>-0,704677453625264+0,704677453625209i</v>
      </c>
      <c r="AO260" s="240" t="str">
        <f t="shared" ca="1" si="354"/>
        <v>2,78357424310076E-13-0,996564412015347i</v>
      </c>
      <c r="AP260" s="240" t="str">
        <f t="shared" ca="1" si="355"/>
        <v>0,70467745362557+0,704677453624902i</v>
      </c>
      <c r="AQ260" s="240" t="str">
        <f t="shared" ca="1" si="356"/>
        <v>-0,996564412015347+2,32940749507379E-13i</v>
      </c>
      <c r="AR260" s="240" t="str">
        <f t="shared" ca="1" si="357"/>
        <v>-0,996564412015347+2,32940749507379E-13i</v>
      </c>
      <c r="AS260" s="240" t="str">
        <f t="shared" ca="1" si="358"/>
        <v>-2,47103321819521E-13+0,996564412015347i</v>
      </c>
      <c r="AT260" s="240" t="str">
        <f t="shared" ca="1" si="359"/>
        <v>-0,704677453624892-0,70467745362558i</v>
      </c>
      <c r="AU260" s="240" t="str">
        <f t="shared" ca="1" si="360"/>
        <v>0,996564412015347-2,64194851997936E-13i</v>
      </c>
      <c r="AV260" s="240" t="str">
        <f t="shared" ca="1" si="361"/>
        <v>-0,704677453625209+0,704677453625264i</v>
      </c>
      <c r="AW260" s="240" t="str">
        <f t="shared" ca="1" si="362"/>
        <v>2,01687187255474E-13-0,996564412015347i</v>
      </c>
      <c r="AX260" s="240" t="str">
        <f t="shared" ca="1" si="363"/>
        <v>0,704677453624924+0,704677453625549i</v>
      </c>
      <c r="AY260" s="240" t="str">
        <f t="shared" ca="1" si="364"/>
        <v>-0,996564412015347+3,09610986561982E-13i</v>
      </c>
      <c r="AZ260" s="240" t="str">
        <f t="shared" ca="1" si="365"/>
        <v>0,704677453625187-0,704677453625285i</v>
      </c>
      <c r="BA260" s="240" t="str">
        <f t="shared" ca="1" si="366"/>
        <v>-1,70433084764919E-13+0,996564412015347i</v>
      </c>
      <c r="BB260" s="240" t="str">
        <f t="shared" ca="1" si="367"/>
        <v>-0,704677453624946-0,704677453625527i</v>
      </c>
      <c r="BC260" s="240" t="str">
        <f t="shared" ca="1" si="368"/>
        <v>0,996564412015347-3,40865089052537E-13i</v>
      </c>
      <c r="BD260" s="240" t="str">
        <f t="shared" ca="1" si="369"/>
        <v>-0,704677453625165+0,704677453625307i</v>
      </c>
      <c r="BE260" s="240" t="str">
        <f t="shared" ca="1" si="370"/>
        <v>1,39178982274363E-13-0,996564412015347i</v>
      </c>
      <c r="BF260" s="240" t="str">
        <f t="shared" ca="1" si="371"/>
        <v>0,704677453624968+0,704677453625505i</v>
      </c>
      <c r="BG260" s="240" t="str">
        <f t="shared" ca="1" si="372"/>
        <v>-0,996564412015347+3,72119191543092E-13i</v>
      </c>
      <c r="BH260" s="240" t="str">
        <f t="shared" ca="1" si="373"/>
        <v>0,704677453625143-0,704677453625329i</v>
      </c>
      <c r="BI260" s="240" t="str">
        <f t="shared" ca="1" si="374"/>
        <v>-1,07924879783808E-13+0,996564412015347i</v>
      </c>
      <c r="BJ260" s="240" t="str">
        <f t="shared" ca="1" si="375"/>
        <v>-0,70467745362499-0,704677453625482i</v>
      </c>
      <c r="BK260" s="240" t="str">
        <f t="shared" ca="1" si="376"/>
        <v>0,996564412015347-4,03373294033648E-13i</v>
      </c>
      <c r="BL260" s="240" t="str">
        <f t="shared" ca="1" si="377"/>
        <v>-0,704677453625121+0,704677453625351i</v>
      </c>
      <c r="BM260" s="240" t="str">
        <f t="shared" ca="1" si="378"/>
        <v>7,66707772932521E-14-0,996564412015347i</v>
      </c>
      <c r="BN260" s="240" t="str">
        <f t="shared" ca="1" si="379"/>
        <v>0,704677453625012+0,70467745362546i</v>
      </c>
      <c r="BO260" s="240" t="str">
        <f t="shared" ca="1" si="380"/>
        <v>-0,996564412015347+4,34627396524204E-13i</v>
      </c>
      <c r="BP260" s="240" t="str">
        <f t="shared" ca="1" si="381"/>
        <v>0,704677453625098-0,704677453625374i</v>
      </c>
      <c r="BQ260" s="240" t="str">
        <f t="shared" ca="1" si="382"/>
        <v>-4,54166748026966E-14+0,996564412015347i</v>
      </c>
      <c r="BR260" s="240" t="str">
        <f t="shared" ca="1" si="383"/>
        <v>-0,704677453625034-0,704677453625438i</v>
      </c>
      <c r="BS260" s="240" t="str">
        <f t="shared" ca="1" si="384"/>
        <v>0,996564412015347-4,65881499014759E-13i</v>
      </c>
      <c r="BT260" s="240" t="str">
        <f t="shared" ca="1" si="385"/>
        <v>-0,704677453625076+0,704677453625396i</v>
      </c>
      <c r="BU260" s="240" t="str">
        <f t="shared" ca="1" si="386"/>
        <v>1,4162572312141E-14-0,996564412015347i</v>
      </c>
      <c r="BV260" s="240" t="str">
        <f t="shared" ca="1" si="387"/>
        <v>0,704677453625056+0,704677453625416i</v>
      </c>
      <c r="BW260" s="240" t="str">
        <f t="shared" ca="1" si="388"/>
        <v>-0,996564412015347-4,94206643639041E-13i</v>
      </c>
      <c r="BX260" s="240" t="str">
        <f t="shared" ca="1" si="389"/>
        <v>0,704677453625054-0,704677453625418i</v>
      </c>
      <c r="BY260" s="240" t="str">
        <f t="shared" ca="1" si="390"/>
        <v>1,70915301784145E-14+0,996564412015347i</v>
      </c>
      <c r="BZ260" s="240" t="str">
        <f t="shared" ca="1" si="391"/>
        <v>-0,704677453625078-0,704677453625394i</v>
      </c>
      <c r="CA260" s="240" t="str">
        <f t="shared" ca="1" si="392"/>
        <v>0,996564412015347+4,62952541148486E-13i</v>
      </c>
      <c r="CB260" s="240" t="str">
        <f t="shared" ca="1" si="393"/>
        <v>-0,704677453625032+0,70467745362544i</v>
      </c>
      <c r="CC260" s="240" t="str">
        <f t="shared" ca="1" si="394"/>
        <v>-7,66696968159517E-14-0,996564412015347i</v>
      </c>
      <c r="CD260" s="240" t="str">
        <f t="shared" ca="1" si="395"/>
        <v>0,704677453625101+0,704677453625372i</v>
      </c>
      <c r="CE260" s="240" t="str">
        <f t="shared" ca="1" si="396"/>
        <v>-0,996564412015347-4,03374374510949E-13i</v>
      </c>
      <c r="CF260" s="240" t="str">
        <f t="shared" ca="1" si="397"/>
        <v>0,70467745362499-0,704677453625482i</v>
      </c>
      <c r="CG260" s="240" t="str">
        <f t="shared" ca="1" si="398"/>
        <v>7,95997351595255E-14+0,996564412015347i</v>
      </c>
      <c r="CH260" s="240" t="str">
        <f t="shared" ca="1" si="399"/>
        <v>-0,704677453625143-0,704677453625329i</v>
      </c>
      <c r="CI260" s="240" t="str">
        <f t="shared" ca="1" si="400"/>
        <v>0,996564412015347+4,00444336167375E-13i</v>
      </c>
      <c r="CJ260" s="240" t="str">
        <f t="shared" ca="1" si="401"/>
        <v>-0,704677453624988+0,704677453625484i</v>
      </c>
      <c r="CK260" s="240" t="str">
        <f t="shared" ca="1" si="402"/>
        <v>-1,39177901797063E-13-0,996564412015347i</v>
      </c>
      <c r="CL260" s="240" t="str">
        <f t="shared" ca="1" si="403"/>
        <v>0,704677453625145+0,704677453625327i</v>
      </c>
      <c r="CM260" s="240" t="str">
        <f t="shared" ca="1" si="404"/>
        <v>-0,996564412015347-3,40866169529837E-13i</v>
      </c>
      <c r="CN260" s="240" t="str">
        <f t="shared" ca="1" si="405"/>
        <v>0,704677453624946-0,704677453625527i</v>
      </c>
      <c r="CO260" s="240" t="str">
        <f t="shared" ca="1" si="406"/>
        <v>1,42107940140637E-13+0,996564412015347i</v>
      </c>
      <c r="CP260" s="240" t="str">
        <f t="shared" ca="1" si="407"/>
        <v>-0,704677453625187-0,704677453625285i</v>
      </c>
      <c r="CQ260" s="240" t="str">
        <f t="shared" ca="1" si="408"/>
        <v>0,996564412015347+3,37936131186263E-13i</v>
      </c>
      <c r="CR260" s="240" t="str">
        <f t="shared" ca="1" si="409"/>
        <v>-0,704677453624944+0,704677453625529i</v>
      </c>
      <c r="CS260" s="240" t="str">
        <f t="shared" ca="1" si="410"/>
        <v>-2,01686106778174E-13-0,996564412015347i</v>
      </c>
      <c r="CT260" s="240" t="str">
        <f t="shared" ca="1" si="411"/>
        <v>0,704677453625189+0,704677453625283i</v>
      </c>
      <c r="CU260" s="240" t="str">
        <f t="shared" ca="1" si="412"/>
        <v>-0,996564412015347-2,78357964548726E-13i</v>
      </c>
      <c r="CV260" s="240" t="str">
        <f t="shared" ca="1" si="413"/>
        <v>0,704677453625622-0,70467745362485i</v>
      </c>
      <c r="CW260" s="240" t="str">
        <f t="shared" ca="1" si="414"/>
        <v>2,04616145121748E-13+0,996564412015347i</v>
      </c>
      <c r="CX260" s="240" t="str">
        <f t="shared" ca="1" si="415"/>
        <v>-0,704677453625231-0,704677453625242i</v>
      </c>
      <c r="CY260" s="240" t="str">
        <f t="shared" ca="1" si="416"/>
        <v>0,996564412015347+2,75427926205153E-13i</v>
      </c>
      <c r="CZ260" s="240" t="str">
        <f t="shared" ca="1" si="417"/>
        <v>-0,7046774536249+0,704677453625572i</v>
      </c>
      <c r="DA260" s="240" t="str">
        <f t="shared" ca="1" si="418"/>
        <v>-2,64194311759285E-13-0,996564412015347i</v>
      </c>
      <c r="DB260" s="240" t="str">
        <f t="shared" ca="1" si="419"/>
        <v>0,704677453625234+0,704677453625239i</v>
      </c>
      <c r="DC260" s="240" t="str">
        <f t="shared" ca="1" si="420"/>
        <v>-0,996564412015347-2,15849759567616E-13i</v>
      </c>
      <c r="DD260" s="240" t="str">
        <f t="shared" ca="1" si="421"/>
        <v>0,704677453625578-0,704677453624894i</v>
      </c>
      <c r="DE260" s="240" t="str">
        <f t="shared" ca="1" si="422"/>
        <v>2,67124350102859E-13+0,996564412015347i</v>
      </c>
      <c r="DF260" s="240" t="str">
        <f t="shared" ca="1" si="423"/>
        <v>-0,704677453625275-0,704677453625197i</v>
      </c>
      <c r="DG260" s="240" t="str">
        <f t="shared" ca="1" si="424"/>
        <v>0,996564412015347+2,12919721224041E-13i</v>
      </c>
      <c r="DH260" s="240" t="str">
        <f t="shared" ca="1" si="425"/>
        <v>-0,704677453625537+0,704677453624936i</v>
      </c>
      <c r="DI260" s="240" t="str">
        <f t="shared" ca="1" si="426"/>
        <v>-3,26702516740396E-13-0,996564412015347i</v>
      </c>
      <c r="DJ260" s="240" t="str">
        <f t="shared" ca="1" si="427"/>
        <v>0,704677453625277+0,704677453625195i</v>
      </c>
      <c r="DK260" s="240" t="str">
        <f t="shared" ca="1" si="428"/>
        <v>-0,996564412015347-1,53341554586504E-13i</v>
      </c>
      <c r="DL260" s="240" t="str">
        <f t="shared" ca="1" si="429"/>
        <v>0,704677453625535-0,704677453624938i</v>
      </c>
      <c r="DM260" s="240" t="str">
        <f t="shared" ca="1" si="430"/>
        <v>3,86280683377933E-13+0,996564412015347i</v>
      </c>
      <c r="DN260" s="240" t="str">
        <f t="shared" ca="1" si="431"/>
        <v>-0,704677453625319-0,704677453625153i</v>
      </c>
      <c r="DO260" s="240" t="str">
        <f t="shared" ca="1" si="432"/>
        <v>0,996564412015347+9,37633879489672E-14i</v>
      </c>
      <c r="DP260" s="240" t="str">
        <f t="shared" ca="1" si="433"/>
        <v>-0,704677453625492+0,704677453624981i</v>
      </c>
      <c r="DQ260" s="240" t="str">
        <f t="shared" ca="1" si="434"/>
        <v>-3,89210721721507E-13-0,996564412015347i</v>
      </c>
      <c r="DR260" s="240" t="str">
        <f t="shared" ca="1" si="435"/>
        <v>0,704677453625361+0,704677453625111i</v>
      </c>
      <c r="DS260" s="240" t="str">
        <f t="shared" ca="1" si="436"/>
        <v>-0,996564412015347-9,08333496053932E-14i</v>
      </c>
      <c r="DT260" s="240" t="str">
        <f t="shared" ca="1" si="437"/>
        <v>0,70467745362545-0,704677453625022i</v>
      </c>
      <c r="DU260" s="240" t="str">
        <f t="shared" ca="1" si="438"/>
        <v>4,48788888359044E-13+0,996564412015347i</v>
      </c>
      <c r="DV260" s="240" t="str">
        <f t="shared" ca="1" si="439"/>
        <v>-0,704677453625364-0,704677453625108i</v>
      </c>
      <c r="DW260" s="240" t="str">
        <f t="shared" ca="1" si="440"/>
        <v>0,996564412015347+3,12551829678561E-14i</v>
      </c>
      <c r="DX260" s="240" t="str">
        <f t="shared" ca="1" si="441"/>
        <v>-0,704677453625448+0,704677453625024i</v>
      </c>
      <c r="DY260" s="240" t="str">
        <f t="shared" ca="1" si="442"/>
        <v>5,11299254294757E-13-0,996564412015347i</v>
      </c>
      <c r="DZ260" s="240" t="str">
        <f t="shared" ca="1" si="443"/>
        <v>0,704677453625406+0,704677453625066i</v>
      </c>
      <c r="EA260" s="240" t="str">
        <f t="shared" ca="1" si="444"/>
        <v>-0,996564412015347-2,83251446242821E-14i</v>
      </c>
      <c r="EB260" s="240" t="str">
        <f t="shared" ca="1" si="445"/>
        <v>0,704677453625406-0,704677453625066i</v>
      </c>
      <c r="EC260" s="240" t="str">
        <f t="shared" ca="1" si="446"/>
        <v>-5,08369215951183E-13+0,996564412015347i</v>
      </c>
      <c r="ED260" s="240" t="str">
        <f t="shared" ca="1" si="447"/>
        <v>-0,704677453625408-0,704677453625064i</v>
      </c>
      <c r="EE260" s="240" t="str">
        <f t="shared" ca="1" si="448"/>
        <v>0,996564412015347-3,1253022013255E-14i</v>
      </c>
      <c r="EF260" s="240" t="str">
        <f t="shared" ca="1" si="449"/>
        <v>-0,704677453625404+0,704677453625068i</v>
      </c>
      <c r="EG260" s="240" t="str">
        <f t="shared" ca="1" si="450"/>
        <v>4,48791049313645E-13-0,996564412015347i</v>
      </c>
      <c r="EH260" s="240" t="str">
        <f t="shared" ca="1" si="451"/>
        <v>0,70467745362545+0,704677453625022i</v>
      </c>
      <c r="EI260" s="240" t="str">
        <f t="shared" ca="1" si="452"/>
        <v>-0,996564412015347+3,4183060356829E-14i</v>
      </c>
      <c r="EJ260" s="240" t="str">
        <f t="shared" ca="1" si="453"/>
        <v>0,704677453625361-0,704677453625111i</v>
      </c>
      <c r="EK260" s="240" t="str">
        <f t="shared" ca="1" si="454"/>
        <v>-4,45861010970071E-13+0,996564412015347i</v>
      </c>
      <c r="EL260" s="240" t="str">
        <f t="shared" ca="1" si="455"/>
        <v>-0,704677453625452-0,70467745362502i</v>
      </c>
      <c r="EM260" s="240" t="str">
        <f t="shared" ca="1" si="456"/>
        <v>0,996564412015347-9,37612269943661E-14i</v>
      </c>
      <c r="EN260" s="240"/>
      <c r="EO260" s="240"/>
      <c r="EP260" s="240"/>
    </row>
    <row r="261" spans="1:146">
      <c r="A261" s="268">
        <f t="shared" si="323"/>
        <v>3.1445312500000024E-3</v>
      </c>
      <c r="B261" s="267">
        <v>161</v>
      </c>
      <c r="C261" s="266">
        <f t="shared" si="324"/>
        <v>32200</v>
      </c>
      <c r="N261" s="265">
        <f t="shared" ca="1" si="327"/>
        <v>2.9964748315156959</v>
      </c>
      <c r="O261" s="240">
        <f t="shared" ca="1" si="328"/>
        <v>0.99647483151569594</v>
      </c>
      <c r="P261" s="240" t="str">
        <f t="shared" ca="1" si="329"/>
        <v>-0,687109798140111+0,721693989959796i</v>
      </c>
      <c r="Q261" s="240" t="str">
        <f t="shared" ca="1" si="330"/>
        <v>-0,0488947025082769-0,995274533940692i</v>
      </c>
      <c r="R261" s="240" t="str">
        <f t="shared" ca="1" si="331"/>
        <v>0,75453955774472+0,65087029863302i</v>
      </c>
      <c r="S261" s="240" t="str">
        <f t="shared" ca="1" si="332"/>
        <v>-0,991676532837675+0,0976716133955025i</v>
      </c>
      <c r="T261" s="240" t="str">
        <f t="shared" ca="1" si="333"/>
        <v>0,613062795566931-0,785567373645249i</v>
      </c>
      <c r="U261" s="241" t="str">
        <f t="shared" ca="1" si="334"/>
        <v>0,146213224811155+0,985689496106434i</v>
      </c>
      <c r="V261" s="240" t="str">
        <f t="shared" ca="1" si="335"/>
        <v>-0,814702688935025-0,573778370528442i</v>
      </c>
      <c r="W261" s="240" t="str">
        <f t="shared" ca="1" si="336"/>
        <v>0,977327847042882-0,194402595761369i</v>
      </c>
      <c r="X261" s="240" t="str">
        <f t="shared" ca="1" si="337"/>
        <v>-0,533111663138298+0,841875314087634i</v>
      </c>
      <c r="Y261" s="240" t="str">
        <f t="shared" ca="1" si="338"/>
        <v>-0,242123633830743-0,966611729591997i</v>
      </c>
      <c r="Z261" s="240" t="str">
        <f t="shared" ca="1" si="339"/>
        <v>0,867019787869039+0,491160643056589i</v>
      </c>
      <c r="AA261" s="240" t="str">
        <f t="shared" ca="1" si="340"/>
        <v>-0,953566959819337+0,289261374858692i</v>
      </c>
      <c r="AB261" s="240" t="str">
        <f t="shared" ca="1" si="341"/>
        <v>0,448026373965084-0,890075535039546i</v>
      </c>
      <c r="AC261" s="240" t="str">
        <f t="shared" ca="1" si="342"/>
        <v>0,33570225989839+0,938224963717843i</v>
      </c>
      <c r="AD261" s="240" t="str">
        <f t="shared" ca="1" si="343"/>
        <v>-0,91098701228469-0,403812770096302i</v>
      </c>
      <c r="AE261" s="240" t="str">
        <f t="shared" ca="1" si="344"/>
        <v>0,920622701499981-0,38133440878986i</v>
      </c>
      <c r="AF261" s="240" t="str">
        <f t="shared" ca="1" si="345"/>
        <v>-0,358626345894538+0,929703842024204i</v>
      </c>
      <c r="AG261" s="240" t="str">
        <f t="shared" ca="1" si="346"/>
        <v>-0,426047889689608-0,900802578557181i</v>
      </c>
      <c r="AH261" s="240" t="str">
        <f t="shared" ca="1" si="347"/>
        <v>0,946180933775845+0,312575959413557i</v>
      </c>
      <c r="AI261" s="240" t="str">
        <f t="shared" ca="1" si="348"/>
        <v>-0,878812343301653+0,469734983905705i</v>
      </c>
      <c r="AJ261" s="240" t="str">
        <f t="shared" ca="1" si="349"/>
        <v>0,265772550067928-0,960378592782359i</v>
      </c>
      <c r="AK261" s="240" t="str">
        <f t="shared" ca="1" si="350"/>
        <v>0,512290445401651+0,854704972136241i</v>
      </c>
      <c r="AL261" s="240" t="str">
        <f t="shared" ca="1" si="351"/>
        <v>-0,972262615639656-0,218328871370164i</v>
      </c>
      <c r="AM261" s="240" t="str">
        <f t="shared" ca="1" si="352"/>
        <v>0,828538541829588-0,553611754343363i</v>
      </c>
      <c r="AN261" s="240" t="str">
        <f t="shared" ca="1" si="353"/>
        <v>-0,170359219298015+0,981804372695704i</v>
      </c>
      <c r="AO261" s="240" t="str">
        <f t="shared" ca="1" si="354"/>
        <v>-0,593599364078355-0,800376089604136i</v>
      </c>
      <c r="AP261" s="240" t="str">
        <f t="shared" ca="1" si="355"/>
        <v>0,988980877022011+0,121979156944984i</v>
      </c>
      <c r="AQ261" s="240" t="str">
        <f t="shared" ca="1" si="356"/>
        <v>-0,770285461274213+0,632156940952014i</v>
      </c>
      <c r="AR261" s="240" t="str">
        <f t="shared" ca="1" si="357"/>
        <v>-0,770285461274213+0,632156940952014i</v>
      </c>
      <c r="AS261" s="240" t="str">
        <f t="shared" ca="1" si="358"/>
        <v>0,669191596383777+0,738339147799686i</v>
      </c>
      <c r="AT261" s="240" t="str">
        <f t="shared" ca="1" si="359"/>
        <v>-0,996174711926746-0,0244547165573274i</v>
      </c>
      <c r="AU261" s="240" t="str">
        <f t="shared" ca="1" si="360"/>
        <v>0,704614110646596-0,704614110646346i</v>
      </c>
      <c r="AV261" s="240" t="str">
        <f t="shared" ca="1" si="361"/>
        <v>0,0244547165579776+0,99617471192673i</v>
      </c>
      <c r="AW261" s="240" t="str">
        <f t="shared" ca="1" si="362"/>
        <v>-0,738339147799447-0,66919159638404i</v>
      </c>
      <c r="AX261" s="240" t="str">
        <f t="shared" ca="1" si="363"/>
        <v>0,99377483979114-0,073305236118083i</v>
      </c>
      <c r="AY261" s="240" t="str">
        <f t="shared" ca="1" si="364"/>
        <v>-0,632156940951522+0,770285461274617i</v>
      </c>
      <c r="AZ261" s="240" t="str">
        <f t="shared" ca="1" si="365"/>
        <v>-0,121979156944617-0,988980877022056i</v>
      </c>
      <c r="BA261" s="240" t="str">
        <f t="shared" ca="1" si="366"/>
        <v>0,800376089604523+0,593599364077831i</v>
      </c>
      <c r="BB261" s="240" t="str">
        <f t="shared" ca="1" si="367"/>
        <v>-0,981804372695714+0,170359219297958i</v>
      </c>
      <c r="BC261" s="240" t="str">
        <f t="shared" ca="1" si="368"/>
        <v>0,553611754343728-0,828538541829343i</v>
      </c>
      <c r="BD261" s="240" t="str">
        <f t="shared" ca="1" si="369"/>
        <v>0,218328871370302+0,972262615639625i</v>
      </c>
      <c r="BE261" s="240" t="str">
        <f t="shared" ca="1" si="370"/>
        <v>-0,854704972136066-0,512290445401943i</v>
      </c>
      <c r="BF261" s="240" t="str">
        <f t="shared" ca="1" si="371"/>
        <v>0,960378592782296-0,26577255006816i</v>
      </c>
      <c r="BG261" s="240" t="str">
        <f t="shared" ca="1" si="372"/>
        <v>-0,469734983905832+0,878812343301585i</v>
      </c>
      <c r="BH261" s="240" t="str">
        <f t="shared" ca="1" si="373"/>
        <v>-0,312575959413973-0,946180933775707i</v>
      </c>
      <c r="BI261" s="240" t="str">
        <f t="shared" ca="1" si="374"/>
        <v>0,900802578557205+0,426047889689557i</v>
      </c>
      <c r="BJ261" s="240" t="str">
        <f t="shared" ca="1" si="375"/>
        <v>-0,929703842024332+0,358626345894207i</v>
      </c>
      <c r="BK261" s="240" t="str">
        <f t="shared" ca="1" si="376"/>
        <v>0,381334408789626-0,920622701500077i</v>
      </c>
      <c r="BL261" s="240" t="str">
        <f t="shared" ca="1" si="377"/>
        <v>0,403812770096159+0,910987012284753i</v>
      </c>
      <c r="BM261" s="240" t="str">
        <f t="shared" ca="1" si="378"/>
        <v>-0,938224963717996-0,335702259897964i</v>
      </c>
      <c r="BN261" s="240" t="str">
        <f t="shared" ca="1" si="379"/>
        <v>0,890075535039527-0,448026373965121i</v>
      </c>
      <c r="BO261" s="240" t="str">
        <f t="shared" ca="1" si="380"/>
        <v>-0,289261374859134+0,953566959819204i</v>
      </c>
      <c r="BP261" s="240" t="str">
        <f t="shared" ca="1" si="381"/>
        <v>-0,491160643056718-0,867019787868966i</v>
      </c>
      <c r="BQ261" s="240" t="str">
        <f t="shared" ca="1" si="382"/>
        <v>0,966611729591933+0,242123633830998i</v>
      </c>
      <c r="BR261" s="240" t="str">
        <f t="shared" ca="1" si="383"/>
        <v>-0,841875314087449+0,53311166313859i</v>
      </c>
      <c r="BS261" s="240" t="str">
        <f t="shared" ca="1" si="384"/>
        <v>0,194402595761433-0,97732784704287i</v>
      </c>
      <c r="BT261" s="240" t="str">
        <f t="shared" ca="1" si="385"/>
        <v>0,573778370528076+0,814702688935283i</v>
      </c>
      <c r="BU261" s="240" t="str">
        <f t="shared" ca="1" si="386"/>
        <v>-0,985689496106455-0,146213224811019i</v>
      </c>
      <c r="BV261" s="240" t="str">
        <f t="shared" ca="1" si="387"/>
        <v>0,785567373645399-0,613062795566738i</v>
      </c>
      <c r="BW261" s="240" t="str">
        <f t="shared" ca="1" si="388"/>
        <v>-0,0976716133952674+0,991676532837699i</v>
      </c>
      <c r="BX261" s="240" t="str">
        <f t="shared" ca="1" si="389"/>
        <v>-0,650870298632909-0,754539557744816i</v>
      </c>
      <c r="BY261" s="240" t="str">
        <f t="shared" ca="1" si="390"/>
        <v>0,995274533940714+0,0488947025078217i</v>
      </c>
      <c r="BZ261" s="240" t="str">
        <f t="shared" ca="1" si="391"/>
        <v>-0,721693989959752+0,687109798140158i</v>
      </c>
      <c r="CA261" s="240" t="str">
        <f t="shared" ca="1" si="392"/>
        <v>3,54996180320862E-13-0,996474831515696i</v>
      </c>
      <c r="CB261" s="240" t="str">
        <f t="shared" ca="1" si="393"/>
        <v>0,721693989959965+0,687109798139934i</v>
      </c>
      <c r="CC261" s="240" t="str">
        <f t="shared" ca="1" si="394"/>
        <v>-0,9952745339407+0,0488947025081026i</v>
      </c>
      <c r="CD261" s="240" t="str">
        <f t="shared" ca="1" si="395"/>
        <v>0,650870298632675-0,754539557745018i</v>
      </c>
      <c r="CE261" s="240" t="str">
        <f t="shared" ca="1" si="396"/>
        <v>0,0976716133955473+0,991676532837671i</v>
      </c>
      <c r="CF261" s="240" t="str">
        <f t="shared" ca="1" si="397"/>
        <v>-0,785567373644963-0,613062795567298i</v>
      </c>
      <c r="CG261" s="240" t="str">
        <f t="shared" ca="1" si="398"/>
        <v>0,985689496106413-0,146213224811297i</v>
      </c>
      <c r="CH261" s="240" t="str">
        <f t="shared" ca="1" si="399"/>
        <v>-0,573778370528657+0,814702688934874i</v>
      </c>
      <c r="CI261" s="240" t="str">
        <f t="shared" ca="1" si="400"/>
        <v>-0,194402595761709-0,977327847042816i</v>
      </c>
      <c r="CJ261" s="240" t="str">
        <f t="shared" ca="1" si="401"/>
        <v>0,841875314087599+0,533111663138353i</v>
      </c>
      <c r="CK261" s="240" t="str">
        <f t="shared" ca="1" si="402"/>
        <v>-0,966611729592112+0,242123633830281i</v>
      </c>
      <c r="CL261" s="240" t="str">
        <f t="shared" ca="1" si="403"/>
        <v>0,491160643056472-0,867019787869104i</v>
      </c>
      <c r="CM261" s="240" t="str">
        <f t="shared" ca="1" si="404"/>
        <v>0,289261374858427+0,953566959819418i</v>
      </c>
      <c r="CN261" s="240" t="str">
        <f t="shared" ca="1" si="405"/>
        <v>-0,890075535039654-0,448026373964869i</v>
      </c>
      <c r="CO261" s="240" t="str">
        <f t="shared" ca="1" si="406"/>
        <v>0,938224963717901-0,335702259898229i</v>
      </c>
      <c r="CP261" s="240" t="str">
        <f t="shared" ca="1" si="407"/>
        <v>-0,403812770095902+0,910987012284867i</v>
      </c>
      <c r="CQ261" s="240" t="str">
        <f t="shared" ca="1" si="408"/>
        <v>-0,381334408789886-0,92062270149997i</v>
      </c>
      <c r="CR261" s="240" t="str">
        <f t="shared" ca="1" si="409"/>
        <v>0,929703842024087+0,358626345894842i</v>
      </c>
      <c r="CS261" s="240" t="str">
        <f t="shared" ca="1" si="410"/>
        <v>-0,900802578557084+0,426047889689811i</v>
      </c>
      <c r="CT261" s="240" t="str">
        <f t="shared" ca="1" si="411"/>
        <v>0,312575959413733-0,946180933775786i</v>
      </c>
      <c r="CU261" s="240" t="str">
        <f t="shared" ca="1" si="412"/>
        <v>0,46973498390608+0,878812343301452i</v>
      </c>
      <c r="CV261" s="240" t="str">
        <f t="shared" ca="1" si="413"/>
        <v>-0,960378592782363-0,265772550067916i</v>
      </c>
      <c r="CW261" s="240" t="str">
        <f t="shared" ca="1" si="414"/>
        <v>0,854704972136416-0,512290445401358i</v>
      </c>
      <c r="CX261" s="240" t="str">
        <f t="shared" ca="1" si="415"/>
        <v>-0,218328871370055+0,972262615639681i</v>
      </c>
      <c r="CY261" s="240" t="str">
        <f t="shared" ca="1" si="416"/>
        <v>-0,553611754343161-0,828538541829721i</v>
      </c>
      <c r="CZ261" s="240" t="str">
        <f t="shared" ca="1" si="417"/>
        <v>0,981804372695758+0,170359219297708i</v>
      </c>
      <c r="DA261" s="240" t="str">
        <f t="shared" ca="1" si="418"/>
        <v>-0,800376089604339+0,593599364078081i</v>
      </c>
      <c r="DB261" s="240" t="str">
        <f t="shared" ca="1" si="419"/>
        <v>0,121979156945322-0,988980877021969i</v>
      </c>
      <c r="DC261" s="240" t="str">
        <f t="shared" ca="1" si="420"/>
        <v>0,632156940951761+0,77028546127442i</v>
      </c>
      <c r="DD261" s="240" t="str">
        <f t="shared" ca="1" si="421"/>
        <v>-0,993774839791088-0,0733052361187911i</v>
      </c>
      <c r="DE261" s="240" t="str">
        <f t="shared" ca="1" si="422"/>
        <v>0,73833914779924-0,669191596384269i</v>
      </c>
      <c r="DF261" s="240" t="str">
        <f t="shared" ca="1" si="423"/>
        <v>-0,0244547165576681+0,996174711926737i</v>
      </c>
      <c r="DG261" s="240" t="str">
        <f t="shared" ca="1" si="424"/>
        <v>-0,704614110646815-0,704614110646127i</v>
      </c>
      <c r="DH261" s="240" t="str">
        <f t="shared" ca="1" si="425"/>
        <v>0,996174711926739-0,0244547165576228i</v>
      </c>
      <c r="DI261" s="240" t="str">
        <f t="shared" ca="1" si="426"/>
        <v>-0,669191596384303+0,738339147799209i</v>
      </c>
      <c r="DJ261" s="240" t="str">
        <f t="shared" ca="1" si="427"/>
        <v>-0,0733052361187457-0,993774839791091i</v>
      </c>
      <c r="DK261" s="240" t="str">
        <f t="shared" ca="1" si="428"/>
        <v>0,770285461274391+0,632156940951797i</v>
      </c>
      <c r="DL261" s="240" t="str">
        <f t="shared" ca="1" si="429"/>
        <v>-0,988980877021975+0,121979156945277i</v>
      </c>
      <c r="DM261" s="240" t="str">
        <f t="shared" ca="1" si="430"/>
        <v>0,593599364078117-0,800376089604312i</v>
      </c>
      <c r="DN261" s="240" t="str">
        <f t="shared" ca="1" si="431"/>
        <v>0,170359219297609+0,981804372695775i</v>
      </c>
      <c r="DO261" s="240" t="str">
        <f t="shared" ca="1" si="432"/>
        <v>-0,828538541829696-0,553611754343199i</v>
      </c>
      <c r="DP261" s="240" t="str">
        <f t="shared" ca="1" si="433"/>
        <v>0,972262615639703-0,218328871369955i</v>
      </c>
      <c r="DQ261" s="240" t="str">
        <f t="shared" ca="1" si="434"/>
        <v>-0,512290445401397+0,854704972136393i</v>
      </c>
      <c r="DR261" s="240" t="str">
        <f t="shared" ca="1" si="435"/>
        <v>-0,265772550067817-0,96037859278239i</v>
      </c>
      <c r="DS261" s="240" t="str">
        <f t="shared" ca="1" si="436"/>
        <v>0,878812343301404+0,46973498390617i</v>
      </c>
      <c r="DT261" s="240" t="str">
        <f t="shared" ca="1" si="437"/>
        <v>-0,946180933775819+0,312575959413636i</v>
      </c>
      <c r="DU261" s="240" t="str">
        <f t="shared" ca="1" si="438"/>
        <v>0,426047889689904-0,900802578557041i</v>
      </c>
      <c r="DV261" s="240" t="str">
        <f t="shared" ca="1" si="439"/>
        <v>0,3586263458948+0,929703842024103i</v>
      </c>
      <c r="DW261" s="240" t="str">
        <f t="shared" ca="1" si="440"/>
        <v>-0,920622701499931-0,38133440878998i</v>
      </c>
      <c r="DX261" s="240" t="str">
        <f t="shared" ca="1" si="441"/>
        <v>0,910987012284886-0,40381277009586i</v>
      </c>
      <c r="DY261" s="240" t="str">
        <f t="shared" ca="1" si="442"/>
        <v>-0,335702259898325+0,938224963717866i</v>
      </c>
      <c r="DZ261" s="240" t="str">
        <f t="shared" ca="1" si="443"/>
        <v>-0,448026373964779-0,890075535039699i</v>
      </c>
      <c r="EA261" s="240" t="str">
        <f t="shared" ca="1" si="444"/>
        <v>0,953566959819388+0,289261374858525i</v>
      </c>
      <c r="EB261" s="240" t="str">
        <f t="shared" ca="1" si="445"/>
        <v>-0,867019787869154+0,491160643056384i</v>
      </c>
      <c r="EC261" s="240" t="str">
        <f t="shared" ca="1" si="446"/>
        <v>0,24212363383038-0,966611729592087i</v>
      </c>
      <c r="ED261" s="240" t="str">
        <f t="shared" ca="1" si="447"/>
        <v>0,533111663138266+0,841875314087654i</v>
      </c>
      <c r="EE261" s="240" t="str">
        <f t="shared" ca="1" si="448"/>
        <v>-0,977327847042807-0,194402595761754i</v>
      </c>
      <c r="EF261" s="240" t="str">
        <f t="shared" ca="1" si="449"/>
        <v>0,814702688934933-0,573778370528573i</v>
      </c>
      <c r="EG261" s="240" t="str">
        <f t="shared" ca="1" si="450"/>
        <v>-0,146213224811342+0,985689496106407i</v>
      </c>
      <c r="EH261" s="240" t="str">
        <f t="shared" ca="1" si="451"/>
        <v>-0,613062795567217-0,785567373645026i</v>
      </c>
      <c r="EI261" s="240" t="str">
        <f t="shared" ca="1" si="452"/>
        <v>0,991676532837667+0,0976716133955925i</v>
      </c>
      <c r="EJ261" s="240" t="str">
        <f t="shared" ca="1" si="453"/>
        <v>-0,754539557745047+0,65087029863264i</v>
      </c>
      <c r="EK261" s="240" t="str">
        <f t="shared" ca="1" si="454"/>
        <v>0,0488947025081481-0,995274533940698i</v>
      </c>
      <c r="EL261" s="240" t="str">
        <f t="shared" ca="1" si="455"/>
        <v>0,687109798139901+0,721693989959997i</v>
      </c>
      <c r="EM261" s="240" t="str">
        <f t="shared" ca="1" si="456"/>
        <v>-0,996474831515696+3,09582291536073E-13i</v>
      </c>
      <c r="EN261" s="240"/>
      <c r="EO261" s="240"/>
      <c r="EP261" s="240"/>
    </row>
    <row r="262" spans="1:146">
      <c r="A262" s="268">
        <f t="shared" si="323"/>
        <v>3.1640625000000024E-3</v>
      </c>
      <c r="B262" s="267">
        <v>162</v>
      </c>
      <c r="C262" s="266">
        <f t="shared" si="324"/>
        <v>32400</v>
      </c>
      <c r="N262" s="265">
        <f t="shared" ca="1" si="327"/>
        <v>2.9963782815471047</v>
      </c>
      <c r="O262" s="240">
        <f t="shared" ca="1" si="328"/>
        <v>0.99637828154710495</v>
      </c>
      <c r="P262" s="240" t="str">
        <f t="shared" ca="1" si="329"/>
        <v>-0,669126757388044+0,738267608991567i</v>
      </c>
      <c r="Q262" s="240" t="str">
        <f t="shared" ca="1" si="330"/>
        <v>-0,0976621498437248-0,991580447783569i</v>
      </c>
      <c r="R262" s="240" t="str">
        <f t="shared" ca="1" si="331"/>
        <v>0,800298539942349+0,593541849329014i</v>
      </c>
      <c r="S262" s="240" t="str">
        <f t="shared" ca="1" si="332"/>
        <v>-0,977233152254872+0,194383759796874i</v>
      </c>
      <c r="T262" s="240" t="str">
        <f t="shared" ca="1" si="333"/>
        <v>0,512240808797901-0,854622158465853i</v>
      </c>
      <c r="U262" s="241" t="str">
        <f t="shared" ca="1" si="334"/>
        <v>0,289233347882264+0,953474567259966i</v>
      </c>
      <c r="V262" s="240" t="str">
        <f t="shared" ca="1" si="335"/>
        <v>-0,90071529841933-0,426006609258752i</v>
      </c>
      <c r="W262" s="240" t="str">
        <f t="shared" ca="1" si="336"/>
        <v>0,920533500960122-0,381297460716516i</v>
      </c>
      <c r="X262" s="240" t="str">
        <f t="shared" ca="1" si="337"/>
        <v>-0,335669733193633+0,93813405766792i</v>
      </c>
      <c r="Y262" s="240" t="str">
        <f t="shared" ca="1" si="338"/>
        <v>-0,469689470565584-0,878727193831273i</v>
      </c>
      <c r="Z262" s="240" t="str">
        <f t="shared" ca="1" si="339"/>
        <v>0,966518073104963+0,242100174102027i</v>
      </c>
      <c r="AA262" s="240" t="str">
        <f t="shared" ca="1" si="340"/>
        <v>-0,828458263464639+0,553558114054808i</v>
      </c>
      <c r="AB262" s="240" t="str">
        <f t="shared" ca="1" si="341"/>
        <v>0,146199057988391-0,985593991145476i</v>
      </c>
      <c r="AC262" s="240" t="str">
        <f t="shared" ca="1" si="342"/>
        <v>0,632095690299957+0,770210827139545i</v>
      </c>
      <c r="AD262" s="240" t="str">
        <f t="shared" ca="1" si="343"/>
        <v>-0,995178100270765-0,0488899650258979i</v>
      </c>
      <c r="AE262" s="240" t="str">
        <f t="shared" ca="1" si="344"/>
        <v>0,704545839508965-0,704545839508949i</v>
      </c>
      <c r="AF262" s="240" t="str">
        <f t="shared" ca="1" si="345"/>
        <v>0,0488899650258665+0,995178100270766i</v>
      </c>
      <c r="AG262" s="240" t="str">
        <f t="shared" ca="1" si="346"/>
        <v>-0,770210827139525-0,632095690299981i</v>
      </c>
      <c r="AH262" s="240" t="str">
        <f t="shared" ca="1" si="347"/>
        <v>0,985593991145465-0,146199057988465i</v>
      </c>
      <c r="AI262" s="240" t="str">
        <f t="shared" ca="1" si="348"/>
        <v>-0,553558114054828+0,828458263464626i</v>
      </c>
      <c r="AJ262" s="240" t="str">
        <f t="shared" ca="1" si="349"/>
        <v>-0,242100174102003-0,966518073104968i</v>
      </c>
      <c r="AK262" s="240" t="str">
        <f t="shared" ca="1" si="350"/>
        <v>0,878727193831258+0,469689470565612i</v>
      </c>
      <c r="AL262" s="240" t="str">
        <f t="shared" ca="1" si="351"/>
        <v>-0,938134057667931+0,335669733193603i</v>
      </c>
      <c r="AM262" s="240" t="str">
        <f t="shared" ca="1" si="352"/>
        <v>0,38129746071645-0,920533500960149i</v>
      </c>
      <c r="AN262" s="240" t="str">
        <f t="shared" ca="1" si="353"/>
        <v>0,426006609258819+0,900715298419298i</v>
      </c>
      <c r="AO262" s="240" t="str">
        <f t="shared" ca="1" si="354"/>
        <v>-0,95347456725993-0,289233347882382i</v>
      </c>
      <c r="AP262" s="240" t="str">
        <f t="shared" ca="1" si="355"/>
        <v>0,854622158465711-0,512240808798139i</v>
      </c>
      <c r="AQ262" s="240" t="str">
        <f t="shared" ca="1" si="356"/>
        <v>-0,194383759797198+0,977233152254807i</v>
      </c>
      <c r="AR262" s="240" t="str">
        <f t="shared" ca="1" si="357"/>
        <v>-0,194383759797198+0,977233152254807i</v>
      </c>
      <c r="AS262" s="240" t="str">
        <f t="shared" ca="1" si="358"/>
        <v>0,991580447783524+0,0976621498441878i</v>
      </c>
      <c r="AT262" s="240" t="str">
        <f t="shared" ca="1" si="359"/>
        <v>-0,738267608991597+0,669126757388009i</v>
      </c>
      <c r="AU262" s="240" t="str">
        <f t="shared" ca="1" si="360"/>
        <v>-3,72049798072767E-13-0,996378281547105i</v>
      </c>
      <c r="AV262" s="240" t="str">
        <f t="shared" ca="1" si="361"/>
        <v>0,738267608991422+0,669126757388203i</v>
      </c>
      <c r="AW262" s="240" t="str">
        <f t="shared" ca="1" si="362"/>
        <v>-0,991580447783549+0,0976621498439278i</v>
      </c>
      <c r="AX262" s="240" t="str">
        <f t="shared" ca="1" si="363"/>
        <v>0,593541849329278-0,800298539942154i</v>
      </c>
      <c r="AY262" s="240" t="str">
        <f t="shared" ca="1" si="364"/>
        <v>0,194383759796942+0,977233152254858i</v>
      </c>
      <c r="AZ262" s="240" t="str">
        <f t="shared" ca="1" si="365"/>
        <v>-0,854622158466093-0,5122408087975i</v>
      </c>
      <c r="BA262" s="240" t="str">
        <f t="shared" ca="1" si="366"/>
        <v>0,953474567260002-0,289233347882145i</v>
      </c>
      <c r="BB262" s="240" t="str">
        <f t="shared" ca="1" si="367"/>
        <v>-0,426006609258505+0,900715298419447i</v>
      </c>
      <c r="BC262" s="240" t="str">
        <f t="shared" ca="1" si="368"/>
        <v>-0,381297460716222-0,920533500960243i</v>
      </c>
      <c r="BD262" s="240" t="str">
        <f t="shared" ca="1" si="369"/>
        <v>0,938134057667982+0,335669733193463i</v>
      </c>
      <c r="BE262" s="240" t="str">
        <f t="shared" ca="1" si="370"/>
        <v>-0,878727193831468+0,469689470565218i</v>
      </c>
      <c r="BF262" s="240" t="str">
        <f t="shared" ca="1" si="371"/>
        <v>0,242100174102037-0,96651807310496i</v>
      </c>
      <c r="BG262" s="240" t="str">
        <f t="shared" ca="1" si="372"/>
        <v>0,553558114055129+0,828458263464425i</v>
      </c>
      <c r="BH262" s="240" t="str">
        <f t="shared" ca="1" si="373"/>
        <v>-0,985593991145441-0,146199057988625i</v>
      </c>
      <c r="BI262" s="240" t="str">
        <f t="shared" ca="1" si="374"/>
        <v>0,770210827139377-0,632095690300162i</v>
      </c>
      <c r="BJ262" s="240" t="str">
        <f t="shared" ca="1" si="375"/>
        <v>-0,0488899650262264+0,995178100270749i</v>
      </c>
      <c r="BK262" s="240" t="str">
        <f t="shared" ca="1" si="376"/>
        <v>-0,704545839508996-0,704545839508918i</v>
      </c>
      <c r="BL262" s="240" t="str">
        <f t="shared" ca="1" si="377"/>
        <v>0,995178100270743-0,0488899650263371i</v>
      </c>
      <c r="BM262" s="240" t="str">
        <f t="shared" ca="1" si="378"/>
        <v>-0,632095690300077+0,770210827139447i</v>
      </c>
      <c r="BN262" s="240" t="str">
        <f t="shared" ca="1" si="379"/>
        <v>-0,146199057988735-0,985593991145425i</v>
      </c>
      <c r="BO262" s="240" t="str">
        <f t="shared" ca="1" si="380"/>
        <v>0,828458263464503+0,553558114055013i</v>
      </c>
      <c r="BP262" s="240" t="str">
        <f t="shared" ca="1" si="381"/>
        <v>-0,966518073104927+0,242100174102171i</v>
      </c>
      <c r="BQ262" s="240" t="str">
        <f t="shared" ca="1" si="382"/>
        <v>0,46968947056597-0,878727193831067i</v>
      </c>
      <c r="BR262" s="240" t="str">
        <f t="shared" ca="1" si="383"/>
        <v>0,335669733193594+0,938134057667935i</v>
      </c>
      <c r="BS262" s="240" t="str">
        <f t="shared" ca="1" si="384"/>
        <v>-0,920533500960297-0,381297460716093i</v>
      </c>
      <c r="BT262" s="240" t="str">
        <f t="shared" ca="1" si="385"/>
        <v>0,900715298419399-0,426006609258606i</v>
      </c>
      <c r="BU262" s="240" t="str">
        <f t="shared" ca="1" si="386"/>
        <v>-0,28923334788204+0,953474567260034i</v>
      </c>
      <c r="BV262" s="240" t="str">
        <f t="shared" ca="1" si="387"/>
        <v>-0,512240808797595-0,854622158466036i</v>
      </c>
      <c r="BW262" s="240" t="str">
        <f t="shared" ca="1" si="388"/>
        <v>0,97723315225488+0,194383759796833i</v>
      </c>
      <c r="BX262" s="240" t="str">
        <f t="shared" ca="1" si="389"/>
        <v>-0,800298539942088+0,593541849329367i</v>
      </c>
      <c r="BY262" s="240" t="str">
        <f t="shared" ca="1" si="390"/>
        <v>0,0976621498438175-0,99158044778356i</v>
      </c>
      <c r="BZ262" s="240" t="str">
        <f t="shared" ca="1" si="391"/>
        <v>0,669126757388285+0,738267608991347i</v>
      </c>
      <c r="CA262" s="240" t="str">
        <f t="shared" ca="1" si="392"/>
        <v>-0,996378281547105-2,47057493885862E-13i</v>
      </c>
      <c r="CB262" s="240" t="str">
        <f t="shared" ca="1" si="393"/>
        <v>0,669126757387937-0,738267608991662i</v>
      </c>
      <c r="CC262" s="240" t="str">
        <f t="shared" ca="1" si="394"/>
        <v>0,0976621498432976+0,991580447783612i</v>
      </c>
      <c r="CD262" s="240" t="str">
        <f t="shared" ca="1" si="395"/>
        <v>-0,800298539942384-0,593541849328967i</v>
      </c>
      <c r="CE262" s="240" t="str">
        <f t="shared" ca="1" si="396"/>
        <v>0,977233152254788-0,194383759797293i</v>
      </c>
      <c r="CF262" s="240" t="str">
        <f t="shared" ca="1" si="397"/>
        <v>-0,512240808798044+0,854622158465768i</v>
      </c>
      <c r="CG262" s="240" t="str">
        <f t="shared" ca="1" si="398"/>
        <v>-0,289233347882515-0,953474567259889i</v>
      </c>
      <c r="CH262" s="240" t="str">
        <f t="shared" ca="1" si="399"/>
        <v>0,900715298419188+0,426006609259052i</v>
      </c>
      <c r="CI262" s="240" t="str">
        <f t="shared" ca="1" si="400"/>
        <v>-0,920533500960107+0,381297460716553i</v>
      </c>
      <c r="CJ262" s="240" t="str">
        <f t="shared" ca="1" si="401"/>
        <v>0,33566973319406-0,938134057667768i</v>
      </c>
      <c r="CK262" s="240" t="str">
        <f t="shared" ca="1" si="402"/>
        <v>0,469689470565559+0,878727193831286i</v>
      </c>
      <c r="CL262" s="240" t="str">
        <f t="shared" ca="1" si="403"/>
        <v>-0,966518073105047-0,242100174101689i</v>
      </c>
      <c r="CM262" s="240" t="str">
        <f t="shared" ca="1" si="404"/>
        <v>0,828458263464777-0,553558114054602i</v>
      </c>
      <c r="CN262" s="240" t="str">
        <f t="shared" ca="1" si="405"/>
        <v>-0,146199057988272+0,985593991145494i</v>
      </c>
      <c r="CO262" s="240" t="str">
        <f t="shared" ca="1" si="406"/>
        <v>-0,632095690299673-0,770210827139778i</v>
      </c>
      <c r="CP262" s="240" t="str">
        <f t="shared" ca="1" si="407"/>
        <v>0,995178100270768+0,0488899650258406i</v>
      </c>
      <c r="CQ262" s="240" t="str">
        <f t="shared" ca="1" si="408"/>
        <v>-0,704545839508665+0,704545839509249i</v>
      </c>
      <c r="CR262" s="240" t="str">
        <f t="shared" ca="1" si="409"/>
        <v>-0,0488899650257046-0,995178100270774i</v>
      </c>
      <c r="CS262" s="240" t="str">
        <f t="shared" ca="1" si="410"/>
        <v>0,770210827139692+0,632095690299779i</v>
      </c>
      <c r="CT262" s="240" t="str">
        <f t="shared" ca="1" si="411"/>
        <v>-0,985593991145514+0,146199057988137i</v>
      </c>
      <c r="CU262" s="240" t="str">
        <f t="shared" ca="1" si="412"/>
        <v>0,553558114054715-0,828458263464701i</v>
      </c>
      <c r="CV262" s="240" t="str">
        <f t="shared" ca="1" si="413"/>
        <v>0,242100174101557+0,96651807310508i</v>
      </c>
      <c r="CW262" s="240" t="str">
        <f t="shared" ca="1" si="414"/>
        <v>-0,878727193831249-0,46968947056563i</v>
      </c>
      <c r="CX262" s="240" t="str">
        <f t="shared" ca="1" si="415"/>
        <v>0,938134057667814-0,335669733193931i</v>
      </c>
      <c r="CY262" s="240" t="str">
        <f t="shared" ca="1" si="416"/>
        <v>-0,381297460716678+0,920533500960054i</v>
      </c>
      <c r="CZ262" s="240" t="str">
        <f t="shared" ca="1" si="417"/>
        <v>-0,426006609258929-0,900715298419246i</v>
      </c>
      <c r="DA262" s="240" t="str">
        <f t="shared" ca="1" si="418"/>
        <v>0,953474567259851+0,289233347882645i</v>
      </c>
      <c r="DB262" s="240" t="str">
        <f t="shared" ca="1" si="419"/>
        <v>-0,854622158465838+0,512240808797926i</v>
      </c>
      <c r="DC262" s="240" t="str">
        <f t="shared" ca="1" si="420"/>
        <v>0,194383759796482-0,97723315225495i</v>
      </c>
      <c r="DD262" s="240" t="str">
        <f t="shared" ca="1" si="421"/>
        <v>0,593541849328857+0,800298539942465i</v>
      </c>
      <c r="DE262" s="240" t="str">
        <f t="shared" ca="1" si="422"/>
        <v>-0,991580447783598-0,0976621498434331i</v>
      </c>
      <c r="DF262" s="240" t="str">
        <f t="shared" ca="1" si="423"/>
        <v>0,738267608991754-0,669126757387836i</v>
      </c>
      <c r="DG262" s="240" t="str">
        <f t="shared" ca="1" si="424"/>
        <v>1,10832917186456E-13+0,996378281547105i</v>
      </c>
      <c r="DH262" s="240" t="str">
        <f t="shared" ca="1" si="425"/>
        <v>-0,738267608991256-0,669126757388385i</v>
      </c>
      <c r="DI262" s="240" t="str">
        <f t="shared" ca="1" si="426"/>
        <v>0,991580447783571-0,0976621498437101i</v>
      </c>
      <c r="DJ262" s="240" t="str">
        <f t="shared" ca="1" si="427"/>
        <v>-0,59354184932868+0,800298539942597i</v>
      </c>
      <c r="DK262" s="240" t="str">
        <f t="shared" ca="1" si="428"/>
        <v>-0,1943837597967-0,977233152254907i</v>
      </c>
      <c r="DL262" s="240" t="str">
        <f t="shared" ca="1" si="429"/>
        <v>0,854622158465952+0,512240808797736i</v>
      </c>
      <c r="DM262" s="240" t="str">
        <f t="shared" ca="1" si="430"/>
        <v>-0,953474567260082+0,289233347881882i</v>
      </c>
      <c r="DN262" s="240" t="str">
        <f t="shared" ca="1" si="431"/>
        <v>0,426006609258728-0,900715298419341i</v>
      </c>
      <c r="DO262" s="240" t="str">
        <f t="shared" ca="1" si="432"/>
        <v>0,381297460716884+0,920533500959969i</v>
      </c>
      <c r="DP262" s="240" t="str">
        <f t="shared" ca="1" si="433"/>
        <v>-0,938134057667889-0,335669733193722i</v>
      </c>
      <c r="DQ262" s="240" t="str">
        <f t="shared" ca="1" si="434"/>
        <v>0,878727193831118-0,469689470565875i</v>
      </c>
      <c r="DR262" s="240" t="str">
        <f t="shared" ca="1" si="435"/>
        <v>-0,242100174102276+0,966518073104901i</v>
      </c>
      <c r="DS262" s="240" t="str">
        <f t="shared" ca="1" si="436"/>
        <v>-0,553558114054899-0,828458263464579i</v>
      </c>
      <c r="DT262" s="240" t="str">
        <f t="shared" ca="1" si="437"/>
        <v>0,985593991145405+0,146199057988869i</v>
      </c>
      <c r="DU262" s="240" t="str">
        <f t="shared" ca="1" si="438"/>
        <v>-0,770210827139515+0,632095690299993i</v>
      </c>
      <c r="DV262" s="240" t="str">
        <f t="shared" ca="1" si="439"/>
        <v>0,0488899650254832-0,995178100270785i</v>
      </c>
      <c r="DW262" s="240" t="str">
        <f t="shared" ca="1" si="440"/>
        <v>0,704545839508822+0,704545839509093i</v>
      </c>
      <c r="DX262" s="240" t="str">
        <f t="shared" ca="1" si="441"/>
        <v>-0,995178100270754+0,0488899650261186i</v>
      </c>
      <c r="DY262" s="240" t="str">
        <f t="shared" ca="1" si="442"/>
        <v>0,63209569030029-0,770210827139272i</v>
      </c>
      <c r="DZ262" s="240" t="str">
        <f t="shared" ca="1" si="443"/>
        <v>0,146199057988491+0,985593991145461i</v>
      </c>
      <c r="EA262" s="240" t="str">
        <f t="shared" ca="1" si="444"/>
        <v>-0,8284582634649-0,553558114054418i</v>
      </c>
      <c r="EB262" s="240" t="str">
        <f t="shared" ca="1" si="445"/>
        <v>0,966518073104993-0,242100174101904i</v>
      </c>
      <c r="EC262" s="240" t="str">
        <f t="shared" ca="1" si="446"/>
        <v>-0,469689470565314+0,878727193831418i</v>
      </c>
      <c r="ED262" s="240" t="str">
        <f t="shared" ca="1" si="447"/>
        <v>-0,335669733193361-0,938134057668017i</v>
      </c>
      <c r="EE262" s="240" t="str">
        <f t="shared" ca="1" si="448"/>
        <v>0,920533500960192+0,381297460716348i</v>
      </c>
      <c r="EF262" s="240" t="str">
        <f t="shared" ca="1" si="449"/>
        <v>-0,900715298419506+0,426006609258382i</v>
      </c>
      <c r="EG262" s="240" t="str">
        <f t="shared" ca="1" si="450"/>
        <v>0,289233347882249-0,95347456725997i</v>
      </c>
      <c r="EH262" s="240" t="str">
        <f t="shared" ca="1" si="451"/>
        <v>0,512240808798233+0,854622158465654i</v>
      </c>
      <c r="EI262" s="240" t="str">
        <f t="shared" ca="1" si="452"/>
        <v>-0,977233152254832-0,194383759797075i</v>
      </c>
      <c r="EJ262" s="240" t="str">
        <f t="shared" ca="1" si="453"/>
        <v>0,800298539942218-0,593541849329191i</v>
      </c>
      <c r="EK262" s="240" t="str">
        <f t="shared" ca="1" si="454"/>
        <v>-0,0976621498440915+0,991580447783533i</v>
      </c>
      <c r="EL262" s="240" t="str">
        <f t="shared" ca="1" si="455"/>
        <v>-0,669126757388101-0,738267608991514i</v>
      </c>
      <c r="EM262" s="240" t="str">
        <f t="shared" ca="1" si="456"/>
        <v>0,996378281547105+4,94114987771726E-13i</v>
      </c>
      <c r="EN262" s="240"/>
      <c r="EO262" s="240"/>
      <c r="EP262" s="240"/>
    </row>
    <row r="263" spans="1:146">
      <c r="A263" s="268">
        <f t="shared" si="323"/>
        <v>3.1835937500000024E-3</v>
      </c>
      <c r="B263" s="267">
        <v>163</v>
      </c>
      <c r="C263" s="266">
        <f t="shared" si="324"/>
        <v>32600</v>
      </c>
      <c r="N263" s="265">
        <f t="shared" ca="1" si="327"/>
        <v>2.9962740656168783</v>
      </c>
      <c r="O263" s="240">
        <f t="shared" ca="1" si="328"/>
        <v>0.99627406561687837</v>
      </c>
      <c r="P263" s="240" t="str">
        <f t="shared" ca="1" si="329"/>
        <v>-0,650739163800095+0,754387536030081i</v>
      </c>
      <c r="Q263" s="240" t="str">
        <f t="shared" ca="1" si="330"/>
        <v>-0,146183766335532-0,985490903195328i</v>
      </c>
      <c r="R263" s="240" t="str">
        <f t="shared" ca="1" si="331"/>
        <v>0,841705696302263+0,533004253860236i</v>
      </c>
      <c r="S263" s="240" t="str">
        <f t="shared" ca="1" si="332"/>
        <v>-0,95337483883271+0,289203095594578i</v>
      </c>
      <c r="T263" s="240" t="str">
        <f t="shared" ca="1" si="333"/>
        <v>0,403731411459642-0,910803470141385i</v>
      </c>
      <c r="U263" s="241" t="str">
        <f t="shared" ca="1" si="334"/>
        <v>0,425962051206979+0,900621088334226i</v>
      </c>
      <c r="V263" s="240" t="str">
        <f t="shared" ca="1" si="335"/>
        <v>-0,960185099414272-0,265719003241372i</v>
      </c>
      <c r="W263" s="240" t="str">
        <f t="shared" ca="1" si="336"/>
        <v>0,828371611085556-0,553500214786141i</v>
      </c>
      <c r="X263" s="240" t="str">
        <f t="shared" ca="1" si="337"/>
        <v>-0,121954581055604+0,988781620976207i</v>
      </c>
      <c r="Y263" s="240" t="str">
        <f t="shared" ca="1" si="338"/>
        <v>-0,669056770246844-0,738190390080801i</v>
      </c>
      <c r="Z263" s="240" t="str">
        <f t="shared" ca="1" si="339"/>
        <v>0,995974006494858-0,0244497895157769i</v>
      </c>
      <c r="AA263" s="240" t="str">
        <f t="shared" ca="1" si="340"/>
        <v>-0,632029576413779+0,770130267136023i</v>
      </c>
      <c r="AB263" s="240" t="str">
        <f t="shared" ca="1" si="341"/>
        <v>-0,170324895980784-0,98160656254424i</v>
      </c>
      <c r="AC263" s="240" t="str">
        <f t="shared" ca="1" si="342"/>
        <v>0,854532769480869+0,512187231102201i</v>
      </c>
      <c r="AD263" s="240" t="str">
        <f t="shared" ca="1" si="343"/>
        <v>-0,945990300897217+0,312512982816994i</v>
      </c>
      <c r="AE263" s="240" t="str">
        <f t="shared" ca="1" si="344"/>
        <v>0,381257579006622-0,920437217995227i</v>
      </c>
      <c r="AF263" s="240" t="str">
        <f t="shared" ca="1" si="345"/>
        <v>0,44793610734242+0,889896206059844i</v>
      </c>
      <c r="AG263" s="240" t="str">
        <f t="shared" ca="1" si="346"/>
        <v>-0,966416980395553-0,24207485169659i</v>
      </c>
      <c r="AH263" s="240" t="str">
        <f t="shared" ca="1" si="347"/>
        <v>0,814538545785142-0,573662767879362i</v>
      </c>
      <c r="AI263" s="240" t="str">
        <f t="shared" ca="1" si="348"/>
        <v>-0,0976519348963147+0,991476733681528i</v>
      </c>
      <c r="AJ263" s="240" t="str">
        <f t="shared" ca="1" si="349"/>
        <v>-0,68697136191288-0,721548585843218i</v>
      </c>
      <c r="AK263" s="240" t="str">
        <f t="shared" ca="1" si="350"/>
        <v>0,995074009873194-0,0488848513924869i</v>
      </c>
      <c r="AL263" s="240" t="str">
        <f t="shared" ca="1" si="351"/>
        <v>-0,612939278043703+0,785409100566099i</v>
      </c>
      <c r="AM263" s="240" t="str">
        <f t="shared" ca="1" si="352"/>
        <v>-0,194363428277463-0,977130938804527i</v>
      </c>
      <c r="AN263" s="240" t="str">
        <f t="shared" ca="1" si="353"/>
        <v>0,86684510407233+0,491061685907805i</v>
      </c>
      <c r="AO263" s="240" t="str">
        <f t="shared" ca="1" si="354"/>
        <v>-0,938035933777186+0,335634623904548i</v>
      </c>
      <c r="AP263" s="240" t="str">
        <f t="shared" ca="1" si="355"/>
        <v>0,358554091244336-0,929516528886244i</v>
      </c>
      <c r="AQ263" s="240" t="str">
        <f t="shared" ca="1" si="356"/>
        <v>0,469640343516113+0,878635283586342i</v>
      </c>
      <c r="AR263" s="240" t="str">
        <f t="shared" ca="1" si="357"/>
        <v>0,469640343516113+0,878635283586342i</v>
      </c>
      <c r="AS263" s="240" t="str">
        <f t="shared" ca="1" si="358"/>
        <v>0,800214832922067-0,593479767972164i</v>
      </c>
      <c r="AT263" s="240" t="str">
        <f t="shared" ca="1" si="359"/>
        <v>-0,0732904668630899+0,993574617876169i</v>
      </c>
      <c r="AU263" s="240" t="str">
        <f t="shared" ca="1" si="360"/>
        <v>-0,704472147717937-0,704472147718035i</v>
      </c>
      <c r="AV263" s="240" t="str">
        <f t="shared" ca="1" si="361"/>
        <v>0,99357461787618-0,073290466862937i</v>
      </c>
      <c r="AW263" s="240" t="str">
        <f t="shared" ca="1" si="362"/>
        <v>-0,593479767971479+0,800214832922574i</v>
      </c>
      <c r="AX263" s="240" t="str">
        <f t="shared" ca="1" si="363"/>
        <v>-0,218284883312465-0,972066727924605i</v>
      </c>
      <c r="AY263" s="240" t="str">
        <f t="shared" ca="1" si="364"/>
        <v>0,87863528358627+0,469640343516247i</v>
      </c>
      <c r="AZ263" s="240" t="str">
        <f t="shared" ca="1" si="365"/>
        <v>-0,929516528886294+0,358554091244207i</v>
      </c>
      <c r="BA263" s="240" t="str">
        <f t="shared" ca="1" si="366"/>
        <v>0,33563462390376-0,938035933777468i</v>
      </c>
      <c r="BB263" s="240" t="str">
        <f t="shared" ca="1" si="367"/>
        <v>0,491061685907672+0,866845104072406i</v>
      </c>
      <c r="BC263" s="240" t="str">
        <f t="shared" ca="1" si="368"/>
        <v>-0,977130938804499-0,1943634282776i</v>
      </c>
      <c r="BD263" s="240" t="str">
        <f t="shared" ca="1" si="369"/>
        <v>0,78540910056601-0,612939278043817i</v>
      </c>
      <c r="BE263" s="240" t="str">
        <f t="shared" ca="1" si="370"/>
        <v>-0,0488848513921309+0,995074009873212i</v>
      </c>
      <c r="BF263" s="240" t="str">
        <f t="shared" ca="1" si="371"/>
        <v>-0,721548585842984-0,686971361913125i</v>
      </c>
      <c r="BG263" s="240" t="str">
        <f t="shared" ca="1" si="372"/>
        <v>0,991476733681543-0,0976519348961621i</v>
      </c>
      <c r="BH263" s="240" t="str">
        <f t="shared" ca="1" si="373"/>
        <v>-0,573662767879233+0,814538545785232i</v>
      </c>
      <c r="BI263" s="240" t="str">
        <f t="shared" ca="1" si="374"/>
        <v>-0,242074851696922-0,966416980395469i</v>
      </c>
      <c r="BJ263" s="240" t="str">
        <f t="shared" ca="1" si="375"/>
        <v>0,889896206059685+0,447936107342734i</v>
      </c>
      <c r="BK263" s="240" t="str">
        <f t="shared" ca="1" si="376"/>
        <v>-0,920437217995281+0,381257579006493i</v>
      </c>
      <c r="BL263" s="240" t="str">
        <f t="shared" ca="1" si="377"/>
        <v>0,312512982816858-0,945990300897263i</v>
      </c>
      <c r="BM263" s="240" t="str">
        <f t="shared" ca="1" si="378"/>
        <v>0,512187231102513+0,854532769480683i</v>
      </c>
      <c r="BN263" s="240" t="str">
        <f t="shared" ca="1" si="379"/>
        <v>-0,981606562544181-0,170324895981122i</v>
      </c>
      <c r="BO263" s="240" t="str">
        <f t="shared" ca="1" si="380"/>
        <v>0,770130267136121-0,632029576413661i</v>
      </c>
      <c r="BP263" s="240" t="str">
        <f t="shared" ca="1" si="381"/>
        <v>-0,0244497895156186+0,995974006494862i</v>
      </c>
      <c r="BQ263" s="240" t="str">
        <f t="shared" ca="1" si="382"/>
        <v>-0,738190390081035-0,669056770246585i</v>
      </c>
      <c r="BR263" s="240" t="str">
        <f t="shared" ca="1" si="383"/>
        <v>0,988781620976251-0,121954581055249i</v>
      </c>
      <c r="BS263" s="240" t="str">
        <f t="shared" ca="1" si="384"/>
        <v>-0,553500214786257+0,828371611085478i</v>
      </c>
      <c r="BT263" s="240" t="str">
        <f t="shared" ca="1" si="385"/>
        <v>-0,265719003241515-0,960185099414233i</v>
      </c>
      <c r="BU263" s="240" t="str">
        <f t="shared" ca="1" si="386"/>
        <v>0,900621088334382+0,425962051206651i</v>
      </c>
      <c r="BV263" s="240" t="str">
        <f t="shared" ca="1" si="387"/>
        <v>-0,910803470141523+0,403731411459331i</v>
      </c>
      <c r="BW263" s="240" t="str">
        <f t="shared" ca="1" si="388"/>
        <v>0,289203095594725-0,953374838832666i</v>
      </c>
      <c r="BX263" s="240" t="str">
        <f t="shared" ca="1" si="389"/>
        <v>0,533004253860372+0,841705696302176i</v>
      </c>
      <c r="BY263" s="240" t="str">
        <f t="shared" ca="1" si="390"/>
        <v>-0,985490903195379-0,146183766335187i</v>
      </c>
      <c r="BZ263" s="240" t="str">
        <f t="shared" ca="1" si="391"/>
        <v>0,754387536030345-0,650739163799789i</v>
      </c>
      <c r="CA263" s="240" t="str">
        <f t="shared" ca="1" si="392"/>
        <v>-1,39138648879494E-13+0,996274065616878i</v>
      </c>
      <c r="CB263" s="240" t="str">
        <f t="shared" ca="1" si="393"/>
        <v>-0,754387536030144-0,650739163800022i</v>
      </c>
      <c r="CC263" s="240" t="str">
        <f t="shared" ca="1" si="394"/>
        <v>0,985490903195278-0,146183766335864i</v>
      </c>
      <c r="CD263" s="240" t="str">
        <f t="shared" ca="1" si="395"/>
        <v>-0,533004253860607+0,841705696302028i</v>
      </c>
      <c r="CE263" s="240" t="str">
        <f t="shared" ca="1" si="396"/>
        <v>-0,289203095594432-0,953374838832755i</v>
      </c>
      <c r="CF263" s="240" t="str">
        <f t="shared" ca="1" si="397"/>
        <v>0,910803470141399+0,403731411459611i</v>
      </c>
      <c r="CG263" s="240" t="str">
        <f t="shared" ca="1" si="398"/>
        <v>-0,900621088334089+0,42596205120727i</v>
      </c>
      <c r="CH263" s="240" t="str">
        <f t="shared" ca="1" si="399"/>
        <v>0,26571900324181-0,960185099414151i</v>
      </c>
      <c r="CI263" s="240" t="str">
        <f t="shared" ca="1" si="400"/>
        <v>0,553500214786002+0,828371611085649i</v>
      </c>
      <c r="CJ263" s="240" t="str">
        <f t="shared" ca="1" si="401"/>
        <v>-0,988781620976217-0,121954581055525i</v>
      </c>
      <c r="CK263" s="240" t="str">
        <f t="shared" ca="1" si="402"/>
        <v>0,738190390080557-0,669056770247114i</v>
      </c>
      <c r="CL263" s="240" t="str">
        <f t="shared" ca="1" si="403"/>
        <v>0,0244497895153122+0,995974006494869i</v>
      </c>
      <c r="CM263" s="240" t="str">
        <f t="shared" ca="1" si="404"/>
        <v>-0,770130267135945-0,632029576413876i</v>
      </c>
      <c r="CN263" s="240" t="str">
        <f t="shared" ca="1" si="405"/>
        <v>0,981606562544229-0,170324895980848i</v>
      </c>
      <c r="CO263" s="240" t="str">
        <f t="shared" ca="1" si="406"/>
        <v>-0,512187231101901+0,854532769481049i</v>
      </c>
      <c r="CP263" s="240" t="str">
        <f t="shared" ca="1" si="407"/>
        <v>-0,312512982816594-0,94599030089735i</v>
      </c>
      <c r="CQ263" s="240" t="str">
        <f t="shared" ca="1" si="408"/>
        <v>0,920437217995174+0,38125757900675i</v>
      </c>
      <c r="CR263" s="240" t="str">
        <f t="shared" ca="1" si="409"/>
        <v>-0,889896206059824+0,44793610734246i</v>
      </c>
      <c r="CS263" s="240" t="str">
        <f t="shared" ca="1" si="410"/>
        <v>0,242074851696258-0,966416980395636i</v>
      </c>
      <c r="CT263" s="240" t="str">
        <f t="shared" ca="1" si="411"/>
        <v>0,573662767879005+0,814538545785392i</v>
      </c>
      <c r="CU263" s="240" t="str">
        <f t="shared" ca="1" si="412"/>
        <v>-0,991476733681512-0,0976519348964673i</v>
      </c>
      <c r="CV263" s="240" t="str">
        <f t="shared" ca="1" si="413"/>
        <v>0,721548585843196-0,686971361912903i</v>
      </c>
      <c r="CW263" s="240" t="str">
        <f t="shared" ca="1" si="414"/>
        <v>0,0488848513928145+0,995074009873179i</v>
      </c>
      <c r="CX263" s="240" t="str">
        <f t="shared" ca="1" si="415"/>
        <v>-0,785409100565822-0,612939278044059i</v>
      </c>
      <c r="CY263" s="240" t="str">
        <f t="shared" ca="1" si="416"/>
        <v>0,97713093880456-0,194363428277299i</v>
      </c>
      <c r="CZ263" s="240" t="str">
        <f t="shared" ca="1" si="417"/>
        <v>-0,491061685907964+0,86684510407224i</v>
      </c>
      <c r="DA263" s="240" t="str">
        <f t="shared" ca="1" si="418"/>
        <v>-0,33563462390443-0,938035933777228i</v>
      </c>
      <c r="DB263" s="240" t="str">
        <f t="shared" ca="1" si="419"/>
        <v>0,929516528886183+0,358554091244493i</v>
      </c>
      <c r="DC263" s="240" t="str">
        <f t="shared" ca="1" si="420"/>
        <v>-0,878635283586401+0,469640343516002i</v>
      </c>
      <c r="DD263" s="240" t="str">
        <f t="shared" ca="1" si="421"/>
        <v>0,218284883312737-0,972066727924543i</v>
      </c>
      <c r="DE263" s="240" t="str">
        <f t="shared" ca="1" si="422"/>
        <v>0,593479767972051+0,80021483292215i</v>
      </c>
      <c r="DF263" s="240" t="str">
        <f t="shared" ca="1" si="423"/>
        <v>-0,993574617876159-0,0732904668632146i</v>
      </c>
      <c r="DG263" s="240" t="str">
        <f t="shared" ca="1" si="424"/>
        <v>0,704472147718134-0,704472147717838i</v>
      </c>
      <c r="DH263" s="240" t="str">
        <f t="shared" ca="1" si="425"/>
        <v>0,0732904668627983+0,99357461787619i</v>
      </c>
      <c r="DI263" s="240" t="str">
        <f t="shared" ca="1" si="426"/>
        <v>-0,800214832922475-0,593479767971614i</v>
      </c>
      <c r="DJ263" s="240" t="str">
        <f t="shared" ca="1" si="427"/>
        <v>0,972066727924424-0,218284883313269i</v>
      </c>
      <c r="DK263" s="240" t="str">
        <f t="shared" ca="1" si="428"/>
        <v>-0,469640343516371+0,878635283586204i</v>
      </c>
      <c r="DL263" s="240" t="str">
        <f t="shared" ca="1" si="429"/>
        <v>-0,35855409124405-0,929516528886355i</v>
      </c>
      <c r="DM263" s="240" t="str">
        <f t="shared" ca="1" si="430"/>
        <v>0,938035933777411+0,335634623903917i</v>
      </c>
      <c r="DN263" s="240" t="str">
        <f t="shared" ca="1" si="431"/>
        <v>-0,866845104072473+0,491061685907551i</v>
      </c>
      <c r="DO263" s="240" t="str">
        <f t="shared" ca="1" si="432"/>
        <v>0,194363428277764-0,977130938804467i</v>
      </c>
      <c r="DP263" s="240" t="str">
        <f t="shared" ca="1" si="433"/>
        <v>0,612939278043684+0,785409100566113i</v>
      </c>
      <c r="DQ263" s="240" t="str">
        <f t="shared" ca="1" si="434"/>
        <v>-0,995074009873205-0,0488848513922699i</v>
      </c>
      <c r="DR263" s="240" t="str">
        <f t="shared" ca="1" si="435"/>
        <v>0,686971361913245-0,721548585842869i</v>
      </c>
      <c r="DS263" s="240" t="str">
        <f t="shared" ca="1" si="436"/>
        <v>0,0976519348959955+0,991476733681559i</v>
      </c>
      <c r="DT263" s="240" t="str">
        <f t="shared" ca="1" si="437"/>
        <v>-0,814538545785153-0,573662767879347i</v>
      </c>
      <c r="DU263" s="240" t="str">
        <f t="shared" ca="1" si="438"/>
        <v>0,966416980395503-0,242074851696787i</v>
      </c>
      <c r="DV263" s="240" t="str">
        <f t="shared" ca="1" si="439"/>
        <v>-0,447936107342833+0,889896206059636i</v>
      </c>
      <c r="DW263" s="240" t="str">
        <f t="shared" ca="1" si="440"/>
        <v>-0,381257579006365-0,920437217995334i</v>
      </c>
      <c r="DX263" s="240" t="str">
        <f t="shared" ca="1" si="441"/>
        <v>0,945990300897219+0,31251298281699i</v>
      </c>
      <c r="DY263" s="240" t="str">
        <f t="shared" ca="1" si="442"/>
        <v>-0,854532769480768+0,51218723110237i</v>
      </c>
      <c r="DZ263" s="240" t="str">
        <f t="shared" ca="1" si="443"/>
        <v>0,170324895980311-0,981606562544322i</v>
      </c>
      <c r="EA263" s="240" t="str">
        <f t="shared" ca="1" si="444"/>
        <v>0,632029576413553+0,77013026713621i</v>
      </c>
      <c r="EB263" s="240" t="str">
        <f t="shared" ca="1" si="445"/>
        <v>-0,995974006494857-0,0244497895157861i</v>
      </c>
      <c r="EC263" s="240" t="str">
        <f t="shared" ca="1" si="446"/>
        <v>0,66905677024671-0,738190390080923i</v>
      </c>
      <c r="ED263" s="240" t="str">
        <f t="shared" ca="1" si="447"/>
        <v>0,121954581056122+0,988781620976143i</v>
      </c>
      <c r="EE263" s="240" t="str">
        <f t="shared" ca="1" si="448"/>
        <v>-0,828371611085386-0,553500214786396i</v>
      </c>
      <c r="EF263" s="240" t="str">
        <f t="shared" ca="1" si="449"/>
        <v>0,960185099414277-0,265719003241353i</v>
      </c>
      <c r="EG263" s="240" t="str">
        <f t="shared" ca="1" si="450"/>
        <v>-0,425962051206777+0,900621088334322i</v>
      </c>
      <c r="EH263" s="240" t="str">
        <f t="shared" ca="1" si="451"/>
        <v>-0,403731411459177-0,910803470141591i</v>
      </c>
      <c r="EI263" s="240" t="str">
        <f t="shared" ca="1" si="452"/>
        <v>0,953374838832618+0,289203095594885i</v>
      </c>
      <c r="EJ263" s="240" t="str">
        <f t="shared" ca="1" si="453"/>
        <v>-0,841705696302251+0,533004253860254i</v>
      </c>
      <c r="EK263" s="240" t="str">
        <f t="shared" ca="1" si="454"/>
        <v>0,146183766335325-0,985490903195359i</v>
      </c>
      <c r="EL263" s="240" t="str">
        <f t="shared" ca="1" si="455"/>
        <v>0,650739163800434+0,754387536029789i</v>
      </c>
      <c r="EM263" s="240" t="str">
        <f t="shared" ca="1" si="456"/>
        <v>-0,996274065616878-2,78277297758986E-13i</v>
      </c>
      <c r="EN263" s="240"/>
      <c r="EO263" s="240"/>
      <c r="EP263" s="240"/>
    </row>
    <row r="264" spans="1:146">
      <c r="A264" s="268">
        <f t="shared" si="323"/>
        <v>3.2031250000000024E-3</v>
      </c>
      <c r="B264" s="267">
        <v>164</v>
      </c>
      <c r="C264" s="266">
        <f t="shared" si="324"/>
        <v>32800</v>
      </c>
      <c r="N264" s="265">
        <f t="shared" ca="1" si="327"/>
        <v>2.9961613864645491</v>
      </c>
      <c r="O264" s="240">
        <f t="shared" ca="1" si="328"/>
        <v>0.99616138646454921</v>
      </c>
      <c r="P264" s="240" t="str">
        <f t="shared" ca="1" si="329"/>
        <v>-0,631958093516257+0,770043164973413i</v>
      </c>
      <c r="Q264" s="240" t="str">
        <f t="shared" ca="1" si="330"/>
        <v>-0,194341445665397-0,977020424750504i</v>
      </c>
      <c r="R264" s="240" t="str">
        <f t="shared" ca="1" si="331"/>
        <v>0,87853590944584+0,469587226931423i</v>
      </c>
      <c r="S264" s="240" t="str">
        <f t="shared" ca="1" si="332"/>
        <v>-0,920333116032659+0,381214458561829i</v>
      </c>
      <c r="T264" s="240" t="str">
        <f t="shared" ca="1" si="333"/>
        <v>0,289170386563231-0,953267011606845i</v>
      </c>
      <c r="U264" s="241" t="str">
        <f t="shared" ca="1" si="334"/>
        <v>0,55343761360321+0,828277921794465i</v>
      </c>
      <c r="V264" s="240" t="str">
        <f t="shared" ca="1" si="335"/>
        <v>-0,991364597110123-0,0976408904079438i</v>
      </c>
      <c r="W264" s="240" t="str">
        <f t="shared" ca="1" si="336"/>
        <v>0,704392471525263-0,704392471525288i</v>
      </c>
      <c r="X264" s="240" t="str">
        <f t="shared" ca="1" si="337"/>
        <v>0,0976408904079854+0,991364597110119i</v>
      </c>
      <c r="Y264" s="240" t="str">
        <f t="shared" ca="1" si="338"/>
        <v>-0,828277921794431-0,553437613603259i</v>
      </c>
      <c r="Z264" s="240" t="str">
        <f t="shared" ca="1" si="339"/>
        <v>0,953267011606863-0,289170386563173i</v>
      </c>
      <c r="AA264" s="240" t="str">
        <f t="shared" ca="1" si="340"/>
        <v>-0,381214458561797+0,920333116032673i</v>
      </c>
      <c r="AB264" s="240" t="str">
        <f t="shared" ca="1" si="341"/>
        <v>-0,469587226931457-0,878535909445822i</v>
      </c>
      <c r="AC264" s="240" t="str">
        <f t="shared" ca="1" si="342"/>
        <v>0,9770204247505+0,194341445665417i</v>
      </c>
      <c r="AD264" s="240" t="str">
        <f t="shared" ca="1" si="343"/>
        <v>-0,770043164973439+0,631958093516224i</v>
      </c>
      <c r="AE264" s="240" t="str">
        <f t="shared" ca="1" si="344"/>
        <v>-3,46583864857408E-14-0,996161386464549i</v>
      </c>
      <c r="AF264" s="240" t="str">
        <f t="shared" ca="1" si="345"/>
        <v>0,770043164973425+0,631958093516242i</v>
      </c>
      <c r="AG264" s="240" t="str">
        <f t="shared" ca="1" si="346"/>
        <v>-0,977020424750503+0,194341445665401i</v>
      </c>
      <c r="AH264" s="240" t="str">
        <f t="shared" ca="1" si="347"/>
        <v>0,469587226931477-0,878535909445811i</v>
      </c>
      <c r="AI264" s="240" t="str">
        <f t="shared" ca="1" si="348"/>
        <v>0,381214458561776+0,920333116032682i</v>
      </c>
      <c r="AJ264" s="240" t="str">
        <f t="shared" ca="1" si="349"/>
        <v>-0,953267011606854-0,289170386563201i</v>
      </c>
      <c r="AK264" s="240" t="str">
        <f t="shared" ca="1" si="350"/>
        <v>0,828277921794443-0,553437613603241i</v>
      </c>
      <c r="AL264" s="240" t="str">
        <f t="shared" ca="1" si="351"/>
        <v>-0,0976408904080009+0,991364597110117i</v>
      </c>
      <c r="AM264" s="240" t="str">
        <f t="shared" ca="1" si="352"/>
        <v>-0,704392471525242-0,704392471525309i</v>
      </c>
      <c r="AN264" s="240" t="str">
        <f t="shared" ca="1" si="353"/>
        <v>0,991364597110125-0,0976408904079213i</v>
      </c>
      <c r="AO264" s="240" t="str">
        <f t="shared" ca="1" si="354"/>
        <v>-0,553437613603225+0,828277921794454i</v>
      </c>
      <c r="AP264" s="240" t="str">
        <f t="shared" ca="1" si="355"/>
        <v>-0,289170386563301-0,953267011606824i</v>
      </c>
      <c r="AQ264" s="240" t="str">
        <f t="shared" ca="1" si="356"/>
        <v>0,920333116032727+0,381214458561666i</v>
      </c>
      <c r="AR264" s="240" t="str">
        <f t="shared" ca="1" si="357"/>
        <v>0,920333116032727+0,381214458561666i</v>
      </c>
      <c r="AS264" s="240" t="str">
        <f t="shared" ca="1" si="358"/>
        <v>0,194341445665092-0,977020424750565i</v>
      </c>
      <c r="AT264" s="240" t="str">
        <f t="shared" ca="1" si="359"/>
        <v>0,631958093516563+0,770043164973161i</v>
      </c>
      <c r="AU264" s="240" t="str">
        <f t="shared" ca="1" si="360"/>
        <v>-0,996161386464549+4,65693305577855E-13i</v>
      </c>
      <c r="AV264" s="240" t="str">
        <f t="shared" ca="1" si="361"/>
        <v>0,631958093516599-0,770043164973133i</v>
      </c>
      <c r="AW264" s="240" t="str">
        <f t="shared" ca="1" si="362"/>
        <v>0,194341445665047+0,977020424750574i</v>
      </c>
      <c r="AX264" s="240" t="str">
        <f t="shared" ca="1" si="363"/>
        <v>-0,878535909445694-0,469587226931696i</v>
      </c>
      <c r="AY264" s="240" t="str">
        <f t="shared" ca="1" si="364"/>
        <v>0,92033311603275-0,381214458561611i</v>
      </c>
      <c r="AZ264" s="240" t="str">
        <f t="shared" ca="1" si="365"/>
        <v>-0,289170386563358+0,953267011606807i</v>
      </c>
      <c r="BA264" s="240" t="str">
        <f t="shared" ca="1" si="366"/>
        <v>-0,553437613603188-0,828277921794479i</v>
      </c>
      <c r="BB264" s="240" t="str">
        <f t="shared" ca="1" si="367"/>
        <v>0,991364597110121+0,0976408904079664i</v>
      </c>
      <c r="BC264" s="240" t="str">
        <f t="shared" ca="1" si="368"/>
        <v>-0,704392471525205+0,704392471525347i</v>
      </c>
      <c r="BD264" s="240" t="str">
        <f t="shared" ca="1" si="369"/>
        <v>-0,0976408904081671-0,991364597110101i</v>
      </c>
      <c r="BE264" s="240" t="str">
        <f t="shared" ca="1" si="370"/>
        <v>0,828277921794592+0,55343761360302i</v>
      </c>
      <c r="BF264" s="240" t="str">
        <f t="shared" ca="1" si="371"/>
        <v>-0,953267011606756+0,289170386563524i</v>
      </c>
      <c r="BG264" s="240" t="str">
        <f t="shared" ca="1" si="372"/>
        <v>0,381214458561451-0,920333116032816i</v>
      </c>
      <c r="BH264" s="240" t="str">
        <f t="shared" ca="1" si="373"/>
        <v>0,469587226931875+0,878535909445598i</v>
      </c>
      <c r="BI264" s="240" t="str">
        <f t="shared" ca="1" si="374"/>
        <v>-0,977020424750421-0,194341445665821i</v>
      </c>
      <c r="BJ264" s="240" t="str">
        <f t="shared" ca="1" si="375"/>
        <v>0,770043164973651-0,631958093515967i</v>
      </c>
      <c r="BK264" s="240" t="str">
        <f t="shared" ca="1" si="376"/>
        <v>-2,9240137314915E-13+0,996161386464549i</v>
      </c>
      <c r="BL264" s="240" t="str">
        <f t="shared" ca="1" si="377"/>
        <v>-0,77004316497328-0,631958093516419i</v>
      </c>
      <c r="BM264" s="240" t="str">
        <f t="shared" ca="1" si="378"/>
        <v>0,977020424750529-0,194341445665275i</v>
      </c>
      <c r="BN264" s="240" t="str">
        <f t="shared" ca="1" si="379"/>
        <v>-0,469587226931491+0,878535909445804i</v>
      </c>
      <c r="BO264" s="240" t="str">
        <f t="shared" ca="1" si="380"/>
        <v>-0,381214458561852-0,920333116032649i</v>
      </c>
      <c r="BP264" s="240" t="str">
        <f t="shared" ca="1" si="381"/>
        <v>0,953267011606882+0,289170386563107i</v>
      </c>
      <c r="BQ264" s="240" t="str">
        <f t="shared" ca="1" si="382"/>
        <v>-0,82827792179435+0,553437613603381i</v>
      </c>
      <c r="BR264" s="240" t="str">
        <f t="shared" ca="1" si="383"/>
        <v>0,0976408904077347-0,991364597110144i</v>
      </c>
      <c r="BS264" s="240" t="str">
        <f t="shared" ca="1" si="384"/>
        <v>0,704392471525511+0,70439247152504i</v>
      </c>
      <c r="BT264" s="240" t="str">
        <f t="shared" ca="1" si="385"/>
        <v>-0,991364597110078+0,0976408904083988i</v>
      </c>
      <c r="BU264" s="240" t="str">
        <f t="shared" ca="1" si="386"/>
        <v>0,553437613603674-0,828277921794155i</v>
      </c>
      <c r="BV264" s="240" t="str">
        <f t="shared" ca="1" si="387"/>
        <v>0,289170386562799+0,953267011606976i</v>
      </c>
      <c r="BW264" s="240" t="str">
        <f t="shared" ca="1" si="388"/>
        <v>-0,920333116032526-0,381214458562151i</v>
      </c>
      <c r="BX264" s="240" t="str">
        <f t="shared" ca="1" si="389"/>
        <v>0,878535909445956-0,469587226931206i</v>
      </c>
      <c r="BY264" s="240" t="str">
        <f t="shared" ca="1" si="390"/>
        <v>-0,194341445665593+0,977020424750465i</v>
      </c>
      <c r="BZ264" s="240" t="str">
        <f t="shared" ca="1" si="391"/>
        <v>-0,631958093516169-0,770043164973486i</v>
      </c>
      <c r="CA264" s="240" t="str">
        <f t="shared" ca="1" si="392"/>
        <v>0,996161386464549+3,12421108883396E-14i</v>
      </c>
      <c r="CB264" s="240" t="str">
        <f t="shared" ca="1" si="393"/>
        <v>-0,631958093516216+0,770043164973446i</v>
      </c>
      <c r="CC264" s="240" t="str">
        <f t="shared" ca="1" si="394"/>
        <v>-0,194341445665532-0,977020424750478i</v>
      </c>
      <c r="CD264" s="240" t="str">
        <f t="shared" ca="1" si="395"/>
        <v>0,878535909445926+0,469587226931261i</v>
      </c>
      <c r="CE264" s="240" t="str">
        <f t="shared" ca="1" si="396"/>
        <v>-0,920333116032572+0,381214458562042i</v>
      </c>
      <c r="CF264" s="240" t="str">
        <f t="shared" ca="1" si="397"/>
        <v>0,289170386562912-0,953267011606941i</v>
      </c>
      <c r="CG264" s="240" t="str">
        <f t="shared" ca="1" si="398"/>
        <v>0,553437613603574+0,828277921794221i</v>
      </c>
      <c r="CH264" s="240" t="str">
        <f t="shared" ca="1" si="399"/>
        <v>-0,991364597110072-0,097640890408461i</v>
      </c>
      <c r="CI264" s="240" t="str">
        <f t="shared" ca="1" si="400"/>
        <v>0,704392471525596-0,704392471524956i</v>
      </c>
      <c r="CJ264" s="240" t="str">
        <f t="shared" ca="1" si="401"/>
        <v>0,0976408904076162+0,991364597110155i</v>
      </c>
      <c r="CK264" s="240" t="str">
        <f t="shared" ca="1" si="402"/>
        <v>-0,828277921794284-0,55343761360348i</v>
      </c>
      <c r="CL264" s="240" t="str">
        <f t="shared" ca="1" si="403"/>
        <v>0,953267011606908-0,289170386563021i</v>
      </c>
      <c r="CM264" s="240" t="str">
        <f t="shared" ca="1" si="404"/>
        <v>-0,381214458561936+0,920333116032615i</v>
      </c>
      <c r="CN264" s="240" t="str">
        <f t="shared" ca="1" si="405"/>
        <v>-0,469587226931412-0,878535909445846i</v>
      </c>
      <c r="CO264" s="240" t="str">
        <f t="shared" ca="1" si="406"/>
        <v>0,977020424750511+0,194341445665365i</v>
      </c>
      <c r="CP264" s="240" t="str">
        <f t="shared" ca="1" si="407"/>
        <v>-0,770043164973338+0,631958093516348i</v>
      </c>
      <c r="CQ264" s="240" t="str">
        <f t="shared" ca="1" si="408"/>
        <v>-2,01604541900588E-13-0,996161386464549i</v>
      </c>
      <c r="CR264" s="240" t="str">
        <f t="shared" ca="1" si="409"/>
        <v>0,770043164973593+0,631958093516037i</v>
      </c>
      <c r="CS264" s="240" t="str">
        <f t="shared" ca="1" si="410"/>
        <v>-0,977020424750433+0,19434144566576i</v>
      </c>
      <c r="CT264" s="240" t="str">
        <f t="shared" ca="1" si="411"/>
        <v>0,469587226931056-0,878535909446037i</v>
      </c>
      <c r="CU264" s="240" t="str">
        <f t="shared" ca="1" si="412"/>
        <v>0,381214458562309+0,920333116032461i</v>
      </c>
      <c r="CV264" s="240" t="str">
        <f t="shared" ca="1" si="413"/>
        <v>-0,95326701160673-0,289170386563611i</v>
      </c>
      <c r="CW264" s="240" t="str">
        <f t="shared" ca="1" si="414"/>
        <v>0,828277921794627-0,553437613602967i</v>
      </c>
      <c r="CX264" s="240" t="str">
        <f t="shared" ca="1" si="415"/>
        <v>-0,0976408904082292+0,991364597110095i</v>
      </c>
      <c r="CY264" s="240" t="str">
        <f t="shared" ca="1" si="416"/>
        <v>-0,704392471525161-0,704392471525391i</v>
      </c>
      <c r="CZ264" s="240" t="str">
        <f t="shared" ca="1" si="417"/>
        <v>0,991364597110132-0,0976408904078479i</v>
      </c>
      <c r="DA264" s="240" t="str">
        <f t="shared" ca="1" si="418"/>
        <v>-0,553437613603286+0,828277921794414i</v>
      </c>
      <c r="DB264" s="240" t="str">
        <f t="shared" ca="1" si="419"/>
        <v>-0,289170386563244-0,953267011606841i</v>
      </c>
      <c r="DC264" s="240" t="str">
        <f t="shared" ca="1" si="420"/>
        <v>0,920333116032704+0,381214458561721i</v>
      </c>
      <c r="DD264" s="240" t="str">
        <f t="shared" ca="1" si="421"/>
        <v>-0,878535909445737+0,469587226931617i</v>
      </c>
      <c r="DE264" s="240" t="str">
        <f t="shared" ca="1" si="422"/>
        <v>0,194341445665136-0,977020424750556i</v>
      </c>
      <c r="DF264" s="240" t="str">
        <f t="shared" ca="1" si="423"/>
        <v>0,631958093516528+0,77004316497319i</v>
      </c>
      <c r="DG264" s="240" t="str">
        <f t="shared" ca="1" si="424"/>
        <v>-0,996161386464549+4,34451194689516E-13i</v>
      </c>
      <c r="DH264" s="240" t="str">
        <f t="shared" ca="1" si="425"/>
        <v>0,631958093516645-0,770043164973095i</v>
      </c>
      <c r="DI264" s="240" t="str">
        <f t="shared" ca="1" si="426"/>
        <v>0,194341445664989+0,977020424750586i</v>
      </c>
      <c r="DJ264" s="240" t="str">
        <f t="shared" ca="1" si="427"/>
        <v>-0,878535909445665-0,469587226931749i</v>
      </c>
      <c r="DK264" s="240" t="str">
        <f t="shared" ca="1" si="428"/>
        <v>0,920333116032762-0,381214458561582i</v>
      </c>
      <c r="DL264" s="240" t="str">
        <f t="shared" ca="1" si="429"/>
        <v>-0,289170386563387+0,953267011606798i</v>
      </c>
      <c r="DM264" s="240" t="str">
        <f t="shared" ca="1" si="430"/>
        <v>-0,553437613603162-0,828277921794497i</v>
      </c>
      <c r="DN264" s="240" t="str">
        <f t="shared" ca="1" si="431"/>
        <v>0,991364597110118+0,0976408904079975i</v>
      </c>
      <c r="DO264" s="240" t="str">
        <f t="shared" ca="1" si="432"/>
        <v>-0,704392471525226+0,704392471525325i</v>
      </c>
      <c r="DP264" s="240" t="str">
        <f t="shared" ca="1" si="433"/>
        <v>-0,097640890408136-0,991364597110104i</v>
      </c>
      <c r="DQ264" s="240" t="str">
        <f t="shared" ca="1" si="434"/>
        <v>0,828277921794574+0,553437613603046i</v>
      </c>
      <c r="DR264" s="240" t="str">
        <f t="shared" ca="1" si="435"/>
        <v>-0,953267011606774+0,289170386563467i</v>
      </c>
      <c r="DS264" s="240" t="str">
        <f t="shared" ca="1" si="436"/>
        <v>0,381214458561506-0,920333116032793i</v>
      </c>
      <c r="DT264" s="240" t="str">
        <f t="shared" ca="1" si="437"/>
        <v>0,469587226931822+0,878535909445626i</v>
      </c>
      <c r="DU264" s="240" t="str">
        <f t="shared" ca="1" si="438"/>
        <v>-0,977020424750415-0,194341445665852i</v>
      </c>
      <c r="DV264" s="240" t="str">
        <f t="shared" ca="1" si="439"/>
        <v>0,770043164973689-0,631958093515921i</v>
      </c>
      <c r="DW264" s="240" t="str">
        <f t="shared" ca="1" si="440"/>
        <v>-3,51956093509374E-13+0,996161386464549i</v>
      </c>
      <c r="DX264" s="240" t="str">
        <f t="shared" ca="1" si="441"/>
        <v>-0,770043164973243-0,631958093516465i</v>
      </c>
      <c r="DY264" s="240" t="str">
        <f t="shared" ca="1" si="442"/>
        <v>0,97702042475054-0,194341445665217i</v>
      </c>
      <c r="DZ264" s="240" t="str">
        <f t="shared" ca="1" si="443"/>
        <v>-0,469587226931544+0,878535909445776i</v>
      </c>
      <c r="EA264" s="240" t="str">
        <f t="shared" ca="1" si="444"/>
        <v>-0,381214458561798-0,920333116032672i</v>
      </c>
      <c r="EB264" s="240" t="str">
        <f t="shared" ca="1" si="445"/>
        <v>0,953267011606864+0,289170386563165i</v>
      </c>
      <c r="EC264" s="240" t="str">
        <f t="shared" ca="1" si="446"/>
        <v>-0,828277921794368+0,553437613603355i</v>
      </c>
      <c r="ED264" s="240" t="str">
        <f t="shared" ca="1" si="447"/>
        <v>0,0976408904077658-0,991364597110141i</v>
      </c>
      <c r="EE264" s="240" t="str">
        <f t="shared" ca="1" si="448"/>
        <v>0,704392471525489+0,704392471525062i</v>
      </c>
      <c r="EF264" s="240" t="str">
        <f t="shared" ca="1" si="449"/>
        <v>-0,991364597110081+0,0976408904083677i</v>
      </c>
      <c r="EG264" s="240" t="str">
        <f t="shared" ca="1" si="450"/>
        <v>0,553437613602852-0,828277921794703i</v>
      </c>
      <c r="EH264" s="240" t="str">
        <f t="shared" ca="1" si="451"/>
        <v>0,289170386562768+0,953267011606985i</v>
      </c>
      <c r="EI264" s="240" t="str">
        <f t="shared" ca="1" si="452"/>
        <v>-0,920333116032514-0,38121445856218i</v>
      </c>
      <c r="EJ264" s="240" t="str">
        <f t="shared" ca="1" si="453"/>
        <v>0,878535909445971-0,469587226931178i</v>
      </c>
      <c r="EK264" s="240" t="str">
        <f t="shared" ca="1" si="454"/>
        <v>-0,194341445665624+0,977020424750459i</v>
      </c>
      <c r="EL264" s="240" t="str">
        <f t="shared" ca="1" si="455"/>
        <v>-0,631958093516145-0,770043164973506i</v>
      </c>
      <c r="EM264" s="240" t="str">
        <f t="shared" ca="1" si="456"/>
        <v>0,996161386464549+6,24842217766791E-14i</v>
      </c>
      <c r="EN264" s="240"/>
      <c r="EO264" s="240"/>
      <c r="EP264" s="240"/>
    </row>
    <row r="265" spans="1:146">
      <c r="A265" s="268">
        <f t="shared" si="323"/>
        <v>3.2226562500000024E-3</v>
      </c>
      <c r="B265" s="267">
        <v>165</v>
      </c>
      <c r="C265" s="266">
        <f t="shared" si="324"/>
        <v>33000</v>
      </c>
      <c r="N265" s="265">
        <f t="shared" ca="1" si="327"/>
        <v>2.9960393274670012</v>
      </c>
      <c r="O265" s="240">
        <f t="shared" ca="1" si="328"/>
        <v>0.99603932746700119</v>
      </c>
      <c r="P265" s="240" t="str">
        <f t="shared" ca="1" si="329"/>
        <v>-0,612794859718383+0,785224045584216i</v>
      </c>
      <c r="Q265" s="240" t="str">
        <f t="shared" ca="1" si="330"/>
        <v>-0,242017814978652-0,966189277053868i</v>
      </c>
      <c r="R265" s="240" t="str">
        <f t="shared" ca="1" si="331"/>
        <v>0,910588870234724+0,403636285863354i</v>
      </c>
      <c r="S265" s="240" t="str">
        <f t="shared" ca="1" si="332"/>
        <v>-0,878428263020369+0,469529688718332i</v>
      </c>
      <c r="T265" s="240" t="str">
        <f t="shared" ca="1" si="333"/>
        <v>0,170284764703264-0,981375280293359i</v>
      </c>
      <c r="U265" s="241" t="str">
        <f t="shared" ca="1" si="334"/>
        <v>0,668899129740298+0,738016460584442i</v>
      </c>
      <c r="V265" s="240" t="str">
        <f t="shared" ca="1" si="335"/>
        <v>-0,993340515759505+0,0732731984531663i</v>
      </c>
      <c r="W265" s="240" t="str">
        <f t="shared" ca="1" si="336"/>
        <v>0,553369801257563-0,828176433447053i</v>
      </c>
      <c r="X265" s="240" t="str">
        <f t="shared" ca="1" si="337"/>
        <v>0,312439349745559+0,945767410408864i</v>
      </c>
      <c r="Y265" s="240" t="str">
        <f t="shared" ca="1" si="338"/>
        <v>-0,937814917465434-0,335555543003269i</v>
      </c>
      <c r="Z265" s="240" t="str">
        <f t="shared" ca="1" si="339"/>
        <v>0,841507376939427-0,532878669508773i</v>
      </c>
      <c r="AA265" s="240" t="str">
        <f t="shared" ca="1" si="340"/>
        <v>-0,0976289265341081+0,991243125860005i</v>
      </c>
      <c r="AB265" s="240" t="str">
        <f t="shared" ca="1" si="341"/>
        <v>-0,721378577422912-0,686809500441143i</v>
      </c>
      <c r="AC265" s="240" t="str">
        <f t="shared" ca="1" si="342"/>
        <v>0,985258705731476-0,146149323095432i</v>
      </c>
      <c r="AD265" s="240" t="str">
        <f t="shared" ca="1" si="343"/>
        <v>-0,49094598389825+0,86664086146171i</v>
      </c>
      <c r="AE265" s="240" t="str">
        <f t="shared" ca="1" si="344"/>
        <v>-0,381167748605706-0,920220348223062i</v>
      </c>
      <c r="AF265" s="240" t="str">
        <f t="shared" ca="1" si="345"/>
        <v>0,959958864403687+0,265656395582149i</v>
      </c>
      <c r="AG265" s="240" t="str">
        <f t="shared" ca="1" si="346"/>
        <v>-0,800026289472393+0,593339934619229i</v>
      </c>
      <c r="AH265" s="240" t="str">
        <f t="shared" ca="1" si="347"/>
        <v>0,024444028753144-0,995739339043724i</v>
      </c>
      <c r="AI265" s="240" t="str">
        <f t="shared" ca="1" si="348"/>
        <v>0,769948812092411+0,631880660107904i</v>
      </c>
      <c r="AJ265" s="240" t="str">
        <f t="shared" ca="1" si="349"/>
        <v>-0,971837693411687+0,218233451893078i</v>
      </c>
      <c r="AK265" s="240" t="str">
        <f t="shared" ca="1" si="350"/>
        <v>0,425861687715426-0,900408887560027i</v>
      </c>
      <c r="AL265" s="240" t="str">
        <f t="shared" ca="1" si="351"/>
        <v>0,447830566410681+0,889686532239982i</v>
      </c>
      <c r="AM265" s="240" t="str">
        <f t="shared" ca="1" si="352"/>
        <v>-0,976900711082362-0,194317633136293i</v>
      </c>
      <c r="AN265" s="240" t="str">
        <f t="shared" ca="1" si="353"/>
        <v>0,754209790226595-0,650585839215142i</v>
      </c>
      <c r="AO265" s="240" t="str">
        <f t="shared" ca="1" si="354"/>
        <v>0,0488733333370406+0,994839554475717i</v>
      </c>
      <c r="AP265" s="240" t="str">
        <f t="shared" ca="1" si="355"/>
        <v>-0,814346627438443-0,573527603730239i</v>
      </c>
      <c r="AQ265" s="240" t="str">
        <f t="shared" ca="1" si="356"/>
        <v>0,953150208428641-0,289134954706887i</v>
      </c>
      <c r="AR265" s="240" t="str">
        <f t="shared" ca="1" si="357"/>
        <v>0,953150208428641-0,289134954706887i</v>
      </c>
      <c r="AS265" s="240" t="str">
        <f t="shared" ca="1" si="358"/>
        <v>-0,512066551575336-0,854331427853769i</v>
      </c>
      <c r="AT265" s="240" t="str">
        <f t="shared" ca="1" si="359"/>
        <v>0,988548648166476+0,121925846600086i</v>
      </c>
      <c r="AU265" s="240" t="str">
        <f t="shared" ca="1" si="360"/>
        <v>-0,704306162780377+0,704306162780432i</v>
      </c>
      <c r="AV265" s="240" t="str">
        <f t="shared" ca="1" si="361"/>
        <v>-0,121925846600148-0,988548648166469i</v>
      </c>
      <c r="AW265" s="240" t="str">
        <f t="shared" ca="1" si="362"/>
        <v>0,854331427853794+0,512066551575294i</v>
      </c>
      <c r="AX265" s="240" t="str">
        <f t="shared" ca="1" si="363"/>
        <v>-0,929297519883002+0,358469610148778i</v>
      </c>
      <c r="AY265" s="240" t="str">
        <f t="shared" ca="1" si="364"/>
        <v>0,289134954706828-0,953150208428659i</v>
      </c>
      <c r="AZ265" s="240" t="str">
        <f t="shared" ca="1" si="365"/>
        <v>0,573527603729468+0,814346627438986i</v>
      </c>
      <c r="BA265" s="240" t="str">
        <f t="shared" ca="1" si="366"/>
        <v>-0,994839554475719-0,0488733333369923i</v>
      </c>
      <c r="BB265" s="240" t="str">
        <f t="shared" ca="1" si="367"/>
        <v>0,650585839215095-0,754209790226636i</v>
      </c>
      <c r="BC265" s="240" t="str">
        <f t="shared" ca="1" si="368"/>
        <v>0,194317633136548+0,976900711082312i</v>
      </c>
      <c r="BD265" s="240" t="str">
        <f t="shared" ca="1" si="369"/>
        <v>-0,889686532240049-0,44783056641055i</v>
      </c>
      <c r="BE265" s="240" t="str">
        <f t="shared" ca="1" si="370"/>
        <v>0,900408887560006-0,42586168771547i</v>
      </c>
      <c r="BF265" s="240" t="str">
        <f t="shared" ca="1" si="371"/>
        <v>-0,218233451893017+0,9718376934117i</v>
      </c>
      <c r="BG265" s="240" t="str">
        <f t="shared" ca="1" si="372"/>
        <v>-0,631880660107876-0,769948812092434i</v>
      </c>
      <c r="BH265" s="240" t="str">
        <f t="shared" ca="1" si="373"/>
        <v>0,995739339043728-0,0244440287529942i</v>
      </c>
      <c r="BI265" s="240" t="str">
        <f t="shared" ca="1" si="374"/>
        <v>-0,593339934619429+0,800026289472244i</v>
      </c>
      <c r="BJ265" s="240" t="str">
        <f t="shared" ca="1" si="375"/>
        <v>-0,265656395581827-0,959958864403776i</v>
      </c>
      <c r="BK265" s="240" t="str">
        <f t="shared" ca="1" si="376"/>
        <v>0,920220348222896+0,381167748606105i</v>
      </c>
      <c r="BL265" s="240" t="str">
        <f t="shared" ca="1" si="377"/>
        <v>-0,866640861461491+0,490945983898637i</v>
      </c>
      <c r="BM265" s="240" t="str">
        <f t="shared" ca="1" si="378"/>
        <v>0,146149323095069-0,98525870573153i</v>
      </c>
      <c r="BN265" s="240" t="str">
        <f t="shared" ca="1" si="379"/>
        <v>0,686809500441332+0,721378577422731i</v>
      </c>
      <c r="BO265" s="240" t="str">
        <f t="shared" ca="1" si="380"/>
        <v>-0,99124312585999+0,0976289265342618i</v>
      </c>
      <c r="BP265" s="240" t="str">
        <f t="shared" ca="1" si="381"/>
        <v>0,532878669508733-0,841507376939453i</v>
      </c>
      <c r="BQ265" s="240" t="str">
        <f t="shared" ca="1" si="382"/>
        <v>0,335555543003241+0,937814917465444i</v>
      </c>
      <c r="BR265" s="240" t="str">
        <f t="shared" ca="1" si="383"/>
        <v>-0,945767410408821-0,312439349745687i</v>
      </c>
      <c r="BS265" s="240" t="str">
        <f t="shared" ca="1" si="384"/>
        <v>0,828176433447188-0,553369801257362i</v>
      </c>
      <c r="BT265" s="240" t="str">
        <f t="shared" ca="1" si="385"/>
        <v>-0,0732731984535168+0,993340515759479i</v>
      </c>
      <c r="BU265" s="240" t="str">
        <f t="shared" ca="1" si="386"/>
        <v>-0,738016460584221-0,668899129740543i</v>
      </c>
      <c r="BV265" s="240" t="str">
        <f t="shared" ca="1" si="387"/>
        <v>0,981375280293434-0,170284764702833i</v>
      </c>
      <c r="BW265" s="240" t="str">
        <f t="shared" ca="1" si="388"/>
        <v>-0,469529688717936+0,87842826302058i</v>
      </c>
      <c r="BX265" s="240" t="str">
        <f t="shared" ca="1" si="389"/>
        <v>-0,403636285863692-0,910588870234575i</v>
      </c>
      <c r="BY265" s="240" t="str">
        <f t="shared" ca="1" si="390"/>
        <v>0,966189277053926+0,242017814978418i</v>
      </c>
      <c r="BZ265" s="240" t="str">
        <f t="shared" ca="1" si="391"/>
        <v>-0,785224045584127+0,612794859718498i</v>
      </c>
      <c r="CA265" s="240" t="str">
        <f t="shared" ca="1" si="392"/>
        <v>-7,66292999558601E-14-0,996039327467001i</v>
      </c>
      <c r="CB265" s="240" t="str">
        <f t="shared" ca="1" si="393"/>
        <v>0,785224045584187+0,612794859718421i</v>
      </c>
      <c r="CC265" s="240" t="str">
        <f t="shared" ca="1" si="394"/>
        <v>-0,966189277053896+0,242017814978538i</v>
      </c>
      <c r="CD265" s="240" t="str">
        <f t="shared" ca="1" si="395"/>
        <v>0,403636285863551-0,910588870234638i</v>
      </c>
      <c r="CE265" s="240" t="str">
        <f t="shared" ca="1" si="396"/>
        <v>0,469529688718022+0,878428263020534i</v>
      </c>
      <c r="CF265" s="240" t="str">
        <f t="shared" ca="1" si="397"/>
        <v>-0,981375280293287-0,170284764703686i</v>
      </c>
      <c r="CG265" s="240" t="str">
        <f t="shared" ca="1" si="398"/>
        <v>0,738016460584822-0,668899129739881i</v>
      </c>
      <c r="CH265" s="240" t="str">
        <f t="shared" ca="1" si="399"/>
        <v>0,0732731984536415+0,99334051575947i</v>
      </c>
      <c r="CI265" s="240" t="str">
        <f t="shared" ca="1" si="400"/>
        <v>-0,828176433447241-0,553369801257282i</v>
      </c>
      <c r="CJ265" s="240" t="str">
        <f t="shared" ca="1" si="401"/>
        <v>0,945767410408782-0,312439349745806i</v>
      </c>
      <c r="CK265" s="240" t="str">
        <f t="shared" ca="1" si="402"/>
        <v>-0,335555543003097+0,937814917465495i</v>
      </c>
      <c r="CL265" s="240" t="str">
        <f t="shared" ca="1" si="403"/>
        <v>-0,532878669508814-0,841507376939401i</v>
      </c>
      <c r="CM265" s="240" t="str">
        <f t="shared" ca="1" si="404"/>
        <v>0,991243125860003+0,0976289265341374i</v>
      </c>
      <c r="CN265" s="240" t="str">
        <f t="shared" ca="1" si="405"/>
        <v>-0,686809500441262+0,721378577422798i</v>
      </c>
      <c r="CO265" s="240" t="str">
        <f t="shared" ca="1" si="406"/>
        <v>-0,146149323095193-0,985258705731512i</v>
      </c>
      <c r="CP265" s="240" t="str">
        <f t="shared" ca="1" si="407"/>
        <v>0,866640861461553+0,490945983898528i</v>
      </c>
      <c r="CQ265" s="240" t="str">
        <f t="shared" ca="1" si="408"/>
        <v>-0,920220348223239+0,38116774860528i</v>
      </c>
      <c r="CR265" s="240" t="str">
        <f t="shared" ca="1" si="409"/>
        <v>0,26565639558168-0,959958864403817i</v>
      </c>
      <c r="CS265" s="240" t="str">
        <f t="shared" ca="1" si="410"/>
        <v>0,593339934619507+0,800026289472187i</v>
      </c>
      <c r="CT265" s="240" t="str">
        <f t="shared" ca="1" si="411"/>
        <v>-0,995739339043731-0,0244440287528693i</v>
      </c>
      <c r="CU265" s="240" t="str">
        <f t="shared" ca="1" si="412"/>
        <v>0,631880660107802-0,769948812092496i</v>
      </c>
      <c r="CV265" s="240" t="str">
        <f t="shared" ca="1" si="413"/>
        <v>0,218233451893139+0,971837693411673i</v>
      </c>
      <c r="CW265" s="240" t="str">
        <f t="shared" ca="1" si="414"/>
        <v>-0,90040888756006-0,425861687715357i</v>
      </c>
      <c r="CX265" s="240" t="str">
        <f t="shared" ca="1" si="415"/>
        <v>0,889686532240005-0,447830566410636i</v>
      </c>
      <c r="CY265" s="240" t="str">
        <f t="shared" ca="1" si="416"/>
        <v>-0,194317633136425+0,976900711082336i</v>
      </c>
      <c r="CZ265" s="240" t="str">
        <f t="shared" ca="1" si="417"/>
        <v>-0,650585839215211-0,754209790226536i</v>
      </c>
      <c r="DA265" s="240" t="str">
        <f t="shared" ca="1" si="418"/>
        <v>0,994839554475714-0,0488733333370888i</v>
      </c>
      <c r="DB265" s="240" t="str">
        <f t="shared" ca="1" si="419"/>
        <v>-0,573527603730176+0,814346627438488i</v>
      </c>
      <c r="DC265" s="240" t="str">
        <f t="shared" ca="1" si="420"/>
        <v>-0,289134954705972-0,953150208428919i</v>
      </c>
      <c r="DD265" s="240" t="str">
        <f t="shared" ca="1" si="421"/>
        <v>0,929297519883047+0,358469610148662i</v>
      </c>
      <c r="DE265" s="240" t="str">
        <f t="shared" ca="1" si="422"/>
        <v>-0,854331427853744+0,512066551575378i</v>
      </c>
      <c r="DF265" s="240" t="str">
        <f t="shared" ca="1" si="423"/>
        <v>0,121925846600024-0,988548648166484i</v>
      </c>
      <c r="DG265" s="240" t="str">
        <f t="shared" ca="1" si="424"/>
        <v>0,704306162780446+0,704306162780364i</v>
      </c>
      <c r="DH265" s="240" t="str">
        <f t="shared" ca="1" si="425"/>
        <v>-0,988548648166463+0,121925846600196i</v>
      </c>
      <c r="DI265" s="240" t="str">
        <f t="shared" ca="1" si="426"/>
        <v>0,512066551575228-0,854331427853833i</v>
      </c>
      <c r="DJ265" s="240" t="str">
        <f t="shared" ca="1" si="427"/>
        <v>0,358469610148823+0,929297519882985i</v>
      </c>
      <c r="DK265" s="240" t="str">
        <f t="shared" ca="1" si="428"/>
        <v>-0,953150208428673-0,289134954706782i</v>
      </c>
      <c r="DL265" s="240" t="str">
        <f t="shared" ca="1" si="429"/>
        <v>0,814346627438942-0,573527603729531i</v>
      </c>
      <c r="DM265" s="240" t="str">
        <f t="shared" ca="1" si="430"/>
        <v>-0,0488733333379336+0,994839554475673i</v>
      </c>
      <c r="DN265" s="240" t="str">
        <f t="shared" ca="1" si="431"/>
        <v>-0,754209790226649-0,65058583921508i</v>
      </c>
      <c r="DO265" s="240" t="str">
        <f t="shared" ca="1" si="432"/>
        <v>0,976900711082302-0,194317633136596i</v>
      </c>
      <c r="DP265" s="240" t="str">
        <f t="shared" ca="1" si="433"/>
        <v>-0,447830566410482+0,889686532240082i</v>
      </c>
      <c r="DQ265" s="240" t="str">
        <f t="shared" ca="1" si="434"/>
        <v>-0,425861687715513-0,900408887559985i</v>
      </c>
      <c r="DR265" s="240" t="str">
        <f t="shared" ca="1" si="435"/>
        <v>0,971837693411711+0,21823345189297i</v>
      </c>
      <c r="DS265" s="240" t="str">
        <f t="shared" ca="1" si="436"/>
        <v>-0,769948812092385+0,631880660107935i</v>
      </c>
      <c r="DT265" s="240" t="str">
        <f t="shared" ca="1" si="437"/>
        <v>-0,0244440287530425-0,995739339043726i</v>
      </c>
      <c r="DU265" s="240" t="str">
        <f t="shared" ca="1" si="438"/>
        <v>0,80002628947229+0,593339934619368i</v>
      </c>
      <c r="DV265" s="240" t="str">
        <f t="shared" ca="1" si="439"/>
        <v>-0,959958864403771+0,265656395581847i</v>
      </c>
      <c r="DW265" s="240" t="str">
        <f t="shared" ca="1" si="440"/>
        <v>0,38116774860606-0,920220348222915i</v>
      </c>
      <c r="DX265" s="240" t="str">
        <f t="shared" ca="1" si="441"/>
        <v>0,490945983897841+0,866640861461941i</v>
      </c>
      <c r="DY265" s="240" t="str">
        <f t="shared" ca="1" si="442"/>
        <v>-0,985258705731537-0,146149323095021i</v>
      </c>
      <c r="DZ265" s="240" t="str">
        <f t="shared" ca="1" si="443"/>
        <v>0,721378577422679-0,686809500441388i</v>
      </c>
      <c r="EA265" s="240" t="str">
        <f t="shared" ca="1" si="444"/>
        <v>0,09762892653431+0,991243125859986i</v>
      </c>
      <c r="EB265" s="240" t="str">
        <f t="shared" ca="1" si="445"/>
        <v>-0,841507376939494-0,532878669508668i</v>
      </c>
      <c r="EC265" s="240" t="str">
        <f t="shared" ca="1" si="446"/>
        <v>0,937814917465437-0,33555554300326i</v>
      </c>
      <c r="ED265" s="240" t="str">
        <f t="shared" ca="1" si="447"/>
        <v>-0,312439349745642+0,945767410408837i</v>
      </c>
      <c r="EE265" s="240" t="str">
        <f t="shared" ca="1" si="448"/>
        <v>-0,553369801257426-0,828176433447145i</v>
      </c>
      <c r="EF265" s="240" t="str">
        <f t="shared" ca="1" si="449"/>
        <v>0,993340515759483+0,0732731984534687i</v>
      </c>
      <c r="EG265" s="240" t="str">
        <f t="shared" ca="1" si="450"/>
        <v>-0,668899129740507+0,738016460584253i</v>
      </c>
      <c r="EH265" s="240" t="str">
        <f t="shared" ca="1" si="451"/>
        <v>-0,170284764702909-0,981375280293421i</v>
      </c>
      <c r="EI265" s="240" t="str">
        <f t="shared" ca="1" si="452"/>
        <v>0,878428263020136+0,469529688718767i</v>
      </c>
      <c r="EJ265" s="240" t="str">
        <f t="shared" ca="1" si="453"/>
        <v>-0,910588870234567+0,40363628586371i</v>
      </c>
      <c r="EK265" s="240" t="str">
        <f t="shared" ca="1" si="454"/>
        <v>0,242017814978371-0,966189277053938i</v>
      </c>
      <c r="EL265" s="240" t="str">
        <f t="shared" ca="1" si="455"/>
        <v>0,612794859718514+0,785224045584115i</v>
      </c>
      <c r="EM265" s="240" t="str">
        <f t="shared" ca="1" si="456"/>
        <v>-0,996039327467001+1,5325859991172E-13i</v>
      </c>
      <c r="EN265" s="240"/>
      <c r="EO265" s="240"/>
      <c r="EP265" s="240"/>
    </row>
    <row r="266" spans="1:146">
      <c r="A266" s="268">
        <f t="shared" si="323"/>
        <v>3.2421875000000024E-3</v>
      </c>
      <c r="B266" s="267">
        <v>166</v>
      </c>
      <c r="C266" s="266">
        <f t="shared" si="324"/>
        <v>33200</v>
      </c>
      <c r="N266" s="265">
        <f t="shared" ca="1" si="327"/>
        <v>2.9959068297505693</v>
      </c>
      <c r="O266" s="240">
        <f t="shared" ca="1" si="328"/>
        <v>0.99590682975056954</v>
      </c>
      <c r="P266" s="240" t="str">
        <f t="shared" ca="1" si="329"/>
        <v>-0,593261005821681+0,799919866308668i</v>
      </c>
      <c r="Q266" s="240" t="str">
        <f t="shared" ca="1" si="330"/>
        <v>-0,289096492649662-0,953023416019509i</v>
      </c>
      <c r="R266" s="240" t="str">
        <f t="shared" ca="1" si="331"/>
        <v>0,93769016502689+0,335510905866969i</v>
      </c>
      <c r="S266" s="240" t="str">
        <f t="shared" ca="1" si="332"/>
        <v>-0,828066265622137+0,553296189470376i</v>
      </c>
      <c r="T266" s="240" t="str">
        <f t="shared" ca="1" si="333"/>
        <v>0,048866831982667-0,994707216358567i</v>
      </c>
      <c r="U266" s="241" t="str">
        <f t="shared" ca="1" si="334"/>
        <v>0,769846389972548+0,631796604446451i</v>
      </c>
      <c r="V266" s="240" t="str">
        <f t="shared" ca="1" si="335"/>
        <v>-0,96606075012796+0,241985620659641i</v>
      </c>
      <c r="W266" s="240" t="str">
        <f t="shared" ca="1" si="336"/>
        <v>0,381117043924788-0,920097936294752i</v>
      </c>
      <c r="X266" s="240" t="str">
        <f t="shared" ca="1" si="337"/>
        <v>0,511998434135567+0,854217780771717i</v>
      </c>
      <c r="Y266" s="240" t="str">
        <f t="shared" ca="1" si="338"/>
        <v>-0,991111266156292-0,0976159394868588i</v>
      </c>
      <c r="Z266" s="240" t="str">
        <f t="shared" ca="1" si="339"/>
        <v>0,668810149712295-0,737918286252379i</v>
      </c>
      <c r="AA266" s="240" t="str">
        <f t="shared" ca="1" si="340"/>
        <v>0,194291784114145+0,976770759272396i</v>
      </c>
      <c r="AB266" s="240" t="str">
        <f t="shared" ca="1" si="341"/>
        <v>-0,900289111043016-0,425805037641882i</v>
      </c>
      <c r="AC266" s="240" t="str">
        <f t="shared" ca="1" si="342"/>
        <v>0,878311410466777-0,469467229727155i</v>
      </c>
      <c r="AD266" s="240" t="str">
        <f t="shared" ca="1" si="343"/>
        <v>-0,146129881642683+0,985127642102751i</v>
      </c>
      <c r="AE266" s="240" t="str">
        <f t="shared" ca="1" si="344"/>
        <v>-0,704212472746617-0,704212472746632i</v>
      </c>
      <c r="AF266" s="240" t="str">
        <f t="shared" ca="1" si="345"/>
        <v>0,985127642102753-0,146129881642669i</v>
      </c>
      <c r="AG266" s="240" t="str">
        <f t="shared" ca="1" si="346"/>
        <v>-0,469467229727173+0,878311410466768i</v>
      </c>
      <c r="AH266" s="240" t="str">
        <f t="shared" ca="1" si="347"/>
        <v>-0,425805037641857-0,900289111043028i</v>
      </c>
      <c r="AI266" s="240" t="str">
        <f t="shared" ca="1" si="348"/>
        <v>0,976770759272412+0,194291784114061i</v>
      </c>
      <c r="AJ266" s="240" t="str">
        <f t="shared" ca="1" si="349"/>
        <v>-0,737918286252394+0,668810149712279i</v>
      </c>
      <c r="AK266" s="240" t="str">
        <f t="shared" ca="1" si="350"/>
        <v>-0,0976159394868449-0,991111266156293i</v>
      </c>
      <c r="AL266" s="240" t="str">
        <f t="shared" ca="1" si="351"/>
        <v>0,854217780771707+0,511998434135586i</v>
      </c>
      <c r="AM266" s="240" t="str">
        <f t="shared" ca="1" si="352"/>
        <v>-0,920097936294757+0,381117043924775i</v>
      </c>
      <c r="AN266" s="240" t="str">
        <f t="shared" ca="1" si="353"/>
        <v>0,241985620659277-0,966060750128052i</v>
      </c>
      <c r="AO266" s="240" t="str">
        <f t="shared" ca="1" si="354"/>
        <v>0,631796604446596+0,769846389972429i</v>
      </c>
      <c r="AP266" s="240" t="str">
        <f t="shared" ca="1" si="355"/>
        <v>-0,994707216358572+0,0488668319825507i</v>
      </c>
      <c r="AQ266" s="240" t="str">
        <f t="shared" ca="1" si="356"/>
        <v>0,553296189470644-0,828066265621959i</v>
      </c>
      <c r="AR266" s="240" t="str">
        <f t="shared" ca="1" si="357"/>
        <v>0,553296189470644-0,828066265621959i</v>
      </c>
      <c r="AS266" s="240" t="str">
        <f t="shared" ca="1" si="358"/>
        <v>-0,95302341601954-0,289096492649561i</v>
      </c>
      <c r="AT266" s="240" t="str">
        <f t="shared" ca="1" si="359"/>
        <v>0,79991986630876-0,593261005821558i</v>
      </c>
      <c r="AU266" s="240" t="str">
        <f t="shared" ca="1" si="360"/>
        <v>-4,17260571576715E-13+0,99590682975057i</v>
      </c>
      <c r="AV266" s="240" t="str">
        <f t="shared" ca="1" si="361"/>
        <v>-0,799919866308861-0,593261005821421i</v>
      </c>
      <c r="AW266" s="240" t="str">
        <f t="shared" ca="1" si="362"/>
        <v>0,95302341601949-0,289096492649724i</v>
      </c>
      <c r="AX266" s="240" t="str">
        <f t="shared" ca="1" si="363"/>
        <v>-0,335510905867181+0,937690165026814i</v>
      </c>
      <c r="AY266" s="240" t="str">
        <f t="shared" ca="1" si="364"/>
        <v>-0,55329618946995-0,828066265622422i</v>
      </c>
      <c r="AZ266" s="240" t="str">
        <f t="shared" ca="1" si="365"/>
        <v>0,994707216358581+0,0488668319823806i</v>
      </c>
      <c r="BA266" s="240" t="str">
        <f t="shared" ca="1" si="366"/>
        <v>-0,631796604446475+0,769846389972528i</v>
      </c>
      <c r="BB266" s="240" t="str">
        <f t="shared" ca="1" si="367"/>
        <v>-0,241985620659429-0,966060750128014i</v>
      </c>
      <c r="BC266" s="240" t="str">
        <f t="shared" ca="1" si="368"/>
        <v>0,920097936294936+0,381117043924343i</v>
      </c>
      <c r="BD266" s="240" t="str">
        <f t="shared" ca="1" si="369"/>
        <v>-0,854217780771619+0,511998434135731i</v>
      </c>
      <c r="BE266" s="240" t="str">
        <f t="shared" ca="1" si="370"/>
        <v>0,0976159394868868-0,991111266156289i</v>
      </c>
      <c r="BF266" s="240" t="str">
        <f t="shared" ca="1" si="371"/>
        <v>0,737918286252166+0,66881014971253i</v>
      </c>
      <c r="BG266" s="240" t="str">
        <f t="shared" ca="1" si="372"/>
        <v>-0,976770759272322+0,194291784114519i</v>
      </c>
      <c r="BH266" s="240" t="str">
        <f t="shared" ca="1" si="373"/>
        <v>0,425805037641728-0,900289111043089i</v>
      </c>
      <c r="BI266" s="240" t="str">
        <f t="shared" ca="1" si="374"/>
        <v>0,46946722972705+0,878311410466834i</v>
      </c>
      <c r="BJ266" s="240" t="str">
        <f t="shared" ca="1" si="375"/>
        <v>-0,985127642102705-0,146129881642991i</v>
      </c>
      <c r="BK266" s="240" t="str">
        <f t="shared" ca="1" si="376"/>
        <v>0,704212472746356-0,704212472746893i</v>
      </c>
      <c r="BL266" s="240" t="str">
        <f t="shared" ca="1" si="377"/>
        <v>0,146129881642733+0,985127642102744i</v>
      </c>
      <c r="BM266" s="240" t="str">
        <f t="shared" ca="1" si="378"/>
        <v>-0,878311410466711-0,46946722972728i</v>
      </c>
      <c r="BN266" s="240" t="str">
        <f t="shared" ca="1" si="379"/>
        <v>0,900289111043201-0,425805037641492i</v>
      </c>
      <c r="BO266" s="240" t="str">
        <f t="shared" ca="1" si="380"/>
        <v>-0,194291784113776+0,976770759272469i</v>
      </c>
      <c r="BP266" s="240" t="str">
        <f t="shared" ca="1" si="381"/>
        <v>-0,668810149712336-0,737918286252341i</v>
      </c>
      <c r="BQ266" s="240" t="str">
        <f t="shared" ca="1" si="382"/>
        <v>0,991111266156315-0,0976159394866269i</v>
      </c>
      <c r="BR266" s="240" t="str">
        <f t="shared" ca="1" si="383"/>
        <v>-0,511998434135931+0,854217780771499i</v>
      </c>
      <c r="BS266" s="240" t="str">
        <f t="shared" ca="1" si="384"/>
        <v>-0,381117043925017-0,920097936294657i</v>
      </c>
      <c r="BT266" s="240" t="str">
        <f t="shared" ca="1" si="385"/>
        <v>0,96606075012795+0,241985620659682i</v>
      </c>
      <c r="BU266" s="240" t="str">
        <f t="shared" ca="1" si="386"/>
        <v>-0,769846389972694+0,631796604446274i</v>
      </c>
      <c r="BV266" s="240" t="str">
        <f t="shared" ca="1" si="387"/>
        <v>-0,0488668319821198-0,994707216358594i</v>
      </c>
      <c r="BW266" s="240" t="str">
        <f t="shared" ca="1" si="388"/>
        <v>0,828066265622276+0,553296189470167i</v>
      </c>
      <c r="BX266" s="240" t="str">
        <f t="shared" ca="1" si="389"/>
        <v>-0,937690165026902+0,335510905866935i</v>
      </c>
      <c r="BY266" s="240" t="str">
        <f t="shared" ca="1" si="390"/>
        <v>0,289096492649946-0,953023416019422i</v>
      </c>
      <c r="BZ266" s="240" t="str">
        <f t="shared" ca="1" si="391"/>
        <v>0,593261005822007+0,799919866308426i</v>
      </c>
      <c r="CA266" s="240" t="str">
        <f t="shared" ca="1" si="392"/>
        <v>-0,99590682975057+1,84472340103888E-13i</v>
      </c>
      <c r="CB266" s="240" t="str">
        <f t="shared" ca="1" si="393"/>
        <v>0,593261005821756-0,799919866308612i</v>
      </c>
      <c r="CC266" s="240" t="str">
        <f t="shared" ca="1" si="394"/>
        <v>0,289096492649298+0,953023416019619i</v>
      </c>
      <c r="CD266" s="240" t="str">
        <f t="shared" ca="1" si="395"/>
        <v>-0,937690165027008-0,33551090586664i</v>
      </c>
      <c r="CE266" s="240" t="str">
        <f t="shared" ca="1" si="396"/>
        <v>0,828066265622087-0,553296189470451i</v>
      </c>
      <c r="CF266" s="240" t="str">
        <f t="shared" ca="1" si="397"/>
        <v>-0,0488668319827973+0,99470721635856i</v>
      </c>
      <c r="CG266" s="240" t="str">
        <f t="shared" ca="1" si="398"/>
        <v>-0,769846389972263-0,631796604446798i</v>
      </c>
      <c r="CH266" s="240" t="str">
        <f t="shared" ca="1" si="399"/>
        <v>0,966060750127875-0,241985620659984i</v>
      </c>
      <c r="CI266" s="240" t="str">
        <f t="shared" ca="1" si="400"/>
        <v>-0,381117043924754+0,920097936294766i</v>
      </c>
      <c r="CJ266" s="240" t="str">
        <f t="shared" ca="1" si="401"/>
        <v>-0,511998434135373-0,854217780771833i</v>
      </c>
      <c r="CK266" s="240" t="str">
        <f t="shared" ca="1" si="402"/>
        <v>0,991111266156248+0,0976159394873019i</v>
      </c>
      <c r="CL266" s="240" t="str">
        <f t="shared" ca="1" si="403"/>
        <v>-0,668810149712105+0,737918286252551i</v>
      </c>
      <c r="CM266" s="240" t="str">
        <f t="shared" ca="1" si="404"/>
        <v>-0,194291784114083-0,976770759272408i</v>
      </c>
      <c r="CN266" s="240" t="str">
        <f t="shared" ca="1" si="405"/>
        <v>0,900289111042923+0,42580503764208i</v>
      </c>
      <c r="CO266" s="240" t="str">
        <f t="shared" ca="1" si="406"/>
        <v>-0,87831141046655+0,469467229727579i</v>
      </c>
      <c r="CP266" s="240" t="str">
        <f t="shared" ca="1" si="407"/>
        <v>0,146129881642424-0,98512764210279i</v>
      </c>
      <c r="CQ266" s="240" t="str">
        <f t="shared" ca="1" si="408"/>
        <v>0,704212472746577+0,704212472746671i</v>
      </c>
      <c r="CR266" s="240" t="str">
        <f t="shared" ca="1" si="409"/>
        <v>-0,9851276421028+0,146129881642349i</v>
      </c>
      <c r="CS266" s="240" t="str">
        <f t="shared" ca="1" si="410"/>
        <v>0,469467229726749-0,878311410466995i</v>
      </c>
      <c r="CT266" s="240" t="str">
        <f t="shared" ca="1" si="411"/>
        <v>0,425805037642011+0,900289111042956i</v>
      </c>
      <c r="CU266" s="240" t="str">
        <f t="shared" ca="1" si="412"/>
        <v>-0,976770759272382-0,194291784114213i</v>
      </c>
      <c r="CV266" s="240" t="str">
        <f t="shared" ca="1" si="413"/>
        <v>0,737918286252602-0,668810149712049i</v>
      </c>
      <c r="CW266" s="240" t="str">
        <f t="shared" ca="1" si="414"/>
        <v>0,0976159394872258+0,991111266156256i</v>
      </c>
      <c r="CX266" s="240" t="str">
        <f t="shared" ca="1" si="415"/>
        <v>-0,854217780771794-0,511998434135439i</v>
      </c>
      <c r="CY266" s="240" t="str">
        <f t="shared" ca="1" si="416"/>
        <v>0,920097936294817-0,381117043924632i</v>
      </c>
      <c r="CZ266" s="240" t="str">
        <f t="shared" ca="1" si="417"/>
        <v>-0,241985620660059+0,966060750127856i</v>
      </c>
      <c r="DA266" s="240" t="str">
        <f t="shared" ca="1" si="418"/>
        <v>-0,631796604446695-0,769846389972348i</v>
      </c>
      <c r="DB266" s="240" t="str">
        <f t="shared" ca="1" si="419"/>
        <v>0,994707216358564-0,0488668319827208i</v>
      </c>
      <c r="DC266" s="240" t="str">
        <f t="shared" ca="1" si="420"/>
        <v>-0,553296189470514+0,828066265622045i</v>
      </c>
      <c r="DD266" s="240" t="str">
        <f t="shared" ca="1" si="421"/>
        <v>-0,335510905866515-0,937690165027052i</v>
      </c>
      <c r="DE266" s="240" t="str">
        <f t="shared" ca="1" si="422"/>
        <v>0,953023416019581+0,289096492649425i</v>
      </c>
      <c r="DF266" s="240" t="str">
        <f t="shared" ca="1" si="423"/>
        <v>-0,799919866308658+0,593261005821694i</v>
      </c>
      <c r="DG266" s="240" t="str">
        <f t="shared" ca="1" si="424"/>
        <v>2,61093606007753E-13-0,99590682975057i</v>
      </c>
      <c r="DH266" s="240" t="str">
        <f t="shared" ca="1" si="425"/>
        <v>0,799919866308347+0,593261005822114i</v>
      </c>
      <c r="DI266" s="240" t="str">
        <f t="shared" ca="1" si="426"/>
        <v>-0,953023416019453+0,289096492649847i</v>
      </c>
      <c r="DJ266" s="240" t="str">
        <f t="shared" ca="1" si="427"/>
        <v>0,335510905867007-0,937690165026876i</v>
      </c>
      <c r="DK266" s="240" t="str">
        <f t="shared" ca="1" si="428"/>
        <v>0,55329618947008+0,828066265622335i</v>
      </c>
      <c r="DL266" s="240" t="str">
        <f t="shared" ca="1" si="429"/>
        <v>-0,994707216358588-0,0488668319822245i</v>
      </c>
      <c r="DM266" s="240" t="str">
        <f t="shared" ca="1" si="430"/>
        <v>0,631796604446354-0,769846389972628i</v>
      </c>
      <c r="DN266" s="240" t="str">
        <f t="shared" ca="1" si="431"/>
        <v>0,241985620659608+0,966060750127969i</v>
      </c>
      <c r="DO266" s="240" t="str">
        <f t="shared" ca="1" si="432"/>
        <v>-0,920097936294617-0,381117043925114i</v>
      </c>
      <c r="DP266" s="240" t="str">
        <f t="shared" ca="1" si="433"/>
        <v>0,854217780771538-0,511998434135865i</v>
      </c>
      <c r="DQ266" s="240" t="str">
        <f t="shared" ca="1" si="434"/>
        <v>-0,0976159394867313+0,991111266156305i</v>
      </c>
      <c r="DR266" s="240" t="str">
        <f t="shared" ca="1" si="435"/>
        <v>-0,737918286252289-0,668810149712393i</v>
      </c>
      <c r="DS266" s="240" t="str">
        <f t="shared" ca="1" si="436"/>
        <v>0,976770759272484-0,1942917841137i</v>
      </c>
      <c r="DT266" s="240" t="str">
        <f t="shared" ca="1" si="437"/>
        <v>-0,425805037641562+0,900289111043168i</v>
      </c>
      <c r="DU266" s="240" t="str">
        <f t="shared" ca="1" si="438"/>
        <v>-0,469467229727187-0,87831141046676i</v>
      </c>
      <c r="DV266" s="240" t="str">
        <f t="shared" ca="1" si="439"/>
        <v>0,985127642102724+0,146129881642865i</v>
      </c>
      <c r="DW266" s="240" t="str">
        <f t="shared" ca="1" si="440"/>
        <v>-0,704212472746946+0,704212472746302i</v>
      </c>
      <c r="DX266" s="240" t="str">
        <f t="shared" ca="1" si="441"/>
        <v>-0,146129881642915-0,985127642102716i</v>
      </c>
      <c r="DY266" s="240" t="str">
        <f t="shared" ca="1" si="442"/>
        <v>0,878311410466785+0,469467229727141i</v>
      </c>
      <c r="DZ266" s="240" t="str">
        <f t="shared" ca="1" si="443"/>
        <v>-0,900289111043146+0,425805037641608i</v>
      </c>
      <c r="EA266" s="240" t="str">
        <f t="shared" ca="1" si="444"/>
        <v>0,194291784113651-0,976770759272494i</v>
      </c>
      <c r="EB266" s="240" t="str">
        <f t="shared" ca="1" si="445"/>
        <v>0,668810149712473+0,737918286252217i</v>
      </c>
      <c r="EC266" s="240" t="str">
        <f t="shared" ca="1" si="446"/>
        <v>-0,9911112661563+0,0976159394867823i</v>
      </c>
      <c r="ED266" s="240" t="str">
        <f t="shared" ca="1" si="447"/>
        <v>0,511998434135822-0,854217780771565i</v>
      </c>
      <c r="EE266" s="240" t="str">
        <f t="shared" ca="1" si="448"/>
        <v>0,381117043925162+0,920097936294597i</v>
      </c>
      <c r="EF266" s="240" t="str">
        <f t="shared" ca="1" si="449"/>
        <v>-0,966060750127995-0,241985620659503i</v>
      </c>
      <c r="EG266" s="240" t="str">
        <f t="shared" ca="1" si="450"/>
        <v>0,769846389972595-0,631796604446394i</v>
      </c>
      <c r="EH266" s="240" t="str">
        <f t="shared" ca="1" si="451"/>
        <v>0,0488668319822757+0,994707216358585i</v>
      </c>
      <c r="EI266" s="240" t="str">
        <f t="shared" ca="1" si="452"/>
        <v>-0,828066265622364-0,553296189470037i</v>
      </c>
      <c r="EJ266" s="240" t="str">
        <f t="shared" ca="1" si="453"/>
        <v>0,93769016502684-0,335510905867108i</v>
      </c>
      <c r="EK266" s="240" t="str">
        <f t="shared" ca="1" si="454"/>
        <v>-0,289096492649852+0,953023416019451i</v>
      </c>
      <c r="EL266" s="240" t="str">
        <f t="shared" ca="1" si="455"/>
        <v>-0,593261005821382-0,79991986630889i</v>
      </c>
      <c r="EM266" s="240" t="str">
        <f t="shared" ca="1" si="456"/>
        <v>0,99590682975057-3,68944680207775E-13i</v>
      </c>
      <c r="EN266" s="240"/>
      <c r="EO266" s="240"/>
      <c r="EP266" s="240"/>
    </row>
    <row r="267" spans="1:146">
      <c r="A267" s="268">
        <f t="shared" si="323"/>
        <v>3.2617187500000025E-3</v>
      </c>
      <c r="B267" s="267">
        <v>167</v>
      </c>
      <c r="C267" s="266">
        <f t="shared" si="324"/>
        <v>33400</v>
      </c>
      <c r="N267" s="265">
        <f t="shared" ca="1" si="327"/>
        <v>2.9957626638088701</v>
      </c>
      <c r="O267" s="240">
        <f t="shared" ca="1" si="328"/>
        <v>0.99576266380887002</v>
      </c>
      <c r="P267" s="240" t="str">
        <f t="shared" ca="1" si="329"/>
        <v>-0,573368298529204+0,814120431433497i</v>
      </c>
      <c r="Q267" s="240" t="str">
        <f t="shared" ca="1" si="330"/>
        <v>-0,335462337824021-0,937554426440075i</v>
      </c>
      <c r="R267" s="240" t="str">
        <f t="shared" ca="1" si="331"/>
        <v>0,9596922225917+0,265582605855015i</v>
      </c>
      <c r="S267" s="240" t="str">
        <f t="shared" ca="1" si="332"/>
        <v>-0,769734948192603+0,631705146541223i</v>
      </c>
      <c r="T267" s="240" t="str">
        <f t="shared" ca="1" si="333"/>
        <v>-0,0732528458119752-0,993064601733535i</v>
      </c>
      <c r="U267" s="241" t="str">
        <f t="shared" ca="1" si="334"/>
        <v>0,85409412551895+0,511924318029294i</v>
      </c>
      <c r="V267" s="240" t="str">
        <f t="shared" ca="1" si="335"/>
        <v>-0,910335941619417+0,403524170318987i</v>
      </c>
      <c r="W267" s="240" t="str">
        <f t="shared" ca="1" si="336"/>
        <v>0,194263658734081-0,976629363438856i</v>
      </c>
      <c r="X267" s="240" t="str">
        <f t="shared" ca="1" si="337"/>
        <v>0,6866187296316+0,721178204575557i</v>
      </c>
      <c r="Y267" s="240" t="str">
        <f t="shared" ca="1" si="338"/>
        <v>-0,984985036539697+0,146108728105579i</v>
      </c>
      <c r="Z267" s="240" t="str">
        <f t="shared" ca="1" si="339"/>
        <v>0,447706175295487-0,889439409537279i</v>
      </c>
      <c r="AA267" s="240" t="str">
        <f t="shared" ca="1" si="340"/>
        <v>0,469399270372663+0,878184267457206i</v>
      </c>
      <c r="AB267" s="240" t="str">
        <f t="shared" ca="1" si="341"/>
        <v>-0,988274065147795-0,121891980015047i</v>
      </c>
      <c r="AC267" s="240" t="str">
        <f t="shared" ca="1" si="342"/>
        <v>0,668713333783141-0,737811466335658i</v>
      </c>
      <c r="AD267" s="240" t="str">
        <f t="shared" ca="1" si="343"/>
        <v>0,21817283454243+0,971567752091154i</v>
      </c>
      <c r="AE267" s="240" t="str">
        <f t="shared" ca="1" si="344"/>
        <v>-0,919964744331917-0,38106187400742i</v>
      </c>
      <c r="AF267" s="240" t="str">
        <f t="shared" ca="1" si="345"/>
        <v>0,84127363666145-0,532730655110211i</v>
      </c>
      <c r="AG267" s="240" t="str">
        <f t="shared" ca="1" si="346"/>
        <v>-0,0488597580951785+0,994563224071058i</v>
      </c>
      <c r="AH267" s="240" t="str">
        <f t="shared" ca="1" si="347"/>
        <v>-0,785005938777651-0,612624647495965i</v>
      </c>
      <c r="AI267" s="240" t="str">
        <f t="shared" ca="1" si="348"/>
        <v>0,952885457814849-0,289054643485835i</v>
      </c>
      <c r="AJ267" s="240" t="str">
        <f t="shared" ca="1" si="349"/>
        <v>-0,312352565407805+0,945504710468911i</v>
      </c>
      <c r="AK267" s="240" t="str">
        <f t="shared" ca="1" si="350"/>
        <v>-0,593175126270455-0,79980407113853i</v>
      </c>
      <c r="AL267" s="240" t="str">
        <f t="shared" ca="1" si="351"/>
        <v>0,995462758711512-0,0244372390871516i</v>
      </c>
      <c r="AM267" s="240" t="str">
        <f t="shared" ca="1" si="352"/>
        <v>-0,553216095164516+0,827946396022509i</v>
      </c>
      <c r="AN267" s="240" t="str">
        <f t="shared" ca="1" si="353"/>
        <v>-0,35837004027183-0,929039394682111i</v>
      </c>
      <c r="AO267" s="240" t="str">
        <f t="shared" ca="1" si="354"/>
        <v>0,965920904658792+0,241950591193488i</v>
      </c>
      <c r="AP267" s="240" t="str">
        <f t="shared" ca="1" si="355"/>
        <v>-0,754000298056747+0,650405130027488i</v>
      </c>
      <c r="AQ267" s="240" t="str">
        <f t="shared" ca="1" si="356"/>
        <v>-0,0976018087533648-0,990967794413021i</v>
      </c>
      <c r="AR267" s="240" t="str">
        <f t="shared" ca="1" si="357"/>
        <v>-0,0976018087533648-0,990967794413021i</v>
      </c>
      <c r="AS267" s="240" t="str">
        <f t="shared" ca="1" si="358"/>
        <v>-0,900158786575299+0,425743398759184i</v>
      </c>
      <c r="AT267" s="240" t="str">
        <f t="shared" ca="1" si="359"/>
        <v>0,170237465762185-0,98110268977646i</v>
      </c>
      <c r="AU267" s="240" t="str">
        <f t="shared" ca="1" si="360"/>
        <v>0,704110532031715+0,704110532031549i</v>
      </c>
      <c r="AV267" s="240" t="str">
        <f t="shared" ca="1" si="361"/>
        <v>-0,981102689776585+0,170237465761469i</v>
      </c>
      <c r="AW267" s="240" t="str">
        <f t="shared" ca="1" si="362"/>
        <v>0,425743398758945-0,900158786575413i</v>
      </c>
      <c r="AX267" s="240" t="str">
        <f t="shared" ca="1" si="363"/>
        <v>0,490809616881162+0,866400140011936i</v>
      </c>
      <c r="AY267" s="240" t="str">
        <f t="shared" ca="1" si="364"/>
        <v>-0,990967794413047-0,0976018087531021i</v>
      </c>
      <c r="AZ267" s="240" t="str">
        <f t="shared" ca="1" si="365"/>
        <v>0,650405130027298-0,75400029805691i</v>
      </c>
      <c r="BA267" s="240" t="str">
        <f t="shared" ca="1" si="366"/>
        <v>0,24195059119277+0,965920904658971i</v>
      </c>
      <c r="BB267" s="240" t="str">
        <f t="shared" ca="1" si="367"/>
        <v>-0,929039394682212-0,358370040271571i</v>
      </c>
      <c r="BC267" s="240" t="str">
        <f t="shared" ca="1" si="368"/>
        <v>0,827946396022693-0,553216095164242i</v>
      </c>
      <c r="BD267" s="240" t="str">
        <f t="shared" ca="1" si="369"/>
        <v>-0,0244372390868877+0,995462758711519i</v>
      </c>
      <c r="BE267" s="240" t="str">
        <f t="shared" ca="1" si="370"/>
        <v>-0,799804071138392-0,593175126270641i</v>
      </c>
      <c r="BF267" s="240" t="str">
        <f t="shared" ca="1" si="371"/>
        <v>0,945504710468802-0,312352565408137i</v>
      </c>
      <c r="BG267" s="240" t="str">
        <f t="shared" ca="1" si="372"/>
        <v>-0,289054643485853+0,952885457814843i</v>
      </c>
      <c r="BH267" s="240" t="str">
        <f t="shared" ca="1" si="373"/>
        <v>-0,612624647495549-0,785005938777976i</v>
      </c>
      <c r="BI267" s="240" t="str">
        <f t="shared" ca="1" si="374"/>
        <v>0,994563224071055-0,0488597580952444i</v>
      </c>
      <c r="BJ267" s="240" t="str">
        <f t="shared" ca="1" si="375"/>
        <v>-0,53273065511049+0,841273636661274i</v>
      </c>
      <c r="BK267" s="240" t="str">
        <f t="shared" ca="1" si="376"/>
        <v>-0,38106187400756-0,919964744331859i</v>
      </c>
      <c r="BL267" s="240" t="str">
        <f t="shared" ca="1" si="377"/>
        <v>0,9715677520911+0,218172834542669i</v>
      </c>
      <c r="BM267" s="240" t="str">
        <f t="shared" ca="1" si="378"/>
        <v>-0,737811466335405+0,668713333783421i</v>
      </c>
      <c r="BN267" s="240" t="str">
        <f t="shared" ca="1" si="379"/>
        <v>-0,121891980014922-0,98827406514781i</v>
      </c>
      <c r="BO267" s="240" t="str">
        <f t="shared" ca="1" si="380"/>
        <v>0,878184267457424+0,469399270372255i</v>
      </c>
      <c r="BP267" s="240" t="str">
        <f t="shared" ca="1" si="381"/>
        <v>-0,88943940953725+0,447706175295545i</v>
      </c>
      <c r="BQ267" s="240" t="str">
        <f t="shared" ca="1" si="382"/>
        <v>0,14610872810601-0,984985036539632i</v>
      </c>
      <c r="BR267" s="240" t="str">
        <f t="shared" ca="1" si="383"/>
        <v>0,721178204575661+0,686618729631491i</v>
      </c>
      <c r="BS267" s="240" t="str">
        <f t="shared" ca="1" si="384"/>
        <v>-0,9766293634389+0,194263658733861i</v>
      </c>
      <c r="BT267" s="240" t="str">
        <f t="shared" ca="1" si="385"/>
        <v>0,403524170318739-0,910335941619527i</v>
      </c>
      <c r="BU267" s="240" t="str">
        <f t="shared" ca="1" si="386"/>
        <v>0,51192431802918+0,854094125519018i</v>
      </c>
      <c r="BV267" s="240" t="str">
        <f t="shared" ca="1" si="387"/>
        <v>-0,993064601733569-0,0732528458115179i</v>
      </c>
      <c r="BW267" s="240" t="str">
        <f t="shared" ca="1" si="388"/>
        <v>0,631705146541256-0,769734948192575i</v>
      </c>
      <c r="BX267" s="240" t="str">
        <f t="shared" ca="1" si="389"/>
        <v>0,265582605854587+0,959692222591819i</v>
      </c>
      <c r="BY267" s="240" t="str">
        <f t="shared" ca="1" si="390"/>
        <v>-0,937554426440125-0,335462337823883i</v>
      </c>
      <c r="BZ267" s="240" t="str">
        <f t="shared" ca="1" si="391"/>
        <v>0,814120431433667-0,573368298528962i</v>
      </c>
      <c r="CA267" s="240" t="str">
        <f t="shared" ca="1" si="392"/>
        <v>2,35680703047079E-13+0,99576266380887i</v>
      </c>
      <c r="CB267" s="240" t="str">
        <f t="shared" ca="1" si="393"/>
        <v>-0,814120431433417-0,573368298529318i</v>
      </c>
      <c r="CC267" s="240" t="str">
        <f t="shared" ca="1" si="394"/>
        <v>0,937554426439947-0,33546233782438i</v>
      </c>
      <c r="CD267" s="240" t="str">
        <f t="shared" ca="1" si="395"/>
        <v>-0,26558260585506+0,959692222591687i</v>
      </c>
      <c r="CE267" s="240" t="str">
        <f t="shared" ca="1" si="396"/>
        <v>-0,631705146540876-0,769734948192887i</v>
      </c>
      <c r="CF267" s="240" t="str">
        <f t="shared" ca="1" si="397"/>
        <v>0,99306460173353-0,0732528458120444i</v>
      </c>
      <c r="CG267" s="240" t="str">
        <f t="shared" ca="1" si="398"/>
        <v>-0,511924318029577+0,85409412551878i</v>
      </c>
      <c r="CH267" s="240" t="str">
        <f t="shared" ca="1" si="399"/>
        <v>-0,403524170319248-0,910335941619301i</v>
      </c>
      <c r="CI267" s="240" t="str">
        <f t="shared" ca="1" si="400"/>
        <v>0,976629363438815+0,194263658734287i</v>
      </c>
      <c r="CJ267" s="240" t="str">
        <f t="shared" ca="1" si="401"/>
        <v>-0,721178204575316+0,686618729631853i</v>
      </c>
      <c r="CK267" s="240" t="str">
        <f t="shared" ca="1" si="402"/>
        <v>-0,146108728105525-0,984985036539704i</v>
      </c>
      <c r="CL267" s="240" t="str">
        <f t="shared" ca="1" si="403"/>
        <v>0,889439409537028+0,447706175295984i</v>
      </c>
      <c r="CM267" s="240" t="str">
        <f t="shared" ca="1" si="404"/>
        <v>-0,878184267457175+0,46939927037272i</v>
      </c>
      <c r="CN267" s="240" t="str">
        <f t="shared" ca="1" si="405"/>
        <v>0,121891980015381-0,988274065147754i</v>
      </c>
      <c r="CO267" s="240" t="str">
        <f t="shared" ca="1" si="406"/>
        <v>0,737811466335778+0,668713333783009i</v>
      </c>
      <c r="CP267" s="240" t="str">
        <f t="shared" ca="1" si="407"/>
        <v>-0,971567752091202+0,218172834542218i</v>
      </c>
      <c r="CQ267" s="240" t="str">
        <f t="shared" ca="1" si="408"/>
        <v>0,381061874007098-0,91996474433205i</v>
      </c>
      <c r="CR267" s="240" t="str">
        <f t="shared" ca="1" si="409"/>
        <v>0,532730655110075+0,841273636661536i</v>
      </c>
      <c r="CS267" s="240" t="str">
        <f t="shared" ca="1" si="410"/>
        <v>-0,994563224071031-0,0488597580957347i</v>
      </c>
      <c r="CT267" s="240" t="str">
        <f t="shared" ca="1" si="411"/>
        <v>0,612624647495913-0,785005938777692i</v>
      </c>
      <c r="CU267" s="240" t="str">
        <f t="shared" ca="1" si="412"/>
        <v>0,28905464348541+0,952885457814977i</v>
      </c>
      <c r="CV267" s="240" t="str">
        <f t="shared" ca="1" si="413"/>
        <v>-0,945504710468967-0,312352565407636i</v>
      </c>
      <c r="CW267" s="240" t="str">
        <f t="shared" ca="1" si="414"/>
        <v>0,799804071138667-0,593175126270269i</v>
      </c>
      <c r="CX267" s="240" t="str">
        <f t="shared" ca="1" si="415"/>
        <v>0,0244372390873872+0,995462758711507i</v>
      </c>
      <c r="CY267" s="240" t="str">
        <f t="shared" ca="1" si="416"/>
        <v>-0,827946396022451-0,553216095164603i</v>
      </c>
      <c r="CZ267" s="240" t="str">
        <f t="shared" ca="1" si="417"/>
        <v>0,929039394682022-0,358370040272063i</v>
      </c>
      <c r="DA267" s="240" t="str">
        <f t="shared" ca="1" si="418"/>
        <v>-0,241950591193246+0,965920904658853i</v>
      </c>
      <c r="DB267" s="240" t="str">
        <f t="shared" ca="1" si="419"/>
        <v>-0,650405130026926-0,754000298057231i</v>
      </c>
      <c r="DC267" s="240" t="str">
        <f t="shared" ca="1" si="420"/>
        <v>0,990967794412995-0,0976018087536276i</v>
      </c>
      <c r="DD267" s="240" t="str">
        <f t="shared" ca="1" si="421"/>
        <v>-0,490809616881564+0,866400140011708i</v>
      </c>
      <c r="DE267" s="240" t="str">
        <f t="shared" ca="1" si="422"/>
        <v>-0,425743398759448-0,900158786575175i</v>
      </c>
      <c r="DF267" s="240" t="str">
        <f t="shared" ca="1" si="423"/>
        <v>0,98110268977651+0,170237465761897i</v>
      </c>
      <c r="DG267" s="240" t="str">
        <f t="shared" ca="1" si="424"/>
        <v>-0,704110532031362+0,704110532031903i</v>
      </c>
      <c r="DH267" s="240" t="str">
        <f t="shared" ca="1" si="425"/>
        <v>-0,170237465761702-0,981102689776544i</v>
      </c>
      <c r="DI267" s="240" t="str">
        <f t="shared" ca="1" si="426"/>
        <v>0,90015878657509+0,425743398759628i</v>
      </c>
      <c r="DJ267" s="240" t="str">
        <f t="shared" ca="1" si="427"/>
        <v>-0,866400140011807+0,490809616881392i</v>
      </c>
      <c r="DK267" s="240" t="str">
        <f t="shared" ca="1" si="428"/>
        <v>0,0976018087538253-0,990967794412976i</v>
      </c>
      <c r="DL267" s="240" t="str">
        <f t="shared" ca="1" si="429"/>
        <v>0,754000298057102+0,650405130027077i</v>
      </c>
      <c r="DM267" s="240" t="str">
        <f t="shared" ca="1" si="430"/>
        <v>-0,9659209046589+0,241950591193053i</v>
      </c>
      <c r="DN267" s="240" t="str">
        <f t="shared" ca="1" si="431"/>
        <v>0,358370040271351-0,929039394682296i</v>
      </c>
      <c r="DO267" s="240" t="str">
        <f t="shared" ca="1" si="432"/>
        <v>0,553216095164438+0,827946396022561i</v>
      </c>
      <c r="DP267" s="240" t="str">
        <f t="shared" ca="1" si="433"/>
        <v>-0,9954627587115-0,0244372390876423i</v>
      </c>
      <c r="DQ267" s="240" t="str">
        <f t="shared" ca="1" si="434"/>
        <v>0,593175126270428-0,79980407113855i</v>
      </c>
      <c r="DR267" s="240" t="str">
        <f t="shared" ca="1" si="435"/>
        <v>0,312352565407447+0,94550471046903i</v>
      </c>
      <c r="DS267" s="240" t="str">
        <f t="shared" ca="1" si="436"/>
        <v>-0,95288545781492-0,2890546434856i</v>
      </c>
      <c r="DT267" s="240" t="str">
        <f t="shared" ca="1" si="437"/>
        <v>0,785005938777814-0,612624647495757i</v>
      </c>
      <c r="DU267" s="240" t="str">
        <f t="shared" ca="1" si="438"/>
        <v>0,0488597580954798+0,994563224071043i</v>
      </c>
      <c r="DV267" s="240" t="str">
        <f t="shared" ca="1" si="439"/>
        <v>-0,841273636661399-0,53273065511029i</v>
      </c>
      <c r="DW267" s="240" t="str">
        <f t="shared" ca="1" si="440"/>
        <v>0,919964744331758-0,381061874007804i</v>
      </c>
      <c r="DX267" s="240" t="str">
        <f t="shared" ca="1" si="441"/>
        <v>-0,218172834542411+0,971567752091158i</v>
      </c>
      <c r="DY267" s="240" t="str">
        <f t="shared" ca="1" si="442"/>
        <v>-0,668713333782862-0,737811466335912i</v>
      </c>
      <c r="DZ267" s="240" t="str">
        <f t="shared" ca="1" si="443"/>
        <v>0,988274065147778-0,121891980015184i</v>
      </c>
      <c r="EA267" s="240" t="str">
        <f t="shared" ca="1" si="444"/>
        <v>-0,469399270372896+0,878184267457081i</v>
      </c>
      <c r="EB267" s="240" t="str">
        <f t="shared" ca="1" si="445"/>
        <v>-0,447706175295807-0,889439409537118i</v>
      </c>
      <c r="EC267" s="240" t="str">
        <f t="shared" ca="1" si="446"/>
        <v>0,984985036539675+0,146108728105721i</v>
      </c>
      <c r="ED267" s="240" t="str">
        <f t="shared" ca="1" si="447"/>
        <v>-0,686618729631299+0,721178204575843i</v>
      </c>
      <c r="EE267" s="240" t="str">
        <f t="shared" ca="1" si="448"/>
        <v>-0,194263658734093-0,976629363438854i</v>
      </c>
      <c r="EF267" s="240" t="str">
        <f t="shared" ca="1" si="449"/>
        <v>0,910335941619221+0,403524170319429i</v>
      </c>
      <c r="EG267" s="240" t="str">
        <f t="shared" ca="1" si="450"/>
        <v>-0,854094125518882+0,511924318029406i</v>
      </c>
      <c r="EH267" s="240" t="str">
        <f t="shared" ca="1" si="451"/>
        <v>0,0732528458122425-0,993064601733515i</v>
      </c>
      <c r="EI267" s="240" t="str">
        <f t="shared" ca="1" si="452"/>
        <v>0,76973494819276+0,63170514654103i</v>
      </c>
      <c r="EJ267" s="240" t="str">
        <f t="shared" ca="1" si="453"/>
        <v>-0,95969222259174+0,265582605854868i</v>
      </c>
      <c r="EK267" s="240" t="str">
        <f t="shared" ca="1" si="454"/>
        <v>0,335462337823608-0,937554426440224i</v>
      </c>
      <c r="EL267" s="240" t="str">
        <f t="shared" ca="1" si="455"/>
        <v>0,573368298529201+0,814120431433499i</v>
      </c>
      <c r="EM267" s="240" t="str">
        <f t="shared" ca="1" si="456"/>
        <v>-0,99576266380887-4,34279460863307E-13i</v>
      </c>
      <c r="EN267" s="240"/>
      <c r="EO267" s="240"/>
      <c r="EP267" s="240"/>
    </row>
    <row r="268" spans="1:146">
      <c r="A268" s="268">
        <f t="shared" si="323"/>
        <v>3.2812500000000025E-3</v>
      </c>
      <c r="B268" s="267">
        <v>168</v>
      </c>
      <c r="C268" s="266">
        <f t="shared" si="324"/>
        <v>33600</v>
      </c>
      <c r="N268" s="265">
        <f t="shared" ca="1" si="327"/>
        <v>2.9956053940252554</v>
      </c>
      <c r="O268" s="240">
        <f t="shared" ca="1" si="328"/>
        <v>0.9956053940252555</v>
      </c>
      <c r="P268" s="240" t="str">
        <f t="shared" ca="1" si="329"/>
        <v>-0,553128720754187+0,8278156309765i</v>
      </c>
      <c r="Q268" s="240" t="str">
        <f t="shared" ca="1" si="330"/>
        <v>-0,381001689466785-0,919819445997768i</v>
      </c>
      <c r="R268" s="240" t="str">
        <f t="shared" ca="1" si="331"/>
        <v>0,976475115550027+0,194232976921392i</v>
      </c>
      <c r="S268" s="240" t="str">
        <f t="shared" ca="1" si="332"/>
        <v>-0,703999325501172+0,703999325501153i</v>
      </c>
      <c r="T268" s="240" t="str">
        <f t="shared" ca="1" si="333"/>
        <v>-0,194232976921364-0,976475115550032i</v>
      </c>
      <c r="U268" s="241" t="str">
        <f t="shared" ca="1" si="334"/>
        <v>0,919819445997761+0,381001689466802i</v>
      </c>
      <c r="V268" s="240" t="str">
        <f t="shared" ca="1" si="335"/>
        <v>-0,827815630976516+0,553128720754164i</v>
      </c>
      <c r="W268" s="240" t="str">
        <f t="shared" ca="1" si="336"/>
        <v>2,78090093960063E-14-0,995605394025255i</v>
      </c>
      <c r="X268" s="240" t="str">
        <f t="shared" ca="1" si="337"/>
        <v>0,827815630976483+0,553128720754213i</v>
      </c>
      <c r="Y268" s="240" t="str">
        <f t="shared" ca="1" si="338"/>
        <v>-0,919819445997782+0,381001689466751i</v>
      </c>
      <c r="Z268" s="240" t="str">
        <f t="shared" ca="1" si="339"/>
        <v>0,194232976921422-0,976475115550021i</v>
      </c>
      <c r="AA268" s="240" t="str">
        <f t="shared" ca="1" si="340"/>
        <v>0,703999325501133+0,703999325501192i</v>
      </c>
      <c r="AB268" s="240" t="str">
        <f t="shared" ca="1" si="341"/>
        <v>-0,976475115550038+0,194232976921333i</v>
      </c>
      <c r="AC268" s="240" t="str">
        <f t="shared" ca="1" si="342"/>
        <v>0,381001689466736-0,919819445997788i</v>
      </c>
      <c r="AD268" s="240" t="str">
        <f t="shared" ca="1" si="343"/>
        <v>0,553128720754138+0,827815630976533i</v>
      </c>
      <c r="AE268" s="240" t="str">
        <f t="shared" ca="1" si="344"/>
        <v>-0,995605394025255+4,34208064651378E-14i</v>
      </c>
      <c r="AF268" s="240" t="str">
        <f t="shared" ca="1" si="345"/>
        <v>0,553128720754154-0,827815630976523i</v>
      </c>
      <c r="AG268" s="240" t="str">
        <f t="shared" ca="1" si="346"/>
        <v>0,38100168946681+0,919819445997757i</v>
      </c>
      <c r="AH268" s="240" t="str">
        <f t="shared" ca="1" si="347"/>
        <v>-0,976475115550036-0,194232976921345i</v>
      </c>
      <c r="AI268" s="240" t="str">
        <f t="shared" ca="1" si="348"/>
        <v>0,703999325501142-0,703999325501183i</v>
      </c>
      <c r="AJ268" s="240" t="str">
        <f t="shared" ca="1" si="349"/>
        <v>0,194232976921403+0,976475115550025i</v>
      </c>
      <c r="AK268" s="240" t="str">
        <f t="shared" ca="1" si="350"/>
        <v>-0,919819445997775-0,381001689466768i</v>
      </c>
      <c r="AL268" s="240" t="str">
        <f t="shared" ca="1" si="351"/>
        <v>0,82781563097649-0,553128720754203i</v>
      </c>
      <c r="AM268" s="240" t="str">
        <f t="shared" ca="1" si="352"/>
        <v>1,56117970691315E-14+0,995605394025255i</v>
      </c>
      <c r="AN268" s="240" t="str">
        <f t="shared" ca="1" si="353"/>
        <v>-0,827815630976452-0,55312872075426i</v>
      </c>
      <c r="AO268" s="240" t="str">
        <f t="shared" ca="1" si="354"/>
        <v>0,919819445997654-0,381001689467058i</v>
      </c>
      <c r="AP268" s="240" t="str">
        <f t="shared" ca="1" si="355"/>
        <v>-0,194232976921678+0,97647511554997i</v>
      </c>
      <c r="AQ268" s="240" t="str">
        <f t="shared" ca="1" si="356"/>
        <v>-0,703999325501234-0,703999325501092i</v>
      </c>
      <c r="AR268" s="240" t="str">
        <f t="shared" ca="1" si="357"/>
        <v>-0,703999325501234-0,703999325501092i</v>
      </c>
      <c r="AS268" s="240" t="str">
        <f t="shared" ca="1" si="358"/>
        <v>-0,381001689466885+0,919819445997726i</v>
      </c>
      <c r="AT268" s="240" t="str">
        <f t="shared" ca="1" si="359"/>
        <v>-0,553128720754427-0,827815630976339i</v>
      </c>
      <c r="AU268" s="240" t="str">
        <f t="shared" ca="1" si="360"/>
        <v>0,995605394025255+3,09313688098326E-13i</v>
      </c>
      <c r="AV268" s="240" t="str">
        <f t="shared" ca="1" si="361"/>
        <v>-0,553128720754106+0,827815630976555i</v>
      </c>
      <c r="AW268" s="240" t="str">
        <f t="shared" ca="1" si="362"/>
        <v>-0,381001689467216-0,919819445997589i</v>
      </c>
      <c r="AX268" s="240" t="str">
        <f t="shared" ca="1" si="363"/>
        <v>0,976475115550006+0,194232976921498i</v>
      </c>
      <c r="AY268" s="240" t="str">
        <f t="shared" ca="1" si="364"/>
        <v>-0,703999325500981+0,703999325501344i</v>
      </c>
      <c r="AZ268" s="240" t="str">
        <f t="shared" ca="1" si="365"/>
        <v>-0,194232976921058-0,976475115550093i</v>
      </c>
      <c r="BA268" s="240" t="str">
        <f t="shared" ca="1" si="366"/>
        <v>0,919819445997797+0,381001689466715i</v>
      </c>
      <c r="BB268" s="240" t="str">
        <f t="shared" ca="1" si="367"/>
        <v>-0,827815630976253+0,553128720754556i</v>
      </c>
      <c r="BC268" s="240" t="str">
        <f t="shared" ca="1" si="368"/>
        <v>1,39045046980032E-13-0,995605394025255i</v>
      </c>
      <c r="BD268" s="240" t="str">
        <f t="shared" ca="1" si="369"/>
        <v>0,827815630976649+0,553128720753965i</v>
      </c>
      <c r="BE268" s="240" t="str">
        <f t="shared" ca="1" si="370"/>
        <v>-0,919819445997903+0,381001689466458i</v>
      </c>
      <c r="BF268" s="240" t="str">
        <f t="shared" ca="1" si="371"/>
        <v>0,19423297692133-0,976475115550039i</v>
      </c>
      <c r="BG268" s="240" t="str">
        <f t="shared" ca="1" si="372"/>
        <v>0,703999325501465+0,703999325500861i</v>
      </c>
      <c r="BH268" s="240" t="str">
        <f t="shared" ca="1" si="373"/>
        <v>-0,97647511555006+0,194232976921225i</v>
      </c>
      <c r="BI268" s="240" t="str">
        <f t="shared" ca="1" si="374"/>
        <v>0,381001689466558-0,919819445997861i</v>
      </c>
      <c r="BJ268" s="240" t="str">
        <f t="shared" ca="1" si="375"/>
        <v>0,553128720753875+0,827815630976709i</v>
      </c>
      <c r="BK268" s="240" t="str">
        <f t="shared" ca="1" si="376"/>
        <v>-0,995605394025255+3,1223594138263E-14i</v>
      </c>
      <c r="BL268" s="240" t="str">
        <f t="shared" ca="1" si="377"/>
        <v>0,553128720753822-0,827815630976744i</v>
      </c>
      <c r="BM268" s="240" t="str">
        <f t="shared" ca="1" si="378"/>
        <v>0,381001689466615+0,919819445997837i</v>
      </c>
      <c r="BN268" s="240" t="str">
        <f t="shared" ca="1" si="379"/>
        <v>-0,976475115550072-0,194232976921163i</v>
      </c>
      <c r="BO268" s="240" t="str">
        <f t="shared" ca="1" si="380"/>
        <v>0,703999325501441-0,703999325500885i</v>
      </c>
      <c r="BP268" s="240" t="str">
        <f t="shared" ca="1" si="381"/>
        <v>0,194232976921391+0,976475115550027i</v>
      </c>
      <c r="BQ268" s="240" t="str">
        <f t="shared" ca="1" si="382"/>
        <v>-0,919819445997927-0,3810016894664i</v>
      </c>
      <c r="BR268" s="240" t="str">
        <f t="shared" ca="1" si="383"/>
        <v>0,827815630976614-0,553128720754017i</v>
      </c>
      <c r="BS268" s="240" t="str">
        <f t="shared" ca="1" si="384"/>
        <v>2,01492235256557E-13+0,995605394025255i</v>
      </c>
      <c r="BT268" s="240" t="str">
        <f t="shared" ca="1" si="385"/>
        <v>-0,827815630976272-0,553128720754528i</v>
      </c>
      <c r="BU268" s="240" t="str">
        <f t="shared" ca="1" si="386"/>
        <v>0,919819445997773-0,381001689466773i</v>
      </c>
      <c r="BV268" s="240" t="str">
        <f t="shared" ca="1" si="387"/>
        <v>-0,194232976920996+0,976475115550105i</v>
      </c>
      <c r="BW268" s="240" t="str">
        <f t="shared" ca="1" si="388"/>
        <v>-0,703999325501005-0,70399932550132i</v>
      </c>
      <c r="BX268" s="240" t="str">
        <f t="shared" ca="1" si="389"/>
        <v>0,976475115549994-0,194232976921558i</v>
      </c>
      <c r="BY268" s="240" t="str">
        <f t="shared" ca="1" si="390"/>
        <v>-0,381001689467184+0,919819445997602i</v>
      </c>
      <c r="BZ268" s="240" t="str">
        <f t="shared" ca="1" si="391"/>
        <v>-0,553128720754158-0,82781563097652i</v>
      </c>
      <c r="CA268" s="240" t="str">
        <f t="shared" ca="1" si="392"/>
        <v>0,995605394025255-3,43464069158524E-13i</v>
      </c>
      <c r="CB268" s="240" t="str">
        <f t="shared" ca="1" si="393"/>
        <v>-0,553128720754387+0,827815630976366i</v>
      </c>
      <c r="CC268" s="240" t="str">
        <f t="shared" ca="1" si="394"/>
        <v>-0,381001689466956-0,919819445997696i</v>
      </c>
      <c r="CD268" s="240" t="str">
        <f t="shared" ca="1" si="395"/>
        <v>0,97647511554994+0,194232976921828i</v>
      </c>
      <c r="CE268" s="240" t="str">
        <f t="shared" ca="1" si="396"/>
        <v>-0,70399932550118+0,703999325501145i</v>
      </c>
      <c r="CF268" s="240" t="str">
        <f t="shared" ca="1" si="397"/>
        <v>-0,194232976921726-0,976475115549961i</v>
      </c>
      <c r="CG268" s="240" t="str">
        <f t="shared" ca="1" si="398"/>
        <v>0,919819445997678+0,381001689467001i</v>
      </c>
      <c r="CH268" s="240" t="str">
        <f t="shared" ca="1" si="399"/>
        <v>-0,827815630976425+0,553128720754299i</v>
      </c>
      <c r="CI268" s="240" t="str">
        <f t="shared" ca="1" si="400"/>
        <v>4,48358735078358E-13-0,995605394025255i</v>
      </c>
      <c r="CJ268" s="240" t="str">
        <f t="shared" ca="1" si="401"/>
        <v>0,827815630976461+0,553128720754245i</v>
      </c>
      <c r="CK268" s="240" t="str">
        <f t="shared" ca="1" si="402"/>
        <v>-0,919819445997631+0,381001689467113i</v>
      </c>
      <c r="CL268" s="240" t="str">
        <f t="shared" ca="1" si="403"/>
        <v>0,194232976921661-0,976475115549973i</v>
      </c>
      <c r="CM268" s="240" t="str">
        <f t="shared" ca="1" si="404"/>
        <v>0,703999325501266+0,70399932550106i</v>
      </c>
      <c r="CN268" s="240" t="str">
        <f t="shared" ca="1" si="405"/>
        <v>-0,976475115550126+0,194232976920893i</v>
      </c>
      <c r="CO268" s="240" t="str">
        <f t="shared" ca="1" si="406"/>
        <v>0,381001689466843-0,919819445997743i</v>
      </c>
      <c r="CP268" s="240" t="str">
        <f t="shared" ca="1" si="407"/>
        <v>0,553128720754441+0,82781563097633i</v>
      </c>
      <c r="CQ268" s="240" t="str">
        <f t="shared" ca="1" si="408"/>
        <v>-0,995605394025255-2,78090093960063E-13i</v>
      </c>
      <c r="CR268" s="240" t="str">
        <f t="shared" ca="1" si="409"/>
        <v>0,553128720754103-0,827815630976556i</v>
      </c>
      <c r="CS268" s="240" t="str">
        <f t="shared" ca="1" si="410"/>
        <v>0,38100168946633+0,919819445997956i</v>
      </c>
      <c r="CT268" s="240" t="str">
        <f t="shared" ca="1" si="411"/>
        <v>-0,976475115550007-0,194232976921495i</v>
      </c>
      <c r="CU268" s="240" t="str">
        <f t="shared" ca="1" si="412"/>
        <v>0,703999325500939-0,703999325501386i</v>
      </c>
      <c r="CV268" s="240" t="str">
        <f t="shared" ca="1" si="413"/>
        <v>0,194232976921061+0,976475115550093i</v>
      </c>
      <c r="CW268" s="240" t="str">
        <f t="shared" ca="1" si="414"/>
        <v>-0,919819445997809-0,381001689466686i</v>
      </c>
      <c r="CX268" s="240" t="str">
        <f t="shared" ca="1" si="415"/>
        <v>0,827815630976801-0,553128720753736i</v>
      </c>
      <c r="CY268" s="240" t="str">
        <f t="shared" ca="1" si="416"/>
        <v>-1,07821452841769E-13+0,995605394025255i</v>
      </c>
      <c r="CZ268" s="240" t="str">
        <f t="shared" ca="1" si="417"/>
        <v>-0,82781563097665-0,553128720753962i</v>
      </c>
      <c r="DA268" s="240" t="str">
        <f t="shared" ca="1" si="418"/>
        <v>0,919819445997891-0,381001689466487i</v>
      </c>
      <c r="DB268" s="240" t="str">
        <f t="shared" ca="1" si="419"/>
        <v>-0,194232976921327+0,976475115550039i</v>
      </c>
      <c r="DC268" s="240" t="str">
        <f t="shared" ca="1" si="420"/>
        <v>-0,703999325501507-0,703999325500819i</v>
      </c>
      <c r="DD268" s="240" t="str">
        <f t="shared" ca="1" si="421"/>
        <v>0,976475115550059-0,194232976921228i</v>
      </c>
      <c r="DE268" s="240" t="str">
        <f t="shared" ca="1" si="422"/>
        <v>-0,381001689466529+0,919819445997873i</v>
      </c>
      <c r="DF268" s="240" t="str">
        <f t="shared" ca="1" si="423"/>
        <v>-0,553128720753877-0,827815630976707i</v>
      </c>
      <c r="DG268" s="240" t="str">
        <f t="shared" ca="1" si="424"/>
        <v>0,995605394025255-6,24471882765259E-14i</v>
      </c>
      <c r="DH268" s="240" t="str">
        <f t="shared" ca="1" si="425"/>
        <v>-0,55312872075382+0,827815630976745i</v>
      </c>
      <c r="DI268" s="240" t="str">
        <f t="shared" ca="1" si="426"/>
        <v>-0,381001689466644-0,919819445997826i</v>
      </c>
      <c r="DJ268" s="240" t="str">
        <f t="shared" ca="1" si="427"/>
        <v>0,976475115550073+0,19423297692116i</v>
      </c>
      <c r="DK268" s="240" t="str">
        <f t="shared" ca="1" si="428"/>
        <v>-0,703999325501418+0,703999325500907i</v>
      </c>
      <c r="DL268" s="240" t="str">
        <f t="shared" ca="1" si="429"/>
        <v>-0,194232976921394-0,976475115550027i</v>
      </c>
      <c r="DM268" s="240" t="str">
        <f t="shared" ca="1" si="430"/>
        <v>0,919819445997939+0,381001689466371i</v>
      </c>
      <c r="DN268" s="240" t="str">
        <f t="shared" ca="1" si="431"/>
        <v>-0,827815630976612+0,553128720754019i</v>
      </c>
      <c r="DO268" s="240" t="str">
        <f t="shared" ca="1" si="432"/>
        <v>-2,32715829394821E-13-0,995605394025255i</v>
      </c>
      <c r="DP268" s="240" t="str">
        <f t="shared" ca="1" si="433"/>
        <v>0,827815630976306+0,553128720754479i</v>
      </c>
      <c r="DQ268" s="240" t="str">
        <f t="shared" ca="1" si="434"/>
        <v>-0,919819445997761+0,381001689466802i</v>
      </c>
      <c r="DR268" s="240" t="str">
        <f t="shared" ca="1" si="435"/>
        <v>0,194232976920994-0,976475115550106i</v>
      </c>
      <c r="DS268" s="240" t="str">
        <f t="shared" ca="1" si="436"/>
        <v>0,703999325501028+0,703999325501299i</v>
      </c>
      <c r="DT268" s="240" t="str">
        <f t="shared" ca="1" si="437"/>
        <v>-0,976475115549993+0,194232976921561i</v>
      </c>
      <c r="DU268" s="240" t="str">
        <f t="shared" ca="1" si="438"/>
        <v>0,381001689467155-0,919819445997614i</v>
      </c>
      <c r="DV268" s="240" t="str">
        <f t="shared" ca="1" si="439"/>
        <v>0,55312872075416+0,827815630976518i</v>
      </c>
      <c r="DW268" s="240" t="str">
        <f t="shared" ca="1" si="440"/>
        <v>-0,995605394025255+4,02984470513115E-13i</v>
      </c>
      <c r="DX268" s="240" t="str">
        <f t="shared" ca="1" si="441"/>
        <v>0,553128720754337-0,8278156309764i</v>
      </c>
      <c r="DY268" s="240" t="str">
        <f t="shared" ca="1" si="442"/>
        <v>0,381001689466959+0,919819445997695i</v>
      </c>
      <c r="DZ268" s="240" t="str">
        <f t="shared" ca="1" si="443"/>
        <v>-0,976475115549952-0,19423297692177i</v>
      </c>
      <c r="EA268" s="240" t="str">
        <f t="shared" ca="1" si="444"/>
        <v>0,703999325501178-0,703999325501147i</v>
      </c>
      <c r="EB268" s="240" t="str">
        <f t="shared" ca="1" si="445"/>
        <v>0,194232976921729+0,97647511554996i</v>
      </c>
      <c r="EC268" s="240" t="str">
        <f t="shared" ca="1" si="446"/>
        <v>-0,919819445997679-0,381001689466998i</v>
      </c>
      <c r="ED268" s="240" t="str">
        <f t="shared" ca="1" si="447"/>
        <v>0,827815630976423-0,553128720754302i</v>
      </c>
      <c r="EE268" s="240" t="str">
        <f t="shared" ca="1" si="448"/>
        <v>-4,45431948156423E-13+0,995605394025255i</v>
      </c>
      <c r="EF268" s="240" t="str">
        <f t="shared" ca="1" si="449"/>
        <v>-0,827815630976494-0,553128720754196i</v>
      </c>
      <c r="EG268" s="240" t="str">
        <f t="shared" ca="1" si="450"/>
        <v>0,91981944599763-0,381001689467116i</v>
      </c>
      <c r="EH268" s="240" t="str">
        <f t="shared" ca="1" si="451"/>
        <v>-0,194232976921603+0,976475115549985i</v>
      </c>
      <c r="EI268" s="240" t="str">
        <f t="shared" ca="1" si="452"/>
        <v>-0,703999325501268-0,703999325501058i</v>
      </c>
      <c r="EJ268" s="240" t="str">
        <f t="shared" ca="1" si="453"/>
        <v>0,976475115550125-0,194232976920896i</v>
      </c>
      <c r="EK268" s="240" t="str">
        <f t="shared" ca="1" si="454"/>
        <v>-0,38100168946684+0,919819445997745i</v>
      </c>
      <c r="EL268" s="240" t="str">
        <f t="shared" ca="1" si="455"/>
        <v>-0,553128720754491-0,827815630976298i</v>
      </c>
      <c r="EM268" s="240" t="str">
        <f t="shared" ca="1" si="456"/>
        <v>0,995605394025255+2,18569692605472E-13i</v>
      </c>
      <c r="EN268" s="240"/>
      <c r="EO268" s="240"/>
      <c r="EP268" s="240"/>
    </row>
    <row r="269" spans="1:146">
      <c r="A269" s="268">
        <f t="shared" si="323"/>
        <v>3.3007812500000025E-3</v>
      </c>
      <c r="B269" s="267">
        <v>169</v>
      </c>
      <c r="C269" s="266">
        <f t="shared" si="324"/>
        <v>33800</v>
      </c>
      <c r="N269" s="265">
        <f t="shared" ca="1" si="327"/>
        <v>2.9954333339420511</v>
      </c>
      <c r="O269" s="240">
        <f t="shared" ca="1" si="328"/>
        <v>0.99543333394205102</v>
      </c>
      <c r="P269" s="240" t="str">
        <f t="shared" ca="1" si="329"/>
        <v>-0,532554464415278+0,840995401149342i</v>
      </c>
      <c r="Q269" s="240" t="str">
        <f t="shared" ca="1" si="330"/>
        <v>-0,425602592097213-0,899861075901787i</v>
      </c>
      <c r="R269" s="240" t="str">
        <f t="shared" ca="1" si="331"/>
        <v>0,987947211994846+0,121851666523675i</v>
      </c>
      <c r="S269" s="240" t="str">
        <f t="shared" ca="1" si="332"/>
        <v>-0,631496221885462+0,769480372762928i</v>
      </c>
      <c r="T269" s="240" t="str">
        <f t="shared" ca="1" si="333"/>
        <v>-0,312249260642043-0,945192002479647i</v>
      </c>
      <c r="U269" s="241" t="str">
        <f t="shared" ca="1" si="334"/>
        <v>0,96560144439542+0,241870570562988i</v>
      </c>
      <c r="V269" s="240" t="str">
        <f t="shared" ca="1" si="335"/>
        <v>-0,720939688380196+0,686391643335825i</v>
      </c>
      <c r="W269" s="240" t="str">
        <f t="shared" ca="1" si="336"/>
        <v>-0,19419940966435-0,976306361553076i</v>
      </c>
      <c r="X269" s="240" t="str">
        <f t="shared" ca="1" si="337"/>
        <v>0,928732132288003+0,358251516087184i</v>
      </c>
      <c r="Y269" s="240" t="str">
        <f t="shared" ca="1" si="338"/>
        <v>-0,799539550909165+0,592978944697834i</v>
      </c>
      <c r="Z269" s="240" t="str">
        <f t="shared" ca="1" si="339"/>
        <v>-0,0732286188039955-0,99273616420026i</v>
      </c>
      <c r="AA269" s="240" t="str">
        <f t="shared" ca="1" si="340"/>
        <v>0,877893824444677+0,469244025348097i</v>
      </c>
      <c r="AB269" s="240" t="str">
        <f t="shared" ca="1" si="341"/>
        <v>-0,866113594378932+0,49064729078534i</v>
      </c>
      <c r="AC269" s="240" t="str">
        <f t="shared" ca="1" si="342"/>
        <v>0,0488435986445583-0,994234290896485i</v>
      </c>
      <c r="AD269" s="240" t="str">
        <f t="shared" ca="1" si="343"/>
        <v>0,813851176335864+0,573178667694217i</v>
      </c>
      <c r="AE269" s="240" t="str">
        <f t="shared" ca="1" si="344"/>
        <v>-0,919660483208528+0,380935844923582i</v>
      </c>
      <c r="AF269" s="240" t="str">
        <f t="shared" ca="1" si="345"/>
        <v>0,17018116290566-0,980778208421794i</v>
      </c>
      <c r="AG269" s="240" t="str">
        <f t="shared" ca="1" si="346"/>
        <v>0,737567449000185+0,668492169362024i</v>
      </c>
      <c r="AH269" s="240" t="str">
        <f t="shared" ca="1" si="347"/>
        <v>-0,959374822348308+0,265494769378116i</v>
      </c>
      <c r="AI269" s="240" t="str">
        <f t="shared" ca="1" si="348"/>
        <v>0,288959044071678-0,952570308781545i</v>
      </c>
      <c r="AJ269" s="240" t="str">
        <f t="shared" ca="1" si="349"/>
        <v>0,650190020701922+0,753750926568333i</v>
      </c>
      <c r="AK269" s="240" t="str">
        <f t="shared" ca="1" si="350"/>
        <v>-0,984659271171408+0,146060405377973i</v>
      </c>
      <c r="AL269" s="240" t="str">
        <f t="shared" ca="1" si="351"/>
        <v>0,403390712251048-0,910034865042312i</v>
      </c>
      <c r="AM269" s="240" t="str">
        <f t="shared" ca="1" si="352"/>
        <v>0,553033129293682+0,827672568245816i</v>
      </c>
      <c r="AN269" s="240" t="str">
        <f t="shared" ca="1" si="353"/>
        <v>-0,995133528032701+0,0244291569272449i</v>
      </c>
      <c r="AO269" s="240" t="str">
        <f t="shared" ca="1" si="354"/>
        <v>0,511755008641115-0,853811649869992i</v>
      </c>
      <c r="AP269" s="240" t="str">
        <f t="shared" ca="1" si="355"/>
        <v>0,447558104856299+0,889145244097063i</v>
      </c>
      <c r="AQ269" s="240" t="str">
        <f t="shared" ca="1" si="356"/>
        <v>-0,990640050359546-0,0975695287813937i</v>
      </c>
      <c r="AR269" s="240" t="str">
        <f t="shared" ca="1" si="357"/>
        <v>-0,990640050359546-0,0975695287813937i</v>
      </c>
      <c r="AS269" s="240" t="str">
        <f t="shared" ca="1" si="358"/>
        <v>0,335351389933261+0,93724434785856i</v>
      </c>
      <c r="AT269" s="240" t="str">
        <f t="shared" ca="1" si="359"/>
        <v>-0,971246424238614-0,218100677960187i</v>
      </c>
      <c r="AU269" s="240" t="str">
        <f t="shared" ca="1" si="360"/>
        <v>0,703877660649398-0,703877660649717i</v>
      </c>
      <c r="AV269" s="240" t="str">
        <f t="shared" ca="1" si="361"/>
        <v>0,218100677960627+0,971246424238515i</v>
      </c>
      <c r="AW269" s="240" t="str">
        <f t="shared" ca="1" si="362"/>
        <v>-0,937244347858378-0,335351389933769i</v>
      </c>
      <c r="AX269" s="240" t="str">
        <f t="shared" ca="1" si="363"/>
        <v>0,784746312753719-0,612422033358066i</v>
      </c>
      <c r="AY269" s="240" t="str">
        <f t="shared" ca="1" si="364"/>
        <v>0,0975695287818709+0,990640050359499i</v>
      </c>
      <c r="AZ269" s="240" t="str">
        <f t="shared" ca="1" si="365"/>
        <v>-0,889145244097278-0,44755810485587i</v>
      </c>
      <c r="BA269" s="240" t="str">
        <f t="shared" ca="1" si="366"/>
        <v>0,853811649870255-0,511755008640677i</v>
      </c>
      <c r="BB269" s="240" t="str">
        <f t="shared" ca="1" si="367"/>
        <v>-0,0244291569277696+0,995133528032688i</v>
      </c>
      <c r="BC269" s="240" t="str">
        <f t="shared" ca="1" si="368"/>
        <v>-0,827672568245854-0,553033129293625i</v>
      </c>
      <c r="BD269" s="240" t="str">
        <f t="shared" ca="1" si="369"/>
        <v>0,910034865042204-0,403390712251292i</v>
      </c>
      <c r="BE269" s="240" t="str">
        <f t="shared" ca="1" si="370"/>
        <v>-0,146060405377512+0,984659271171477i</v>
      </c>
      <c r="BF269" s="240" t="str">
        <f t="shared" ca="1" si="371"/>
        <v>-0,753750926568184-0,650190020702095i</v>
      </c>
      <c r="BG269" s="240" t="str">
        <f t="shared" ca="1" si="372"/>
        <v>0,952570308781554-0,28895904407165i</v>
      </c>
      <c r="BH269" s="240" t="str">
        <f t="shared" ca="1" si="373"/>
        <v>-0,265494769377954+0,959374822348353i</v>
      </c>
      <c r="BI269" s="240" t="str">
        <f t="shared" ca="1" si="374"/>
        <v>-0,668492169362296-0,73756744899994i</v>
      </c>
      <c r="BJ269" s="240" t="str">
        <f t="shared" ca="1" si="375"/>
        <v>0,980778208421852-0,170181162905323i</v>
      </c>
      <c r="BK269" s="240" t="str">
        <f t="shared" ca="1" si="376"/>
        <v>-0,380935844923713+0,919660483208474i</v>
      </c>
      <c r="BL269" s="240" t="str">
        <f t="shared" ca="1" si="377"/>
        <v>-0,573178667694262-0,813851176335832i</v>
      </c>
      <c r="BM269" s="240" t="str">
        <f t="shared" ca="1" si="378"/>
        <v>0,994234290896471-0,0488435986448394i</v>
      </c>
      <c r="BN269" s="240" t="str">
        <f t="shared" ca="1" si="379"/>
        <v>-0,490647290785698+0,866113594378729i</v>
      </c>
      <c r="BO269" s="240" t="str">
        <f t="shared" ca="1" si="380"/>
        <v>-0,469244025347903-0,87789382444478i</v>
      </c>
      <c r="BP269" s="240" t="str">
        <f t="shared" ca="1" si="381"/>
        <v>0,992736164200259+0,0732286188040181i</v>
      </c>
      <c r="BQ269" s="240" t="str">
        <f t="shared" ca="1" si="382"/>
        <v>-0,592978944697693+0,79953955090927i</v>
      </c>
      <c r="BR269" s="240" t="str">
        <f t="shared" ca="1" si="383"/>
        <v>-0,358251516087626-0,928732132287833i</v>
      </c>
      <c r="BS269" s="240" t="str">
        <f t="shared" ca="1" si="384"/>
        <v>0,976306361553012+0,19419940966467i</v>
      </c>
      <c r="BT269" s="240" t="str">
        <f t="shared" ca="1" si="385"/>
        <v>-0,686391643335917+0,720939688380107i</v>
      </c>
      <c r="BU269" s="240" t="str">
        <f t="shared" ca="1" si="386"/>
        <v>-0,241870570563052-0,965601444395404i</v>
      </c>
      <c r="BV269" s="240" t="str">
        <f t="shared" ca="1" si="387"/>
        <v>0,94519200247976+0,312249260641698i</v>
      </c>
      <c r="BW269" s="240" t="str">
        <f t="shared" ca="1" si="388"/>
        <v>-0,769480372763202+0,631496221885128i</v>
      </c>
      <c r="BX269" s="240" t="str">
        <f t="shared" ca="1" si="389"/>
        <v>-0,12185166652344-0,987947211994875i</v>
      </c>
      <c r="BY269" s="240" t="str">
        <f t="shared" ca="1" si="390"/>
        <v>0,899861075901791+0,425602592097204i</v>
      </c>
      <c r="BZ269" s="240" t="str">
        <f t="shared" ca="1" si="391"/>
        <v>-0,840995401149222+0,532554464415469i</v>
      </c>
      <c r="CA269" s="240" t="str">
        <f t="shared" ca="1" si="392"/>
        <v>-4,51206667635485E-13-0,995433333942051i</v>
      </c>
      <c r="CB269" s="240" t="str">
        <f t="shared" ca="1" si="393"/>
        <v>0,84099540114919+0,532554464415519i</v>
      </c>
      <c r="CC269" s="240" t="str">
        <f t="shared" ca="1" si="394"/>
        <v>-0,899861075901816+0,42560259209715i</v>
      </c>
      <c r="CD269" s="240" t="str">
        <f t="shared" ca="1" si="395"/>
        <v>0,1218516665235-0,987947211994868i</v>
      </c>
      <c r="CE269" s="240" t="str">
        <f t="shared" ca="1" si="396"/>
        <v>0,769480372763165+0,631496221885174i</v>
      </c>
      <c r="CF269" s="240" t="str">
        <f t="shared" ca="1" si="397"/>
        <v>-0,945192002479788+0,312249260641615i</v>
      </c>
      <c r="CG269" s="240" t="str">
        <f t="shared" ca="1" si="398"/>
        <v>0,241870570563138-0,965601444395383i</v>
      </c>
      <c r="CH269" s="240" t="str">
        <f t="shared" ca="1" si="399"/>
        <v>0,686391643335895+0,720939688380128i</v>
      </c>
      <c r="CI269" s="240" t="str">
        <f t="shared" ca="1" si="400"/>
        <v>-0,976306361553018+0,194199409664639i</v>
      </c>
      <c r="CJ269" s="240" t="str">
        <f t="shared" ca="1" si="401"/>
        <v>0,35825151608768-0,928732132287811i</v>
      </c>
      <c r="CK269" s="240" t="str">
        <f t="shared" ca="1" si="402"/>
        <v>0,592978944697646+0,799539550909306i</v>
      </c>
      <c r="CL269" s="240" t="str">
        <f t="shared" ca="1" si="403"/>
        <v>-0,992736164200263+0,0732286188039588i</v>
      </c>
      <c r="CM269" s="240" t="str">
        <f t="shared" ca="1" si="404"/>
        <v>0,469244025347956-0,877893824444753i</v>
      </c>
      <c r="CN269" s="240" t="str">
        <f t="shared" ca="1" si="405"/>
        <v>0,490647290785646+0,866113594378759i</v>
      </c>
      <c r="CO269" s="240" t="str">
        <f t="shared" ca="1" si="406"/>
        <v>-0,994234290896469-0,0488435986448707i</v>
      </c>
      <c r="CP269" s="240" t="str">
        <f t="shared" ca="1" si="407"/>
        <v>0,573178667694311-0,813851176335798i</v>
      </c>
      <c r="CQ269" s="240" t="str">
        <f t="shared" ca="1" si="408"/>
        <v>0,380935844923659+0,919660483208496i</v>
      </c>
      <c r="CR269" s="240" t="str">
        <f t="shared" ca="1" si="409"/>
        <v>-0,980778208421842-0,170181162905382i</v>
      </c>
      <c r="CS269" s="240" t="str">
        <f t="shared" ca="1" si="410"/>
        <v>0,668492169362361-0,737567448999881i</v>
      </c>
      <c r="CT269" s="240" t="str">
        <f t="shared" ca="1" si="411"/>
        <v>0,26549476937787+0,959374822348376i</v>
      </c>
      <c r="CU269" s="240" t="str">
        <f t="shared" ca="1" si="412"/>
        <v>-0,952570308781528-0,288959044071734i</v>
      </c>
      <c r="CV269" s="240" t="str">
        <f t="shared" ca="1" si="413"/>
        <v>0,753750926568205-0,650190020702071i</v>
      </c>
      <c r="CW269" s="240" t="str">
        <f t="shared" ca="1" si="414"/>
        <v>0,146060405378461+0,984659271171336i</v>
      </c>
      <c r="CX269" s="240" t="str">
        <f t="shared" ca="1" si="415"/>
        <v>-0,910034865042179-0,403390712251346i</v>
      </c>
      <c r="CY269" s="240" t="str">
        <f t="shared" ca="1" si="416"/>
        <v>0,827672568245888-0,553033129293575i</v>
      </c>
      <c r="CZ269" s="240" t="str">
        <f t="shared" ca="1" si="417"/>
        <v>0,0244291569277101+0,995133528032689i</v>
      </c>
      <c r="DA269" s="240" t="str">
        <f t="shared" ca="1" si="418"/>
        <v>-0,853811649870224-0,511755008640728i</v>
      </c>
      <c r="DB269" s="240" t="str">
        <f t="shared" ca="1" si="419"/>
        <v>0,889145244097292-0,447558104855843i</v>
      </c>
      <c r="DC269" s="240" t="str">
        <f t="shared" ca="1" si="420"/>
        <v>-0,0975695287819019+0,990640050359496i</v>
      </c>
      <c r="DD269" s="240" t="str">
        <f t="shared" ca="1" si="421"/>
        <v>-0,784746312753683-0,612422033358114i</v>
      </c>
      <c r="DE269" s="240" t="str">
        <f t="shared" ca="1" si="422"/>
        <v>0,937244347858398-0,335351389933712i</v>
      </c>
      <c r="DF269" s="240" t="str">
        <f t="shared" ca="1" si="423"/>
        <v>-0,218100677960713+0,971246424238496i</v>
      </c>
      <c r="DG269" s="240" t="str">
        <f t="shared" ca="1" si="424"/>
        <v>-0,703877660649336-0,703877660649779i</v>
      </c>
      <c r="DH269" s="240" t="str">
        <f t="shared" ca="1" si="425"/>
        <v>0,971246424238633-0,218100677960102i</v>
      </c>
      <c r="DI269" s="240" t="str">
        <f t="shared" ca="1" si="426"/>
        <v>-0,335351389933344+0,93724434785853i</v>
      </c>
      <c r="DJ269" s="240" t="str">
        <f t="shared" ca="1" si="427"/>
        <v>-0,612422033358467-0,784746312753407i</v>
      </c>
      <c r="DK269" s="240" t="str">
        <f t="shared" ca="1" si="428"/>
        <v>0,990640050359552-0,0975695287813344i</v>
      </c>
      <c r="DL269" s="240" t="str">
        <f t="shared" ca="1" si="429"/>
        <v>-0,447558104856351+0,889145244097036i</v>
      </c>
      <c r="DM269" s="240" t="str">
        <f t="shared" ca="1" si="430"/>
        <v>-0,511755008641064-0,853811649870023i</v>
      </c>
      <c r="DN269" s="240" t="str">
        <f t="shared" ca="1" si="431"/>
        <v>0,995133528032699+0,0244291569273185i</v>
      </c>
      <c r="DO269" s="240" t="str">
        <f t="shared" ca="1" si="432"/>
        <v>-0,553033129293249+0,827672568246105i</v>
      </c>
      <c r="DP269" s="240" t="str">
        <f t="shared" ca="1" si="433"/>
        <v>-0,403390712250825-0,910034865042411i</v>
      </c>
      <c r="DQ269" s="240" t="str">
        <f t="shared" ca="1" si="434"/>
        <v>0,984659271171401+0,146060405378018i</v>
      </c>
      <c r="DR269" s="240" t="str">
        <f t="shared" ca="1" si="435"/>
        <v>-0,650190020701732+0,753750926568498i</v>
      </c>
      <c r="DS269" s="240" t="str">
        <f t="shared" ca="1" si="436"/>
        <v>-0,288959044072108-0,952570308781415i</v>
      </c>
      <c r="DT269" s="240" t="str">
        <f t="shared" ca="1" si="437"/>
        <v>0,959374822348209+0,265494769378474i</v>
      </c>
      <c r="DU269" s="240" t="str">
        <f t="shared" ca="1" si="438"/>
        <v>-0,737567449000302+0,668492169361896i</v>
      </c>
      <c r="DV269" s="240" t="str">
        <f t="shared" ca="1" si="439"/>
        <v>-0,170181162905768-0,980778208421776i</v>
      </c>
      <c r="DW269" s="240" t="str">
        <f t="shared" ca="1" si="440"/>
        <v>0,919660483208668+0,380935844923244i</v>
      </c>
      <c r="DX269" s="240" t="str">
        <f t="shared" ca="1" si="441"/>
        <v>-0,813851176336126+0,573178667693844i</v>
      </c>
      <c r="DY269" s="240" t="str">
        <f t="shared" ca="1" si="442"/>
        <v>-0,0488435986443011-0,994234290896497i</v>
      </c>
      <c r="DZ269" s="240" t="str">
        <f t="shared" ca="1" si="443"/>
        <v>0,866113594378952+0,490647290785306i</v>
      </c>
      <c r="EA269" s="240" t="str">
        <f t="shared" ca="1" si="444"/>
        <v>-0,877893824444568+0,469244025348301i</v>
      </c>
      <c r="EB269" s="240" t="str">
        <f t="shared" ca="1" si="445"/>
        <v>0,0732286188035682-0,992736164200292i</v>
      </c>
      <c r="EC269" s="240" t="str">
        <f t="shared" ca="1" si="446"/>
        <v>0,799539550908966+0,592978944698104i</v>
      </c>
      <c r="ED269" s="240" t="str">
        <f t="shared" ca="1" si="447"/>
        <v>-0,928732132288017+0,358251516087149i</v>
      </c>
      <c r="EE269" s="240" t="str">
        <f t="shared" ca="1" si="448"/>
        <v>0,1941994096642-0,976306361553105i</v>
      </c>
      <c r="EF269" s="240" t="str">
        <f t="shared" ca="1" si="449"/>
        <v>0,720939688380438+0,68639164333557i</v>
      </c>
      <c r="EG269" s="240" t="str">
        <f t="shared" ca="1" si="450"/>
        <v>-0,965601444395535+0,241870570562529i</v>
      </c>
      <c r="EH269" s="240" t="str">
        <f t="shared" ca="1" si="451"/>
        <v>0,31224926064221-0,945192002479591i</v>
      </c>
      <c r="EI269" s="240" t="str">
        <f t="shared" ca="1" si="452"/>
        <v>0,631496221885476+0,769480372762916i</v>
      </c>
      <c r="EJ269" s="240" t="str">
        <f t="shared" ca="1" si="453"/>
        <v>-0,987947211994813+0,121851666523945i</v>
      </c>
      <c r="EK269" s="240" t="str">
        <f t="shared" ca="1" si="454"/>
        <v>0,425602592096797-0,899861075901983i</v>
      </c>
      <c r="EL269" s="240" t="str">
        <f t="shared" ca="1" si="455"/>
        <v>0,532554464415037+0,840995401149494i</v>
      </c>
      <c r="EM269" s="240" t="str">
        <f t="shared" ca="1" si="456"/>
        <v>-0,995433333942051-2,92800791748796E-15i</v>
      </c>
      <c r="EN269" s="240"/>
      <c r="EO269" s="240"/>
      <c r="EP269" s="240"/>
    </row>
    <row r="270" spans="1:146">
      <c r="A270" s="268">
        <f t="shared" si="323"/>
        <v>3.3203125000000025E-3</v>
      </c>
      <c r="B270" s="267">
        <v>170</v>
      </c>
      <c r="C270" s="266">
        <f t="shared" si="324"/>
        <v>34000</v>
      </c>
      <c r="N270" s="265">
        <f t="shared" ca="1" si="327"/>
        <v>2.9952444893346515</v>
      </c>
      <c r="O270" s="240">
        <f t="shared" ca="1" si="328"/>
        <v>0.99524448933465137</v>
      </c>
      <c r="P270" s="240" t="str">
        <f t="shared" ca="1" si="329"/>
        <v>-0,51165792311013+0,853649672447439i</v>
      </c>
      <c r="Q270" s="240" t="str">
        <f t="shared" ca="1" si="330"/>
        <v>-0,469155004616412-0,877727278369748i</v>
      </c>
      <c r="R270" s="240" t="str">
        <f t="shared" ca="1" si="331"/>
        <v>0,994045673760686+0,0488343324788623i</v>
      </c>
      <c r="S270" s="240" t="str">
        <f t="shared" ca="1" si="332"/>
        <v>-0,552928212851107+0,827515549693341i</v>
      </c>
      <c r="T270" s="240" t="str">
        <f t="shared" ca="1" si="333"/>
        <v>-0,425521850623432-0,899690362398642i</v>
      </c>
      <c r="U270" s="241" t="str">
        <f t="shared" ca="1" si="334"/>
        <v>0,990452115090518+0,0975510187733019i</v>
      </c>
      <c r="V270" s="240" t="str">
        <f t="shared" ca="1" si="335"/>
        <v>-0,592866450096586+0,799387869498194i</v>
      </c>
      <c r="W270" s="240" t="str">
        <f t="shared" ca="1" si="336"/>
        <v>-0,38086357722107-0,919486013540913i</v>
      </c>
      <c r="X270" s="240" t="str">
        <f t="shared" ca="1" si="337"/>
        <v>0,984472470521732+0,146032696119153i</v>
      </c>
      <c r="Y270" s="240" t="str">
        <f t="shared" ca="1" si="338"/>
        <v>-0,631376420134811+0,769334393907319i</v>
      </c>
      <c r="Z270" s="240" t="str">
        <f t="shared" ca="1" si="339"/>
        <v>-0,33528777010138-0,937066542339143i</v>
      </c>
      <c r="AA270" s="240" t="str">
        <f t="shared" ca="1" si="340"/>
        <v>0,97612114554185+0,194162567909103i</v>
      </c>
      <c r="AB270" s="240" t="str">
        <f t="shared" ca="1" si="341"/>
        <v>-0,668365349074815+0,737427524375848i</v>
      </c>
      <c r="AC270" s="240" t="str">
        <f t="shared" ca="1" si="342"/>
        <v>-0,288904225375773-0,952389595759537i</v>
      </c>
      <c r="AD270" s="240" t="str">
        <f t="shared" ca="1" si="343"/>
        <v>0,965418259224265+0,241824685066231i</v>
      </c>
      <c r="AE270" s="240" t="str">
        <f t="shared" ca="1" si="344"/>
        <v>-0,703744127347076+0,703744127347073i</v>
      </c>
      <c r="AF270" s="240" t="str">
        <f t="shared" ca="1" si="345"/>
        <v>-0,241824685066221-0,965418259224267i</v>
      </c>
      <c r="AG270" s="240" t="str">
        <f t="shared" ca="1" si="346"/>
        <v>0,952389595759534+0,288904225375783i</v>
      </c>
      <c r="AH270" s="240" t="str">
        <f t="shared" ca="1" si="347"/>
        <v>-0,737427524375855+0,668365349074807i</v>
      </c>
      <c r="AI270" s="240" t="str">
        <f t="shared" ca="1" si="348"/>
        <v>-0,194162567909093-0,976121145541852i</v>
      </c>
      <c r="AJ270" s="240" t="str">
        <f t="shared" ca="1" si="349"/>
        <v>0,937066542339139+0,335287770101389i</v>
      </c>
      <c r="AK270" s="240" t="str">
        <f t="shared" ca="1" si="350"/>
        <v>-0,769334393907326+0,631376420134802i</v>
      </c>
      <c r="AL270" s="240" t="str">
        <f t="shared" ca="1" si="351"/>
        <v>-0,146032696119143-0,984472470521733i</v>
      </c>
      <c r="AM270" s="240" t="str">
        <f t="shared" ca="1" si="352"/>
        <v>0,919486013541061+0,380863577220714i</v>
      </c>
      <c r="AN270" s="240" t="str">
        <f t="shared" ca="1" si="353"/>
        <v>-0,799387869497968+0,592866450096893i</v>
      </c>
      <c r="AO270" s="240" t="str">
        <f t="shared" ca="1" si="354"/>
        <v>-0,0975510187737805-0,990452115090471i</v>
      </c>
      <c r="AP270" s="240" t="str">
        <f t="shared" ca="1" si="355"/>
        <v>0,899690362398424+0,425521850623892i</v>
      </c>
      <c r="AQ270" s="240" t="str">
        <f t="shared" ca="1" si="356"/>
        <v>-0,827515549693569+0,552928212850766i</v>
      </c>
      <c r="AR270" s="240" t="str">
        <f t="shared" ca="1" si="357"/>
        <v>-0,827515549693569+0,552928212850766i</v>
      </c>
      <c r="AS270" s="240" t="str">
        <f t="shared" ca="1" si="358"/>
        <v>0,877727278369595+0,469155004616698i</v>
      </c>
      <c r="AT270" s="240" t="str">
        <f t="shared" ca="1" si="359"/>
        <v>-0,85364967244758+0,511657923109894i</v>
      </c>
      <c r="AU270" s="240" t="str">
        <f t="shared" ca="1" si="360"/>
        <v>2,01420058016606E-13-0,995244489334651i</v>
      </c>
      <c r="AV270" s="240" t="str">
        <f t="shared" ca="1" si="361"/>
        <v>0,853649672447358+0,511657923110263i</v>
      </c>
      <c r="AW270" s="240" t="str">
        <f t="shared" ca="1" si="362"/>
        <v>-0,877727278369792+0,46915500461633i</v>
      </c>
      <c r="AX270" s="240" t="str">
        <f t="shared" ca="1" si="363"/>
        <v>0,0488343324788816-0,994045673760685i</v>
      </c>
      <c r="AY270" s="240" t="str">
        <f t="shared" ca="1" si="364"/>
        <v>0,827515549693337+0,552928212851113i</v>
      </c>
      <c r="AZ270" s="240" t="str">
        <f t="shared" ca="1" si="365"/>
        <v>-0,899690362398609+0,425521850623503i</v>
      </c>
      <c r="BA270" s="240" t="str">
        <f t="shared" ca="1" si="366"/>
        <v>0,0975510187732102-0,990452115090527i</v>
      </c>
      <c r="BB270" s="240" t="str">
        <f t="shared" ca="1" si="367"/>
        <v>0,7993878694983+0,592866450096444i</v>
      </c>
      <c r="BC270" s="240" t="str">
        <f t="shared" ca="1" si="368"/>
        <v>-0,919486013540842+0,380863577221244i</v>
      </c>
      <c r="BD270" s="240" t="str">
        <f t="shared" ca="1" si="369"/>
        <v>0,146032696118884-0,984472470521772i</v>
      </c>
      <c r="BE270" s="240" t="str">
        <f t="shared" ca="1" si="370"/>
        <v>0,769334393907564+0,631376420134513i</v>
      </c>
      <c r="BF270" s="240" t="str">
        <f t="shared" ca="1" si="371"/>
        <v>-0,937066542339017+0,335287770101729i</v>
      </c>
      <c r="BG270" s="240" t="str">
        <f t="shared" ca="1" si="372"/>
        <v>0,194162567908628-0,976121145541945i</v>
      </c>
      <c r="BH270" s="240" t="str">
        <f t="shared" ca="1" si="373"/>
        <v>0,737427524375499+0,6683653490752i</v>
      </c>
      <c r="BI270" s="240" t="str">
        <f t="shared" ca="1" si="374"/>
        <v>-0,952389595759656+0,288904225375384i</v>
      </c>
      <c r="BJ270" s="240" t="str">
        <f t="shared" ca="1" si="375"/>
        <v>0,241824685066639-0,965418259224162i</v>
      </c>
      <c r="BK270" s="240" t="str">
        <f t="shared" ca="1" si="376"/>
        <v>0,703744127346851+0,703744127347298i</v>
      </c>
      <c r="BL270" s="240" t="str">
        <f t="shared" ca="1" si="377"/>
        <v>-0,965418259224323+0,241824685065998i</v>
      </c>
      <c r="BM270" s="240" t="str">
        <f t="shared" ca="1" si="378"/>
        <v>0,288904225375989-0,952389595759472i</v>
      </c>
      <c r="BN270" s="240" t="str">
        <f t="shared" ca="1" si="379"/>
        <v>0,668365349074731+0,737427524375924i</v>
      </c>
      <c r="BO270" s="240" t="str">
        <f t="shared" ca="1" si="380"/>
        <v>-0,976121145541875+0,194162567908978i</v>
      </c>
      <c r="BP270" s="240" t="str">
        <f t="shared" ca="1" si="381"/>
        <v>0,335287770101392-0,937066542339138i</v>
      </c>
      <c r="BQ270" s="240" t="str">
        <f t="shared" ca="1" si="382"/>
        <v>0,631376420134789+0,769334393907337i</v>
      </c>
      <c r="BR270" s="240" t="str">
        <f t="shared" ca="1" si="383"/>
        <v>-0,984472470521719+0,146032696119237i</v>
      </c>
      <c r="BS270" s="240" t="str">
        <f t="shared" ca="1" si="384"/>
        <v>0,380863577220913-0,919486013540978i</v>
      </c>
      <c r="BT270" s="240" t="str">
        <f t="shared" ca="1" si="385"/>
        <v>0,592866450096732+0,799387869498087i</v>
      </c>
      <c r="BU270" s="240" t="str">
        <f t="shared" ca="1" si="386"/>
        <v>-0,990452115090492+0,097551018773566i</v>
      </c>
      <c r="BV270" s="240" t="str">
        <f t="shared" ca="1" si="387"/>
        <v>0,425521850623179-0,899690362398762i</v>
      </c>
      <c r="BW270" s="240" t="str">
        <f t="shared" ca="1" si="388"/>
        <v>0,55292821285141+0,827515549693138i</v>
      </c>
      <c r="BX270" s="240" t="str">
        <f t="shared" ca="1" si="389"/>
        <v>-0,994045673760667+0,0488343324792386i</v>
      </c>
      <c r="BY270" s="240" t="str">
        <f t="shared" ca="1" si="390"/>
        <v>0,469155004615989-0,877727278369974i</v>
      </c>
      <c r="BZ270" s="240" t="str">
        <f t="shared" ca="1" si="391"/>
        <v>0,511657923109721+0,853649672447684i</v>
      </c>
      <c r="CA270" s="240" t="str">
        <f t="shared" ca="1" si="392"/>
        <v>-0,995244489334651-4,02840116033214E-13i</v>
      </c>
      <c r="CB270" s="240" t="str">
        <f t="shared" ca="1" si="393"/>
        <v>0,51165792311046-0,85364967244724i</v>
      </c>
      <c r="CC270" s="240" t="str">
        <f t="shared" ca="1" si="394"/>
        <v>0,469155004616128+0,8777272783699i</v>
      </c>
      <c r="CD270" s="240" t="str">
        <f t="shared" ca="1" si="395"/>
        <v>-0,994045673760675-0,0488343324790827i</v>
      </c>
      <c r="CE270" s="240" t="str">
        <f t="shared" ca="1" si="396"/>
        <v>0,55292821285128-0,827515549693225i</v>
      </c>
      <c r="CF270" s="240" t="str">
        <f t="shared" ca="1" si="397"/>
        <v>0,425521850623295+0,899690362398707i</v>
      </c>
      <c r="CG270" s="240" t="str">
        <f t="shared" ca="1" si="398"/>
        <v>-0,990452115090505-0,0975510187734388i</v>
      </c>
      <c r="CH270" s="240" t="str">
        <f t="shared" ca="1" si="399"/>
        <v>0,592866450096606-0,799387869498181i</v>
      </c>
      <c r="CI270" s="240" t="str">
        <f t="shared" ca="1" si="400"/>
        <v>0,380863577221057+0,919486013540918i</v>
      </c>
      <c r="CJ270" s="240" t="str">
        <f t="shared" ca="1" si="401"/>
        <v>-0,984472470521746-0,146032696119055i</v>
      </c>
      <c r="CK270" s="240" t="str">
        <f t="shared" ca="1" si="402"/>
        <v>0,631376420134691-0,769334393907418i</v>
      </c>
      <c r="CL270" s="240" t="str">
        <f t="shared" ca="1" si="403"/>
        <v>0,33528777010154+0,937066542339085i</v>
      </c>
      <c r="CM270" s="240" t="str">
        <f t="shared" ca="1" si="404"/>
        <v>-0,976121145541905-0,194162567908825i</v>
      </c>
      <c r="CN270" s="240" t="str">
        <f t="shared" ca="1" si="405"/>
        <v>0,668365349074594-0,737427524376048i</v>
      </c>
      <c r="CO270" s="240" t="str">
        <f t="shared" ca="1" si="406"/>
        <v>0,288904225376112+0,952389595759435i</v>
      </c>
      <c r="CP270" s="240" t="str">
        <f t="shared" ca="1" si="407"/>
        <v>-0,965418259224353-0,241824685065875i</v>
      </c>
      <c r="CQ270" s="240" t="str">
        <f t="shared" ca="1" si="408"/>
        <v>0,70374412734746-0,703744127346689i</v>
      </c>
      <c r="CR270" s="240" t="str">
        <f t="shared" ca="1" si="409"/>
        <v>0,241824685065803+0,965418259224371i</v>
      </c>
      <c r="CS270" s="240" t="str">
        <f t="shared" ca="1" si="410"/>
        <v>-0,952389595759414-0,288904225376182i</v>
      </c>
      <c r="CT270" s="240" t="str">
        <f t="shared" ca="1" si="411"/>
        <v>0,737427524376059-0,668365349074582i</v>
      </c>
      <c r="CU270" s="240" t="str">
        <f t="shared" ca="1" si="412"/>
        <v>0,194162567908754+0,97612114554192i</v>
      </c>
      <c r="CV270" s="240" t="str">
        <f t="shared" ca="1" si="413"/>
        <v>-0,93706654233906-0,335287770101608i</v>
      </c>
      <c r="CW270" s="240" t="str">
        <f t="shared" ca="1" si="414"/>
        <v>0,769334393907465-0,631376420134633i</v>
      </c>
      <c r="CX270" s="240" t="str">
        <f t="shared" ca="1" si="415"/>
        <v>0,146032696119038+0,984472470521749i</v>
      </c>
      <c r="CY270" s="240" t="str">
        <f t="shared" ca="1" si="416"/>
        <v>-0,91948601354089-0,380863577221125i</v>
      </c>
      <c r="CZ270" s="240" t="str">
        <f t="shared" ca="1" si="417"/>
        <v>0,799387869498224-0,592866450096547i</v>
      </c>
      <c r="DA270" s="240" t="str">
        <f t="shared" ca="1" si="418"/>
        <v>0,0975510187733656+0,990452115090512i</v>
      </c>
      <c r="DB270" s="240" t="str">
        <f t="shared" ca="1" si="419"/>
        <v>-0,899690362398676-0,425521850623362i</v>
      </c>
      <c r="DC270" s="240" t="str">
        <f t="shared" ca="1" si="420"/>
        <v>0,827515549693266-0,552928212851219i</v>
      </c>
      <c r="DD270" s="240" t="str">
        <f t="shared" ca="1" si="421"/>
        <v>0,0488343324790092+0,994045673760679i</v>
      </c>
      <c r="DE270" s="240" t="str">
        <f t="shared" ca="1" si="422"/>
        <v>-0,877727278369866-0,469155004616192i</v>
      </c>
      <c r="DF270" s="240" t="str">
        <f t="shared" ca="1" si="423"/>
        <v>0,853649672447278-0,511657923110398i</v>
      </c>
      <c r="DG270" s="240" t="str">
        <f t="shared" ca="1" si="424"/>
        <v>3,8576906503299E-13+0,995244489334651i</v>
      </c>
      <c r="DH270" s="240" t="str">
        <f t="shared" ca="1" si="425"/>
        <v>-0,853649672447646-0,511657923109785i</v>
      </c>
      <c r="DI270" s="240" t="str">
        <f t="shared" ca="1" si="426"/>
        <v>0,877727278370008-0,469155004615925i</v>
      </c>
      <c r="DJ270" s="240" t="str">
        <f t="shared" ca="1" si="427"/>
        <v>-0,0488343324793121+0,994045673760664i</v>
      </c>
      <c r="DK270" s="240" t="str">
        <f t="shared" ca="1" si="428"/>
        <v>-0,827515549693097-0,552928212851471i</v>
      </c>
      <c r="DL270" s="240" t="str">
        <f t="shared" ca="1" si="429"/>
        <v>0,899690362398782-0,425521850623139i</v>
      </c>
      <c r="DM270" s="240" t="str">
        <f t="shared" ca="1" si="430"/>
        <v>-0,0975510187736112+0,990452115090488i</v>
      </c>
      <c r="DN270" s="240" t="str">
        <f t="shared" ca="1" si="431"/>
        <v>-0,799387869498043-0,59286645009679i</v>
      </c>
      <c r="DO270" s="240" t="str">
        <f t="shared" ca="1" si="432"/>
        <v>0,919486013541007-0,380863577220845i</v>
      </c>
      <c r="DP270" s="240" t="str">
        <f t="shared" ca="1" si="433"/>
        <v>-0,146032696119282+0,984472470521712i</v>
      </c>
      <c r="DQ270" s="240" t="str">
        <f t="shared" ca="1" si="434"/>
        <v>-0,769334393907308-0,631376420134824i</v>
      </c>
      <c r="DR270" s="240" t="str">
        <f t="shared" ca="1" si="435"/>
        <v>0,937066542339162-0,335287770101323i</v>
      </c>
      <c r="DS270" s="240" t="str">
        <f t="shared" ca="1" si="436"/>
        <v>-0,194162567909051+0,97612114554186i</v>
      </c>
      <c r="DT270" s="240" t="str">
        <f t="shared" ca="1" si="437"/>
        <v>-0,737427524375894-0,668365349074764i</v>
      </c>
      <c r="DU270" s="240" t="str">
        <f t="shared" ca="1" si="438"/>
        <v>0,952389595759485-0,288904225375946i</v>
      </c>
      <c r="DV270" s="240" t="str">
        <f t="shared" ca="1" si="439"/>
        <v>-0,241824685066098+0,965418259224298i</v>
      </c>
      <c r="DW270" s="240" t="str">
        <f t="shared" ca="1" si="440"/>
        <v>-0,703744127347246-0,703744127346903i</v>
      </c>
      <c r="DX270" s="240" t="str">
        <f t="shared" ca="1" si="441"/>
        <v>0,96541825922418-0,241824685066567i</v>
      </c>
      <c r="DY270" s="240" t="str">
        <f t="shared" ca="1" si="442"/>
        <v>-0,288904225375428+0,952389595759643i</v>
      </c>
      <c r="DZ270" s="240" t="str">
        <f t="shared" ca="1" si="443"/>
        <v>-0,668365349075166-0,73742752437553i</v>
      </c>
      <c r="EA270" s="240" t="str">
        <f t="shared" ca="1" si="444"/>
        <v>0,976121145541766-0,194162567909527i</v>
      </c>
      <c r="EB270" s="240" t="str">
        <f t="shared" ca="1" si="445"/>
        <v>-0,335287770101825+0,937066542338983i</v>
      </c>
      <c r="EC270" s="240" t="str">
        <f t="shared" ca="1" si="446"/>
        <v>-0,631376420134456-0,76933439390761i</v>
      </c>
      <c r="ED270" s="240" t="str">
        <f t="shared" ca="1" si="447"/>
        <v>0,984472470521783-0,146032696118812i</v>
      </c>
      <c r="EE270" s="240" t="str">
        <f t="shared" ca="1" si="448"/>
        <v>-0,380863577221285+0,919486013540824i</v>
      </c>
      <c r="EF270" s="240" t="str">
        <f t="shared" ca="1" si="449"/>
        <v>-0,592866450096408-0,799387869498327i</v>
      </c>
      <c r="EG270" s="240" t="str">
        <f t="shared" ca="1" si="450"/>
        <v>0,990452115090535-0,0975510187731369i</v>
      </c>
      <c r="EH270" s="240" t="str">
        <f t="shared" ca="1" si="451"/>
        <v>-0,425521850623518+0,899690362398602i</v>
      </c>
      <c r="EI270" s="240" t="str">
        <f t="shared" ca="1" si="452"/>
        <v>-0,552928212851075-0,827515549693362i</v>
      </c>
      <c r="EJ270" s="240" t="str">
        <f t="shared" ca="1" si="453"/>
        <v>0,99404567376069-0,0488343324787798i</v>
      </c>
      <c r="EK270" s="240" t="str">
        <f t="shared" ca="1" si="454"/>
        <v>-0,469155004616345+0,877727278369784i</v>
      </c>
      <c r="EL270" s="240" t="str">
        <f t="shared" ca="1" si="455"/>
        <v>-0,511657923110201-0,853649672447396i</v>
      </c>
      <c r="EM270" s="240" t="str">
        <f t="shared" ca="1" si="456"/>
        <v>0,995244489334651-9,94893579521419E-14i</v>
      </c>
      <c r="EN270" s="240"/>
      <c r="EO270" s="240"/>
      <c r="EP270" s="240"/>
    </row>
    <row r="271" spans="1:146">
      <c r="A271" s="268">
        <f t="shared" si="323"/>
        <v>3.3398437500000025E-3</v>
      </c>
      <c r="B271" s="267">
        <v>171</v>
      </c>
      <c r="C271" s="266">
        <f t="shared" si="324"/>
        <v>34200</v>
      </c>
      <c r="N271" s="265">
        <f t="shared" ca="1" si="327"/>
        <v>2.995036485029102</v>
      </c>
      <c r="O271" s="240">
        <f t="shared" ca="1" si="328"/>
        <v>0.99503648502910225</v>
      </c>
      <c r="P271" s="240" t="str">
        <f t="shared" ca="1" si="329"/>
        <v>-0,490451684673527+0,865768301302358i</v>
      </c>
      <c r="Q271" s="240" t="str">
        <f t="shared" ca="1" si="330"/>
        <v>-0,51155098752584-0,853471261203567i</v>
      </c>
      <c r="R271" s="240" t="str">
        <f t="shared" ca="1" si="331"/>
        <v>0,994736798643218-0,0244194177676907i</v>
      </c>
      <c r="S271" s="240" t="str">
        <f t="shared" ca="1" si="332"/>
        <v>-0,469056952065493+0,877543834949629i</v>
      </c>
      <c r="T271" s="240" t="str">
        <f t="shared" ca="1" si="333"/>
        <v>-0,532342151191417-0,840660121930359i</v>
      </c>
      <c r="U271" s="241" t="str">
        <f t="shared" ca="1" si="334"/>
        <v>0,993837920005433-0,0488241261913215i</v>
      </c>
      <c r="V271" s="240" t="str">
        <f t="shared" ca="1" si="335"/>
        <v>-0,447379677088783+0,88879076900416i</v>
      </c>
      <c r="W271" s="240" t="str">
        <f t="shared" ca="1" si="336"/>
        <v>-0,552812651850611-0,827342600434044i</v>
      </c>
      <c r="X271" s="240" t="str">
        <f t="shared" ca="1" si="337"/>
        <v>0,992340390566634-0,0731994247868838i</v>
      </c>
      <c r="Y271" s="240" t="str">
        <f t="shared" ca="1" si="338"/>
        <v>-0,425432917323196+0,899502328733476i</v>
      </c>
      <c r="Z271" s="240" t="str">
        <f t="shared" ca="1" si="339"/>
        <v>-0,572950158839413-0,813526718691503i</v>
      </c>
      <c r="AA271" s="240" t="str">
        <f t="shared" ca="1" si="340"/>
        <v>0,990245112382548-0,0975306307861596i</v>
      </c>
      <c r="AB271" s="240" t="str">
        <f t="shared" ca="1" si="341"/>
        <v>-0,403229892676085+0,909672061894562i</v>
      </c>
      <c r="AC271" s="240" t="str">
        <f t="shared" ca="1" si="342"/>
        <v>-0,592742542076429-0,799220798873406i</v>
      </c>
      <c r="AD271" s="240" t="str">
        <f t="shared" ca="1" si="343"/>
        <v>0,987553347570422-0,121803087980249i</v>
      </c>
      <c r="AE271" s="240" t="str">
        <f t="shared" ca="1" si="344"/>
        <v>-0,38078397741946+0,919293842620349i</v>
      </c>
      <c r="AF271" s="240" t="str">
        <f t="shared" ca="1" si="345"/>
        <v>-0,612177879370175-0,784433458330855i</v>
      </c>
      <c r="AG271" s="240" t="str">
        <f t="shared" ca="1" si="346"/>
        <v>0,984266717548704-0,146002175548756i</v>
      </c>
      <c r="AH271" s="240" t="str">
        <f t="shared" ca="1" si="347"/>
        <v>-0,35810869213317+0,928361875109993i</v>
      </c>
      <c r="AI271" s="240" t="str">
        <f t="shared" ca="1" si="348"/>
        <v>-0,631244463600273-0,769173604404802i</v>
      </c>
      <c r="AJ271" s="240" t="str">
        <f t="shared" ca="1" si="349"/>
        <v>0,980387202060453-0,170113316865987i</v>
      </c>
      <c r="AK271" s="240" t="str">
        <f t="shared" ca="1" si="350"/>
        <v>-0,335217695561376+0,93687069711972i</v>
      </c>
      <c r="AL271" s="240" t="str">
        <f t="shared" ca="1" si="351"/>
        <v>-0,649930809769172-0,753450429060771i</v>
      </c>
      <c r="AM271" s="240" t="str">
        <f t="shared" ca="1" si="352"/>
        <v>0,975917137980663-0,194121988282376i</v>
      </c>
      <c r="AN271" s="240" t="str">
        <f t="shared" ca="1" si="353"/>
        <v>-0,312124776384188+0,944815183253419i</v>
      </c>
      <c r="AO271" s="240" t="str">
        <f t="shared" ca="1" si="354"/>
        <v>-0,668225661920818-0,737273403351534i</v>
      </c>
      <c r="AP271" s="240" t="str">
        <f t="shared" ca="1" si="355"/>
        <v>0,970859217908966-0,218013727871117i</v>
      </c>
      <c r="AQ271" s="240" t="str">
        <f t="shared" ca="1" si="356"/>
        <v>-0,288843844913285+0,952190548049487i</v>
      </c>
      <c r="AR271" s="240" t="str">
        <f t="shared" ca="1" si="357"/>
        <v>-0,288843844913285+0,952190548049487i</v>
      </c>
      <c r="AS271" s="240" t="str">
        <f t="shared" ca="1" si="358"/>
        <v>0,965216488547179-0,241774144142264i</v>
      </c>
      <c r="AT271" s="240" t="str">
        <f t="shared" ca="1" si="359"/>
        <v>-0,265388924709813+0,95899234886439i</v>
      </c>
      <c r="AU271" s="240" t="str">
        <f t="shared" ca="1" si="360"/>
        <v>-0,70359704609234-0,703597046091869i</v>
      </c>
      <c r="AV271" s="240" t="str">
        <f t="shared" ca="1" si="361"/>
        <v>0,958992348864213-0,265388924710455i</v>
      </c>
      <c r="AW271" s="240" t="str">
        <f t="shared" ca="1" si="362"/>
        <v>-0,241774144142577+0,965216488547101i</v>
      </c>
      <c r="AX271" s="240" t="str">
        <f t="shared" ca="1" si="363"/>
        <v>-0,720652271712605-0,686117999920227i</v>
      </c>
      <c r="AY271" s="240" t="str">
        <f t="shared" ca="1" si="364"/>
        <v>0,95219054804958-0,288843844912976i</v>
      </c>
      <c r="AZ271" s="240" t="str">
        <f t="shared" ca="1" si="365"/>
        <v>-0,218013727871432+0,970859217908895i</v>
      </c>
      <c r="BA271" s="240" t="str">
        <f t="shared" ca="1" si="366"/>
        <v>-0,737273403351327-0,668225661921048i</v>
      </c>
      <c r="BB271" s="240" t="str">
        <f t="shared" ca="1" si="367"/>
        <v>0,944815183253516-0,312124776383893i</v>
      </c>
      <c r="BC271" s="240" t="str">
        <f t="shared" ca="1" si="368"/>
        <v>-0,194121988281709+0,975917137980795i</v>
      </c>
      <c r="BD271" s="240" t="str">
        <f t="shared" ca="1" si="369"/>
        <v>-0,753450429060957-0,649930809768956i</v>
      </c>
      <c r="BE271" s="240" t="str">
        <f t="shared" ca="1" si="370"/>
        <v>0,936870697119657-0,335217695561551i</v>
      </c>
      <c r="BF271" s="240" t="str">
        <f t="shared" ca="1" si="371"/>
        <v>-0,170113316865902+0,980387202060468i</v>
      </c>
      <c r="BG271" s="240" t="str">
        <f t="shared" ca="1" si="372"/>
        <v>-0,769173604404794-0,631244463600283i</v>
      </c>
      <c r="BH271" s="240" t="str">
        <f t="shared" ca="1" si="373"/>
        <v>0,928361875110033-0,358108692133065i</v>
      </c>
      <c r="BI271" s="240" t="str">
        <f t="shared" ca="1" si="374"/>
        <v>-0,146002175548964+0,984266717548674i</v>
      </c>
      <c r="BJ271" s="240" t="str">
        <f t="shared" ca="1" si="375"/>
        <v>-0,784433458330605-0,612177879370497i</v>
      </c>
      <c r="BK271" s="240" t="str">
        <f t="shared" ca="1" si="376"/>
        <v>0,919293842620543-0,380783977418992i</v>
      </c>
      <c r="BL271" s="240" t="str">
        <f t="shared" ca="1" si="377"/>
        <v>-0,121803087979869+0,987553347570468i</v>
      </c>
      <c r="BM271" s="240" t="str">
        <f t="shared" ca="1" si="378"/>
        <v>-0,799220798873575-0,5927425420762i</v>
      </c>
      <c r="BN271" s="240" t="str">
        <f t="shared" ca="1" si="379"/>
        <v>0,909672061894484-0,403229892676261i</v>
      </c>
      <c r="BO271" s="240" t="str">
        <f t="shared" ca="1" si="380"/>
        <v>-0,0975306307860662+0,990245112382557i</v>
      </c>
      <c r="BP271" s="240" t="str">
        <f t="shared" ca="1" si="381"/>
        <v>-0,813526718691484-0,57295015883944i</v>
      </c>
      <c r="BQ271" s="240" t="str">
        <f t="shared" ca="1" si="382"/>
        <v>0,899502328733574-0,425432917322987i</v>
      </c>
      <c r="BR271" s="240" t="str">
        <f t="shared" ca="1" si="383"/>
        <v>-0,0731994247872133+0,99234039056661i</v>
      </c>
      <c r="BS271" s="240" t="str">
        <f t="shared" ca="1" si="384"/>
        <v>-0,827342600433805-0,552812651850968i</v>
      </c>
      <c r="BT271" s="240" t="str">
        <f t="shared" ca="1" si="385"/>
        <v>0,888790769003953-0,447379677089195i</v>
      </c>
      <c r="BU271" s="240" t="str">
        <f t="shared" ca="1" si="386"/>
        <v>-0,0488241261909559+0,993837920005451i</v>
      </c>
      <c r="BV271" s="240" t="str">
        <f t="shared" ca="1" si="387"/>
        <v>-0,840660121930501-0,532342151191191i</v>
      </c>
      <c r="BW271" s="240" t="str">
        <f t="shared" ca="1" si="388"/>
        <v>0,877543834949549-0,469056952065641i</v>
      </c>
      <c r="BX271" s="240" t="str">
        <f t="shared" ca="1" si="389"/>
        <v>-0,0244194177677206+0,994736798643218i</v>
      </c>
      <c r="BY271" s="240" t="str">
        <f t="shared" ca="1" si="390"/>
        <v>-0,853471261203533-0,511550987525899i</v>
      </c>
      <c r="BZ271" s="240" t="str">
        <f t="shared" ca="1" si="391"/>
        <v>0,865768301302464-0,49045168467334i</v>
      </c>
      <c r="CA271" s="240" t="str">
        <f t="shared" ca="1" si="392"/>
        <v>-2,94996944741516E-13+0,995036485029102i</v>
      </c>
      <c r="CB271" s="240" t="str">
        <f t="shared" ca="1" si="393"/>
        <v>-0,865768301302146-0,490451684673902i</v>
      </c>
      <c r="CC271" s="240" t="str">
        <f t="shared" ca="1" si="394"/>
        <v>0,853471261203341-0,511550987526217i</v>
      </c>
      <c r="CD271" s="240" t="str">
        <f t="shared" ca="1" si="395"/>
        <v>0,024419417768092+0,994736798643208i</v>
      </c>
      <c r="CE271" s="240" t="str">
        <f t="shared" ca="1" si="396"/>
        <v>-0,877543834949711-0,469056952065338i</v>
      </c>
      <c r="CF271" s="240" t="str">
        <f t="shared" ca="1" si="397"/>
        <v>0,840660121930303-0,532342151191505i</v>
      </c>
      <c r="CG271" s="240" t="str">
        <f t="shared" ca="1" si="398"/>
        <v>0,0488241261912988+0,993837920005434i</v>
      </c>
      <c r="CH271" s="240" t="str">
        <f t="shared" ca="1" si="399"/>
        <v>-0,888790769004095-0,447379677088913i</v>
      </c>
      <c r="CI271" s="240" t="str">
        <f t="shared" ca="1" si="400"/>
        <v>0,827342600434164-0,552812651850431i</v>
      </c>
      <c r="CJ271" s="240" t="str">
        <f t="shared" ca="1" si="401"/>
        <v>0,0731994247865404+0,99234039056666i</v>
      </c>
      <c r="CK271" s="240" t="str">
        <f t="shared" ca="1" si="402"/>
        <v>-0,899502328733298-0,425432917323571i</v>
      </c>
      <c r="CL271" s="240" t="str">
        <f t="shared" ca="1" si="403"/>
        <v>0,813526718691286-0,57295015883972i</v>
      </c>
      <c r="CM271" s="240" t="str">
        <f t="shared" ca="1" si="404"/>
        <v>0,0975306307864079+0,990245112382523i</v>
      </c>
      <c r="CN271" s="240" t="str">
        <f t="shared" ca="1" si="405"/>
        <v>-0,909672061894634-0,403229892675922i</v>
      </c>
      <c r="CO271" s="240" t="str">
        <f t="shared" ca="1" si="406"/>
        <v>0,799220798873371-0,592742542076475i</v>
      </c>
      <c r="CP271" s="240" t="str">
        <f t="shared" ca="1" si="407"/>
        <v>0,121803087980237+0,987553347570424i</v>
      </c>
      <c r="CQ271" s="240" t="str">
        <f t="shared" ca="1" si="408"/>
        <v>-0,919293842620296-0,380783977419589i</v>
      </c>
      <c r="CR271" s="240" t="str">
        <f t="shared" ca="1" si="409"/>
        <v>0,784433458330985-0,61217787937001i</v>
      </c>
      <c r="CS271" s="240" t="str">
        <f t="shared" ca="1" si="410"/>
        <v>0,146002175548324+0,984266717548768i</v>
      </c>
      <c r="CT271" s="240" t="str">
        <f t="shared" ca="1" si="411"/>
        <v>-0,928361875110156-0,358108692132745i</v>
      </c>
      <c r="CU271" s="240" t="str">
        <f t="shared" ca="1" si="412"/>
        <v>0,769173604404558-0,631244463600569i</v>
      </c>
      <c r="CV271" s="240" t="str">
        <f t="shared" ca="1" si="413"/>
        <v>0,17011331686624+0,980387202060409i</v>
      </c>
      <c r="CW271" s="240" t="str">
        <f t="shared" ca="1" si="414"/>
        <v>-0,936870697119783-0,335217695561202i</v>
      </c>
      <c r="CX271" s="240" t="str">
        <f t="shared" ca="1" si="415"/>
        <v>0,753450429060732-0,649930809769216i</v>
      </c>
      <c r="CY271" s="240" t="str">
        <f t="shared" ca="1" si="416"/>
        <v>0,194121988282073+0,975917137980723i</v>
      </c>
      <c r="CZ271" s="240" t="str">
        <f t="shared" ca="1" si="417"/>
        <v>-0,944815183253313-0,312124776384507i</v>
      </c>
      <c r="DA271" s="240" t="str">
        <f t="shared" ca="1" si="418"/>
        <v>0,737273403351742-0,668225661920589i</v>
      </c>
      <c r="DB271" s="240" t="str">
        <f t="shared" ca="1" si="419"/>
        <v>0,218013727870801+0,970859217909037i</v>
      </c>
      <c r="DC271" s="240" t="str">
        <f t="shared" ca="1" si="420"/>
        <v>-0,9521905480494-0,288843844913568i</v>
      </c>
      <c r="DD271" s="240" t="str">
        <f t="shared" ca="1" si="421"/>
        <v>0,72065227171235-0,686117999920495i</v>
      </c>
      <c r="DE271" s="240" t="str">
        <f t="shared" ca="1" si="422"/>
        <v>0,241774144142911+0,965216488547017i</v>
      </c>
      <c r="DF271" s="240" t="str">
        <f t="shared" ca="1" si="423"/>
        <v>-0,958992348864311-0,265388924710097i</v>
      </c>
      <c r="DG271" s="240" t="str">
        <f t="shared" ca="1" si="424"/>
        <v>0,703597046092097-0,703597046092112i</v>
      </c>
      <c r="DH271" s="240" t="str">
        <f t="shared" ca="1" si="425"/>
        <v>0,265388924710171+0,958992348864291i</v>
      </c>
      <c r="DI271" s="240" t="str">
        <f t="shared" ca="1" si="426"/>
        <v>-0,965216488547022-0,241774144142891i</v>
      </c>
      <c r="DJ271" s="240" t="str">
        <f t="shared" ca="1" si="427"/>
        <v>0,686117999920441-0,720652271712402i</v>
      </c>
      <c r="DK271" s="240" t="str">
        <f t="shared" ca="1" si="428"/>
        <v>0,288843844912667+0,952190548049674i</v>
      </c>
      <c r="DL271" s="240" t="str">
        <f t="shared" ca="1" si="429"/>
        <v>-0,970859217909042-0,218013727870782i</v>
      </c>
      <c r="DM271" s="240" t="str">
        <f t="shared" ca="1" si="430"/>
        <v>0,668225661920533-0,737273403351794i</v>
      </c>
      <c r="DN271" s="240" t="str">
        <f t="shared" ca="1" si="431"/>
        <v>0,312124776384527+0,944815183253307i</v>
      </c>
      <c r="DO271" s="240" t="str">
        <f t="shared" ca="1" si="432"/>
        <v>-0,975917137980738-0,194121988281997i</v>
      </c>
      <c r="DP271" s="240" t="str">
        <f t="shared" ca="1" si="433"/>
        <v>0,649930809769201-0,753450429060746i</v>
      </c>
      <c r="DQ271" s="240" t="str">
        <f t="shared" ca="1" si="434"/>
        <v>0,335217695561221+0,936870697119777i</v>
      </c>
      <c r="DR271" s="240" t="str">
        <f t="shared" ca="1" si="435"/>
        <v>-0,980387202060413-0,17011331686622i</v>
      </c>
      <c r="DS271" s="240" t="str">
        <f t="shared" ca="1" si="436"/>
        <v>0,631244463600554-0,769173604404571i</v>
      </c>
      <c r="DT271" s="240" t="str">
        <f t="shared" ca="1" si="437"/>
        <v>0,358108692132764+0,928361875110149i</v>
      </c>
      <c r="DU271" s="240" t="str">
        <f t="shared" ca="1" si="438"/>
        <v>-0,984266717548771-0,146002175548305i</v>
      </c>
      <c r="DV271" s="240" t="str">
        <f t="shared" ca="1" si="439"/>
        <v>0,612177879369994-0,784433458330997i</v>
      </c>
      <c r="DW271" s="240" t="str">
        <f t="shared" ca="1" si="440"/>
        <v>0,380783977419607+0,919293842620288i</v>
      </c>
      <c r="DX271" s="240" t="str">
        <f t="shared" ca="1" si="441"/>
        <v>-0,987553347570426-0,121803087980217i</v>
      </c>
      <c r="DY271" s="240" t="str">
        <f t="shared" ca="1" si="442"/>
        <v>0,592742542076459-0,799220798873383i</v>
      </c>
      <c r="DZ271" s="240" t="str">
        <f t="shared" ca="1" si="443"/>
        <v>0,40322989267594+0,909672061894626i</v>
      </c>
      <c r="EA271" s="240" t="str">
        <f t="shared" ca="1" si="444"/>
        <v>-0,990245112382525-0,097530630786388i</v>
      </c>
      <c r="EB271" s="240" t="str">
        <f t="shared" ca="1" si="445"/>
        <v>0,572950158839704-0,813526718691297i</v>
      </c>
      <c r="EC271" s="240" t="str">
        <f t="shared" ca="1" si="446"/>
        <v>0,42543291732272+0,8995023287337i</v>
      </c>
      <c r="ED271" s="240" t="str">
        <f t="shared" ca="1" si="447"/>
        <v>-0,992340390566661-0,0731994247865203i</v>
      </c>
      <c r="EE271" s="240" t="str">
        <f t="shared" ca="1" si="448"/>
        <v>0,552812651850414-0,827342600434175i</v>
      </c>
      <c r="EF271" s="240" t="str">
        <f t="shared" ca="1" si="449"/>
        <v>0,447379677088931+0,888790769004086i</v>
      </c>
      <c r="EG271" s="240" t="str">
        <f t="shared" ca="1" si="450"/>
        <v>-0,993837920005435-0,0488241261912788i</v>
      </c>
      <c r="EH271" s="240" t="str">
        <f t="shared" ca="1" si="451"/>
        <v>0,532342151191488-0,840660121930313i</v>
      </c>
      <c r="EI271" s="240" t="str">
        <f t="shared" ca="1" si="452"/>
        <v>0,469056952065405+0,877543834949675i</v>
      </c>
      <c r="EJ271" s="240" t="str">
        <f t="shared" ca="1" si="453"/>
        <v>-0,99473679864321-0,0244194177680155i</v>
      </c>
      <c r="EK271" s="240" t="str">
        <f t="shared" ca="1" si="454"/>
        <v>0,511550987526201-0,853471261203351i</v>
      </c>
      <c r="EL271" s="240" t="str">
        <f t="shared" ca="1" si="455"/>
        <v>0,490451684673919+0,865768301302136i</v>
      </c>
      <c r="EM271" s="240" t="str">
        <f t="shared" ca="1" si="456"/>
        <v>-0,995036485029102+3,14986521721694E-13i</v>
      </c>
      <c r="EN271" s="240"/>
      <c r="EO271" s="240"/>
      <c r="EP271" s="240"/>
    </row>
    <row r="272" spans="1:146">
      <c r="A272" s="268">
        <f t="shared" si="323"/>
        <v>3.3593750000000026E-3</v>
      </c>
      <c r="B272" s="267">
        <v>172</v>
      </c>
      <c r="C272" s="266">
        <f t="shared" si="324"/>
        <v>34400</v>
      </c>
      <c r="N272" s="265">
        <f t="shared" ca="1" si="327"/>
        <v>2.9948064697783279</v>
      </c>
      <c r="O272" s="240">
        <f t="shared" ca="1" si="328"/>
        <v>0.99480646977832765</v>
      </c>
      <c r="P272" s="240" t="str">
        <f t="shared" ca="1" si="329"/>
        <v>-0,468948523626898+0,877340979608824i</v>
      </c>
      <c r="Q272" s="240" t="str">
        <f t="shared" ca="1" si="330"/>
        <v>-0,552684862224154-0,82715134974265i</v>
      </c>
      <c r="R272" s="240" t="str">
        <f t="shared" ca="1" si="331"/>
        <v>0,990016204718073-0,097508085349062i</v>
      </c>
      <c r="S272" s="240" t="str">
        <f t="shared" ca="1" si="332"/>
        <v>-0,380695954393805+0,919081336237989i</v>
      </c>
      <c r="T272" s="240" t="str">
        <f t="shared" ca="1" si="333"/>
        <v>-0,631098543469898-0,768995800211543i</v>
      </c>
      <c r="U272" s="241" t="str">
        <f t="shared" ca="1" si="334"/>
        <v>0,975691542408486-0,194077114532773i</v>
      </c>
      <c r="V272" s="240" t="str">
        <f t="shared" ca="1" si="335"/>
        <v>-0,288777075010245+0,951970437178248i</v>
      </c>
      <c r="W272" s="240" t="str">
        <f t="shared" ca="1" si="336"/>
        <v>-0,703434400748524-0,703434400748487i</v>
      </c>
      <c r="X272" s="240" t="str">
        <f t="shared" ca="1" si="337"/>
        <v>0,951970437178236-0,288777075010287i</v>
      </c>
      <c r="Y272" s="240" t="str">
        <f t="shared" ca="1" si="338"/>
        <v>-0,194077114532826+0,975691542408476i</v>
      </c>
      <c r="Z272" s="240" t="str">
        <f t="shared" ca="1" si="339"/>
        <v>-0,768995800211511-0,631098543469937i</v>
      </c>
      <c r="AA272" s="240" t="str">
        <f t="shared" ca="1" si="340"/>
        <v>0,919081336238012-0,380695954393753i</v>
      </c>
      <c r="AB272" s="240" t="str">
        <f t="shared" ca="1" si="341"/>
        <v>-0,0975080853490171+0,990016204718078i</v>
      </c>
      <c r="AC272" s="240" t="str">
        <f t="shared" ca="1" si="342"/>
        <v>-0,827151349742659-0,552684862224139i</v>
      </c>
      <c r="AD272" s="240" t="str">
        <f t="shared" ca="1" si="343"/>
        <v>0,877340979608813-0,468948523626918i</v>
      </c>
      <c r="AE272" s="240" t="str">
        <f t="shared" ca="1" si="344"/>
        <v>5,21606805104095E-14+0,994806469778328i</v>
      </c>
      <c r="AF272" s="240" t="str">
        <f t="shared" ca="1" si="345"/>
        <v>-0,877340979608805-0,468948523626932i</v>
      </c>
      <c r="AG272" s="240" t="str">
        <f t="shared" ca="1" si="346"/>
        <v>0,827151349742664-0,552684862224131i</v>
      </c>
      <c r="AH272" s="240" t="str">
        <f t="shared" ca="1" si="347"/>
        <v>0,0975080853490085+0,990016204718079i</v>
      </c>
      <c r="AI272" s="240" t="str">
        <f t="shared" ca="1" si="348"/>
        <v>-0,919081336238008-0,380695954393761i</v>
      </c>
      <c r="AJ272" s="240" t="str">
        <f t="shared" ca="1" si="349"/>
        <v>0,768995800211512-0,631098543469936i</v>
      </c>
      <c r="AK272" s="240" t="str">
        <f t="shared" ca="1" si="350"/>
        <v>0,194077114532728+0,975691542408495i</v>
      </c>
      <c r="AL272" s="240" t="str">
        <f t="shared" ca="1" si="351"/>
        <v>-0,951970437178231-0,288777075010303i</v>
      </c>
      <c r="AM272" s="240" t="str">
        <f t="shared" ca="1" si="352"/>
        <v>0,703434400748391-0,703434400748621i</v>
      </c>
      <c r="AN272" s="240" t="str">
        <f t="shared" ca="1" si="353"/>
        <v>0,288777075010141+0,95197043717828i</v>
      </c>
      <c r="AO272" s="240" t="str">
        <f t="shared" ca="1" si="354"/>
        <v>-0,975691542408408-0,19407711453317i</v>
      </c>
      <c r="AP272" s="240" t="str">
        <f t="shared" ca="1" si="355"/>
        <v>0,631098543469672-0,768995800211728i</v>
      </c>
      <c r="AQ272" s="240" t="str">
        <f t="shared" ca="1" si="356"/>
        <v>0,3806959543938+0,919081336237991i</v>
      </c>
      <c r="AR272" s="240" t="str">
        <f t="shared" ca="1" si="357"/>
        <v>0,3806959543938+0,919081336237991i</v>
      </c>
      <c r="AS272" s="240" t="str">
        <f t="shared" ca="1" si="358"/>
        <v>0,552684862223778-0,8271513497429i</v>
      </c>
      <c r="AT272" s="240" t="str">
        <f t="shared" ca="1" si="359"/>
        <v>0,468948523627046+0,877340979608746i</v>
      </c>
      <c r="AU272" s="240" t="str">
        <f t="shared" ca="1" si="360"/>
        <v>-0,994806469778328-1,21871442367386E-13i</v>
      </c>
      <c r="AV272" s="240" t="str">
        <f t="shared" ca="1" si="361"/>
        <v>0,468948523627236-0,877340979608644i</v>
      </c>
      <c r="AW272" s="240" t="str">
        <f t="shared" ca="1" si="362"/>
        <v>0,55268486222441+0,827151349742479i</v>
      </c>
      <c r="AX272" s="240" t="str">
        <f t="shared" ca="1" si="363"/>
        <v>-0,990016204718074+0,0975080853490603i</v>
      </c>
      <c r="AY272" s="240" t="str">
        <f t="shared" ca="1" si="364"/>
        <v>0,380695954393999-0,919081336237909i</v>
      </c>
      <c r="AZ272" s="240" t="str">
        <f t="shared" ca="1" si="365"/>
        <v>0,631098543470282+0,768995800211229i</v>
      </c>
      <c r="BA272" s="240" t="str">
        <f t="shared" ca="1" si="366"/>
        <v>-0,97569154240845+0,194077114532959i</v>
      </c>
      <c r="BB272" s="240" t="str">
        <f t="shared" ca="1" si="367"/>
        <v>0,288777075010361-0,951970437178214i</v>
      </c>
      <c r="BC272" s="240" t="str">
        <f t="shared" ca="1" si="368"/>
        <v>0,703434400748238+0,703434400748774i</v>
      </c>
      <c r="BD272" s="240" t="str">
        <f t="shared" ca="1" si="369"/>
        <v>-0,951970437178154+0,288777075010557i</v>
      </c>
      <c r="BE272" s="240" t="str">
        <f t="shared" ca="1" si="370"/>
        <v>0,194077114532731-0,975691542408495i</v>
      </c>
      <c r="BF272" s="240" t="str">
        <f t="shared" ca="1" si="371"/>
        <v>0,768995800211376+0,631098543470102i</v>
      </c>
      <c r="BG272" s="240" t="str">
        <f t="shared" ca="1" si="372"/>
        <v>-0,91908133623821+0,380695954393274i</v>
      </c>
      <c r="BH272" s="240" t="str">
        <f t="shared" ca="1" si="373"/>
        <v>0,0975080853488289-0,990016204718096i</v>
      </c>
      <c r="BI272" s="240" t="str">
        <f t="shared" ca="1" si="374"/>
        <v>0,827151349742592+0,552684862224241i</v>
      </c>
      <c r="BJ272" s="240" t="str">
        <f t="shared" ca="1" si="375"/>
        <v>-0,877340979609+0,468948523626568i</v>
      </c>
      <c r="BK272" s="240" t="str">
        <f t="shared" ca="1" si="376"/>
        <v>-3,26126644072383E-13-0,994806469778328i</v>
      </c>
      <c r="BL272" s="240" t="str">
        <f t="shared" ca="1" si="377"/>
        <v>0,877340979608855+0,468948523626841i</v>
      </c>
      <c r="BM272" s="240" t="str">
        <f t="shared" ca="1" si="378"/>
        <v>-0,827151349742779+0,55268486222396i</v>
      </c>
      <c r="BN272" s="240" t="str">
        <f t="shared" ca="1" si="379"/>
        <v>-0,0975080853495062-0,99001620471803i</v>
      </c>
      <c r="BO272" s="240" t="str">
        <f t="shared" ca="1" si="380"/>
        <v>0,919081336238081+0,380695954393586i</v>
      </c>
      <c r="BP272" s="240" t="str">
        <f t="shared" ca="1" si="381"/>
        <v>-0,76899580021159+0,631098543469842i</v>
      </c>
      <c r="BQ272" s="240" t="str">
        <f t="shared" ca="1" si="382"/>
        <v>-0,194077114532427-0,975691542408555i</v>
      </c>
      <c r="BR272" s="240" t="str">
        <f t="shared" ca="1" si="383"/>
        <v>0,951970437178344+0,288777075009932i</v>
      </c>
      <c r="BS272" s="240" t="str">
        <f t="shared" ca="1" si="384"/>
        <v>-0,703434400748456+0,703434400748555i</v>
      </c>
      <c r="BT272" s="240" t="str">
        <f t="shared" ca="1" si="385"/>
        <v>-0,288777075010039-0,951970437178311i</v>
      </c>
      <c r="BU272" s="240" t="str">
        <f t="shared" ca="1" si="386"/>
        <v>0,975691542408583+0,194077114532291i</v>
      </c>
      <c r="BV272" s="240" t="str">
        <f t="shared" ca="1" si="387"/>
        <v>-0,631098543469756+0,76899580021166i</v>
      </c>
      <c r="BW272" s="240" t="str">
        <f t="shared" ca="1" si="388"/>
        <v>-0,380695954393688-0,919081336238038i</v>
      </c>
      <c r="BX272" s="240" t="str">
        <f t="shared" ca="1" si="389"/>
        <v>0,99001620471804+0,097508085349396i</v>
      </c>
      <c r="BY272" s="240" t="str">
        <f t="shared" ca="1" si="390"/>
        <v>-0,552684862223868+0,827151349742841i</v>
      </c>
      <c r="BZ272" s="240" t="str">
        <f t="shared" ca="1" si="391"/>
        <v>-0,468948523626938-0,877340979608802i</v>
      </c>
      <c r="CA272" s="240" t="str">
        <f t="shared" ca="1" si="392"/>
        <v>0,994806469778328+2,43742884734771E-13i</v>
      </c>
      <c r="CB272" s="240" t="str">
        <f t="shared" ca="1" si="393"/>
        <v>-0,468948523627318+0,877340979608599i</v>
      </c>
      <c r="CC272" s="240" t="str">
        <f t="shared" ca="1" si="394"/>
        <v>-0,552684862224308-0,827151349742546i</v>
      </c>
      <c r="CD272" s="240" t="str">
        <f t="shared" ca="1" si="395"/>
        <v>0,990016204718083-0,0975080853489672i</v>
      </c>
      <c r="CE272" s="240" t="str">
        <f t="shared" ca="1" si="396"/>
        <v>-0,380695954394086+0,919081336237874i</v>
      </c>
      <c r="CF272" s="240" t="str">
        <f t="shared" ca="1" si="397"/>
        <v>-0,63109854347021-0,768995800211287i</v>
      </c>
      <c r="CG272" s="240" t="str">
        <f t="shared" ca="1" si="398"/>
        <v>0,975691542408468-0,194077114532867i</v>
      </c>
      <c r="CH272" s="240" t="str">
        <f t="shared" ca="1" si="399"/>
        <v>-0,288777075010451+0,951970437178187i</v>
      </c>
      <c r="CI272" s="240" t="str">
        <f t="shared" ca="1" si="400"/>
        <v>-0,703434400748871-0,70343440074814i</v>
      </c>
      <c r="CJ272" s="240" t="str">
        <f t="shared" ca="1" si="401"/>
        <v>0,951970437178182-0,288777075010467i</v>
      </c>
      <c r="CK272" s="240" t="str">
        <f t="shared" ca="1" si="402"/>
        <v>-0,19407711453285+0,975691542408471i</v>
      </c>
      <c r="CL272" s="240" t="str">
        <f t="shared" ca="1" si="403"/>
        <v>-0,768995800211298-0,631098543470197i</v>
      </c>
      <c r="CM272" s="240" t="str">
        <f t="shared" ca="1" si="404"/>
        <v>0,919081336237867-0,380695954394102i</v>
      </c>
      <c r="CN272" s="240" t="str">
        <f t="shared" ca="1" si="405"/>
        <v>-0,0975080853489502+0,990016204718084i</v>
      </c>
      <c r="CO272" s="240" t="str">
        <f t="shared" ca="1" si="406"/>
        <v>-0,827151349742524-0,552684862224341i</v>
      </c>
      <c r="CP272" s="240" t="str">
        <f t="shared" ca="1" si="407"/>
        <v>0,877340979609045-0,468948523626486i</v>
      </c>
      <c r="CQ272" s="240" t="str">
        <f t="shared" ca="1" si="408"/>
        <v>2,04255201704996E-13+0,994806469778328i</v>
      </c>
      <c r="CR272" s="240" t="str">
        <f t="shared" ca="1" si="409"/>
        <v>-0,877340979608811-0,468948523626923i</v>
      </c>
      <c r="CS272" s="240" t="str">
        <f t="shared" ca="1" si="410"/>
        <v>0,827151349742832-0,552684862223881i</v>
      </c>
      <c r="CT272" s="240" t="str">
        <f t="shared" ca="1" si="411"/>
        <v>0,0975080853494131+0,990016204718039i</v>
      </c>
      <c r="CU272" s="240" t="str">
        <f t="shared" ca="1" si="412"/>
        <v>-0,919081336238045-0,380695954393672i</v>
      </c>
      <c r="CV272" s="240" t="str">
        <f t="shared" ca="1" si="413"/>
        <v>0,768995800211649-0,631098543469769i</v>
      </c>
      <c r="CW272" s="240" t="str">
        <f t="shared" ca="1" si="414"/>
        <v>0,194077114532308+0,975691542408579i</v>
      </c>
      <c r="CX272" s="240" t="str">
        <f t="shared" ca="1" si="415"/>
        <v>-0,951970437178316-0,288777075010022i</v>
      </c>
      <c r="CY272" s="240" t="str">
        <f t="shared" ca="1" si="416"/>
        <v>0,703434400748543-0,703434400748468i</v>
      </c>
      <c r="CZ272" s="240" t="str">
        <f t="shared" ca="1" si="417"/>
        <v>0,288777075009922+0,951970437178347i</v>
      </c>
      <c r="DA272" s="240" t="str">
        <f t="shared" ca="1" si="418"/>
        <v>-0,975691542408559-0,19407711453241i</v>
      </c>
      <c r="DB272" s="240" t="str">
        <f t="shared" ca="1" si="419"/>
        <v>0,631098543469851-0,768995800211583i</v>
      </c>
      <c r="DC272" s="240" t="str">
        <f t="shared" ca="1" si="420"/>
        <v>0,380695954393576+0,919081336238085i</v>
      </c>
      <c r="DD272" s="240" t="str">
        <f t="shared" ca="1" si="421"/>
        <v>-0,990016204718034-0,0975080853494611i</v>
      </c>
      <c r="DE272" s="240" t="str">
        <f t="shared" ca="1" si="422"/>
        <v>0,552684862223969-0,827151349742773i</v>
      </c>
      <c r="DF272" s="240" t="str">
        <f t="shared" ca="1" si="423"/>
        <v>0,46894852362688+0,877340979608833i</v>
      </c>
      <c r="DG272" s="240" t="str">
        <f t="shared" ca="1" si="424"/>
        <v>-0,994806469778328-3,09066126255106E-13i</v>
      </c>
      <c r="DH272" s="240" t="str">
        <f t="shared" ca="1" si="425"/>
        <v>0,468948523626578-0,877340979608995i</v>
      </c>
      <c r="DI272" s="240" t="str">
        <f t="shared" ca="1" si="426"/>
        <v>0,552684862224255+0,827151349742582i</v>
      </c>
      <c r="DJ272" s="240" t="str">
        <f t="shared" ca="1" si="427"/>
        <v>-0,990016204718095+0,0975080853488459i</v>
      </c>
      <c r="DK272" s="240" t="str">
        <f t="shared" ca="1" si="428"/>
        <v>0,380695954394198-0,919081336237827i</v>
      </c>
      <c r="DL272" s="240" t="str">
        <f t="shared" ca="1" si="429"/>
        <v>0,631098543470115+0,768995800211365i</v>
      </c>
      <c r="DM272" s="240" t="str">
        <f t="shared" ca="1" si="430"/>
        <v>-0,975691542408491+0,194077114532748i</v>
      </c>
      <c r="DN272" s="240" t="str">
        <f t="shared" ca="1" si="431"/>
        <v>0,288777075010568-0,951970437178151i</v>
      </c>
      <c r="DO272" s="240" t="str">
        <f t="shared" ca="1" si="432"/>
        <v>0,703434400748786+0,703434400748226i</v>
      </c>
      <c r="DP272" s="240" t="str">
        <f t="shared" ca="1" si="433"/>
        <v>-0,951970437178217+0,28877707501035i</v>
      </c>
      <c r="DQ272" s="240" t="str">
        <f t="shared" ca="1" si="434"/>
        <v>0,194077114532969-0,975691542408448i</v>
      </c>
      <c r="DR272" s="240" t="str">
        <f t="shared" ca="1" si="435"/>
        <v>0,768995800211257+0,631098543470247i</v>
      </c>
      <c r="DS272" s="240" t="str">
        <f t="shared" ca="1" si="436"/>
        <v>-0,919081336237914+0,380695954393989i</v>
      </c>
      <c r="DT272" s="240" t="str">
        <f t="shared" ca="1" si="437"/>
        <v>0,0975080853490715-0,990016204718072i</v>
      </c>
      <c r="DU272" s="240" t="str">
        <f t="shared" ca="1" si="438"/>
        <v>0,827151349742487+0,552684862224396i</v>
      </c>
      <c r="DV272" s="240" t="str">
        <f t="shared" ca="1" si="439"/>
        <v>-0,877340979608649+0,468948523627226i</v>
      </c>
      <c r="DW272" s="240" t="str">
        <f t="shared" ca="1" si="440"/>
        <v>-1,38931960184662E-13-0,994806469778328i</v>
      </c>
      <c r="DX272" s="240" t="str">
        <f t="shared" ca="1" si="441"/>
        <v>0,877340979608754+0,468948523627031i</v>
      </c>
      <c r="DY272" s="240" t="str">
        <f t="shared" ca="1" si="442"/>
        <v>-0,827151349742899+0,55268486222378i</v>
      </c>
      <c r="DZ272" s="240" t="str">
        <f t="shared" ca="1" si="443"/>
        <v>-0,0975080853492917-0,990016204718051i</v>
      </c>
      <c r="EA272" s="240" t="str">
        <f t="shared" ca="1" si="444"/>
        <v>0,919081336237998+0,380695954393785i</v>
      </c>
      <c r="EB272" s="240" t="str">
        <f t="shared" ca="1" si="445"/>
        <v>-0,768995800211727+0,631098543469675i</v>
      </c>
      <c r="EC272" s="240" t="str">
        <f t="shared" ca="1" si="446"/>
        <v>-0,194077114533186-0,975691542408404i</v>
      </c>
      <c r="ED272" s="240" t="str">
        <f t="shared" ca="1" si="447"/>
        <v>0,951970437178281+0,288777075010139i</v>
      </c>
      <c r="EE272" s="240" t="str">
        <f t="shared" ca="1" si="448"/>
        <v>-0,703434400748629+0,703434400748383i</v>
      </c>
      <c r="EF272" s="240" t="str">
        <f t="shared" ca="1" si="449"/>
        <v>-0,288777075009805-0,951970437178382i</v>
      </c>
      <c r="EG272" s="240" t="str">
        <f t="shared" ca="1" si="450"/>
        <v>0,975691542408535+0,194077114532531i</v>
      </c>
      <c r="EH272" s="240" t="str">
        <f t="shared" ca="1" si="451"/>
        <v>-0,631098543469944+0,768995800211505i</v>
      </c>
      <c r="EI272" s="240" t="str">
        <f t="shared" ca="1" si="452"/>
        <v>-0,380695954393462-0,919081336238131i</v>
      </c>
      <c r="EJ272" s="240" t="str">
        <f t="shared" ca="1" si="453"/>
        <v>0,990016204718117+0,0975080853486257i</v>
      </c>
      <c r="EK272" s="240" t="str">
        <f t="shared" ca="1" si="454"/>
        <v>-0,552684862224071+0,827151349742705i</v>
      </c>
      <c r="EL272" s="240" t="str">
        <f t="shared" ca="1" si="455"/>
        <v>-0,468948523626723-0,877340979608918i</v>
      </c>
      <c r="EM272" s="240" t="str">
        <f t="shared" ca="1" si="456"/>
        <v>0,994806469778328+4,87485769469543E-13i</v>
      </c>
      <c r="EN272" s="240"/>
      <c r="EO272" s="240"/>
      <c r="EP272" s="240"/>
    </row>
    <row r="273" spans="1:146">
      <c r="A273" s="268">
        <f t="shared" si="323"/>
        <v>3.3789062500000026E-3</v>
      </c>
      <c r="B273" s="267">
        <v>173</v>
      </c>
      <c r="C273" s="266">
        <f t="shared" si="324"/>
        <v>34600</v>
      </c>
      <c r="N273" s="265">
        <f t="shared" ca="1" si="327"/>
        <v>2.9945509911212196</v>
      </c>
      <c r="O273" s="240">
        <f t="shared" ca="1" si="328"/>
        <v>0.99455099112121959</v>
      </c>
      <c r="P273" s="240" t="str">
        <f t="shared" ca="1" si="329"/>
        <v>-0,447161393527323+0,888357114047556i</v>
      </c>
      <c r="Q273" s="240" t="str">
        <f t="shared" ca="1" si="330"/>
        <v>-0,59245333369317-0,798830846510104i</v>
      </c>
      <c r="R273" s="240" t="str">
        <f t="shared" ca="1" si="331"/>
        <v>0,979908855767494-0,170030315910548i</v>
      </c>
      <c r="S273" s="240" t="str">
        <f t="shared" ca="1" si="332"/>
        <v>-0,288702913470747+0,951725959346335i</v>
      </c>
      <c r="T273" s="240" t="str">
        <f t="shared" ca="1" si="333"/>
        <v>-0,720300654166051-0,685783232186497i</v>
      </c>
      <c r="U273" s="241" t="str">
        <f t="shared" ca="1" si="334"/>
        <v>0,936413583212085-0,335054137589888i</v>
      </c>
      <c r="V273" s="240" t="str">
        <f t="shared" ca="1" si="335"/>
        <v>-0,121743658343182+0,987071504802676i</v>
      </c>
      <c r="W273" s="240" t="str">
        <f t="shared" ca="1" si="336"/>
        <v>-0,826938927002651-0,552542925887124i</v>
      </c>
      <c r="X273" s="240" t="str">
        <f t="shared" ca="1" si="337"/>
        <v>0,865345879368847-0,490212385603992i</v>
      </c>
      <c r="Y273" s="240" t="str">
        <f t="shared" ca="1" si="338"/>
        <v>0,0488003041343979+0,993353010896222i</v>
      </c>
      <c r="Z273" s="240" t="str">
        <f t="shared" ca="1" si="339"/>
        <v>-0,909228218627632-0,403033150486934i</v>
      </c>
      <c r="AA273" s="240" t="str">
        <f t="shared" ca="1" si="340"/>
        <v>0,768798312538946-0,630936469525631i</v>
      </c>
      <c r="AB273" s="240" t="str">
        <f t="shared" ca="1" si="341"/>
        <v>0,217907355553888+0,970385520468907i</v>
      </c>
      <c r="AC273" s="240" t="str">
        <f t="shared" ca="1" si="342"/>
        <v>-0,9647455442832-0,241656178745573i</v>
      </c>
      <c r="AD273" s="240" t="str">
        <f t="shared" ca="1" si="343"/>
        <v>0,649613698333163-0,753082808778763i</v>
      </c>
      <c r="AE273" s="240" t="str">
        <f t="shared" ca="1" si="344"/>
        <v>0,380598186944391+0,9188453047357i</v>
      </c>
      <c r="AF273" s="240" t="str">
        <f t="shared" ca="1" si="345"/>
        <v>-0,991856212125523-0,0731637096394774i</v>
      </c>
      <c r="AG273" s="240" t="str">
        <f t="shared" ca="1" si="346"/>
        <v>0,511301393775503-0,8530548391888i</v>
      </c>
      <c r="AH273" s="240" t="str">
        <f t="shared" ca="1" si="347"/>
        <v>0,532082413106168+0,840249950671416i</v>
      </c>
      <c r="AI273" s="240" t="str">
        <f t="shared" ca="1" si="348"/>
        <v>-0,989761956260534+0,0974830440616355i</v>
      </c>
      <c r="AJ273" s="240" t="str">
        <f t="shared" ca="1" si="349"/>
        <v>0,357933965285524-0,927908912790033i</v>
      </c>
      <c r="AK273" s="240" t="str">
        <f t="shared" ca="1" si="350"/>
        <v>0,667899624139423+0,736913676094166i</v>
      </c>
      <c r="AL273" s="240" t="str">
        <f t="shared" ca="1" si="351"/>
        <v>-0,958524441455756+0,265259437291367i</v>
      </c>
      <c r="AM273" s="240" t="str">
        <f t="shared" ca="1" si="352"/>
        <v>0,194027273119216-0,975440972702153i</v>
      </c>
      <c r="AN273" s="240" t="str">
        <f t="shared" ca="1" si="353"/>
        <v>0,784050720942682+0,611879188181344i</v>
      </c>
      <c r="AO273" s="240" t="str">
        <f t="shared" ca="1" si="354"/>
        <v>-0,89906344743882+0,425225341930163i</v>
      </c>
      <c r="AP273" s="240" t="str">
        <f t="shared" ca="1" si="355"/>
        <v>0,0244075031510755-0,994251450957015i</v>
      </c>
      <c r="AQ273" s="240" t="str">
        <f t="shared" ca="1" si="356"/>
        <v>0,877115667548659+0,468828091821373i</v>
      </c>
      <c r="AR273" s="240" t="str">
        <f t="shared" ca="1" si="357"/>
        <v>0,877115667548659+0,468828091821373i</v>
      </c>
      <c r="AS273" s="240" t="str">
        <f t="shared" ca="1" si="358"/>
        <v>-0,145930938797607-0,983786478379251i</v>
      </c>
      <c r="AT273" s="240" t="str">
        <f t="shared" ca="1" si="359"/>
        <v>0,944354193106301+0,311972485810444i</v>
      </c>
      <c r="AU273" s="240" t="str">
        <f t="shared" ca="1" si="360"/>
        <v>-0,703253750057304+0,703253750057928i</v>
      </c>
      <c r="AV273" s="240" t="str">
        <f t="shared" ca="1" si="361"/>
        <v>-0,311972485810341-0,944354193106334i</v>
      </c>
      <c r="AW273" s="240" t="str">
        <f t="shared" ca="1" si="362"/>
        <v>0,983786478379235+0,145930938797714i</v>
      </c>
      <c r="AX273" s="240" t="str">
        <f t="shared" ca="1" si="363"/>
        <v>-0,572670607470261+0,813129786245617i</v>
      </c>
      <c r="AY273" s="240" t="str">
        <f t="shared" ca="1" si="364"/>
        <v>-0,468828091821266-0,877115667548717i</v>
      </c>
      <c r="AZ273" s="240" t="str">
        <f t="shared" ca="1" si="365"/>
        <v>0,994251450957018-0,0244075031509537i</v>
      </c>
      <c r="BA273" s="240" t="str">
        <f t="shared" ca="1" si="366"/>
        <v>-0,425225341930272+0,899063447438769i</v>
      </c>
      <c r="BB273" s="240" t="str">
        <f t="shared" ca="1" si="367"/>
        <v>-0,611879188181248-0,784050720942757i</v>
      </c>
      <c r="BC273" s="240" t="str">
        <f t="shared" ca="1" si="368"/>
        <v>0,975440972702173-0,194027273119111i</v>
      </c>
      <c r="BD273" s="240" t="str">
        <f t="shared" ca="1" si="369"/>
        <v>-0,265259437290994+0,958524441455858i</v>
      </c>
      <c r="BE273" s="240" t="str">
        <f t="shared" ca="1" si="370"/>
        <v>-0,736913676094094-0,667899624139503i</v>
      </c>
      <c r="BF273" s="240" t="str">
        <f t="shared" ca="1" si="371"/>
        <v>0,927908912789889-0,357933965285899i</v>
      </c>
      <c r="BG273" s="240" t="str">
        <f t="shared" ca="1" si="372"/>
        <v>-0,0974830440616584+0,989761956260531i</v>
      </c>
      <c r="BH273" s="240" t="str">
        <f t="shared" ca="1" si="373"/>
        <v>-0,840249950671139-0,532082413106606i</v>
      </c>
      <c r="BI273" s="240" t="str">
        <f t="shared" ca="1" si="374"/>
        <v>0,853054839188761-0,511301393775567i</v>
      </c>
      <c r="BJ273" s="240" t="str">
        <f t="shared" ca="1" si="375"/>
        <v>0,0731637096390739+0,991856212125553i</v>
      </c>
      <c r="BK273" s="240" t="str">
        <f t="shared" ca="1" si="376"/>
        <v>-0,918845304735773-0,380598186944216i</v>
      </c>
      <c r="BL273" s="240" t="str">
        <f t="shared" ca="1" si="377"/>
        <v>0,753082808778962-0,649613698332932i</v>
      </c>
      <c r="BM273" s="240" t="str">
        <f t="shared" ca="1" si="378"/>
        <v>0,241656178745858+0,964745544283129i</v>
      </c>
      <c r="BN273" s="240" t="str">
        <f t="shared" ca="1" si="379"/>
        <v>-0,970385520468857-0,217907355554109i</v>
      </c>
      <c r="BO273" s="240" t="str">
        <f t="shared" ca="1" si="380"/>
        <v>0,630936469525343-0,768798312539183i</v>
      </c>
      <c r="BP273" s="240" t="str">
        <f t="shared" ca="1" si="381"/>
        <v>0,403033150486823+0,909228218627682i</v>
      </c>
      <c r="BQ273" s="240" t="str">
        <f t="shared" ca="1" si="382"/>
        <v>-0,993353010896245-0,0488003041339196i</v>
      </c>
      <c r="BR273" s="240" t="str">
        <f t="shared" ca="1" si="383"/>
        <v>0,490212385604005-0,865345879368839i</v>
      </c>
      <c r="BS273" s="240" t="str">
        <f t="shared" ca="1" si="384"/>
        <v>0,552542925886705+0,826938927002931i</v>
      </c>
      <c r="BT273" s="240" t="str">
        <f t="shared" ca="1" si="385"/>
        <v>-0,987071504802664+0,121743658343276i</v>
      </c>
      <c r="BU273" s="240" t="str">
        <f t="shared" ca="1" si="386"/>
        <v>0,335054137590289-0,936413583211941i</v>
      </c>
      <c r="BV273" s="240" t="str">
        <f t="shared" ca="1" si="387"/>
        <v>0,685783232186621+0,720300654165933i</v>
      </c>
      <c r="BW273" s="240" t="str">
        <f t="shared" ca="1" si="388"/>
        <v>-0,951725959346429+0,288702913470441i</v>
      </c>
      <c r="BX273" s="240" t="str">
        <f t="shared" ca="1" si="389"/>
        <v>0,170030315910274-0,979908855767542i</v>
      </c>
      <c r="BY273" s="240" t="str">
        <f t="shared" ca="1" si="390"/>
        <v>0,798830846509982+0,592453333693335i</v>
      </c>
      <c r="BZ273" s="240" t="str">
        <f t="shared" ca="1" si="391"/>
        <v>-0,888357114047419+0,447161393527595i</v>
      </c>
      <c r="CA273" s="240" t="str">
        <f t="shared" ca="1" si="392"/>
        <v>1,35973887397308E-13-0,99455099112122i</v>
      </c>
      <c r="CB273" s="240" t="str">
        <f t="shared" ca="1" si="393"/>
        <v>0,888357114047754+0,44716139352693i</v>
      </c>
      <c r="CC273" s="240" t="str">
        <f t="shared" ca="1" si="394"/>
        <v>-0,798830846510111+0,592453333693161i</v>
      </c>
      <c r="CD273" s="240" t="str">
        <f t="shared" ca="1" si="395"/>
        <v>-0,170030315910063-0,979908855767578i</v>
      </c>
      <c r="CE273" s="240" t="str">
        <f t="shared" ca="1" si="396"/>
        <v>0,951725959346357+0,288702913470675i</v>
      </c>
      <c r="CF273" s="240" t="str">
        <f t="shared" ca="1" si="397"/>
        <v>-0,685783232186798+0,720300654165765i</v>
      </c>
      <c r="CG273" s="240" t="str">
        <f t="shared" ca="1" si="398"/>
        <v>-0,335054137590086-0,936413583212014i</v>
      </c>
      <c r="CH273" s="240" t="str">
        <f t="shared" ca="1" si="399"/>
        <v>0,987071504802634+0,121743658343517i</v>
      </c>
      <c r="CI273" s="240" t="str">
        <f t="shared" ca="1" si="400"/>
        <v>-0,552542925886884+0,826938927002812i</v>
      </c>
      <c r="CJ273" s="240" t="str">
        <f t="shared" ca="1" si="401"/>
        <v>-0,490212385603818-0,865345879368946i</v>
      </c>
      <c r="CK273" s="240" t="str">
        <f t="shared" ca="1" si="402"/>
        <v>0,99335301089621-0,0488003041346644i</v>
      </c>
      <c r="CL273" s="240" t="str">
        <f t="shared" ca="1" si="403"/>
        <v>-0,403033150487046+0,909228218627582i</v>
      </c>
      <c r="CM273" s="240" t="str">
        <f t="shared" ca="1" si="404"/>
        <v>-0,630936469525942-0,768798312538693i</v>
      </c>
      <c r="CN273" s="240" t="str">
        <f t="shared" ca="1" si="405"/>
        <v>0,970385520468904-0,217907355553899i</v>
      </c>
      <c r="CO273" s="240" t="str">
        <f t="shared" ca="1" si="406"/>
        <v>-0,241656178746095+0,964745544283069i</v>
      </c>
      <c r="CP273" s="240" t="str">
        <f t="shared" ca="1" si="407"/>
        <v>-0,753082808778822-0,649613698333095i</v>
      </c>
      <c r="CQ273" s="240" t="str">
        <f t="shared" ca="1" si="408"/>
        <v>0,918845304735856-0,380598186944017i</v>
      </c>
      <c r="CR273" s="240" t="str">
        <f t="shared" ca="1" si="409"/>
        <v>-0,0731637096393169+0,991856212125535i</v>
      </c>
      <c r="CS273" s="240" t="str">
        <f t="shared" ca="1" si="410"/>
        <v>-0,853054839188635-0,511301393775776i</v>
      </c>
      <c r="CT273" s="240" t="str">
        <f t="shared" ca="1" si="411"/>
        <v>0,840249950671255-0,532082413106424i</v>
      </c>
      <c r="CU273" s="240" t="str">
        <f t="shared" ca="1" si="412"/>
        <v>0,097483044061444+0,989761956260551i</v>
      </c>
      <c r="CV273" s="240" t="str">
        <f t="shared" ca="1" si="413"/>
        <v>-0,927908912790168-0,357933965285177i</v>
      </c>
      <c r="CW273" s="240" t="str">
        <f t="shared" ca="1" si="414"/>
        <v>0,736913676094239-0,667899624139343i</v>
      </c>
      <c r="CX273" s="240" t="str">
        <f t="shared" ca="1" si="415"/>
        <v>0,265259437291713+0,958524441455659i</v>
      </c>
      <c r="CY273" s="240" t="str">
        <f t="shared" ca="1" si="416"/>
        <v>-0,975440972702126-0,19402727311935i</v>
      </c>
      <c r="CZ273" s="240" t="str">
        <f t="shared" ca="1" si="417"/>
        <v>0,611879188181441-0,784050720942607i</v>
      </c>
      <c r="DA273" s="240" t="str">
        <f t="shared" ca="1" si="418"/>
        <v>0,425225341930078+0,89906344743886i</v>
      </c>
      <c r="DB273" s="240" t="str">
        <f t="shared" ca="1" si="419"/>
        <v>-0,994251450957013-0,024407503151169i</v>
      </c>
      <c r="DC273" s="240" t="str">
        <f t="shared" ca="1" si="420"/>
        <v>0,468828091821481-0,877115667548601i</v>
      </c>
      <c r="DD273" s="240" t="str">
        <f t="shared" ca="1" si="421"/>
        <v>0,572670607470085+0,813129786245741i</v>
      </c>
      <c r="DE273" s="240" t="str">
        <f t="shared" ca="1" si="422"/>
        <v>-0,983786478379271+0,145930938797473i</v>
      </c>
      <c r="DF273" s="240" t="str">
        <f t="shared" ca="1" si="423"/>
        <v>0,311972485810573-0,944354193106259i</v>
      </c>
      <c r="DG273" s="240" t="str">
        <f t="shared" ca="1" si="424"/>
        <v>0,703253750057851+0,703253750057381i</v>
      </c>
      <c r="DH273" s="240" t="str">
        <f t="shared" ca="1" si="425"/>
        <v>-0,944354193106368+0,311972485810239i</v>
      </c>
      <c r="DI273" s="240" t="str">
        <f t="shared" ca="1" si="426"/>
        <v>0,14593093879687-0,983786478379361i</v>
      </c>
      <c r="DJ273" s="240" t="str">
        <f t="shared" ca="1" si="427"/>
        <v>0,813129786245539+0,572670607470371i</v>
      </c>
      <c r="DK273" s="240" t="str">
        <f t="shared" ca="1" si="428"/>
        <v>-0,877115667548288+0,468828091822068i</v>
      </c>
      <c r="DL273" s="240" t="str">
        <f t="shared" ca="1" si="429"/>
        <v>-0,0244075031508743-0,99425145095702i</v>
      </c>
      <c r="DM273" s="240" t="str">
        <f t="shared" ca="1" si="430"/>
        <v>0,89906344743871+0,425225341930396i</v>
      </c>
      <c r="DN273" s="240" t="str">
        <f t="shared" ca="1" si="431"/>
        <v>-0,784050720942823+0,611879188181163i</v>
      </c>
      <c r="DO273" s="240" t="str">
        <f t="shared" ca="1" si="432"/>
        <v>-0,194027273119006-0,975440972702194i</v>
      </c>
      <c r="DP273" s="240" t="str">
        <f t="shared" ca="1" si="433"/>
        <v>0,958524441455822+0,265259437291125i</v>
      </c>
      <c r="DQ273" s="240" t="str">
        <f t="shared" ca="1" si="434"/>
        <v>-0,667899624139603+0,736913676094002i</v>
      </c>
      <c r="DR273" s="240" t="str">
        <f t="shared" ca="1" si="435"/>
        <v>-0,357933965285798-0,927908912789928i</v>
      </c>
      <c r="DS273" s="240" t="str">
        <f t="shared" ca="1" si="436"/>
        <v>0,989761956260523+0,0974830440617375i</v>
      </c>
      <c r="DT273" s="240" t="str">
        <f t="shared" ca="1" si="437"/>
        <v>-0,532082413105861+0,840249950671611i</v>
      </c>
      <c r="DU273" s="240" t="str">
        <f t="shared" ca="1" si="438"/>
        <v>-0,511301393775475-0,853054839188816i</v>
      </c>
      <c r="DV273" s="240" t="str">
        <f t="shared" ca="1" si="439"/>
        <v>0,991856212125561-0,0731637096389664i</v>
      </c>
      <c r="DW273" s="240" t="str">
        <f t="shared" ca="1" si="440"/>
        <v>-0,380598186944342+0,918845304735721i</v>
      </c>
      <c r="DX273" s="240" t="str">
        <f t="shared" ca="1" si="441"/>
        <v>-0,649613698332828-0,753082808779052i</v>
      </c>
      <c r="DY273" s="240" t="str">
        <f t="shared" ca="1" si="442"/>
        <v>0,964745544283155-0,241656178745754i</v>
      </c>
      <c r="DZ273" s="240" t="str">
        <f t="shared" ca="1" si="443"/>
        <v>-0,217907355554187+0,970385520468839i</v>
      </c>
      <c r="EA273" s="240" t="str">
        <f t="shared" ca="1" si="444"/>
        <v>-0,768798312539116-0,630936469525426i</v>
      </c>
      <c r="EB273" s="240" t="str">
        <f t="shared" ca="1" si="445"/>
        <v>0,909228218627725-0,403033150486724i</v>
      </c>
      <c r="EC273" s="240" t="str">
        <f t="shared" ca="1" si="446"/>
        <v>-0,0488003041340555+0,993353010896239i</v>
      </c>
      <c r="ED273" s="240" t="str">
        <f t="shared" ca="1" si="447"/>
        <v>-0,865345879368773-0,490212385604123i</v>
      </c>
      <c r="EE273" s="240" t="str">
        <f t="shared" ca="1" si="448"/>
        <v>0,826938927002442-0,552542925887438i</v>
      </c>
      <c r="EF273" s="240" t="str">
        <f t="shared" ca="1" si="449"/>
        <v>0,121743658343112+0,987071504802685i</v>
      </c>
      <c r="EG273" s="240" t="str">
        <f t="shared" ca="1" si="450"/>
        <v>-0,936413583212239-0,335054137589458i</v>
      </c>
      <c r="EH273" s="240" t="str">
        <f t="shared" ca="1" si="451"/>
        <v>0,720300654166007-0,685783232186543i</v>
      </c>
      <c r="EI273" s="240" t="str">
        <f t="shared" ca="1" si="452"/>
        <v>0,288702913470338+0,951725959346459i</v>
      </c>
      <c r="EJ273" s="240" t="str">
        <f t="shared" ca="1" si="453"/>
        <v>-0,979908855767528-0,170030315910353i</v>
      </c>
      <c r="EK273" s="240" t="str">
        <f t="shared" ca="1" si="454"/>
        <v>0,592453333693398-0,798830846509935i</v>
      </c>
      <c r="EL273" s="240" t="str">
        <f t="shared" ca="1" si="455"/>
        <v>0,447161393527474+0,88835711404748i</v>
      </c>
      <c r="EM273" s="240" t="str">
        <f t="shared" ca="1" si="456"/>
        <v>-0,99455099112122-2,71947774794618E-13i</v>
      </c>
      <c r="EN273" s="240"/>
      <c r="EO273" s="240"/>
      <c r="EP273" s="240"/>
    </row>
    <row r="274" spans="1:146">
      <c r="A274" s="268">
        <f t="shared" si="323"/>
        <v>3.3984375000000026E-3</v>
      </c>
      <c r="B274" s="267">
        <v>174</v>
      </c>
      <c r="C274" s="266">
        <f t="shared" si="324"/>
        <v>34800</v>
      </c>
      <c r="N274" s="265">
        <f t="shared" ca="1" si="327"/>
        <v>2.9942658285639636</v>
      </c>
      <c r="O274" s="240">
        <f t="shared" ca="1" si="328"/>
        <v>0.99426582856396362</v>
      </c>
      <c r="P274" s="240" t="str">
        <f t="shared" ca="1" si="329"/>
        <v>-0,425103419226207+0,89880566354033i</v>
      </c>
      <c r="Q274" s="240" t="str">
        <f t="shared" ca="1" si="330"/>
        <v>-0,630755564314381-0,768577878901308i</v>
      </c>
      <c r="R274" s="240" t="str">
        <f t="shared" ca="1" si="331"/>
        <v>0,964468927690407-0,241586889896164i</v>
      </c>
      <c r="S274" s="240" t="str">
        <f t="shared" ca="1" si="332"/>
        <v>-0,193971640664178+0,975161289463457i</v>
      </c>
      <c r="T274" s="240" t="str">
        <f t="shared" ca="1" si="333"/>
        <v>-0,798601801796404-0,592283462556167i</v>
      </c>
      <c r="U274" s="241" t="str">
        <f t="shared" ca="1" si="334"/>
        <v>0,87686417662552-0,468693667122603i</v>
      </c>
      <c r="V274" s="240" t="str">
        <f t="shared" ca="1" si="335"/>
        <v>0,0487863118708804+0,993068191829756i</v>
      </c>
      <c r="W274" s="240" t="str">
        <f t="shared" ca="1" si="336"/>
        <v>-0,91858184888562-0,380489059958181i</v>
      </c>
      <c r="X274" s="240" t="str">
        <f t="shared" ca="1" si="337"/>
        <v>0,736702384576465-0,667708120670503i</v>
      </c>
      <c r="Y274" s="240" t="str">
        <f t="shared" ca="1" si="338"/>
        <v>0,288620135149877+0,951453075793048i</v>
      </c>
      <c r="Z274" s="240" t="str">
        <f t="shared" ca="1" si="339"/>
        <v>-0,983504402276146-0,145889096759922i</v>
      </c>
      <c r="AA274" s="240" t="str">
        <f t="shared" ca="1" si="340"/>
        <v>0,552384498058714-0,826701823001745i</v>
      </c>
      <c r="AB274" s="240" t="str">
        <f t="shared" ca="1" si="341"/>
        <v>0,511154790922259+0,85281024710495i</v>
      </c>
      <c r="AC274" s="240" t="str">
        <f t="shared" ca="1" si="342"/>
        <v>-0,989478166838939+0,0974550932431891i</v>
      </c>
      <c r="AD274" s="240" t="str">
        <f t="shared" ca="1" si="343"/>
        <v>0,334958069217783-0,936145090098688i</v>
      </c>
      <c r="AE274" s="240" t="str">
        <f t="shared" ca="1" si="344"/>
        <v>0,703052109679634+0,703052109679645i</v>
      </c>
      <c r="AF274" s="240" t="str">
        <f t="shared" ca="1" si="345"/>
        <v>-0,936145090098688+0,334958069217783i</v>
      </c>
      <c r="AG274" s="240" t="str">
        <f t="shared" ca="1" si="346"/>
        <v>0,0974550932432875-0,989478166838929i</v>
      </c>
      <c r="AH274" s="240" t="str">
        <f t="shared" ca="1" si="347"/>
        <v>0,852810247104946+0,511154790922265i</v>
      </c>
      <c r="AI274" s="240" t="str">
        <f t="shared" ca="1" si="348"/>
        <v>-0,826701823001749+0,552384498058708i</v>
      </c>
      <c r="AJ274" s="240" t="str">
        <f t="shared" ca="1" si="349"/>
        <v>-0,145889096759922-0,983504402276146i</v>
      </c>
      <c r="AK274" s="240" t="str">
        <f t="shared" ca="1" si="350"/>
        <v>0,951453075793046+0,288620135149884i</v>
      </c>
      <c r="AL274" s="240" t="str">
        <f t="shared" ca="1" si="351"/>
        <v>-0,667708120670503+0,736702384576465i</v>
      </c>
      <c r="AM274" s="240" t="str">
        <f t="shared" ca="1" si="352"/>
        <v>-0,380489059958168-0,918581848885626i</v>
      </c>
      <c r="AN274" s="240" t="str">
        <f t="shared" ca="1" si="353"/>
        <v>0,993068191829775+0,0487863118704923i</v>
      </c>
      <c r="AO274" s="240" t="str">
        <f t="shared" ca="1" si="354"/>
        <v>-0,468693667122868+0,876864176625378i</v>
      </c>
      <c r="AP274" s="240" t="str">
        <f t="shared" ca="1" si="355"/>
        <v>-0,592283462556237-0,798601801796352i</v>
      </c>
      <c r="AQ274" s="240" t="str">
        <f t="shared" ca="1" si="356"/>
        <v>0,975161289463555-0,193971640663686i</v>
      </c>
      <c r="AR274" s="240" t="str">
        <f t="shared" ca="1" si="357"/>
        <v>0,975161289463555-0,193971640663686i</v>
      </c>
      <c r="AS274" s="240" t="str">
        <f t="shared" ca="1" si="358"/>
        <v>-0,768577878901467-0,630755564314187i</v>
      </c>
      <c r="AT274" s="240" t="str">
        <f t="shared" ca="1" si="359"/>
        <v>0,898805663540493-0,425103419225862i</v>
      </c>
      <c r="AU274" s="240" t="str">
        <f t="shared" ca="1" si="360"/>
        <v>-1,41296906335638E-14+0,994265828563964i</v>
      </c>
      <c r="AV274" s="240" t="str">
        <f t="shared" ca="1" si="361"/>
        <v>-0,898805663540493-0,425103419225862i</v>
      </c>
      <c r="AW274" s="240" t="str">
        <f t="shared" ca="1" si="362"/>
        <v>0,768577878901467-0,630755564314187i</v>
      </c>
      <c r="AX274" s="240" t="str">
        <f t="shared" ca="1" si="363"/>
        <v>0,241586889896246+0,964468927690386i</v>
      </c>
      <c r="AY274" s="240" t="str">
        <f t="shared" ca="1" si="364"/>
        <v>-0,975161289463356-0,193971640664684i</v>
      </c>
      <c r="AZ274" s="240" t="str">
        <f t="shared" ca="1" si="365"/>
        <v>0,592283462556248-0,798601801796343i</v>
      </c>
      <c r="BA274" s="240" t="str">
        <f t="shared" ca="1" si="366"/>
        <v>0,468693667122855+0,876864176625385i</v>
      </c>
      <c r="BB274" s="240" t="str">
        <f t="shared" ca="1" si="367"/>
        <v>-0,993068191829777+0,0487863118704641i</v>
      </c>
      <c r="BC274" s="240" t="str">
        <f t="shared" ca="1" si="368"/>
        <v>0,380489059958181-0,91858184888562i</v>
      </c>
      <c r="BD274" s="240" t="str">
        <f t="shared" ca="1" si="369"/>
        <v>0,667708120670785+0,736702384576209i</v>
      </c>
      <c r="BE274" s="240" t="str">
        <f t="shared" ca="1" si="370"/>
        <v>-0,951453075793141+0,288620135149573i</v>
      </c>
      <c r="BF274" s="240" t="str">
        <f t="shared" ca="1" si="371"/>
        <v>0,145889096759825-0,983504402276161i</v>
      </c>
      <c r="BG274" s="240" t="str">
        <f t="shared" ca="1" si="372"/>
        <v>0,826701823001466+0,55238449805913i</v>
      </c>
      <c r="BH274" s="240" t="str">
        <f t="shared" ca="1" si="373"/>
        <v>-0,852810247105012+0,511154790922156i</v>
      </c>
      <c r="BI274" s="240" t="str">
        <f t="shared" ca="1" si="374"/>
        <v>-0,0974550932434843-0,98947816683891i</v>
      </c>
      <c r="BJ274" s="240" t="str">
        <f t="shared" ca="1" si="375"/>
        <v>0,93614509009855+0,334958069218169i</v>
      </c>
      <c r="BK274" s="240" t="str">
        <f t="shared" ca="1" si="376"/>
        <v>-0,703052109679655+0,703052109679625i</v>
      </c>
      <c r="BL274" s="240" t="str">
        <f t="shared" ca="1" si="377"/>
        <v>-0,334958069218155-0,936145090098555i</v>
      </c>
      <c r="BM274" s="240" t="str">
        <f t="shared" ca="1" si="378"/>
        <v>0,989478166838908+0,0974550932434984i</v>
      </c>
      <c r="BN274" s="240" t="str">
        <f t="shared" ca="1" si="379"/>
        <v>-0,511154790922193+0,85281024710499i</v>
      </c>
      <c r="BO274" s="240" t="str">
        <f t="shared" ca="1" si="380"/>
        <v>-0,552384498059118-0,826701823001474i</v>
      </c>
      <c r="BP274" s="240" t="str">
        <f t="shared" ca="1" si="381"/>
        <v>0,983504402276163-0,145889096759811i</v>
      </c>
      <c r="BQ274" s="240" t="str">
        <f t="shared" ca="1" si="382"/>
        <v>-0,288620135149614+0,951453075793128i</v>
      </c>
      <c r="BR274" s="240" t="str">
        <f t="shared" ca="1" si="383"/>
        <v>-0,7367023845762-0,667708120670796i</v>
      </c>
      <c r="BS274" s="240" t="str">
        <f t="shared" ca="1" si="384"/>
        <v>0,918581848885626-0,380489059958168i</v>
      </c>
      <c r="BT274" s="240" t="str">
        <f t="shared" ca="1" si="385"/>
        <v>-0,0487863118705064+0,993068191829775i</v>
      </c>
      <c r="BU274" s="240" t="str">
        <f t="shared" ca="1" si="386"/>
        <v>-0,876864176625378-0,468693667122868i</v>
      </c>
      <c r="BV274" s="240" t="str">
        <f t="shared" ca="1" si="387"/>
        <v>0,798601801796352-0,592283462556237i</v>
      </c>
      <c r="BW274" s="240" t="str">
        <f t="shared" ca="1" si="388"/>
        <v>0,19397164066467+0,975161289463359i</v>
      </c>
      <c r="BX274" s="240" t="str">
        <f t="shared" ca="1" si="389"/>
        <v>-0,964468927690377-0,241586889896288i</v>
      </c>
      <c r="BY274" s="240" t="str">
        <f t="shared" ca="1" si="390"/>
        <v>0,630755564314219-0,76857787890144i</v>
      </c>
      <c r="BZ274" s="240" t="str">
        <f t="shared" ca="1" si="391"/>
        <v>0,42510341922585+0,898805663540499i</v>
      </c>
      <c r="CA274" s="240" t="str">
        <f t="shared" ca="1" si="392"/>
        <v>-0,994265828563964-2,82593812671277E-14i</v>
      </c>
      <c r="CB274" s="240" t="str">
        <f t="shared" ca="1" si="393"/>
        <v>0,425103419225901-0,898805663540475i</v>
      </c>
      <c r="CC274" s="240" t="str">
        <f t="shared" ca="1" si="394"/>
        <v>0,630755564314176+0,768577878901476i</v>
      </c>
      <c r="CD274" s="240" t="str">
        <f t="shared" ca="1" si="395"/>
        <v>-0,96446892769039+0,241586889896232i</v>
      </c>
      <c r="CE274" s="240" t="str">
        <f t="shared" ca="1" si="396"/>
        <v>0,193971640663728-0,975161289463546i</v>
      </c>
      <c r="CF274" s="240" t="str">
        <f t="shared" ca="1" si="397"/>
        <v>0,798601801796335+0,59228346255626i</v>
      </c>
      <c r="CG274" s="240" t="str">
        <f t="shared" ca="1" si="398"/>
        <v>-0,876864176625392+0,468693667122843i</v>
      </c>
      <c r="CH274" s="240" t="str">
        <f t="shared" ca="1" si="399"/>
        <v>-0,0487863118704782-0,993068191829776i</v>
      </c>
      <c r="CI274" s="240" t="str">
        <f t="shared" ca="1" si="400"/>
        <v>0,918581848885615+0,380489059958194i</v>
      </c>
      <c r="CJ274" s="240" t="str">
        <f t="shared" ca="1" si="401"/>
        <v>-0,736702384576219+0,667708120670775i</v>
      </c>
      <c r="CK274" s="240" t="str">
        <f t="shared" ca="1" si="402"/>
        <v>-0,288620135149587-0,951453075793136i</v>
      </c>
      <c r="CL274" s="240" t="str">
        <f t="shared" ca="1" si="403"/>
        <v>0,983504402276159+0,145889096759839i</v>
      </c>
      <c r="CM274" s="240" t="str">
        <f t="shared" ca="1" si="404"/>
        <v>-0,552384498059118+0,826701823001474i</v>
      </c>
      <c r="CN274" s="240" t="str">
        <f t="shared" ca="1" si="405"/>
        <v>-0,511154790922169-0,852810247105005i</v>
      </c>
      <c r="CO274" s="240" t="str">
        <f t="shared" ca="1" si="406"/>
        <v>0,989478166838911-0,0974550932434702i</v>
      </c>
      <c r="CP274" s="240" t="str">
        <f t="shared" ca="1" si="407"/>
        <v>-0,334958069218155+0,936145090098555i</v>
      </c>
      <c r="CQ274" s="240" t="str">
        <f t="shared" ca="1" si="408"/>
        <v>-0,703052109679634-0,703052109679645i</v>
      </c>
      <c r="CR274" s="240" t="str">
        <f t="shared" ca="1" si="409"/>
        <v>0,93614509009856-0,334958069218142i</v>
      </c>
      <c r="CS274" s="240" t="str">
        <f t="shared" ca="1" si="410"/>
        <v>-0,0974550932434843+0,98947816683891i</v>
      </c>
      <c r="CT274" s="240" t="str">
        <f t="shared" ca="1" si="411"/>
        <v>-0,852810247104998-0,511154790922181i</v>
      </c>
      <c r="CU274" s="240" t="str">
        <f t="shared" ca="1" si="412"/>
        <v>0,826701823001482-0,552384498059108i</v>
      </c>
      <c r="CV274" s="240" t="str">
        <f t="shared" ca="1" si="413"/>
        <v>0,145889096759825+0,983504402276161i</v>
      </c>
      <c r="CW274" s="240" t="str">
        <f t="shared" ca="1" si="414"/>
        <v>-0,951453075793132-0,2886201351496i</v>
      </c>
      <c r="CX274" s="240" t="str">
        <f t="shared" ca="1" si="415"/>
        <v>0,667708120670827-0,736702384576171i</v>
      </c>
      <c r="CY274" s="240" t="str">
        <f t="shared" ca="1" si="416"/>
        <v>0,380489059958181+0,91858184888562i</v>
      </c>
      <c r="CZ274" s="240" t="str">
        <f t="shared" ca="1" si="417"/>
        <v>-0,993068191829775-0,0487863118704923i</v>
      </c>
      <c r="DA274" s="240" t="str">
        <f t="shared" ca="1" si="418"/>
        <v>0,468693667122905-0,876864176625358i</v>
      </c>
      <c r="DB274" s="240" t="str">
        <f t="shared" ca="1" si="419"/>
        <v>0,592283462556248+0,798601801796343i</v>
      </c>
      <c r="DC274" s="240" t="str">
        <f t="shared" ca="1" si="420"/>
        <v>-0,97516128946356+0,193971640663658i</v>
      </c>
      <c r="DD274" s="240" t="str">
        <f t="shared" ca="1" si="421"/>
        <v>0,241586889896301-0,964468927690373i</v>
      </c>
      <c r="DE274" s="240" t="str">
        <f t="shared" ca="1" si="422"/>
        <v>0,768577878901467+0,630755564314187i</v>
      </c>
      <c r="DF274" s="240" t="str">
        <f t="shared" ca="1" si="423"/>
        <v>-0,898805663540505+0,425103419225837i</v>
      </c>
      <c r="DG274" s="240" t="str">
        <f t="shared" ca="1" si="424"/>
        <v>4,23890719006915E-14-0,994265828563964i</v>
      </c>
      <c r="DH274" s="240" t="str">
        <f t="shared" ca="1" si="425"/>
        <v>0,898805663540493+0,425103419225862i</v>
      </c>
      <c r="DI274" s="240" t="str">
        <f t="shared" ca="1" si="426"/>
        <v>-0,768577878901485+0,630755564314165i</v>
      </c>
      <c r="DJ274" s="240" t="str">
        <f t="shared" ca="1" si="427"/>
        <v>-0,241586889896219-0,964468927690393i</v>
      </c>
      <c r="DK274" s="240" t="str">
        <f t="shared" ca="1" si="428"/>
        <v>0,975161289463555+0,193971640663686i</v>
      </c>
      <c r="DL274" s="240" t="str">
        <f t="shared" ca="1" si="429"/>
        <v>-0,592283462556271+0,798601801796327i</v>
      </c>
      <c r="DM274" s="240" t="str">
        <f t="shared" ca="1" si="430"/>
        <v>-0,468693667122831-0,876864176625398i</v>
      </c>
      <c r="DN274" s="240" t="str">
        <f t="shared" ca="1" si="431"/>
        <v>0,993068191829777-0,0487863118704641i</v>
      </c>
      <c r="DO274" s="240" t="str">
        <f t="shared" ca="1" si="432"/>
        <v>-0,380489059958207+0,91858184888561i</v>
      </c>
      <c r="DP274" s="240" t="str">
        <f t="shared" ca="1" si="433"/>
        <v>-0,667708120670764-0,736702384576228i</v>
      </c>
      <c r="DQ274" s="240" t="str">
        <f t="shared" ca="1" si="434"/>
        <v>0,951453075793141-0,288620135149573i</v>
      </c>
      <c r="DR274" s="240" t="str">
        <f t="shared" ca="1" si="435"/>
        <v>-0,145889096759853+0,983504402276157i</v>
      </c>
      <c r="DS274" s="240" t="str">
        <f t="shared" ca="1" si="436"/>
        <v>-0,826701823001466-0,55238449805913i</v>
      </c>
      <c r="DT274" s="240" t="str">
        <f t="shared" ca="1" si="437"/>
        <v>0,852810247105012-0,511154790922156i</v>
      </c>
      <c r="DU274" s="240" t="str">
        <f t="shared" ca="1" si="438"/>
        <v>0,0974550932434562+0,989478166838913i</v>
      </c>
      <c r="DV274" s="240" t="str">
        <f t="shared" ca="1" si="439"/>
        <v>-0,93614509009855-0,334958069218169i</v>
      </c>
      <c r="DW274" s="240" t="str">
        <f t="shared" ca="1" si="440"/>
        <v>0,703052109679655-0,703052109679625i</v>
      </c>
      <c r="DX274" s="240" t="str">
        <f t="shared" ca="1" si="441"/>
        <v>0,334958069218128+0,936145090098564i</v>
      </c>
      <c r="DY274" s="240" t="str">
        <f t="shared" ca="1" si="442"/>
        <v>-0,989478166838908-0,0974550932434984i</v>
      </c>
      <c r="DZ274" s="240" t="str">
        <f t="shared" ca="1" si="443"/>
        <v>0,511154790922193-0,85281024710499i</v>
      </c>
      <c r="EA274" s="240" t="str">
        <f t="shared" ca="1" si="444"/>
        <v>0,552384498059096+0,82670182300149i</v>
      </c>
      <c r="EB274" s="240" t="str">
        <f t="shared" ca="1" si="445"/>
        <v>-0,983504402276163+0,145889096759811i</v>
      </c>
      <c r="EC274" s="240" t="str">
        <f t="shared" ca="1" si="446"/>
        <v>0,288620135149614-0,951453075793128i</v>
      </c>
      <c r="ED274" s="240" t="str">
        <f t="shared" ca="1" si="447"/>
        <v>0,7367023845762+0,667708120670796i</v>
      </c>
      <c r="EE274" s="240" t="str">
        <f t="shared" ca="1" si="448"/>
        <v>-0,918581848885626+0,380489059958168i</v>
      </c>
      <c r="EF274" s="240" t="str">
        <f t="shared" ca="1" si="449"/>
        <v>0,0487863118705629-0,993068191829772i</v>
      </c>
      <c r="EG274" s="240" t="str">
        <f t="shared" ca="1" si="450"/>
        <v>0,876864176625352+0,468693667122918i</v>
      </c>
      <c r="EH274" s="240" t="str">
        <f t="shared" ca="1" si="451"/>
        <v>-0,798601801796352+0,592283462556237i</v>
      </c>
      <c r="EI274" s="240" t="str">
        <f t="shared" ca="1" si="452"/>
        <v>-0,1939716406637-0,975161289463552i</v>
      </c>
      <c r="EJ274" s="240" t="str">
        <f t="shared" ca="1" si="453"/>
        <v>0,96446892769037+0,241586889896315i</v>
      </c>
      <c r="EK274" s="240" t="str">
        <f t="shared" ca="1" si="454"/>
        <v>-0,630755564314198+0,768577878901458i</v>
      </c>
      <c r="EL274" s="240" t="str">
        <f t="shared" ca="1" si="455"/>
        <v>-0,425103419225875-0,898805663540487i</v>
      </c>
      <c r="EM274" s="240" t="str">
        <f t="shared" ca="1" si="456"/>
        <v>0,994265828563964+5,65187625342553E-14i</v>
      </c>
      <c r="EN274" s="240"/>
      <c r="EO274" s="240"/>
      <c r="EP274" s="240"/>
    </row>
    <row r="275" spans="1:146">
      <c r="A275" s="268">
        <f t="shared" si="323"/>
        <v>3.4179687500000026E-3</v>
      </c>
      <c r="B275" s="267">
        <v>175</v>
      </c>
      <c r="C275" s="266">
        <f t="shared" si="324"/>
        <v>35000</v>
      </c>
      <c r="N275" s="265">
        <f t="shared" ca="1" si="327"/>
        <v>2.9939457679422827</v>
      </c>
      <c r="O275" s="240">
        <f t="shared" ca="1" si="328"/>
        <v>0.99394576794228284</v>
      </c>
      <c r="P275" s="240" t="str">
        <f t="shared" ca="1" si="329"/>
        <v>-0,402787889050635+0,90867491769307i</v>
      </c>
      <c r="Q275" s="240" t="str">
        <f t="shared" ca="1" si="330"/>
        <v>-0,667493181093936-0,736465235298634i</v>
      </c>
      <c r="R275" s="240" t="str">
        <f t="shared" ca="1" si="331"/>
        <v>0,94377951664238-0,31178263835026i</v>
      </c>
      <c r="S275" s="240" t="str">
        <f t="shared" ca="1" si="332"/>
        <v>-0,0974237218163526+0,98915964739663i</v>
      </c>
      <c r="T275" s="240" t="str">
        <f t="shared" ca="1" si="333"/>
        <v>-0,86481928255415-0,489914072193176i</v>
      </c>
      <c r="U275" s="241" t="str">
        <f t="shared" ca="1" si="334"/>
        <v>0,798344726694539-0,592092802666437i</v>
      </c>
      <c r="V275" s="240" t="str">
        <f t="shared" ca="1" si="335"/>
        <v>0,217774750404856+0,96979500292406i</v>
      </c>
      <c r="W275" s="240" t="str">
        <f t="shared" ca="1" si="336"/>
        <v>-0,974847378716884-0,193909199934391i</v>
      </c>
      <c r="X275" s="240" t="str">
        <f t="shared" ca="1" si="337"/>
        <v>0,572322115006233-0,812634964965923i</v>
      </c>
      <c r="Y275" s="240" t="str">
        <f t="shared" ca="1" si="338"/>
        <v>0,510990246878406+0,852535721952763i</v>
      </c>
      <c r="Z275" s="240" t="str">
        <f t="shared" ca="1" si="339"/>
        <v>-0,98647083318372+0,121669572565169i</v>
      </c>
      <c r="AA275" s="240" t="str">
        <f t="shared" ca="1" si="340"/>
        <v>0,288527226455608-0,951146796874283i</v>
      </c>
      <c r="AB275" s="240" t="str">
        <f t="shared" ca="1" si="341"/>
        <v>0,752624528433551+0,649218382988767i</v>
      </c>
      <c r="AC275" s="240" t="str">
        <f t="shared" ca="1" si="342"/>
        <v>-0,898516332165198+0,424966575677162i</v>
      </c>
      <c r="AD275" s="240" t="str">
        <f t="shared" ca="1" si="343"/>
        <v>-0,0243926502304196-0,993646410059992i</v>
      </c>
      <c r="AE275" s="240" t="str">
        <f t="shared" ca="1" si="344"/>
        <v>0,918286151428079+0,380366578060929i</v>
      </c>
      <c r="AF275" s="240" t="str">
        <f t="shared" ca="1" si="345"/>
        <v>-0,719862323044172+0,685365906266005i</v>
      </c>
      <c r="AG275" s="240" t="str">
        <f t="shared" ca="1" si="346"/>
        <v>-0,334850244041879-0,935843738919842i</v>
      </c>
      <c r="AH275" s="240" t="str">
        <f t="shared" ca="1" si="347"/>
        <v>0,99125262882501+0,0731191866604282i</v>
      </c>
      <c r="AI275" s="240" t="str">
        <f t="shared" ca="1" si="348"/>
        <v>-0,468542791590009+0,876581908357352i</v>
      </c>
      <c r="AJ275" s="240" t="str">
        <f t="shared" ca="1" si="349"/>
        <v>-0,611506835762006-0,783573595411889i</v>
      </c>
      <c r="AK275" s="240" t="str">
        <f t="shared" ca="1" si="350"/>
        <v>0,964158458884466-0,241509121508705i</v>
      </c>
      <c r="AL275" s="240" t="str">
        <f t="shared" ca="1" si="351"/>
        <v>-0,16992684581271+0,97931254290064i</v>
      </c>
      <c r="AM275" s="240" t="str">
        <f t="shared" ca="1" si="352"/>
        <v>-0,826435702320676-0,552206681904617i</v>
      </c>
      <c r="AN275" s="240" t="str">
        <f t="shared" ca="1" si="353"/>
        <v>0,839738625710832-0,531758620146075i</v>
      </c>
      <c r="AO275" s="240" t="str">
        <f t="shared" ca="1" si="354"/>
        <v>0,145842134113379+0,983187805827366i</v>
      </c>
      <c r="AP275" s="240" t="str">
        <f t="shared" ca="1" si="355"/>
        <v>-0,957941141841316-0,265098016548842i</v>
      </c>
      <c r="AQ275" s="240" t="str">
        <f t="shared" ca="1" si="356"/>
        <v>0,630552520005672-0,768330468694865i</v>
      </c>
      <c r="AR275" s="240" t="str">
        <f t="shared" ca="1" si="357"/>
        <v>0,630552520005672-0,768330468694865i</v>
      </c>
      <c r="AS275" s="240" t="str">
        <f t="shared" ca="1" si="358"/>
        <v>-0,992748516735106+0,0487706072406379i</v>
      </c>
      <c r="AT275" s="240" t="str">
        <f t="shared" ca="1" si="359"/>
        <v>0,357716148467068-0,927344243922537i</v>
      </c>
      <c r="AU275" s="240" t="str">
        <f t="shared" ca="1" si="360"/>
        <v>0,702825792643347+0,70282579264397i</v>
      </c>
      <c r="AV275" s="240" t="str">
        <f t="shared" ca="1" si="361"/>
        <v>-0,927344243922508+0,357716148467142i</v>
      </c>
      <c r="AW275" s="240" t="str">
        <f t="shared" ca="1" si="362"/>
        <v>0,0487706072405587-0,99274851673511i</v>
      </c>
      <c r="AX275" s="240" t="str">
        <f t="shared" ca="1" si="363"/>
        <v>0,887816513996556+0,446889278328958i</v>
      </c>
      <c r="AY275" s="240" t="str">
        <f t="shared" ca="1" si="364"/>
        <v>-0,768330468694805+0,630552520005744i</v>
      </c>
      <c r="AZ275" s="240" t="str">
        <f t="shared" ca="1" si="365"/>
        <v>-0,265098016547966-0,957941141841559i</v>
      </c>
      <c r="BA275" s="240" t="str">
        <f t="shared" ca="1" si="366"/>
        <v>0,983187805827377+0,145842134113301i</v>
      </c>
      <c r="BB275" s="240" t="str">
        <f t="shared" ca="1" si="367"/>
        <v>-0,531758620145995+0,839738625710883i</v>
      </c>
      <c r="BC275" s="240" t="str">
        <f t="shared" ca="1" si="368"/>
        <v>-0,552206681904694-0,826435702320624i</v>
      </c>
      <c r="BD275" s="240" t="str">
        <f t="shared" ca="1" si="369"/>
        <v>0,979312542900571-0,169926845813107i</v>
      </c>
      <c r="BE275" s="240" t="str">
        <f t="shared" ca="1" si="370"/>
        <v>-0,241509121509107+0,964158458884365i</v>
      </c>
      <c r="BF275" s="240" t="str">
        <f t="shared" ca="1" si="371"/>
        <v>-0,783573595411755-0,611506835762176i</v>
      </c>
      <c r="BG275" s="240" t="str">
        <f t="shared" ca="1" si="372"/>
        <v>0,876581908357354-0,468542791590004i</v>
      </c>
      <c r="BH275" s="240" t="str">
        <f t="shared" ca="1" si="373"/>
        <v>0,07311918666062+0,991252628824996i</v>
      </c>
      <c r="BI275" s="240" t="str">
        <f t="shared" ca="1" si="374"/>
        <v>-0,935843738919978-0,334850244041499i</v>
      </c>
      <c r="BJ275" s="240" t="str">
        <f t="shared" ca="1" si="375"/>
        <v>0,685365906266306-0,719862323043886i</v>
      </c>
      <c r="BK275" s="240" t="str">
        <f t="shared" ca="1" si="376"/>
        <v>0,380366578060741+0,918286151428157i</v>
      </c>
      <c r="BL275" s="240" t="str">
        <f t="shared" ca="1" si="377"/>
        <v>-0,993646410059992-0,024392650230425i</v>
      </c>
      <c r="BM275" s="240" t="str">
        <f t="shared" ca="1" si="378"/>
        <v>0,424966575676982-0,898516332165283i</v>
      </c>
      <c r="BN275" s="240" t="str">
        <f t="shared" ca="1" si="379"/>
        <v>0,649218382989052+0,752624528433305i</v>
      </c>
      <c r="BO275" s="240" t="str">
        <f t="shared" ca="1" si="380"/>
        <v>-0,951146796874402+0,288527226455217i</v>
      </c>
      <c r="BP275" s="240" t="str">
        <f t="shared" ca="1" si="381"/>
        <v>0,121669572565371-0,986470833183695i</v>
      </c>
      <c r="BQ275" s="240" t="str">
        <f t="shared" ca="1" si="382"/>
        <v>0,852535721952815+0,51099024687832i</v>
      </c>
      <c r="BR275" s="240" t="str">
        <f t="shared" ca="1" si="383"/>
        <v>-0,812634964965763+0,57232211500646i</v>
      </c>
      <c r="BS275" s="240" t="str">
        <f t="shared" ca="1" si="384"/>
        <v>-0,193909199934863-0,974847378716789i</v>
      </c>
      <c r="BT275" s="240" t="str">
        <f t="shared" ca="1" si="385"/>
        <v>0,969795002923992+0,217774750405155i</v>
      </c>
      <c r="BU275" s="240" t="str">
        <f t="shared" ca="1" si="386"/>
        <v>-0,592092802666518+0,798344726694479i</v>
      </c>
      <c r="BV275" s="240" t="str">
        <f t="shared" ca="1" si="387"/>
        <v>-0,489914072193266-0,864819282554098i</v>
      </c>
      <c r="BW275" s="240" t="str">
        <f t="shared" ca="1" si="388"/>
        <v>0,989159647396602-0,0974237218166319i</v>
      </c>
      <c r="BX275" s="240" t="str">
        <f t="shared" ca="1" si="389"/>
        <v>-0,311782638349801+0,943779516642532i</v>
      </c>
      <c r="BY275" s="240" t="str">
        <f t="shared" ca="1" si="390"/>
        <v>-0,736465235298407-0,667493181094187i</v>
      </c>
      <c r="BZ275" s="240" t="str">
        <f t="shared" ca="1" si="391"/>
        <v>0,908674917693125-0,402787889050511i</v>
      </c>
      <c r="CA275" s="240" t="str">
        <f t="shared" ca="1" si="392"/>
        <v>7,93905731904849E-14+0,993945767942283i</v>
      </c>
      <c r="CB275" s="240" t="str">
        <f t="shared" ca="1" si="393"/>
        <v>-0,908674917693189-0,402787889050366i</v>
      </c>
      <c r="CC275" s="240" t="str">
        <f t="shared" ca="1" si="394"/>
        <v>0,736465235298983-0,667493181093551i</v>
      </c>
      <c r="CD275" s="240" t="str">
        <f t="shared" ca="1" si="395"/>
        <v>0,311782638349952+0,943779516642482i</v>
      </c>
      <c r="CE275" s="240" t="str">
        <f t="shared" ca="1" si="396"/>
        <v>-0,989159647396618-0,0974237218164739i</v>
      </c>
      <c r="CF275" s="240" t="str">
        <f t="shared" ca="1" si="397"/>
        <v>0,489914072193103-0,864819282554191i</v>
      </c>
      <c r="CG275" s="240" t="str">
        <f t="shared" ca="1" si="398"/>
        <v>0,592092802666669+0,798344726694367i</v>
      </c>
      <c r="CH275" s="240" t="str">
        <f t="shared" ca="1" si="399"/>
        <v>-0,969795002924174+0,217774750404345i</v>
      </c>
      <c r="CI275" s="240" t="str">
        <f t="shared" ca="1" si="400"/>
        <v>0,193909199934707-0,97484737871682i</v>
      </c>
      <c r="CJ275" s="240" t="str">
        <f t="shared" ca="1" si="401"/>
        <v>0,812634964965855+0,57232211500633i</v>
      </c>
      <c r="CK275" s="240" t="str">
        <f t="shared" ca="1" si="402"/>
        <v>-0,85253572195272+0,51099024687848i</v>
      </c>
      <c r="CL275" s="240" t="str">
        <f t="shared" ca="1" si="403"/>
        <v>-0,121669572565557-0,986470833183673i</v>
      </c>
      <c r="CM275" s="240" t="str">
        <f t="shared" ca="1" si="404"/>
        <v>0,95114679687416+0,288527226456011i</v>
      </c>
      <c r="CN275" s="240" t="str">
        <f t="shared" ca="1" si="405"/>
        <v>-0,649218382988932+0,752624528433409i</v>
      </c>
      <c r="CO275" s="240" t="str">
        <f t="shared" ca="1" si="406"/>
        <v>-0,424966575677151-0,898516332165204i</v>
      </c>
      <c r="CP275" s="240" t="str">
        <f t="shared" ca="1" si="407"/>
        <v>0,993646410059988-0,024392650230612i</v>
      </c>
      <c r="CQ275" s="240" t="str">
        <f t="shared" ca="1" si="408"/>
        <v>-0,380366578060568+0,918286151428229i</v>
      </c>
      <c r="CR275" s="240" t="str">
        <f t="shared" ca="1" si="409"/>
        <v>-0,685365906265705-0,719862323044458i</v>
      </c>
      <c r="CS275" s="240" t="str">
        <f t="shared" ca="1" si="410"/>
        <v>0,935843738919914-0,334850244041675i</v>
      </c>
      <c r="CT275" s="240" t="str">
        <f t="shared" ca="1" si="411"/>
        <v>-0,0731191866604336+0,99125262882501i</v>
      </c>
      <c r="CU275" s="240" t="str">
        <f t="shared" ca="1" si="412"/>
        <v>-0,876581908357442-0,468542791589839i</v>
      </c>
      <c r="CV275" s="240" t="str">
        <f t="shared" ca="1" si="413"/>
        <v>0,78357359541164-0,611506835762324i</v>
      </c>
      <c r="CW275" s="240" t="str">
        <f t="shared" ca="1" si="414"/>
        <v>0,241509121508302+0,964158458884566i</v>
      </c>
      <c r="CX275" s="240" t="str">
        <f t="shared" ca="1" si="415"/>
        <v>-0,979312542900603-0,169926845812923i</v>
      </c>
      <c r="CY275" s="240" t="str">
        <f t="shared" ca="1" si="416"/>
        <v>0,552206681904539-0,826435702320727i</v>
      </c>
      <c r="CZ275" s="240" t="str">
        <f t="shared" ca="1" si="417"/>
        <v>0,531758620146153+0,839738625710782i</v>
      </c>
      <c r="DA275" s="240" t="str">
        <f t="shared" ca="1" si="418"/>
        <v>-0,98318780582735+0,145842134113486i</v>
      </c>
      <c r="DB275" s="240" t="str">
        <f t="shared" ca="1" si="419"/>
        <v>0,265098016548765-0,957941141841337i</v>
      </c>
      <c r="DC275" s="240" t="str">
        <f t="shared" ca="1" si="420"/>
        <v>0,768330468694924+0,6305525200056i</v>
      </c>
      <c r="DD275" s="240" t="str">
        <f t="shared" ca="1" si="421"/>
        <v>-0,887816513996472+0,446889278329125i</v>
      </c>
      <c r="DE275" s="240" t="str">
        <f t="shared" ca="1" si="422"/>
        <v>-0,0487706072407455-0,992748516735101i</v>
      </c>
      <c r="DF275" s="240" t="str">
        <f t="shared" ca="1" si="423"/>
        <v>0,927344243922576+0,357716148466967i</v>
      </c>
      <c r="DG275" s="240" t="str">
        <f t="shared" ca="1" si="424"/>
        <v>-0,702825792643914+0,702825792643404i</v>
      </c>
      <c r="DH275" s="240" t="str">
        <f t="shared" ca="1" si="425"/>
        <v>-0,357716148467242-0,927344243922469i</v>
      </c>
      <c r="DI275" s="240" t="str">
        <f t="shared" ca="1" si="426"/>
        <v>0,992748516735115+0,0487706072404512i</v>
      </c>
      <c r="DJ275" s="240" t="str">
        <f t="shared" ca="1" si="427"/>
        <v>-0,446889278328863+0,887816513996604i</v>
      </c>
      <c r="DK275" s="240" t="str">
        <f t="shared" ca="1" si="428"/>
        <v>-0,630552520005828-0,768330468694738i</v>
      </c>
      <c r="DL275" s="240" t="str">
        <f t="shared" ca="1" si="429"/>
        <v>0,95794114184153-0,265098016548069i</v>
      </c>
      <c r="DM275" s="240" t="str">
        <f t="shared" ca="1" si="430"/>
        <v>-0,145842134113195+0,983187805827393i</v>
      </c>
      <c r="DN275" s="240" t="str">
        <f t="shared" ca="1" si="431"/>
        <v>-0,83973862571094-0,531758620145905i</v>
      </c>
      <c r="DO275" s="240" t="str">
        <f t="shared" ca="1" si="432"/>
        <v>0,826435702320563-0,552206681904784i</v>
      </c>
      <c r="DP275" s="240" t="str">
        <f t="shared" ca="1" si="433"/>
        <v>0,169926845813213+0,979312542900552i</v>
      </c>
      <c r="DQ275" s="240" t="str">
        <f t="shared" ca="1" si="434"/>
        <v>-0,964158458884392-0,241509121509003i</v>
      </c>
      <c r="DR275" s="240" t="str">
        <f t="shared" ca="1" si="435"/>
        <v>0,611506835762092-0,783573595411822i</v>
      </c>
      <c r="DS275" s="240" t="str">
        <f t="shared" ca="1" si="436"/>
        <v>0,468542791590099+0,876581908357303i</v>
      </c>
      <c r="DT275" s="240" t="str">
        <f t="shared" ca="1" si="437"/>
        <v>-0,991252628824988+0,0731191866607274i</v>
      </c>
      <c r="DU275" s="240" t="str">
        <f t="shared" ca="1" si="438"/>
        <v>0,334850244041451-0,935843738919995i</v>
      </c>
      <c r="DV275" s="240" t="str">
        <f t="shared" ca="1" si="439"/>
        <v>0,719862323043959+0,685365906266228i</v>
      </c>
      <c r="DW275" s="240" t="str">
        <f t="shared" ca="1" si="440"/>
        <v>-0,918286151428116+0,38036657806084i</v>
      </c>
      <c r="DX275" s="240" t="str">
        <f t="shared" ca="1" si="441"/>
        <v>0,0243926502303173-0,993646410059995i</v>
      </c>
      <c r="DY275" s="240" t="str">
        <f t="shared" ca="1" si="442"/>
        <v>0,89851633216533+0,424966575676885i</v>
      </c>
      <c r="DZ275" s="240" t="str">
        <f t="shared" ca="1" si="443"/>
        <v>-0,752624528433881+0,649218382988384i</v>
      </c>
      <c r="EA275" s="240" t="str">
        <f t="shared" ca="1" si="444"/>
        <v>-0,28852722645532-0,95114679687437i</v>
      </c>
      <c r="EB275" s="240" t="str">
        <f t="shared" ca="1" si="445"/>
        <v>0,986470833183708+0,121669572565265i</v>
      </c>
      <c r="EC275" s="240" t="str">
        <f t="shared" ca="1" si="446"/>
        <v>-0,510990246878228+0,852535721952871i</v>
      </c>
      <c r="ED275" s="240" t="str">
        <f t="shared" ca="1" si="447"/>
        <v>-0,572322115006524-0,812634964965718i</v>
      </c>
      <c r="EE275" s="240" t="str">
        <f t="shared" ca="1" si="448"/>
        <v>0,974847378716972-0,193909199933944i</v>
      </c>
      <c r="EF275" s="240" t="str">
        <f t="shared" ca="1" si="449"/>
        <v>-0,217774750405049+0,969795002924016i</v>
      </c>
      <c r="EG275" s="240" t="str">
        <f t="shared" ca="1" si="450"/>
        <v>-0,798344726694509-0,592092802666477i</v>
      </c>
      <c r="EH275" s="240" t="str">
        <f t="shared" ca="1" si="451"/>
        <v>0,864819282554045-0,48991407219336i</v>
      </c>
      <c r="EI275" s="240" t="str">
        <f t="shared" ca="1" si="452"/>
        <v>0,0974237218167109+0,989159647396594i</v>
      </c>
      <c r="EJ275" s="240" t="str">
        <f t="shared" ca="1" si="453"/>
        <v>-0,943779516642256-0,311782638350638i</v>
      </c>
      <c r="EK275" s="240" t="str">
        <f t="shared" ca="1" si="454"/>
        <v>0,667493181094128-0,73646523529846i</v>
      </c>
      <c r="EL275" s="240" t="str">
        <f t="shared" ca="1" si="455"/>
        <v>0,402787889050636+0,90867491769307i</v>
      </c>
      <c r="EM275" s="240" t="str">
        <f t="shared" ca="1" si="456"/>
        <v>-0,993945767942283+1,5878114638097E-13i</v>
      </c>
      <c r="EN275" s="240"/>
      <c r="EO275" s="240"/>
      <c r="EP275" s="240"/>
    </row>
    <row r="276" spans="1:146">
      <c r="A276" s="268">
        <f t="shared" si="323"/>
        <v>3.4375000000000026E-3</v>
      </c>
      <c r="B276" s="267">
        <v>176</v>
      </c>
      <c r="C276" s="266">
        <f t="shared" si="324"/>
        <v>35200</v>
      </c>
      <c r="N276" s="265">
        <f t="shared" ca="1" si="327"/>
        <v>2.9935842912649222</v>
      </c>
      <c r="O276" s="240">
        <f t="shared" ca="1" si="328"/>
        <v>0.99358429126492209</v>
      </c>
      <c r="P276" s="240" t="str">
        <f t="shared" ca="1" si="329"/>
        <v>-0,380228246925291+0,917952190524397i</v>
      </c>
      <c r="Q276" s="240" t="str">
        <f t="shared" ca="1" si="330"/>
        <v>-0,702570190033856-0,702570190033857i</v>
      </c>
      <c r="R276" s="240" t="str">
        <f t="shared" ca="1" si="331"/>
        <v>0,917952190524393-0,380228246925299i</v>
      </c>
      <c r="S276" s="240" t="str">
        <f t="shared" ca="1" si="332"/>
        <v>3,63946567348954E-14+0,993584291264922i</v>
      </c>
      <c r="T276" s="240" t="str">
        <f t="shared" ca="1" si="333"/>
        <v>-0,917952190524384-0,380228246925322i</v>
      </c>
      <c r="U276" s="241" t="str">
        <f t="shared" ca="1" si="334"/>
        <v>0,702570190033852-0,702570190033861i</v>
      </c>
      <c r="V276" s="240" t="str">
        <f t="shared" ca="1" si="335"/>
        <v>0,38022824692533+0,91795219052438i</v>
      </c>
      <c r="W276" s="240" t="str">
        <f t="shared" ca="1" si="336"/>
        <v>-0,993584291264922-2,60484606035185E-14i</v>
      </c>
      <c r="X276" s="240" t="str">
        <f t="shared" ca="1" si="337"/>
        <v>0,380228246925288-0,917952190524398i</v>
      </c>
      <c r="Y276" s="240" t="str">
        <f t="shared" ca="1" si="338"/>
        <v>0,702570190033886+0,702570190033826i</v>
      </c>
      <c r="Z276" s="240" t="str">
        <f t="shared" ca="1" si="339"/>
        <v>-0,917952190524403+0,380228246925276i</v>
      </c>
      <c r="AA276" s="240" t="str">
        <f t="shared" ca="1" si="340"/>
        <v>-1,38761166339951E-14-0,993584291264922i</v>
      </c>
      <c r="AB276" s="240" t="str">
        <f t="shared" ca="1" si="341"/>
        <v>0,917952190524413+0,380228246925251i</v>
      </c>
      <c r="AC276" s="240" t="str">
        <f t="shared" ca="1" si="342"/>
        <v>-0,702570190033873+0,70257019003384i</v>
      </c>
      <c r="AD276" s="240" t="str">
        <f t="shared" ca="1" si="343"/>
        <v>-0,380228246925314-0,917952190524387i</v>
      </c>
      <c r="AE276" s="240" t="str">
        <f t="shared" ca="1" si="344"/>
        <v>0,993584291264922+5,2096921207037E-14i</v>
      </c>
      <c r="AF276" s="240" t="str">
        <f t="shared" ca="1" si="345"/>
        <v>-0,380228246925305+0,917952190524391i</v>
      </c>
      <c r="AG276" s="240" t="str">
        <f t="shared" ca="1" si="346"/>
        <v>-0,702570190033869-0,702570190033844i</v>
      </c>
      <c r="AH276" s="240" t="str">
        <f t="shared" ca="1" si="347"/>
        <v>0,917952190524414-0,380228246925246i</v>
      </c>
      <c r="AI276" s="240" t="str">
        <f t="shared" ca="1" si="348"/>
        <v>-1,21723439695234E-14+0,993584291264922i</v>
      </c>
      <c r="AJ276" s="240" t="str">
        <f t="shared" ca="1" si="349"/>
        <v>-0,917952190524401-0,380228246925281i</v>
      </c>
      <c r="AK276" s="240" t="str">
        <f t="shared" ca="1" si="350"/>
        <v>0,702570190033885-0,702570190033827i</v>
      </c>
      <c r="AL276" s="240" t="str">
        <f t="shared" ca="1" si="351"/>
        <v>0,380228246925283+0,9179521905244i</v>
      </c>
      <c r="AM276" s="240" t="str">
        <f t="shared" ca="1" si="352"/>
        <v>-0,993584291264922-1,69923314878628E-13i</v>
      </c>
      <c r="AN276" s="240" t="str">
        <f t="shared" ca="1" si="353"/>
        <v>0,380228246925427-0,91795219052434i</v>
      </c>
      <c r="AO276" s="240" t="str">
        <f t="shared" ca="1" si="354"/>
        <v>0,702570190033785+0,702570190033927i</v>
      </c>
      <c r="AP276" s="240" t="str">
        <f t="shared" ca="1" si="355"/>
        <v>-0,917952190524423+0,380228246925228i</v>
      </c>
      <c r="AQ276" s="240" t="str">
        <f t="shared" ca="1" si="356"/>
        <v>4,52806455782782E-14-0,993584291264922i</v>
      </c>
      <c r="AR276" s="240" t="str">
        <f t="shared" ca="1" si="357"/>
        <v>4,52806455782782E-14-0,993584291264922i</v>
      </c>
      <c r="AS276" s="240" t="str">
        <f t="shared" ca="1" si="358"/>
        <v>-0,702570190033829+0,702570190033883i</v>
      </c>
      <c r="AT276" s="240" t="str">
        <f t="shared" ca="1" si="359"/>
        <v>-0,380228246925356-0,917952190524369i</v>
      </c>
      <c r="AU276" s="240" t="str">
        <f t="shared" ca="1" si="360"/>
        <v>0,993584291264922-9,34817057325447E-14i</v>
      </c>
      <c r="AV276" s="240" t="str">
        <f t="shared" ca="1" si="361"/>
        <v>-0,380228246925183+0,91795219052444i</v>
      </c>
      <c r="AW276" s="240" t="str">
        <f t="shared" ca="1" si="362"/>
        <v>-0,702570190033981-0,702570190033731i</v>
      </c>
      <c r="AX276" s="240" t="str">
        <f t="shared" ca="1" si="363"/>
        <v>0,917952190524316-0,380228246925485i</v>
      </c>
      <c r="AY276" s="240" t="str">
        <f t="shared" ca="1" si="364"/>
        <v>2,32244057043367E-13+0,993584291264922i</v>
      </c>
      <c r="AZ276" s="240" t="str">
        <f t="shared" ca="1" si="365"/>
        <v>-0,917952190524494-0,380228246925055i</v>
      </c>
      <c r="BA276" s="240" t="str">
        <f t="shared" ca="1" si="366"/>
        <v>0,702570190033653-0,702570190034059i</v>
      </c>
      <c r="BB276" s="240" t="str">
        <f t="shared" ca="1" si="367"/>
        <v>0,380228246925613+0,917952190524263i</v>
      </c>
      <c r="BC276" s="240" t="str">
        <f t="shared" ca="1" si="368"/>
        <v>-0,993584291264922+3,7100640835419E-13i</v>
      </c>
      <c r="BD276" s="240" t="str">
        <f t="shared" ca="1" si="369"/>
        <v>0,380228246924927-0,917952190524547i</v>
      </c>
      <c r="BE276" s="240" t="str">
        <f t="shared" ca="1" si="370"/>
        <v>0,702570190034158+0,702570190033555i</v>
      </c>
      <c r="BF276" s="240" t="str">
        <f t="shared" ca="1" si="371"/>
        <v>-0,917952190524599+0,380228246924802i</v>
      </c>
      <c r="BG276" s="240" t="str">
        <f t="shared" ca="1" si="372"/>
        <v>4,7860898106808E-13-0,993584291264922i</v>
      </c>
      <c r="BH276" s="240" t="str">
        <f t="shared" ca="1" si="373"/>
        <v>0,917952190524222+0,380228246925712i</v>
      </c>
      <c r="BI276" s="240" t="str">
        <f t="shared" ca="1" si="374"/>
        <v>-0,702570190034156+0,702570190033557i</v>
      </c>
      <c r="BJ276" s="240" t="str">
        <f t="shared" ca="1" si="375"/>
        <v>-0,38022824692493-0,917952190524546i</v>
      </c>
      <c r="BK276" s="240" t="str">
        <f t="shared" ca="1" si="376"/>
        <v>0,993584291264922+3,39846629757257E-13i</v>
      </c>
      <c r="BL276" s="240" t="str">
        <f t="shared" ca="1" si="377"/>
        <v>-0,380228246925584+0,917952190524275i</v>
      </c>
      <c r="BM276" s="240" t="str">
        <f t="shared" ca="1" si="378"/>
        <v>-0,702570190033655-0,702570190034057i</v>
      </c>
      <c r="BN276" s="240" t="str">
        <f t="shared" ca="1" si="379"/>
        <v>0,917952190524493-0,380228246925058i</v>
      </c>
      <c r="BO276" s="240" t="str">
        <f t="shared" ca="1" si="380"/>
        <v>-2,01084278446434E-13+0,993584291264922i</v>
      </c>
      <c r="BP276" s="240" t="str">
        <f t="shared" ca="1" si="381"/>
        <v>-0,917952190524328-0,380228246925456i</v>
      </c>
      <c r="BQ276" s="240" t="str">
        <f t="shared" ca="1" si="382"/>
        <v>0,702570190033959-0,702570190033753i</v>
      </c>
      <c r="BR276" s="240" t="str">
        <f t="shared" ca="1" si="383"/>
        <v>0,380228246925186+0,917952190524439i</v>
      </c>
      <c r="BS276" s="240" t="str">
        <f t="shared" ca="1" si="384"/>
        <v>-0,993584291264922-9,05612911565565E-14i</v>
      </c>
      <c r="BT276" s="240" t="str">
        <f t="shared" ca="1" si="385"/>
        <v>0,380228246925327-0,917952190524381i</v>
      </c>
      <c r="BU276" s="240" t="str">
        <f t="shared" ca="1" si="386"/>
        <v>0,702570190033851+0,702570190033862i</v>
      </c>
      <c r="BV276" s="240" t="str">
        <f t="shared" ca="1" si="387"/>
        <v>-0,917952190524387+0,380228246925315i</v>
      </c>
      <c r="BW276" s="240" t="str">
        <f t="shared" ca="1" si="388"/>
        <v>-7,6440424175212E-14-0,993584291264922i</v>
      </c>
      <c r="BX276" s="240" t="str">
        <f t="shared" ca="1" si="389"/>
        <v>0,917952190524423+0,380228246925225i</v>
      </c>
      <c r="BY276" s="240" t="str">
        <f t="shared" ca="1" si="390"/>
        <v>-0,702570190033763+0,702570190033949i</v>
      </c>
      <c r="BZ276" s="240" t="str">
        <f t="shared" ca="1" si="391"/>
        <v>-0,380228246925469-0,917952190524322i</v>
      </c>
      <c r="CA276" s="240" t="str">
        <f t="shared" ca="1" si="392"/>
        <v>0,993584291264922-1,86963411465089E-13i</v>
      </c>
      <c r="CB276" s="240" t="str">
        <f t="shared" ca="1" si="393"/>
        <v>-0,380228246925071+0,917952190524487i</v>
      </c>
      <c r="CC276" s="240" t="str">
        <f t="shared" ca="1" si="394"/>
        <v>-0,702570190034028-0,702570190033685i</v>
      </c>
      <c r="CD276" s="240" t="str">
        <f t="shared" ca="1" si="395"/>
        <v>0,91795219052428-0,380228246925571i</v>
      </c>
      <c r="CE276" s="240" t="str">
        <f t="shared" ca="1" si="396"/>
        <v>3,53965126796857E-13+0,993584291264922i</v>
      </c>
      <c r="CF276" s="240" t="str">
        <f t="shared" ca="1" si="397"/>
        <v>-0,91795219052453-0,380228246924969i</v>
      </c>
      <c r="CG276" s="240" t="str">
        <f t="shared" ca="1" si="398"/>
        <v>0,702570190033567-0,702570190034146i</v>
      </c>
      <c r="CH276" s="240" t="str">
        <f t="shared" ca="1" si="399"/>
        <v>0,380228246925673+0,917952190524238i</v>
      </c>
      <c r="CI276" s="240" t="str">
        <f t="shared" ca="1" si="400"/>
        <v>-0,993584291264922+4,64488114086735E-13i</v>
      </c>
      <c r="CJ276" s="240" t="str">
        <f t="shared" ca="1" si="401"/>
        <v>0,380228246925754-0,917952190524205i</v>
      </c>
      <c r="CK276" s="240" t="str">
        <f t="shared" ca="1" si="402"/>
        <v>0,702570190033545+0,702570190034168i</v>
      </c>
      <c r="CL276" s="240" t="str">
        <f t="shared" ca="1" si="403"/>
        <v>-0,917952190524564+0,380228246924888i</v>
      </c>
      <c r="CM276" s="240" t="str">
        <f t="shared" ca="1" si="404"/>
        <v>3,85127275335535E-13-0,993584291264922i</v>
      </c>
      <c r="CN276" s="240" t="str">
        <f t="shared" ca="1" si="405"/>
        <v>0,917952190524268+0,3802282469256i</v>
      </c>
      <c r="CO276" s="240" t="str">
        <f t="shared" ca="1" si="406"/>
        <v>-0,702570190034089+0,702570190033623i</v>
      </c>
      <c r="CP276" s="240" t="str">
        <f t="shared" ca="1" si="407"/>
        <v>-0,380228246925042-0,917952190524499i</v>
      </c>
      <c r="CQ276" s="240" t="str">
        <f t="shared" ca="1" si="408"/>
        <v>0,993584291264922+2,74604288045658E-13i</v>
      </c>
      <c r="CR276" s="240" t="str">
        <f t="shared" ca="1" si="409"/>
        <v>-0,380228246925497+0,91795219052431i</v>
      </c>
      <c r="CS276" s="240" t="str">
        <f t="shared" ca="1" si="410"/>
        <v>-0,702570190033741-0,702570190033971i</v>
      </c>
      <c r="CT276" s="240" t="str">
        <f t="shared" ca="1" si="411"/>
        <v>0,917952190524457-0,380228246925145i</v>
      </c>
      <c r="CU276" s="240" t="str">
        <f t="shared" ca="1" si="412"/>
        <v>-1,07602572713889E-13+0,993584291264922i</v>
      </c>
      <c r="CV276" s="240" t="str">
        <f t="shared" ca="1" si="413"/>
        <v>-0,917952190524353-0,380228246925395i</v>
      </c>
      <c r="CW276" s="240" t="str">
        <f t="shared" ca="1" si="414"/>
        <v>0,702570190033893-0,702570190033819i</v>
      </c>
      <c r="CX276" s="240" t="str">
        <f t="shared" ca="1" si="415"/>
        <v>0,380228246925299+0,917952190524393i</v>
      </c>
      <c r="CY276" s="240" t="str">
        <f t="shared" ca="1" si="416"/>
        <v>-0,993584291264922+2,92041457598813E-15i</v>
      </c>
      <c r="CZ276" s="240" t="str">
        <f t="shared" ca="1" si="417"/>
        <v>0,380228246925241-0,917952190524417i</v>
      </c>
      <c r="DA276" s="240" t="str">
        <f t="shared" ca="1" si="418"/>
        <v>0,702570190033897+0,702570190033815i</v>
      </c>
      <c r="DB276" s="240" t="str">
        <f t="shared" ca="1" si="419"/>
        <v>-0,917952190524351+0,380228246925401i</v>
      </c>
      <c r="DC276" s="240" t="str">
        <f t="shared" ca="1" si="420"/>
        <v>-1,69922129907756E-13-0,993584291264922i</v>
      </c>
      <c r="DD276" s="240" t="str">
        <f t="shared" ca="1" si="421"/>
        <v>0,917952190524459+0,380228246925139i</v>
      </c>
      <c r="DE276" s="240" t="str">
        <f t="shared" ca="1" si="422"/>
        <v>-0,702570190033697+0,702570190034016i</v>
      </c>
      <c r="DF276" s="240" t="str">
        <f t="shared" ca="1" si="423"/>
        <v>-0,380228246925555-0,917952190524286i</v>
      </c>
      <c r="DG276" s="240" t="str">
        <f t="shared" ca="1" si="424"/>
        <v>0,993584291264922-2,80445117197634E-13i</v>
      </c>
      <c r="DH276" s="240" t="str">
        <f t="shared" ca="1" si="425"/>
        <v>-0,380228246924985+0,917952190524523i</v>
      </c>
      <c r="DI276" s="240" t="str">
        <f t="shared" ca="1" si="426"/>
        <v>-0,702570190034093-0,702570190033619i</v>
      </c>
      <c r="DJ276" s="240" t="str">
        <f t="shared" ca="1" si="427"/>
        <v>0,917952190524245-0,380228246925657i</v>
      </c>
      <c r="DK276" s="240" t="str">
        <f t="shared" ca="1" si="428"/>
        <v>4,47446832529402E-13+0,993584291264922i</v>
      </c>
      <c r="DL276" s="240" t="str">
        <f t="shared" ca="1" si="429"/>
        <v>-0,917952190524566-0,380228246924882i</v>
      </c>
      <c r="DM276" s="240" t="str">
        <f t="shared" ca="1" si="430"/>
        <v>0,702570190034219-0,702570190033493i</v>
      </c>
      <c r="DN276" s="240" t="str">
        <f t="shared" ca="1" si="431"/>
        <v>0,380228246924872+0,91795219052457i</v>
      </c>
      <c r="DO276" s="240" t="str">
        <f t="shared" ca="1" si="432"/>
        <v>-0,993584291264922-4,02168556892868E-13i</v>
      </c>
      <c r="DP276" s="240" t="str">
        <f t="shared" ca="1" si="433"/>
        <v>0,380228246925667-0,917952190524241i</v>
      </c>
      <c r="DQ276" s="240" t="str">
        <f t="shared" ca="1" si="434"/>
        <v>0,702570190033611+0,702570190034101i</v>
      </c>
      <c r="DR276" s="240" t="str">
        <f t="shared" ca="1" si="435"/>
        <v>-0,917952190524528+0,380228246924975i</v>
      </c>
      <c r="DS276" s="240" t="str">
        <f t="shared" ca="1" si="436"/>
        <v>2,91645569602991E-13-0,993584291264922i</v>
      </c>
      <c r="DT276" s="240" t="str">
        <f t="shared" ca="1" si="437"/>
        <v>0,917952190524304+0,380228246925513i</v>
      </c>
      <c r="DU276" s="240" t="str">
        <f t="shared" ca="1" si="438"/>
        <v>-0,702570190034024+0,702570190033689i</v>
      </c>
      <c r="DV276" s="240" t="str">
        <f t="shared" ca="1" si="439"/>
        <v>-0,380228246925129-0,917952190524463i</v>
      </c>
      <c r="DW276" s="240" t="str">
        <f t="shared" ca="1" si="440"/>
        <v>0,993584291264922+1,81122582313113E-13i</v>
      </c>
      <c r="DX276" s="240" t="str">
        <f t="shared" ca="1" si="441"/>
        <v>-0,380228246925411+0,917952190524347i</v>
      </c>
      <c r="DY276" s="240" t="str">
        <f t="shared" ca="1" si="442"/>
        <v>-0,702570190033807-0,702570190033905i</v>
      </c>
      <c r="DZ276" s="240" t="str">
        <f t="shared" ca="1" si="443"/>
        <v>0,917952190524422-0,380228246925231i</v>
      </c>
      <c r="EA276" s="240" t="str">
        <f t="shared" ca="1" si="444"/>
        <v>-1,41208669813446E-14+0,993584291264922i</v>
      </c>
      <c r="EB276" s="240" t="str">
        <f t="shared" ca="1" si="445"/>
        <v>-0,917952190524389-0,380228246925309i</v>
      </c>
      <c r="EC276" s="240" t="str">
        <f t="shared" ca="1" si="446"/>
        <v>0,702570190033827-0,702570190033885i</v>
      </c>
      <c r="ED276" s="240" t="str">
        <f t="shared" ca="1" si="447"/>
        <v>0,380228246925332+0,917952190524379i</v>
      </c>
      <c r="EE276" s="240" t="str">
        <f t="shared" ca="1" si="448"/>
        <v>-0,993584291264922+1,52880848350424E-13i</v>
      </c>
      <c r="EF276" s="240" t="str">
        <f t="shared" ca="1" si="449"/>
        <v>0,380228246925155-0,917952190524452i</v>
      </c>
      <c r="EG276" s="240" t="str">
        <f t="shared" ca="1" si="450"/>
        <v>0,702570190033963+0,702570190033749i</v>
      </c>
      <c r="EH276" s="240" t="str">
        <f t="shared" ca="1" si="451"/>
        <v>-0,917952190524293+0,380228246925539i</v>
      </c>
      <c r="EI276" s="240" t="str">
        <f t="shared" ca="1" si="452"/>
        <v>-2,63403835640301E-13-0,993584291264922i</v>
      </c>
      <c r="EJ276" s="240" t="str">
        <f t="shared" ca="1" si="453"/>
        <v>0,917952190524495+0,380228246925052i</v>
      </c>
      <c r="EK276" s="240" t="str">
        <f t="shared" ca="1" si="454"/>
        <v>-0,702570190033591+0,702570190034121i</v>
      </c>
      <c r="EL276" s="240" t="str">
        <f t="shared" ca="1" si="455"/>
        <v>-0,380228246925641-0,917952190524251i</v>
      </c>
      <c r="EM276" s="240" t="str">
        <f t="shared" ca="1" si="456"/>
        <v>0,993584291264922-3,73926822930178E-13i</v>
      </c>
      <c r="EN276" s="240"/>
      <c r="EO276" s="240"/>
      <c r="EP276" s="240"/>
    </row>
    <row r="277" spans="1:146">
      <c r="A277" s="268">
        <f t="shared" si="323"/>
        <v>3.4570312500000026E-3</v>
      </c>
      <c r="B277" s="267">
        <v>177</v>
      </c>
      <c r="C277" s="266">
        <f t="shared" si="324"/>
        <v>35400</v>
      </c>
      <c r="N277" s="265">
        <f t="shared" ca="1" si="327"/>
        <v>2.9931731426548005</v>
      </c>
      <c r="O277" s="240">
        <f t="shared" ca="1" si="328"/>
        <v>0.99317314265480061</v>
      </c>
      <c r="P277" s="240" t="str">
        <f t="shared" ca="1" si="329"/>
        <v>-0,357438084461315+0,926623390092997i</v>
      </c>
      <c r="Q277" s="240" t="str">
        <f t="shared" ca="1" si="330"/>
        <v>-0,735892757722395-0,666974317663387i</v>
      </c>
      <c r="R277" s="240" t="str">
        <f t="shared" ca="1" si="331"/>
        <v>0,887126386313992-0,446541897246262i</v>
      </c>
      <c r="S277" s="240" t="str">
        <f t="shared" ca="1" si="332"/>
        <v>0,0973479912951014+0,988390742511089i</v>
      </c>
      <c r="T277" s="240" t="str">
        <f t="shared" ca="1" si="333"/>
        <v>-0,957196504081542-0,264891947527453i</v>
      </c>
      <c r="U277" s="241" t="str">
        <f t="shared" ca="1" si="334"/>
        <v>0,591632550320043-0,797724148244627i</v>
      </c>
      <c r="V277" s="240" t="str">
        <f t="shared" ca="1" si="335"/>
        <v>0,531345267456148+0,839085870482138i</v>
      </c>
      <c r="W277" s="240" t="str">
        <f t="shared" ca="1" si="336"/>
        <v>-0,974089599207643+0,193758468218311i</v>
      </c>
      <c r="X277" s="240" t="str">
        <f t="shared" ca="1" si="337"/>
        <v>0,169794756334293-0,978551292478933i</v>
      </c>
      <c r="Y277" s="240" t="str">
        <f t="shared" ca="1" si="338"/>
        <v>0,851873019138925+0,510593038097805i</v>
      </c>
      <c r="Z277" s="240" t="str">
        <f t="shared" ca="1" si="339"/>
        <v>-0,782964499026598+0,611031492277479i</v>
      </c>
      <c r="AA277" s="240" t="str">
        <f t="shared" ca="1" si="340"/>
        <v>-0,288302945173318-0,950407440572307i</v>
      </c>
      <c r="AB277" s="240" t="str">
        <f t="shared" ca="1" si="341"/>
        <v>0,990482096999219+0,0730623488182782i</v>
      </c>
      <c r="AC277" s="240" t="str">
        <f t="shared" ca="1" si="342"/>
        <v>-0,424636235800221+0,897817887177702i</v>
      </c>
      <c r="AD277" s="240" t="str">
        <f t="shared" ca="1" si="343"/>
        <v>-0,684833149804386-0,719302751433509i</v>
      </c>
      <c r="AE277" s="240" t="str">
        <f t="shared" ca="1" si="344"/>
        <v>0,917572338738671-0,380070907163991i</v>
      </c>
      <c r="AF277" s="240" t="str">
        <f t="shared" ca="1" si="345"/>
        <v>0,0243736890567013+0,992874017472801i</v>
      </c>
      <c r="AG277" s="240" t="str">
        <f t="shared" ca="1" si="346"/>
        <v>-0,935116278165781-0,334589954422113i</v>
      </c>
      <c r="AH277" s="240" t="str">
        <f t="shared" ca="1" si="347"/>
        <v>0,648713725133155-0,752039489730877i</v>
      </c>
      <c r="AI277" s="240" t="str">
        <f t="shared" ca="1" si="348"/>
        <v>0,468178578550679+0,875900513686959i</v>
      </c>
      <c r="AJ277" s="240" t="str">
        <f t="shared" ca="1" si="349"/>
        <v>-0,98570401839797+0,121574994982142i</v>
      </c>
      <c r="AK277" s="240" t="str">
        <f t="shared" ca="1" si="350"/>
        <v>0,241321388877339-0,963408988208604i</v>
      </c>
      <c r="AL277" s="240" t="str">
        <f t="shared" ca="1" si="351"/>
        <v>0,812003278264582+0,571877231036859i</v>
      </c>
      <c r="AM277" s="240" t="str">
        <f t="shared" ca="1" si="352"/>
        <v>-0,825793287872634+0,551777434293319i</v>
      </c>
      <c r="AN277" s="240" t="str">
        <f t="shared" ca="1" si="353"/>
        <v>-0,217605467245769-0,969041150785436i</v>
      </c>
      <c r="AO277" s="240" t="str">
        <f t="shared" ca="1" si="354"/>
        <v>0,982423543042097+0,145728766437606i</v>
      </c>
      <c r="AP277" s="240" t="str">
        <f t="shared" ca="1" si="355"/>
        <v>-0,489533246585446+0,864147031342657i</v>
      </c>
      <c r="AQ277" s="240" t="str">
        <f t="shared" ca="1" si="356"/>
        <v>-0,630062371712059-0,767733221271158i</v>
      </c>
      <c r="AR277" s="240" t="str">
        <f t="shared" ca="1" si="357"/>
        <v>-0,630062371712059-0,767733221271158i</v>
      </c>
      <c r="AS277" s="240" t="str">
        <f t="shared" ca="1" si="358"/>
        <v>-0,0487326963146064+0,991976822108622i</v>
      </c>
      <c r="AT277" s="240" t="str">
        <f t="shared" ca="1" si="359"/>
        <v>-0,907968576117669-0,402474789364086i</v>
      </c>
      <c r="AU277" s="240" t="str">
        <f t="shared" ca="1" si="360"/>
        <v>0,702279464063819-0,702279464063309i</v>
      </c>
      <c r="AV277" s="240" t="str">
        <f t="shared" ca="1" si="361"/>
        <v>0,402474789363453+0,90796857611795i</v>
      </c>
      <c r="AW277" s="240" t="str">
        <f t="shared" ca="1" si="362"/>
        <v>-0,991976822108608+0,0487326963149005i</v>
      </c>
      <c r="AX277" s="240" t="str">
        <f t="shared" ca="1" si="363"/>
        <v>0,311540279905156-0,94304588715896i</v>
      </c>
      <c r="AY277" s="240" t="str">
        <f t="shared" ca="1" si="364"/>
        <v>0,767733221271344+0,630062371711832i</v>
      </c>
      <c r="AZ277" s="240" t="str">
        <f t="shared" ca="1" si="365"/>
        <v>-0,864147031342512+0,489533246585702i</v>
      </c>
      <c r="BA277" s="240" t="str">
        <f t="shared" ca="1" si="366"/>
        <v>-0,145728766437912-0,982423543042051i</v>
      </c>
      <c r="BB277" s="240" t="str">
        <f t="shared" ca="1" si="367"/>
        <v>0,969041150785281+0,21760546724646i</v>
      </c>
      <c r="BC277" s="240" t="str">
        <f t="shared" ca="1" si="368"/>
        <v>-0,551777434293896+0,825793287872249i</v>
      </c>
      <c r="BD277" s="240" t="str">
        <f t="shared" ca="1" si="369"/>
        <v>-0,571877231037193-0,812003278264347i</v>
      </c>
      <c r="BE277" s="240" t="str">
        <f t="shared" ca="1" si="370"/>
        <v>0,963408988208532-0,241321388877625i</v>
      </c>
      <c r="BF277" s="240" t="str">
        <f t="shared" ca="1" si="371"/>
        <v>-0,121574994981948+0,985704018397994i</v>
      </c>
      <c r="BG277" s="240" t="str">
        <f t="shared" ca="1" si="372"/>
        <v>-0,875900513686965-0,468178578550668i</v>
      </c>
      <c r="BH277" s="240" t="str">
        <f t="shared" ca="1" si="373"/>
        <v>0,752039489730943-0,648713725133079i</v>
      </c>
      <c r="BI277" s="240" t="str">
        <f t="shared" ca="1" si="374"/>
        <v>0,334589954421832+0,935116278165881i</v>
      </c>
      <c r="BJ277" s="240" t="str">
        <f t="shared" ca="1" si="375"/>
        <v>-0,992874017472792-0,0243736890570842i</v>
      </c>
      <c r="BK277" s="240" t="str">
        <f t="shared" ca="1" si="376"/>
        <v>0,380070907163536-0,917572338738859i</v>
      </c>
      <c r="BL277" s="240" t="str">
        <f t="shared" ca="1" si="377"/>
        <v>0,719302751433712+0,684833149804173i</v>
      </c>
      <c r="BM277" s="240" t="str">
        <f t="shared" ca="1" si="378"/>
        <v>-0,897817887177612+0,424636235800411i</v>
      </c>
      <c r="BN277" s="240" t="str">
        <f t="shared" ca="1" si="379"/>
        <v>-0,0730623488183678-0,990482096999212i</v>
      </c>
      <c r="BO277" s="240" t="str">
        <f t="shared" ca="1" si="380"/>
        <v>0,950407440572278+0,288302945173414i</v>
      </c>
      <c r="BP277" s="240" t="str">
        <f t="shared" ca="1" si="381"/>
        <v>-0,611031492277625+0,782964499026483i</v>
      </c>
      <c r="BQ277" s="240" t="str">
        <f t="shared" ca="1" si="382"/>
        <v>-0,510593038097542-0,851873019139082i</v>
      </c>
      <c r="BR277" s="240" t="str">
        <f t="shared" ca="1" si="383"/>
        <v>0,978551292479018-0,169794756333805i</v>
      </c>
      <c r="BS277" s="240" t="str">
        <f t="shared" ca="1" si="384"/>
        <v>-0,193758468217911+0,974089599207722i</v>
      </c>
      <c r="BT277" s="240" t="str">
        <f t="shared" ca="1" si="385"/>
        <v>-0,839085870482291-0,531345267455905i</v>
      </c>
      <c r="BU277" s="240" t="str">
        <f t="shared" ca="1" si="386"/>
        <v>0,797724148244569-0,59163255032012i</v>
      </c>
      <c r="BV277" s="240" t="str">
        <f t="shared" ca="1" si="387"/>
        <v>0,264891947527461+0,95719650408154i</v>
      </c>
      <c r="BW277" s="240" t="str">
        <f t="shared" ca="1" si="388"/>
        <v>-0,988390742511069-0,0973479912953106i</v>
      </c>
      <c r="BX277" s="240" t="str">
        <f t="shared" ca="1" si="389"/>
        <v>0,446541897246554-0,887126386313845i</v>
      </c>
      <c r="BY277" s="240" t="str">
        <f t="shared" ca="1" si="390"/>
        <v>0,666974317663079+0,735892757722675i</v>
      </c>
      <c r="BZ277" s="240" t="str">
        <f t="shared" ca="1" si="391"/>
        <v>-0,926623390092835+0,357438084461736i</v>
      </c>
      <c r="CA277" s="240" t="str">
        <f t="shared" ca="1" si="392"/>
        <v>-2,94443230317339E-13-0,993173142654801i</v>
      </c>
      <c r="CB277" s="240" t="str">
        <f t="shared" ca="1" si="393"/>
        <v>0,926623390093047+0,357438084461187i</v>
      </c>
      <c r="CC277" s="240" t="str">
        <f t="shared" ca="1" si="394"/>
        <v>-0,666974317663353+0,735892757722425i</v>
      </c>
      <c r="CD277" s="240" t="str">
        <f t="shared" ca="1" si="395"/>
        <v>-0,446541897246172-0,887126386314037i</v>
      </c>
      <c r="CE277" s="240" t="str">
        <f t="shared" ca="1" si="396"/>
        <v>0,98839074251111-0,0973479912948853i</v>
      </c>
      <c r="CF277" s="240" t="str">
        <f t="shared" ca="1" si="397"/>
        <v>-0,264891947527819+0,957196504081441i</v>
      </c>
      <c r="CG277" s="240" t="str">
        <f t="shared" ca="1" si="398"/>
        <v>-0,797724148244937-0,591632550319624i</v>
      </c>
      <c r="CH277" s="240" t="str">
        <f t="shared" ca="1" si="399"/>
        <v>0,839085870481976-0,531345267456403i</v>
      </c>
      <c r="CI277" s="240" t="str">
        <f t="shared" ca="1" si="400"/>
        <v>0,193758468218489+0,974089599207608i</v>
      </c>
      <c r="CJ277" s="240" t="str">
        <f t="shared" ca="1" si="401"/>
        <v>-0,978551292478955-0,16979475633417i</v>
      </c>
      <c r="CK277" s="240" t="str">
        <f t="shared" ca="1" si="402"/>
        <v>0,510593038097885-0,851873019138877i</v>
      </c>
      <c r="CL277" s="240" t="str">
        <f t="shared" ca="1" si="403"/>
        <v>0,61103149227731+0,782964499026729i</v>
      </c>
      <c r="CM277" s="240" t="str">
        <f t="shared" ca="1" si="404"/>
        <v>-0,950407440572385+0,288302945173059i</v>
      </c>
      <c r="CN277" s="240" t="str">
        <f t="shared" ca="1" si="405"/>
        <v>0,0730623488187658-0,990482096999182i</v>
      </c>
      <c r="CO277" s="240" t="str">
        <f t="shared" ca="1" si="406"/>
        <v>0,897817887177875+0,424636235799853i</v>
      </c>
      <c r="CP277" s="240" t="str">
        <f t="shared" ca="1" si="407"/>
        <v>-0,719302751433306+0,6848331498046i</v>
      </c>
      <c r="CQ277" s="240" t="str">
        <f t="shared" ca="1" si="408"/>
        <v>-0,380070907164055-0,917572338738644i</v>
      </c>
      <c r="CR277" s="240" t="str">
        <f t="shared" ca="1" si="409"/>
        <v>0,992874017472801-0,0243736890567135i</v>
      </c>
      <c r="CS277" s="240" t="str">
        <f t="shared" ca="1" si="410"/>
        <v>-0,334589954422207+0,935116278165747i</v>
      </c>
      <c r="CT277" s="240" t="str">
        <f t="shared" ca="1" si="411"/>
        <v>-0,752039489730664-0,648713725133403i</v>
      </c>
      <c r="CU277" s="240" t="str">
        <f t="shared" ca="1" si="412"/>
        <v>0,87590051368714-0,468178578550341i</v>
      </c>
      <c r="CV277" s="240" t="str">
        <f t="shared" ca="1" si="413"/>
        <v>0,12157499498256+0,985704018397918i</v>
      </c>
      <c r="CW277" s="240" t="str">
        <f t="shared" ca="1" si="414"/>
        <v>-0,963408988208675-0,241321388877054i</v>
      </c>
      <c r="CX277" s="240" t="str">
        <f t="shared" ca="1" si="415"/>
        <v>0,571877231036711-0,812003278264686i</v>
      </c>
      <c r="CY277" s="240" t="str">
        <f t="shared" ca="1" si="416"/>
        <v>0,551777434293588+0,825793287872455i</v>
      </c>
      <c r="CZ277" s="240" t="str">
        <f t="shared" ca="1" si="417"/>
        <v>-0,969041150785369+0,21760546724607i</v>
      </c>
      <c r="DA277" s="240" t="str">
        <f t="shared" ca="1" si="418"/>
        <v>0,145728766438306-0,982423543041993i</v>
      </c>
      <c r="DB277" s="240" t="str">
        <f t="shared" ca="1" si="419"/>
        <v>0,864147031342328+0,489533246586025i</v>
      </c>
      <c r="DC277" s="240" t="str">
        <f t="shared" ca="1" si="420"/>
        <v>-0,767733221271597+0,630062371711523i</v>
      </c>
      <c r="DD277" s="240" t="str">
        <f t="shared" ca="1" si="421"/>
        <v>-0,311540279905742-0,943045887158766i</v>
      </c>
      <c r="DE277" s="240" t="str">
        <f t="shared" ca="1" si="422"/>
        <v>0,991976822108637+0,0487326963143124i</v>
      </c>
      <c r="DF277" s="240" t="str">
        <f t="shared" ca="1" si="423"/>
        <v>-0,402474789363843+0,907968576117777i</v>
      </c>
      <c r="DG277" s="240" t="str">
        <f t="shared" ca="1" si="424"/>
        <v>-0,702279464063537-0,702279464063591i</v>
      </c>
      <c r="DH277" s="240" t="str">
        <f t="shared" ca="1" si="425"/>
        <v>0,907968576117831-0,402474789363722i</v>
      </c>
      <c r="DI277" s="240" t="str">
        <f t="shared" ca="1" si="426"/>
        <v>0,0487326963141797+0,991976822108643i</v>
      </c>
      <c r="DJ277" s="240" t="str">
        <f t="shared" ca="1" si="427"/>
        <v>-0,943045887158743-0,311540279905814i</v>
      </c>
      <c r="DK277" s="240" t="str">
        <f t="shared" ca="1" si="428"/>
        <v>0,630062371711582-0,767733221271549i</v>
      </c>
      <c r="DL277" s="240" t="str">
        <f t="shared" ca="1" si="429"/>
        <v>0,489533246585958+0,864147031342366i</v>
      </c>
      <c r="DM277" s="240" t="str">
        <f t="shared" ca="1" si="430"/>
        <v>-0,982423543042012+0,145728766438175i</v>
      </c>
      <c r="DN277" s="240" t="str">
        <f t="shared" ca="1" si="431"/>
        <v>0,217605467246145-0,969041150785352i</v>
      </c>
      <c r="DO277" s="240" t="str">
        <f t="shared" ca="1" si="432"/>
        <v>0,825793287872412+0,551777434293651i</v>
      </c>
      <c r="DP277" s="240" t="str">
        <f t="shared" ca="1" si="433"/>
        <v>-0,812003278264762+0,571877231036603i</v>
      </c>
      <c r="DQ277" s="240" t="str">
        <f t="shared" ca="1" si="434"/>
        <v>-0,241321388876979-0,963408988208693i</v>
      </c>
      <c r="DR277" s="240" t="str">
        <f t="shared" ca="1" si="435"/>
        <v>0,985704018398026+0,121574994981684i</v>
      </c>
      <c r="DS277" s="240" t="str">
        <f t="shared" ca="1" si="436"/>
        <v>-0,468178578550408+0,875900513687104i</v>
      </c>
      <c r="DT277" s="240" t="str">
        <f t="shared" ca="1" si="437"/>
        <v>-0,648713725133302-0,75203948973075i</v>
      </c>
      <c r="DU277" s="240" t="str">
        <f t="shared" ca="1" si="438"/>
        <v>0,935116278165791-0,334589954422083i</v>
      </c>
      <c r="DV277" s="240" t="str">
        <f t="shared" ca="1" si="439"/>
        <v>-0,0243736890567899+0,992874017472799i</v>
      </c>
      <c r="DW277" s="240" t="str">
        <f t="shared" ca="1" si="440"/>
        <v>-0,917572338738594-0,380070907164177i</v>
      </c>
      <c r="DX277" s="240" t="str">
        <f t="shared" ca="1" si="441"/>
        <v>0,684833149804695-0,719302751433214i</v>
      </c>
      <c r="DY277" s="240" t="str">
        <f t="shared" ca="1" si="442"/>
        <v>0,424636235799784+0,897817887177908i</v>
      </c>
      <c r="DZ277" s="240" t="str">
        <f t="shared" ca="1" si="443"/>
        <v>-0,990482096999188+0,0730623488186896i</v>
      </c>
      <c r="EA277" s="240" t="str">
        <f t="shared" ca="1" si="444"/>
        <v>0,288302945173132-0,950407440572364i</v>
      </c>
      <c r="EB277" s="240" t="str">
        <f t="shared" ca="1" si="445"/>
        <v>0,782964499026647+0,611031492277415i</v>
      </c>
      <c r="EC277" s="240" t="str">
        <f t="shared" ca="1" si="446"/>
        <v>-0,851873019138916+0,510593038097819i</v>
      </c>
      <c r="ED277" s="240" t="str">
        <f t="shared" ca="1" si="447"/>
        <v>-0,169794756334095-0,978551292478968i</v>
      </c>
      <c r="EE277" s="240" t="str">
        <f t="shared" ca="1" si="448"/>
        <v>0,974089599207582+0,193758468218619i</v>
      </c>
      <c r="EF277" s="240" t="str">
        <f t="shared" ca="1" si="449"/>
        <v>-0,531345267456515+0,839085870481906i</v>
      </c>
      <c r="EG277" s="240" t="str">
        <f t="shared" ca="1" si="450"/>
        <v>-0,591632550320334-0,797724148244411i</v>
      </c>
      <c r="EH277" s="240" t="str">
        <f t="shared" ca="1" si="451"/>
        <v>0,957196504081476-0,264891947527691i</v>
      </c>
      <c r="EI277" s="240" t="str">
        <f t="shared" ca="1" si="452"/>
        <v>-0,0973479912949613+0,988390742511103i</v>
      </c>
      <c r="EJ277" s="240" t="str">
        <f t="shared" ca="1" si="453"/>
        <v>-0,887126386314003-0,44654189724624i</v>
      </c>
      <c r="EK277" s="240" t="str">
        <f t="shared" ca="1" si="454"/>
        <v>0,735892757722477-0,666974317663297i</v>
      </c>
      <c r="EL277" s="240" t="str">
        <f t="shared" ca="1" si="455"/>
        <v>0,357438084461063+0,926623390093094i</v>
      </c>
      <c r="EM277" s="240" t="str">
        <f t="shared" ca="1" si="456"/>
        <v>-0,993173142654801-4,27309964451495E-13i</v>
      </c>
      <c r="EN277" s="240"/>
      <c r="EO277" s="240"/>
      <c r="EP277" s="240"/>
    </row>
    <row r="278" spans="1:146">
      <c r="A278" s="268">
        <f t="shared" si="323"/>
        <v>3.4765625000000027E-3</v>
      </c>
      <c r="B278" s="267">
        <v>178</v>
      </c>
      <c r="C278" s="266">
        <f t="shared" si="324"/>
        <v>35600</v>
      </c>
      <c r="N278" s="265">
        <f t="shared" ca="1" si="327"/>
        <v>2.9927017085396388</v>
      </c>
      <c r="O278" s="240">
        <f t="shared" ca="1" si="328"/>
        <v>0.99270170853963891</v>
      </c>
      <c r="P278" s="240" t="str">
        <f t="shared" ca="1" si="329"/>
        <v>-0,334431133052122+0,934672402172543i</v>
      </c>
      <c r="Q278" s="240" t="str">
        <f t="shared" ca="1" si="330"/>
        <v>-0,767368797772189-0,629763297075325i</v>
      </c>
      <c r="R278" s="240" t="str">
        <f t="shared" ca="1" si="331"/>
        <v>0,851468656610609-0,510350672525512i</v>
      </c>
      <c r="S278" s="240" t="str">
        <f t="shared" ca="1" si="332"/>
        <v>0,193666495984935+0,97362722356682i</v>
      </c>
      <c r="T278" s="240" t="str">
        <f t="shared" ca="1" si="333"/>
        <v>-0,98195721148931-0,145659592686699i</v>
      </c>
      <c r="U278" s="241" t="str">
        <f t="shared" ca="1" si="334"/>
        <v>0,46795634604721-0,875484745916034i</v>
      </c>
      <c r="V278" s="240" t="str">
        <f t="shared" ca="1" si="335"/>
        <v>0,666657721861698+0,735543448084265i</v>
      </c>
      <c r="W278" s="240" t="str">
        <f t="shared" ca="1" si="336"/>
        <v>-0,917136790408738+0,379890497138685i</v>
      </c>
      <c r="X278" s="240" t="str">
        <f t="shared" ca="1" si="337"/>
        <v>-0,048709564138935-0,9915059558565i</v>
      </c>
      <c r="Y278" s="240" t="str">
        <f t="shared" ca="1" si="338"/>
        <v>0,949956306251871+0,288166095073346i</v>
      </c>
      <c r="Z278" s="240" t="str">
        <f t="shared" ca="1" si="339"/>
        <v>-0,59135171734549+0,797345488812759i</v>
      </c>
      <c r="AA278" s="240" t="str">
        <f t="shared" ca="1" si="340"/>
        <v>-0,551515519532346-0,825401304731514i</v>
      </c>
      <c r="AB278" s="240" t="str">
        <f t="shared" ca="1" si="341"/>
        <v>0,962951682383067-0,241206839731255i</v>
      </c>
      <c r="AC278" s="240" t="str">
        <f t="shared" ca="1" si="342"/>
        <v>-0,0973017826713106+0,987921578480045i</v>
      </c>
      <c r="AD278" s="240" t="str">
        <f t="shared" ca="1" si="343"/>
        <v>-0,897391715785187-0,424434671743056i</v>
      </c>
      <c r="AE278" s="240" t="str">
        <f t="shared" ca="1" si="344"/>
        <v>0,701946109803849-0,701946109803852i</v>
      </c>
      <c r="AF278" s="240" t="str">
        <f t="shared" ca="1" si="345"/>
        <v>0,424434671743059+0,897391715785186i</v>
      </c>
      <c r="AG278" s="240" t="str">
        <f t="shared" ca="1" si="346"/>
        <v>-0,987921578480046+0,097301782671307i</v>
      </c>
      <c r="AH278" s="240" t="str">
        <f t="shared" ca="1" si="347"/>
        <v>0,241206839731252-0,962951682383068i</v>
      </c>
      <c r="AI278" s="240" t="str">
        <f t="shared" ca="1" si="348"/>
        <v>0,825401304731516+0,551515519532343i</v>
      </c>
      <c r="AJ278" s="240" t="str">
        <f t="shared" ca="1" si="349"/>
        <v>-0,797345488812761+0,591351717345487i</v>
      </c>
      <c r="AK278" s="240" t="str">
        <f t="shared" ca="1" si="350"/>
        <v>-0,288166095073342-0,949956306251871i</v>
      </c>
      <c r="AL278" s="240" t="str">
        <f t="shared" ca="1" si="351"/>
        <v>0,991505955856501+0,0487095641389316i</v>
      </c>
      <c r="AM278" s="240" t="str">
        <f t="shared" ca="1" si="352"/>
        <v>-0,379890497138955+0,917136790408626i</v>
      </c>
      <c r="AN278" s="240" t="str">
        <f t="shared" ca="1" si="353"/>
        <v>-0,735543448084463-0,666657721861479i</v>
      </c>
      <c r="AO278" s="240" t="str">
        <f t="shared" ca="1" si="354"/>
        <v>0,875484745916036-0,467956346047208i</v>
      </c>
      <c r="AP278" s="240" t="str">
        <f t="shared" ca="1" si="355"/>
        <v>0,1456595926864+0,981957211489355i</v>
      </c>
      <c r="AQ278" s="240" t="str">
        <f t="shared" ca="1" si="356"/>
        <v>-0,973627223566898-0,193666495984545i</v>
      </c>
      <c r="AR278" s="240" t="str">
        <f t="shared" ca="1" si="357"/>
        <v>-0,973627223566898-0,193666495984545i</v>
      </c>
      <c r="AS278" s="240" t="str">
        <f t="shared" ca="1" si="358"/>
        <v>0,629763297075188+0,767368797772301i</v>
      </c>
      <c r="AT278" s="240" t="str">
        <f t="shared" ca="1" si="359"/>
        <v>-0,934672402172704+0,334431133051673i</v>
      </c>
      <c r="AU278" s="240" t="str">
        <f t="shared" ca="1" si="360"/>
        <v>-2,00904797933907E-13-0,992701708539639i</v>
      </c>
      <c r="AV278" s="240" t="str">
        <f t="shared" ca="1" si="361"/>
        <v>0,934672402172506+0,334431133052225i</v>
      </c>
      <c r="AW278" s="240" t="str">
        <f t="shared" ca="1" si="362"/>
        <v>-0,629763297075641+0,767368797771929i</v>
      </c>
      <c r="AX278" s="240" t="str">
        <f t="shared" ca="1" si="363"/>
        <v>-0,510350672525761-0,851468656610461i</v>
      </c>
      <c r="AY278" s="240" t="str">
        <f t="shared" ca="1" si="364"/>
        <v>0,973627223566822-0,193666495984925i</v>
      </c>
      <c r="AZ278" s="240" t="str">
        <f t="shared" ca="1" si="365"/>
        <v>-0,145659592687006+0,981957211489266i</v>
      </c>
      <c r="BA278" s="240" t="str">
        <f t="shared" ca="1" si="366"/>
        <v>-0,875484745916224-0,467956346046853i</v>
      </c>
      <c r="BB278" s="240" t="str">
        <f t="shared" ca="1" si="367"/>
        <v>0,735543448084193-0,666657721861777i</v>
      </c>
      <c r="BC278" s="240" t="str">
        <f t="shared" ca="1" si="368"/>
        <v>0,379890497138414+0,91713679040885i</v>
      </c>
      <c r="BD278" s="240" t="str">
        <f t="shared" ca="1" si="369"/>
        <v>-0,991505955856481+0,0487095641393329i</v>
      </c>
      <c r="BE278" s="240" t="str">
        <f t="shared" ca="1" si="370"/>
        <v>0,288166095073255-0,949956306251898i</v>
      </c>
      <c r="BF278" s="240" t="str">
        <f t="shared" ca="1" si="371"/>
        <v>0,797345488812639+0,591351717345652i</v>
      </c>
      <c r="BG278" s="240" t="str">
        <f t="shared" ca="1" si="372"/>
        <v>-0,825401304731794+0,551515519531926i</v>
      </c>
      <c r="BH278" s="240" t="str">
        <f t="shared" ca="1" si="373"/>
        <v>-0,241206839731463-0,962951682383014i</v>
      </c>
      <c r="BI278" s="240" t="str">
        <f t="shared" ca="1" si="374"/>
        <v>0,987921578480036+0,0973017826713985i</v>
      </c>
      <c r="BJ278" s="240" t="str">
        <f t="shared" ca="1" si="375"/>
        <v>-0,424434671743409+0,897391715785021i</v>
      </c>
      <c r="BK278" s="240" t="str">
        <f t="shared" ca="1" si="376"/>
        <v>-0,701946109804063-0,701946109803637i</v>
      </c>
      <c r="BL278" s="240" t="str">
        <f t="shared" ca="1" si="377"/>
        <v>0,897391715785184-0,424434671743062i</v>
      </c>
      <c r="BM278" s="240" t="str">
        <f t="shared" ca="1" si="378"/>
        <v>0,0973017826710155+0,987921578480074i</v>
      </c>
      <c r="BN278" s="240" t="str">
        <f t="shared" ca="1" si="379"/>
        <v>-0,962951682383161-0,241206839730879i</v>
      </c>
      <c r="BO278" s="240" t="str">
        <f t="shared" ca="1" si="380"/>
        <v>0,55151551953227-0,825401304731564i</v>
      </c>
      <c r="BP278" s="240" t="str">
        <f t="shared" ca="1" si="381"/>
        <v>0,59135171734532+0,797345488812885i</v>
      </c>
      <c r="BQ278" s="240" t="str">
        <f t="shared" ca="1" si="382"/>
        <v>-0,949956306251724+0,288166095073832i</v>
      </c>
      <c r="BR278" s="240" t="str">
        <f t="shared" ca="1" si="383"/>
        <v>0,0487095641387309-0,991505955856511i</v>
      </c>
      <c r="BS278" s="240" t="str">
        <f t="shared" ca="1" si="384"/>
        <v>0,917136790408703+0,379890497138769i</v>
      </c>
      <c r="BT278" s="240" t="str">
        <f t="shared" ca="1" si="385"/>
        <v>-0,666657721862062+0,735543448083935i</v>
      </c>
      <c r="BU278" s="240" t="str">
        <f t="shared" ca="1" si="386"/>
        <v>-0,467956346047384-0,87548474591594i</v>
      </c>
      <c r="BV278" s="240" t="str">
        <f t="shared" ca="1" si="387"/>
        <v>0,981957211489321-0,145659592686626i</v>
      </c>
      <c r="BW278" s="240" t="str">
        <f t="shared" ca="1" si="388"/>
        <v>-0,193666495985302+0,973627223566748i</v>
      </c>
      <c r="BX278" s="240" t="str">
        <f t="shared" ca="1" si="389"/>
        <v>-0,851468656610755-0,510350672525267i</v>
      </c>
      <c r="BY278" s="240" t="str">
        <f t="shared" ca="1" si="390"/>
        <v>0,767368797772191-0,629763297075322i</v>
      </c>
      <c r="BZ278" s="240" t="str">
        <f t="shared" ca="1" si="391"/>
        <v>0,334431133051835+0,934672402172645i</v>
      </c>
      <c r="CA278" s="240" t="str">
        <f t="shared" ca="1" si="392"/>
        <v>-0,992701708539639+4,01809595867814E-13i</v>
      </c>
      <c r="CB278" s="240" t="str">
        <f t="shared" ca="1" si="393"/>
        <v>0,334431133052035-0,934672402172574i</v>
      </c>
      <c r="CC278" s="240" t="str">
        <f t="shared" ca="1" si="394"/>
        <v>0,767368797772057+0,629763297075486i</v>
      </c>
      <c r="CD278" s="240" t="str">
        <f t="shared" ca="1" si="395"/>
        <v>-0,851468656610343+0,510350672525957i</v>
      </c>
      <c r="CE278" s="240" t="str">
        <f t="shared" ca="1" si="396"/>
        <v>-0,193666495985149-0,973627223566778i</v>
      </c>
      <c r="CF278" s="240" t="str">
        <f t="shared" ca="1" si="397"/>
        <v>0,981957211489298+0,14565959268678i</v>
      </c>
      <c r="CG278" s="240" t="str">
        <f t="shared" ca="1" si="398"/>
        <v>-0,467956346047547+0,875484745915854i</v>
      </c>
      <c r="CH278" s="240" t="str">
        <f t="shared" ca="1" si="399"/>
        <v>-0,666657721861905-0,735543448084077i</v>
      </c>
      <c r="CI278" s="240" t="str">
        <f t="shared" ca="1" si="400"/>
        <v>0,917136790408784-0,379890497138574i</v>
      </c>
      <c r="CJ278" s="240" t="str">
        <f t="shared" ca="1" si="401"/>
        <v>0,0487095641385191+0,991505955856521i</v>
      </c>
      <c r="CK278" s="240" t="str">
        <f t="shared" ca="1" si="402"/>
        <v>-0,949956306251957-0,288166095073062i</v>
      </c>
      <c r="CL278" s="240" t="str">
        <f t="shared" ca="1" si="403"/>
        <v>0,59135171734549-0,797345488812759i</v>
      </c>
      <c r="CM278" s="240" t="str">
        <f t="shared" ca="1" si="404"/>
        <v>0,551515519532094+0,825401304731682i</v>
      </c>
      <c r="CN278" s="240" t="str">
        <f t="shared" ca="1" si="405"/>
        <v>-0,962951682382966+0,241206839731658i</v>
      </c>
      <c r="CO278" s="240" t="str">
        <f t="shared" ca="1" si="406"/>
        <v>0,0973017826711985-0,987921578480055i</v>
      </c>
      <c r="CP278" s="240" t="str">
        <f t="shared" ca="1" si="407"/>
        <v>0,897391715785106+0,424434671743228i</v>
      </c>
      <c r="CQ278" s="240" t="str">
        <f t="shared" ca="1" si="408"/>
        <v>-0,701946109804193+0,701946109803507i</v>
      </c>
      <c r="CR278" s="240" t="str">
        <f t="shared" ca="1" si="409"/>
        <v>-0,424434671743218-0,897391715785111i</v>
      </c>
      <c r="CS278" s="240" t="str">
        <f t="shared" ca="1" si="410"/>
        <v>0,987921578480056-0,0973017826711874i</v>
      </c>
      <c r="CT278" s="240" t="str">
        <f t="shared" ca="1" si="411"/>
        <v>-0,241206839731614+0,962951682382977i</v>
      </c>
      <c r="CU278" s="240" t="str">
        <f t="shared" ca="1" si="412"/>
        <v>-0,825401304731676-0,551515519532103i</v>
      </c>
      <c r="CV278" s="240" t="str">
        <f t="shared" ca="1" si="413"/>
        <v>0,797345488812766-0,591351717345481i</v>
      </c>
      <c r="CW278" s="240" t="str">
        <f t="shared" ca="1" si="414"/>
        <v>0,288166095073053+0,94995630625196i</v>
      </c>
      <c r="CX278" s="240" t="str">
        <f t="shared" ca="1" si="415"/>
        <v>-0,99150595585652-0,0487095641385303i</v>
      </c>
      <c r="CY278" s="240" t="str">
        <f t="shared" ca="1" si="416"/>
        <v>0,379890497138584-0,917136790408779i</v>
      </c>
      <c r="CZ278" s="240" t="str">
        <f t="shared" ca="1" si="417"/>
        <v>0,73554344808407+0,666657721861913i</v>
      </c>
      <c r="DA278" s="240" t="str">
        <f t="shared" ca="1" si="418"/>
        <v>-0,875484745915832+0,467956346047587i</v>
      </c>
      <c r="DB278" s="240" t="str">
        <f t="shared" ca="1" si="419"/>
        <v>-0,145659592686825-0,981957211489292i</v>
      </c>
      <c r="DC278" s="240" t="str">
        <f t="shared" ca="1" si="420"/>
        <v>0,973627223566786+0,193666495985105i</v>
      </c>
      <c r="DD278" s="240" t="str">
        <f t="shared" ca="1" si="421"/>
        <v>-0,510350672525919+0,851468656610366i</v>
      </c>
      <c r="DE278" s="240" t="str">
        <f t="shared" ca="1" si="422"/>
        <v>-0,629763297075477-0,767368797772064i</v>
      </c>
      <c r="DF278" s="240" t="str">
        <f t="shared" ca="1" si="423"/>
        <v>0,934672402172578-0,334431133052024i</v>
      </c>
      <c r="DG278" s="240" t="str">
        <f t="shared" ca="1" si="424"/>
        <v>-4,12999668600731E-13+0,992701708539639i</v>
      </c>
      <c r="DH278" s="240" t="str">
        <f t="shared" ca="1" si="425"/>
        <v>-0,934672402172642-0,334431133051845i</v>
      </c>
      <c r="DI278" s="240" t="str">
        <f t="shared" ca="1" si="426"/>
        <v>0,62976329707533-0,767368797772184i</v>
      </c>
      <c r="DJ278" s="240" t="str">
        <f t="shared" ca="1" si="427"/>
        <v>0,510350672525258+0,851468656610761i</v>
      </c>
      <c r="DK278" s="240" t="str">
        <f t="shared" ca="1" si="428"/>
        <v>-0,973627223566739+0,193666495985347i</v>
      </c>
      <c r="DL278" s="240" t="str">
        <f t="shared" ca="1" si="429"/>
        <v>0,145659592686581-0,981957211489328i</v>
      </c>
      <c r="DM278" s="240" t="str">
        <f t="shared" ca="1" si="430"/>
        <v>0,875484745915948+0,467956346047369i</v>
      </c>
      <c r="DN278" s="240" t="str">
        <f t="shared" ca="1" si="431"/>
        <v>-0,735543448083943+0,666657721862053i</v>
      </c>
      <c r="DO278" s="240" t="str">
        <f t="shared" ca="1" si="432"/>
        <v>-0,379890497138759-0,917136790408707i</v>
      </c>
      <c r="DP278" s="240" t="str">
        <f t="shared" ca="1" si="433"/>
        <v>0,991505955856511-0,0487095641387198i</v>
      </c>
      <c r="DQ278" s="240" t="str">
        <f t="shared" ca="1" si="434"/>
        <v>-0,288166095073843+0,94995630625172i</v>
      </c>
      <c r="DR278" s="240" t="str">
        <f t="shared" ca="1" si="435"/>
        <v>-0,797345488812878-0,591351717345329i</v>
      </c>
      <c r="DS278" s="240" t="str">
        <f t="shared" ca="1" si="436"/>
        <v>0,82540130473157-0,551515519532261i</v>
      </c>
      <c r="DT278" s="240" t="str">
        <f t="shared" ca="1" si="437"/>
        <v>0,241206839730868+0,962951682383164i</v>
      </c>
      <c r="DU278" s="240" t="str">
        <f t="shared" ca="1" si="438"/>
        <v>-0,987921578480075-0,0973017826709985i</v>
      </c>
      <c r="DV278" s="240" t="str">
        <f t="shared" ca="1" si="439"/>
        <v>0,424434671743046-0,897391715785192i</v>
      </c>
      <c r="DW278" s="240" t="str">
        <f t="shared" ca="1" si="440"/>
        <v>0,701946109803649+0,701946109804051i</v>
      </c>
      <c r="DX278" s="240" t="str">
        <f t="shared" ca="1" si="441"/>
        <v>-0,897391715785025+0,424434671743399i</v>
      </c>
      <c r="DY278" s="240" t="str">
        <f t="shared" ca="1" si="442"/>
        <v>-0,0973017826713873-0,987921578480038i</v>
      </c>
      <c r="DZ278" s="240" t="str">
        <f t="shared" ca="1" si="443"/>
        <v>0,962951682383025+0,24120683973142i</v>
      </c>
      <c r="EA278" s="240" t="str">
        <f t="shared" ca="1" si="444"/>
        <v>-0,551515519531936+0,825401304731788i</v>
      </c>
      <c r="EB278" s="240" t="str">
        <f t="shared" ca="1" si="445"/>
        <v>-0,591351717345643-0,797345488812646i</v>
      </c>
      <c r="EC278" s="240" t="str">
        <f t="shared" ca="1" si="446"/>
        <v>0,949956306251885-0,288166095073299i</v>
      </c>
      <c r="ED278" s="240" t="str">
        <f t="shared" ca="1" si="447"/>
        <v>-0,0487095641392877+0,991505955856483i</v>
      </c>
      <c r="EE278" s="240" t="str">
        <f t="shared" ca="1" si="448"/>
        <v>-0,917136790408835-0,379890497138451i</v>
      </c>
      <c r="EF278" s="240" t="str">
        <f t="shared" ca="1" si="449"/>
        <v>0,666657721861805-0,735543448084167i</v>
      </c>
      <c r="EG278" s="240" t="str">
        <f t="shared" ca="1" si="450"/>
        <v>0,467956346046818+0,875484745916243i</v>
      </c>
      <c r="EH278" s="240" t="str">
        <f t="shared" ca="1" si="451"/>
        <v>-0,981957211489271+0,145659592686968i</v>
      </c>
      <c r="EI278" s="240" t="str">
        <f t="shared" ca="1" si="452"/>
        <v>0,193666495984964-0,973627223566815i</v>
      </c>
      <c r="EJ278" s="240" t="str">
        <f t="shared" ca="1" si="453"/>
        <v>0,85146865661044+0,510350672525794i</v>
      </c>
      <c r="EK278" s="240" t="str">
        <f t="shared" ca="1" si="454"/>
        <v>-0,767368797771937+0,629763297075633i</v>
      </c>
      <c r="EL278" s="240" t="str">
        <f t="shared" ca="1" si="455"/>
        <v>-0,334431133052214-0,93467240217251i</v>
      </c>
      <c r="EM278" s="240" t="str">
        <f t="shared" ca="1" si="456"/>
        <v>0,992701708539639+2,12094870666824E-13i</v>
      </c>
      <c r="EN278" s="240"/>
      <c r="EO278" s="240"/>
      <c r="EP278" s="240"/>
    </row>
    <row r="279" spans="1:146">
      <c r="A279" s="268">
        <f t="shared" si="323"/>
        <v>3.4960937500000027E-3</v>
      </c>
      <c r="B279" s="267">
        <v>179</v>
      </c>
      <c r="C279" s="266">
        <f t="shared" si="324"/>
        <v>35800</v>
      </c>
      <c r="N279" s="265">
        <f t="shared" ca="1" si="327"/>
        <v>2.9921561122633951</v>
      </c>
      <c r="O279" s="240">
        <f t="shared" ca="1" si="328"/>
        <v>0.99215611226339506</v>
      </c>
      <c r="P279" s="240" t="str">
        <f t="shared" ca="1" si="329"/>
        <v>-0,311221256042176+0,942080188141723i</v>
      </c>
      <c r="Q279" s="240" t="str">
        <f t="shared" ca="1" si="330"/>
        <v>-0,796907261774513-0,591026706023224i</v>
      </c>
      <c r="R279" s="240" t="str">
        <f t="shared" ca="1" si="331"/>
        <v>0,811171769662087-0,571291616606522i</v>
      </c>
      <c r="S279" s="240" t="str">
        <f t="shared" ca="1" si="332"/>
        <v>0,288007716834415+0,949434203168099i</v>
      </c>
      <c r="T279" s="240" t="str">
        <f t="shared" ca="1" si="333"/>
        <v>-0,991857293391935-0,0243487298814424i</v>
      </c>
      <c r="U279" s="241" t="str">
        <f t="shared" ca="1" si="334"/>
        <v>0,33424732720257-0,934158699236673i</v>
      </c>
      <c r="V279" s="240" t="str">
        <f t="shared" ca="1" si="335"/>
        <v>0,782162726750728+0,610405783052127i</v>
      </c>
      <c r="W279" s="240" t="str">
        <f t="shared" ca="1" si="336"/>
        <v>-0,824947658007253+0,551212402481986i</v>
      </c>
      <c r="X279" s="240" t="str">
        <f t="shared" ca="1" si="337"/>
        <v>-0,264620692547358-0,95621631453211i</v>
      </c>
      <c r="Y279" s="240" t="str">
        <f t="shared" ca="1" si="338"/>
        <v>0,990961016774869+0,048682792998462i</v>
      </c>
      <c r="Z279" s="240" t="str">
        <f t="shared" ca="1" si="339"/>
        <v>-0,357072060271486+0,925674508061604i</v>
      </c>
      <c r="AA279" s="240" t="str">
        <f t="shared" ca="1" si="340"/>
        <v>-0,766947046147325-0,629417174461826i</v>
      </c>
      <c r="AB279" s="240" t="str">
        <f t="shared" ca="1" si="341"/>
        <v>0,838226628730014-0,530801158617358i</v>
      </c>
      <c r="AC279" s="240" t="str">
        <f t="shared" ca="1" si="342"/>
        <v>0,24107427064991+0,962422436943481i</v>
      </c>
      <c r="AD279" s="240" t="str">
        <f t="shared" ca="1" si="343"/>
        <v>-0,989467822295712-0,0729875314214482i</v>
      </c>
      <c r="AE279" s="240" t="str">
        <f t="shared" ca="1" si="344"/>
        <v>0,379681706482985-0,91663272517611i</v>
      </c>
      <c r="AF279" s="240" t="str">
        <f t="shared" ca="1" si="345"/>
        <v>0,751269385321319+0,648049428501053i</v>
      </c>
      <c r="AG279" s="240" t="str">
        <f t="shared" ca="1" si="346"/>
        <v>-0,851000683074941+0,510070179982714i</v>
      </c>
      <c r="AH279" s="240" t="str">
        <f t="shared" ca="1" si="347"/>
        <v>-0,217382634626081-0,96804883206615i</v>
      </c>
      <c r="AI279" s="240" t="str">
        <f t="shared" ca="1" si="348"/>
        <v>0,987378609398993+0,0972483048845801i</v>
      </c>
      <c r="AJ279" s="240" t="str">
        <f t="shared" ca="1" si="349"/>
        <v>-0,402062646631707+0,907038797012081i</v>
      </c>
      <c r="AK279" s="240" t="str">
        <f t="shared" ca="1" si="350"/>
        <v>-0,735139187909373-0,666291321796675i</v>
      </c>
      <c r="AL279" s="240" t="str">
        <f t="shared" ca="1" si="351"/>
        <v>0,863262126429357-0,489031954144389i</v>
      </c>
      <c r="AM279" s="240" t="str">
        <f t="shared" ca="1" si="352"/>
        <v>0,193560055431308+0,973092110770118i</v>
      </c>
      <c r="AN279" s="240" t="str">
        <f t="shared" ca="1" si="353"/>
        <v>-0,984694636548451-0,1214504996051i</v>
      </c>
      <c r="AO279" s="240" t="str">
        <f t="shared" ca="1" si="354"/>
        <v>0,424201399276544-0,896898502592928i</v>
      </c>
      <c r="AP279" s="240" t="str">
        <f t="shared" ca="1" si="355"/>
        <v>0,718566170139324+0,684131866114215i</v>
      </c>
      <c r="AQ279" s="240" t="str">
        <f t="shared" ca="1" si="356"/>
        <v>-0,875003572958441+0,467699153742634i</v>
      </c>
      <c r="AR279" s="240" t="str">
        <f t="shared" ca="1" si="357"/>
        <v>-0,875003572958441+0,467699153742634i</v>
      </c>
      <c r="AS279" s="240" t="str">
        <f t="shared" ca="1" si="358"/>
        <v>0,981417520468887+0,145579537086487i</v>
      </c>
      <c r="AT279" s="240" t="str">
        <f t="shared" ca="1" si="359"/>
        <v>-0,446084628859482+0,886217950053435i</v>
      </c>
      <c r="AU279" s="240" t="str">
        <f t="shared" ca="1" si="360"/>
        <v>-0,701560314976949-0,701560314977307i</v>
      </c>
      <c r="AV279" s="240" t="str">
        <f t="shared" ca="1" si="361"/>
        <v>0,886217950053206-0,446084628859937i</v>
      </c>
      <c r="AW279" s="240" t="str">
        <f t="shared" ca="1" si="362"/>
        <v>0,145579537085987+0,981417520468961i</v>
      </c>
      <c r="AX279" s="240" t="str">
        <f t="shared" ca="1" si="363"/>
        <v>-0,97754923517271-0,169620882897314i</v>
      </c>
      <c r="AY279" s="240" t="str">
        <f t="shared" ca="1" si="364"/>
        <v>0,467699153743056-0,875003572958215i</v>
      </c>
      <c r="AZ279" s="240" t="str">
        <f t="shared" ca="1" si="365"/>
        <v>0,684131866114573+0,718566170138983i</v>
      </c>
      <c r="BA279" s="240" t="str">
        <f t="shared" ca="1" si="366"/>
        <v>-0,896898502593133+0,424201399276113i</v>
      </c>
      <c r="BB279" s="240" t="str">
        <f t="shared" ca="1" si="367"/>
        <v>-0,121450499605591-0,98469463654839i</v>
      </c>
      <c r="BC279" s="240" t="str">
        <f t="shared" ca="1" si="368"/>
        <v>0,973092110770023+0,19356005543179i</v>
      </c>
      <c r="BD279" s="240" t="str">
        <f t="shared" ca="1" si="369"/>
        <v>-0,489031954143946+0,863262126429607i</v>
      </c>
      <c r="BE279" s="240" t="str">
        <f t="shared" ca="1" si="370"/>
        <v>-0,666291321796677-0,735139187909372i</v>
      </c>
      <c r="BF279" s="240" t="str">
        <f t="shared" ca="1" si="371"/>
        <v>0,907038797012274-0,40206264663127i</v>
      </c>
      <c r="BG279" s="240" t="str">
        <f t="shared" ca="1" si="372"/>
        <v>0,0972483048845815+0,987378609398993i</v>
      </c>
      <c r="BH279" s="240" t="str">
        <f t="shared" ca="1" si="373"/>
        <v>-0,968048832066046-0,217382634626547i</v>
      </c>
      <c r="BI279" s="240" t="str">
        <f t="shared" ca="1" si="374"/>
        <v>0,510070179982628-0,851000683074992i</v>
      </c>
      <c r="BJ279" s="240" t="str">
        <f t="shared" ca="1" si="375"/>
        <v>0,648049428500756+0,751269385321576i</v>
      </c>
      <c r="BK279" s="240" t="str">
        <f t="shared" ca="1" si="376"/>
        <v>-0,916632725176078+0,379681706483065i</v>
      </c>
      <c r="BL279" s="240" t="str">
        <f t="shared" ca="1" si="377"/>
        <v>-0,0729875314210559-0,989467822295741i</v>
      </c>
      <c r="BM279" s="240" t="str">
        <f t="shared" ca="1" si="378"/>
        <v>0,962422436943532+0,241074270649704i</v>
      </c>
      <c r="BN279" s="240" t="str">
        <f t="shared" ca="1" si="379"/>
        <v>-0,530801158617607+0,838226628729856i</v>
      </c>
      <c r="BO279" s="240" t="str">
        <f t="shared" ca="1" si="380"/>
        <v>-0,629417174461985-0,766947046147194i</v>
      </c>
      <c r="BP279" s="240" t="str">
        <f t="shared" ca="1" si="381"/>
        <v>0,925674508061712-0,357072060271204i</v>
      </c>
      <c r="BQ279" s="240" t="str">
        <f t="shared" ca="1" si="382"/>
        <v>0,0486827929987662+0,990961016774855i</v>
      </c>
      <c r="BR279" s="240" t="str">
        <f t="shared" ca="1" si="383"/>
        <v>-0,956216314532055-0,264620692547554i</v>
      </c>
      <c r="BS279" s="240" t="str">
        <f t="shared" ca="1" si="384"/>
        <v>0,551212402481738-0,824947658007419i</v>
      </c>
      <c r="BT279" s="240" t="str">
        <f t="shared" ca="1" si="385"/>
        <v>0,610405783051984+0,78216272675084i</v>
      </c>
      <c r="BU279" s="240" t="str">
        <f t="shared" ca="1" si="386"/>
        <v>-0,93415869923654+0,334247327202943i</v>
      </c>
      <c r="BV279" s="240" t="str">
        <f t="shared" ca="1" si="387"/>
        <v>-0,0243487298813277-0,991857293391937i</v>
      </c>
      <c r="BW279" s="240" t="str">
        <f t="shared" ca="1" si="388"/>
        <v>0,949434203168219+0,288007716834016i</v>
      </c>
      <c r="BX279" s="240" t="str">
        <f t="shared" ca="1" si="389"/>
        <v>-0,57129161660662+0,811171769662017i</v>
      </c>
      <c r="BY279" s="240" t="str">
        <f t="shared" ca="1" si="390"/>
        <v>-0,591026706023596-0,796907261774237i</v>
      </c>
      <c r="BZ279" s="240" t="str">
        <f t="shared" ca="1" si="391"/>
        <v>0,94208018814172-0,311221256042188i</v>
      </c>
      <c r="CA279" s="240" t="str">
        <f t="shared" ca="1" si="392"/>
        <v>-5,06120015937199E-13+0,992156112263395i</v>
      </c>
      <c r="CB279" s="240" t="str">
        <f t="shared" ca="1" si="393"/>
        <v>-0,942080188141738-0,311221256042132i</v>
      </c>
      <c r="CC279" s="240" t="str">
        <f t="shared" ca="1" si="394"/>
        <v>0,591026706023594-0,796907261774239i</v>
      </c>
      <c r="CD279" s="240" t="str">
        <f t="shared" ca="1" si="395"/>
        <v>0,571291616606622+0,811171769662016i</v>
      </c>
      <c r="CE279" s="240" t="str">
        <f t="shared" ca="1" si="396"/>
        <v>-0,949434203168218+0,288007716834019i</v>
      </c>
      <c r="CF279" s="240" t="str">
        <f t="shared" ca="1" si="397"/>
        <v>0,0243487298813247-0,991857293391938i</v>
      </c>
      <c r="CG279" s="240" t="str">
        <f t="shared" ca="1" si="398"/>
        <v>0,934158699236531+0,334247327202967i</v>
      </c>
      <c r="CH279" s="240" t="str">
        <f t="shared" ca="1" si="399"/>
        <v>-0,610405783051959+0,78216272675086i</v>
      </c>
      <c r="CI279" s="240" t="str">
        <f t="shared" ca="1" si="400"/>
        <v>-0,551212402481764-0,824947658007401i</v>
      </c>
      <c r="CJ279" s="240" t="str">
        <f t="shared" ca="1" si="401"/>
        <v>0,956216314532055-0,264620692547557i</v>
      </c>
      <c r="CK279" s="240" t="str">
        <f t="shared" ca="1" si="402"/>
        <v>-0,0486827929987352+0,990961016774857i</v>
      </c>
      <c r="CL279" s="240" t="str">
        <f t="shared" ca="1" si="403"/>
        <v>-0,925674508061713-0,357072060271201i</v>
      </c>
      <c r="CM279" s="240" t="str">
        <f t="shared" ca="1" si="404"/>
        <v>0,629417174461961-0,766947046147214i</v>
      </c>
      <c r="CN279" s="240" t="str">
        <f t="shared" ca="1" si="405"/>
        <v>0,53080115861761+0,838226628729855i</v>
      </c>
      <c r="CO279" s="240" t="str">
        <f t="shared" ca="1" si="406"/>
        <v>-0,962422436943524+0,241074270649734i</v>
      </c>
      <c r="CP279" s="240" t="str">
        <f t="shared" ca="1" si="407"/>
        <v>0,072987531421053-0,989467822295741i</v>
      </c>
      <c r="CQ279" s="240" t="str">
        <f t="shared" ca="1" si="408"/>
        <v>0,916632725176079+0,379681706483062i</v>
      </c>
      <c r="CR279" s="240" t="str">
        <f t="shared" ca="1" si="409"/>
        <v>-0,648049428500753+0,751269385321578i</v>
      </c>
      <c r="CS279" s="240" t="str">
        <f t="shared" ca="1" si="410"/>
        <v>-0,51007017998263-0,851000683074991i</v>
      </c>
      <c r="CT279" s="240" t="str">
        <f t="shared" ca="1" si="411"/>
        <v>0,968048832066045-0,21738263462655i</v>
      </c>
      <c r="CU279" s="240" t="str">
        <f t="shared" ca="1" si="412"/>
        <v>-0,0972483048845787+0,987378609398993i</v>
      </c>
      <c r="CV279" s="240" t="str">
        <f t="shared" ca="1" si="413"/>
        <v>-0,907038797011887-0,402062646632143i</v>
      </c>
      <c r="CW279" s="240" t="str">
        <f t="shared" ca="1" si="414"/>
        <v>0,666291321796674-0,735139187909374i</v>
      </c>
      <c r="CX279" s="240" t="str">
        <f t="shared" ca="1" si="415"/>
        <v>0,489031954143973+0,863262126429592i</v>
      </c>
      <c r="CY279" s="240" t="str">
        <f t="shared" ca="1" si="416"/>
        <v>-0,973092110770022+0,193560055431793i</v>
      </c>
      <c r="CZ279" s="240" t="str">
        <f t="shared" ca="1" si="417"/>
        <v>0,121450499605588-0,984694636548391i</v>
      </c>
      <c r="DA279" s="240" t="str">
        <f t="shared" ca="1" si="418"/>
        <v>0,896898502593134+0,42420139927611i</v>
      </c>
      <c r="DB279" s="240" t="str">
        <f t="shared" ca="1" si="419"/>
        <v>-0,684131866114571+0,718566170138986i</v>
      </c>
      <c r="DC279" s="240" t="str">
        <f t="shared" ca="1" si="420"/>
        <v>-0,467699153743059-0,875003572958214i</v>
      </c>
      <c r="DD279" s="240" t="str">
        <f t="shared" ca="1" si="421"/>
        <v>0,97754923517271-0,169620882897317i</v>
      </c>
      <c r="DE279" s="240" t="str">
        <f t="shared" ca="1" si="422"/>
        <v>-0,145579537086012+0,981417520468957i</v>
      </c>
      <c r="DF279" s="240" t="str">
        <f t="shared" ca="1" si="423"/>
        <v>-0,886217950053208-0,446084628859934i</v>
      </c>
      <c r="DG279" s="240" t="str">
        <f t="shared" ca="1" si="424"/>
        <v>0,701560314976967-0,701560314977289i</v>
      </c>
      <c r="DH279" s="240" t="str">
        <f t="shared" ca="1" si="425"/>
        <v>0,446084628859484+0,886217950053434i</v>
      </c>
      <c r="DI279" s="240" t="str">
        <f t="shared" ca="1" si="426"/>
        <v>-0,981417520468883+0,145579537086518i</v>
      </c>
      <c r="DJ279" s="240" t="str">
        <f t="shared" ca="1" si="427"/>
        <v>0,169620882897813-0,977549235172624i</v>
      </c>
      <c r="DK279" s="240" t="str">
        <f t="shared" ca="1" si="428"/>
        <v>0,875003572958455+0,467699153742608i</v>
      </c>
      <c r="DL279" s="240" t="str">
        <f t="shared" ca="1" si="429"/>
        <v>-0,718566170139332+0,684131866114207i</v>
      </c>
      <c r="DM279" s="240" t="str">
        <f t="shared" ca="1" si="430"/>
        <v>-0,424201399276573-0,896898502592914i</v>
      </c>
      <c r="DN279" s="240" t="str">
        <f t="shared" ca="1" si="431"/>
        <v>0,984694636548453-0,121450499605089i</v>
      </c>
      <c r="DO279" s="240" t="str">
        <f t="shared" ca="1" si="432"/>
        <v>-0,193560055431291+0,973092110770122i</v>
      </c>
      <c r="DP279" s="240" t="str">
        <f t="shared" ca="1" si="433"/>
        <v>-0,863262126429372-0,489031954144362i</v>
      </c>
      <c r="DQ279" s="240" t="str">
        <f t="shared" ca="1" si="434"/>
        <v>0,735139187909713-0,666291321796302i</v>
      </c>
      <c r="DR279" s="240" t="str">
        <f t="shared" ca="1" si="435"/>
        <v>0,402062646631735+0,907038797012068i</v>
      </c>
      <c r="DS279" s="240" t="str">
        <f t="shared" ca="1" si="436"/>
        <v>-0,987378609399043+0,0972483048840778i</v>
      </c>
      <c r="DT279" s="240" t="str">
        <f t="shared" ca="1" si="437"/>
        <v>0,21738263462605-0,968048832066157i</v>
      </c>
      <c r="DU279" s="240" t="str">
        <f t="shared" ca="1" si="438"/>
        <v>0,851000683074732+0,510070179983062i</v>
      </c>
      <c r="DV279" s="240" t="str">
        <f t="shared" ca="1" si="439"/>
        <v>-0,751269385321244+0,648049428501141i</v>
      </c>
      <c r="DW279" s="240" t="str">
        <f t="shared" ca="1" si="440"/>
        <v>-0,379681706482649-0,916632725176249i</v>
      </c>
      <c r="DX279" s="240" t="str">
        <f t="shared" ca="1" si="441"/>
        <v>0,989467822295703-0,0729875314215636i</v>
      </c>
      <c r="DY279" s="240" t="str">
        <f t="shared" ca="1" si="442"/>
        <v>-0,241074270650167+0,962422436943416i</v>
      </c>
      <c r="DZ279" s="240" t="str">
        <f t="shared" ca="1" si="443"/>
        <v>-0,838226628730129-0,530801158617177i</v>
      </c>
      <c r="EA279" s="240" t="str">
        <f t="shared" ca="1" si="444"/>
        <v>0,766947046147497-0,629417174461616i</v>
      </c>
      <c r="EB279" s="240" t="str">
        <f t="shared" ca="1" si="445"/>
        <v>0,357072060271732+0,925674508061508i</v>
      </c>
      <c r="EC279" s="240" t="str">
        <f t="shared" ca="1" si="446"/>
        <v>-0,990961016774881+0,0486827929982325i</v>
      </c>
      <c r="ED279" s="240" t="str">
        <f t="shared" ca="1" si="447"/>
        <v>0,264620692547064-0,956216314532191i</v>
      </c>
      <c r="EE279" s="240" t="str">
        <f t="shared" ca="1" si="448"/>
        <v>0,824947658007153+0,551212402482136i</v>
      </c>
      <c r="EF279" s="240" t="str">
        <f t="shared" ca="1" si="449"/>
        <v>-0,782162726750509+0,610405783052407i</v>
      </c>
      <c r="EG279" s="240" t="str">
        <f t="shared" ca="1" si="450"/>
        <v>-0,33424732720244-0,934158699236719i</v>
      </c>
      <c r="EH279" s="240" t="str">
        <f t="shared" ca="1" si="451"/>
        <v>0,991857293391926-0,0243487298818365i</v>
      </c>
      <c r="EI279" s="240" t="str">
        <f t="shared" ca="1" si="452"/>
        <v>-0,2880077168345+0,949434203168073i</v>
      </c>
      <c r="EJ279" s="240" t="str">
        <f t="shared" ca="1" si="453"/>
        <v>-0,811171769661758-0,571291616606987i</v>
      </c>
      <c r="EK279" s="240" t="str">
        <f t="shared" ca="1" si="454"/>
        <v>0,796907261774505-0,591026706023235i</v>
      </c>
      <c r="EL279" s="240" t="str">
        <f t="shared" ca="1" si="455"/>
        <v>0,311221256042618+0,942080188141578i</v>
      </c>
      <c r="EM279" s="240" t="str">
        <f t="shared" ca="1" si="456"/>
        <v>-0,992156112263395+2,91578649018504E-15i</v>
      </c>
      <c r="EN279" s="240"/>
      <c r="EO279" s="240"/>
      <c r="EP279" s="240"/>
    </row>
    <row r="280" spans="1:146">
      <c r="A280" s="268">
        <f t="shared" si="323"/>
        <v>3.5156250000000027E-3</v>
      </c>
      <c r="B280" s="267">
        <v>180</v>
      </c>
      <c r="C280" s="266">
        <f t="shared" si="324"/>
        <v>36000</v>
      </c>
      <c r="N280" s="265">
        <f t="shared" ca="1" si="327"/>
        <v>2.9915178568968694</v>
      </c>
      <c r="O280" s="240">
        <f t="shared" ca="1" si="328"/>
        <v>0.99151785689686955</v>
      </c>
      <c r="P280" s="240" t="str">
        <f t="shared" ca="1" si="329"/>
        <v>-0,287822441081341+0,948823430863372i</v>
      </c>
      <c r="Q280" s="240" t="str">
        <f t="shared" ca="1" si="330"/>
        <v>-0,824416968065088-0,550857806799293i</v>
      </c>
      <c r="R280" s="240" t="str">
        <f t="shared" ca="1" si="331"/>
        <v>0,766453668077123-0,629012269543674i</v>
      </c>
      <c r="S280" s="240" t="str">
        <f t="shared" ca="1" si="332"/>
        <v>0,379437456728585+0,916043054106467i</v>
      </c>
      <c r="T280" s="240" t="str">
        <f t="shared" ca="1" si="333"/>
        <v>-0,986743427406517+0,0971857449186929i</v>
      </c>
      <c r="U280" s="241" t="str">
        <f t="shared" ca="1" si="334"/>
        <v>0,193435537986733-0,97246611930141i</v>
      </c>
      <c r="V280" s="240" t="str">
        <f t="shared" ca="1" si="335"/>
        <v>0,874440681978446+0,467398282245915i</v>
      </c>
      <c r="W280" s="240" t="str">
        <f t="shared" ca="1" si="336"/>
        <v>-0,70110900027931+0,701109000279349i</v>
      </c>
      <c r="X280" s="240" t="str">
        <f t="shared" ca="1" si="337"/>
        <v>-0,467398282245874-0,874440681978467i</v>
      </c>
      <c r="Y280" s="240" t="str">
        <f t="shared" ca="1" si="338"/>
        <v>0,9724661193014-0,193435537986784i</v>
      </c>
      <c r="Z280" s="240" t="str">
        <f t="shared" ca="1" si="339"/>
        <v>-0,0971857449187394+0,986743427406512i</v>
      </c>
      <c r="AA280" s="240" t="str">
        <f t="shared" ca="1" si="340"/>
        <v>-0,916043054106487-0,379437456728536i</v>
      </c>
      <c r="AB280" s="240" t="str">
        <f t="shared" ca="1" si="341"/>
        <v>0,629012269543711-0,766453668077093i</v>
      </c>
      <c r="AC280" s="240" t="str">
        <f t="shared" ca="1" si="342"/>
        <v>0,550857806799326+0,824416968065067i</v>
      </c>
      <c r="AD280" s="240" t="str">
        <f t="shared" ca="1" si="343"/>
        <v>-0,94882343086337+0,287822441081348i</v>
      </c>
      <c r="AE280" s="240" t="str">
        <f t="shared" ca="1" si="344"/>
        <v>4,32428613925643E-14-0,99151785689687i</v>
      </c>
      <c r="AF280" s="240" t="str">
        <f t="shared" ca="1" si="345"/>
        <v>0,948823430863373+0,287822441081336i</v>
      </c>
      <c r="AG280" s="240" t="str">
        <f t="shared" ca="1" si="346"/>
        <v>-0,550857806799322+0,82441696806507i</v>
      </c>
      <c r="AH280" s="240" t="str">
        <f t="shared" ca="1" si="347"/>
        <v>-0,629012269543715-0,76645366807709i</v>
      </c>
      <c r="AI280" s="240" t="str">
        <f t="shared" ca="1" si="348"/>
        <v>0,916043054106486-0,379437456728541i</v>
      </c>
      <c r="AJ280" s="240" t="str">
        <f t="shared" ca="1" si="349"/>
        <v>0,0971857449187446+0,986743427406512i</v>
      </c>
      <c r="AK280" s="240" t="str">
        <f t="shared" ca="1" si="350"/>
        <v>-0,972466119301401-0,193435537986779i</v>
      </c>
      <c r="AL280" s="240" t="str">
        <f t="shared" ca="1" si="351"/>
        <v>0,467398282245782-0,874440681978516i</v>
      </c>
      <c r="AM280" s="240" t="str">
        <f t="shared" ca="1" si="352"/>
        <v>0,701109000279662+0,701109000278997i</v>
      </c>
      <c r="AN280" s="240" t="str">
        <f t="shared" ca="1" si="353"/>
        <v>-0,874440681978538+0,467398282245742i</v>
      </c>
      <c r="AO280" s="240" t="str">
        <f t="shared" ca="1" si="354"/>
        <v>-0,193435537986928-0,972466119301371i</v>
      </c>
      <c r="AP280" s="240" t="str">
        <f t="shared" ca="1" si="355"/>
        <v>0,986743427406469+0,0971857449191821i</v>
      </c>
      <c r="AQ280" s="240" t="str">
        <f t="shared" ca="1" si="356"/>
        <v>-0,379437456728674+0,91604305410643i</v>
      </c>
      <c r="AR280" s="240" t="str">
        <f t="shared" ca="1" si="357"/>
        <v>-0,379437456728674+0,91604305410643i</v>
      </c>
      <c r="AS280" s="240" t="str">
        <f t="shared" ca="1" si="358"/>
        <v>0,824416968065306-0,550857806798968i</v>
      </c>
      <c r="AT280" s="240" t="str">
        <f t="shared" ca="1" si="359"/>
        <v>0,287822441081306+0,948823430863382i</v>
      </c>
      <c r="AU280" s="240" t="str">
        <f t="shared" ca="1" si="360"/>
        <v>-0,99151785689687+3,08043131147788E-13i</v>
      </c>
      <c r="AV280" s="240" t="str">
        <f t="shared" ca="1" si="361"/>
        <v>0,28782244108166-0,948823430863275i</v>
      </c>
      <c r="AW280" s="240" t="str">
        <f t="shared" ca="1" si="362"/>
        <v>0,8244169680651+0,550857806799276i</v>
      </c>
      <c r="AX280" s="240" t="str">
        <f t="shared" ca="1" si="363"/>
        <v>-0,766453668076866+0,629012269543987i</v>
      </c>
      <c r="AY280" s="240" t="str">
        <f t="shared" ca="1" si="364"/>
        <v>-0,379437456728319-0,916043054106577i</v>
      </c>
      <c r="AZ280" s="240" t="str">
        <f t="shared" ca="1" si="365"/>
        <v>0,986743427406506-0,0971857449187997i</v>
      </c>
      <c r="BA280" s="240" t="str">
        <f t="shared" ca="1" si="366"/>
        <v>-0,193435537986338+0,972466119301488i</v>
      </c>
      <c r="BB280" s="240" t="str">
        <f t="shared" ca="1" si="367"/>
        <v>-0,874440681978356-0,467398282246082i</v>
      </c>
      <c r="BC280" s="240" t="str">
        <f t="shared" ca="1" si="368"/>
        <v>0,701109000279237-0,701109000279422i</v>
      </c>
      <c r="BD280" s="240" t="str">
        <f t="shared" ca="1" si="369"/>
        <v>0,467398282245444+0,874440681978697i</v>
      </c>
      <c r="BE280" s="240" t="str">
        <f t="shared" ca="1" si="370"/>
        <v>-0,972466119301438+0,193435537986596i</v>
      </c>
      <c r="BF280" s="240" t="str">
        <f t="shared" ca="1" si="371"/>
        <v>0,097185744918538-0,986743427406532i</v>
      </c>
      <c r="BG280" s="240" t="str">
        <f t="shared" ca="1" si="372"/>
        <v>0,9160430541063+0,379437456728988i</v>
      </c>
      <c r="BH280" s="240" t="str">
        <f t="shared" ca="1" si="373"/>
        <v>-0,629012269543783+0,766453668077033i</v>
      </c>
      <c r="BI280" s="240" t="str">
        <f t="shared" ca="1" si="374"/>
        <v>-0,550857806799494-0,824416968064955i</v>
      </c>
      <c r="BJ280" s="240" t="str">
        <f t="shared" ca="1" si="375"/>
        <v>0,948823430863485-0,287822441080968i</v>
      </c>
      <c r="BK280" s="240" t="str">
        <f t="shared" ca="1" si="376"/>
        <v>-4,51866869063535E-14+0,99151785689687i</v>
      </c>
      <c r="BL280" s="240" t="str">
        <f t="shared" ca="1" si="377"/>
        <v>-0,948823430863458-0,287822441081054i</v>
      </c>
      <c r="BM280" s="240" t="str">
        <f t="shared" ca="1" si="378"/>
        <v>0,55085780679957-0,824416968064904i</v>
      </c>
      <c r="BN280" s="240" t="str">
        <f t="shared" ca="1" si="379"/>
        <v>0,629012269543714+0,766453668077091i</v>
      </c>
      <c r="BO280" s="240" t="str">
        <f t="shared" ca="1" si="380"/>
        <v>-0,916043054106335+0,379437456728904i</v>
      </c>
      <c r="BP280" s="240" t="str">
        <f t="shared" ca="1" si="381"/>
        <v>-0,0971857449184481-0,98674342740654i</v>
      </c>
      <c r="BQ280" s="240" t="str">
        <f t="shared" ca="1" si="382"/>
        <v>0,97246611930142+0,193435537986684i</v>
      </c>
      <c r="BR280" s="240" t="str">
        <f t="shared" ca="1" si="383"/>
        <v>-0,467398282245523+0,874440681978655i</v>
      </c>
      <c r="BS280" s="240" t="str">
        <f t="shared" ca="1" si="384"/>
        <v>-0,701109000279172-0,701109000279486i</v>
      </c>
      <c r="BT280" s="240" t="str">
        <f t="shared" ca="1" si="385"/>
        <v>0,874440681978399-0,467398282246002i</v>
      </c>
      <c r="BU280" s="240" t="str">
        <f t="shared" ca="1" si="386"/>
        <v>0,193435537987244+0,972466119301309i</v>
      </c>
      <c r="BV280" s="240" t="str">
        <f t="shared" ca="1" si="387"/>
        <v>-0,986743427406498-0,0971857449188896i</v>
      </c>
      <c r="BW280" s="240" t="str">
        <f t="shared" ca="1" si="388"/>
        <v>0,379437456728403-0,916043054106542i</v>
      </c>
      <c r="BX280" s="240" t="str">
        <f t="shared" ca="1" si="389"/>
        <v>0,766453668076828+0,629012269544035i</v>
      </c>
      <c r="BY280" s="240" t="str">
        <f t="shared" ca="1" si="390"/>
        <v>-0,824416968065135+0,550857806799225i</v>
      </c>
      <c r="BZ280" s="240" t="str">
        <f t="shared" ca="1" si="391"/>
        <v>-0,2878224410816-0,948823430863292i</v>
      </c>
      <c r="CA280" s="240" t="str">
        <f t="shared" ca="1" si="392"/>
        <v>0,99151785689687+3,98416504960495E-13i</v>
      </c>
      <c r="CB280" s="240" t="str">
        <f t="shared" ca="1" si="393"/>
        <v>-0,287822441081392+0,948823430863356i</v>
      </c>
      <c r="CC280" s="240" t="str">
        <f t="shared" ca="1" si="394"/>
        <v>-0,824416968065256-0,550857806799043i</v>
      </c>
      <c r="CD280" s="240" t="str">
        <f t="shared" ca="1" si="395"/>
        <v>0,766453668077297-0,629012269543462i</v>
      </c>
      <c r="CE280" s="240" t="str">
        <f t="shared" ca="1" si="396"/>
        <v>0,379437456728604+0,916043054106459i</v>
      </c>
      <c r="CF280" s="240" t="str">
        <f t="shared" ca="1" si="397"/>
        <v>-0,986743427406476+0,0971857449191062i</v>
      </c>
      <c r="CG280" s="240" t="str">
        <f t="shared" ca="1" si="398"/>
        <v>0,19343553798703-0,97246611930135i</v>
      </c>
      <c r="CH280" s="240" t="str">
        <f t="shared" ca="1" si="399"/>
        <v>0,874440681978488+0,467398282245835i</v>
      </c>
      <c r="CI280" s="240" t="str">
        <f t="shared" ca="1" si="400"/>
        <v>-0,701109000279038+0,70110900027962i</v>
      </c>
      <c r="CJ280" s="240" t="str">
        <f t="shared" ca="1" si="401"/>
        <v>-0,467398282245716-0,874440681978553i</v>
      </c>
      <c r="CK280" s="240" t="str">
        <f t="shared" ca="1" si="402"/>
        <v>0,972466119301377-0,193435537986897i</v>
      </c>
      <c r="CL280" s="240" t="str">
        <f t="shared" ca="1" si="403"/>
        <v>-0,0971857449192411+0,986743427406463i</v>
      </c>
      <c r="CM280" s="240" t="str">
        <f t="shared" ca="1" si="404"/>
        <v>-0,916043054106408-0,379437456728729i</v>
      </c>
      <c r="CN280" s="240" t="str">
        <f t="shared" ca="1" si="405"/>
        <v>0,629012269543567-0,766453668077212i</v>
      </c>
      <c r="CO280" s="240" t="str">
        <f t="shared" ca="1" si="406"/>
        <v>0,55085780679893+0,824416968065331i</v>
      </c>
      <c r="CP280" s="240" t="str">
        <f t="shared" ca="1" si="407"/>
        <v>-0,948823430863395+0,287822441081262i</v>
      </c>
      <c r="CQ280" s="240" t="str">
        <f t="shared" ca="1" si="408"/>
        <v>-2,62856444241434E-13-0,99151785689687i</v>
      </c>
      <c r="CR280" s="240" t="str">
        <f t="shared" ca="1" si="409"/>
        <v>0,948823430863254+0,28782244108173i</v>
      </c>
      <c r="CS280" s="240" t="str">
        <f t="shared" ca="1" si="410"/>
        <v>-0,550857806799337+0,82441696806506i</v>
      </c>
      <c r="CT280" s="240" t="str">
        <f t="shared" ca="1" si="411"/>
        <v>-0,62901226954393-0,766453668076913i</v>
      </c>
      <c r="CU280" s="240" t="str">
        <f t="shared" ca="1" si="412"/>
        <v>0,916043054106595-0,379437456728278i</v>
      </c>
      <c r="CV280" s="240" t="str">
        <f t="shared" ca="1" si="413"/>
        <v>0,0971857449187547+0,986743427406511i</v>
      </c>
      <c r="CW280" s="240" t="str">
        <f t="shared" ca="1" si="414"/>
        <v>-0,97246611930148-0,193435537986382i</v>
      </c>
      <c r="CX280" s="240" t="str">
        <f t="shared" ca="1" si="415"/>
        <v>0,467398282246146-0,874440681978322i</v>
      </c>
      <c r="CY280" s="240" t="str">
        <f t="shared" ca="1" si="416"/>
        <v>0,70110900027937+0,701109000279288i</v>
      </c>
      <c r="CZ280" s="240" t="str">
        <f t="shared" ca="1" si="417"/>
        <v>-0,87444068197824+0,467398282246299i</v>
      </c>
      <c r="DA280" s="240" t="str">
        <f t="shared" ca="1" si="418"/>
        <v>-0,193435537986551-0,972466119301446i</v>
      </c>
      <c r="DB280" s="240" t="str">
        <f t="shared" ca="1" si="419"/>
        <v>0,986743427406528+0,0971857449185831i</v>
      </c>
      <c r="DC280" s="240" t="str">
        <f t="shared" ca="1" si="420"/>
        <v>-0,379437456729055+0,916043054106273i</v>
      </c>
      <c r="DD280" s="240" t="str">
        <f t="shared" ca="1" si="421"/>
        <v>-0,766453668077023-0,629012269543797i</v>
      </c>
      <c r="DE280" s="240" t="str">
        <f t="shared" ca="1" si="422"/>
        <v>0,824416968064964-0,550857806799481i</v>
      </c>
      <c r="DF280" s="240" t="str">
        <f t="shared" ca="1" si="423"/>
        <v>0,287822441080925+0,948823430863498i</v>
      </c>
      <c r="DG280" s="240" t="str">
        <f t="shared" ca="1" si="424"/>
        <v>-0,99151785689687-9,03733738127071E-14i</v>
      </c>
      <c r="DH280" s="240" t="str">
        <f t="shared" ca="1" si="425"/>
        <v>0,287822441081098-0,948823430863445i</v>
      </c>
      <c r="DI280" s="240" t="str">
        <f t="shared" ca="1" si="426"/>
        <v>0,824416968064895+0,550857806799584i</v>
      </c>
      <c r="DJ280" s="240" t="str">
        <f t="shared" ca="1" si="427"/>
        <v>-0,766453668077101+0,6290122695437i</v>
      </c>
      <c r="DK280" s="240" t="str">
        <f t="shared" ca="1" si="428"/>
        <v>-0,379437456728889-0,916043054106342i</v>
      </c>
      <c r="DL280" s="240" t="str">
        <f t="shared" ca="1" si="429"/>
        <v>0,986743427406545-0,0971857449184031i</v>
      </c>
      <c r="DM280" s="240" t="str">
        <f t="shared" ca="1" si="430"/>
        <v>-0,193435537986729+0,972466119301411i</v>
      </c>
      <c r="DN280" s="240" t="str">
        <f t="shared" ca="1" si="431"/>
        <v>-0,874440681978634-0,467398282245563i</v>
      </c>
      <c r="DO280" s="240" t="str">
        <f t="shared" ca="1" si="432"/>
        <v>0,701109000279498-0,70110900027916i</v>
      </c>
      <c r="DP280" s="240" t="str">
        <f t="shared" ca="1" si="433"/>
        <v>0,467398282245987+0,874440681978407i</v>
      </c>
      <c r="DQ280" s="240" t="str">
        <f t="shared" ca="1" si="434"/>
        <v>-0,972466119301318+0,1934355379872i</v>
      </c>
      <c r="DR280" s="240" t="str">
        <f t="shared" ca="1" si="435"/>
        <v>0,0971857449189346-0,986743427406493i</v>
      </c>
      <c r="DS280" s="240" t="str">
        <f t="shared" ca="1" si="436"/>
        <v>0,916043054106526+0,379437456728444i</v>
      </c>
      <c r="DT280" s="240" t="str">
        <f t="shared" ca="1" si="437"/>
        <v>-0,62901226954407+0,766453668076799i</v>
      </c>
      <c r="DU280" s="240" t="str">
        <f t="shared" ca="1" si="438"/>
        <v>-0,550857806799187-0,82441696806516i</v>
      </c>
      <c r="DV280" s="240" t="str">
        <f t="shared" ca="1" si="439"/>
        <v>0,948823430863306-0,287822441081558i</v>
      </c>
      <c r="DW280" s="240" t="str">
        <f t="shared" ca="1" si="440"/>
        <v>-4,43603191866848E-13+0,99151785689687i</v>
      </c>
      <c r="DX280" s="240" t="str">
        <f t="shared" ca="1" si="441"/>
        <v>-0,948823430863343-0,287822441081436i</v>
      </c>
      <c r="DY280" s="240" t="str">
        <f t="shared" ca="1" si="442"/>
        <v>0,550857806799081-0,82441696806523i</v>
      </c>
      <c r="DZ280" s="240" t="str">
        <f t="shared" ca="1" si="443"/>
        <v>0,629012269543427+0,766453668077326i</v>
      </c>
      <c r="EA280" s="240" t="str">
        <f t="shared" ca="1" si="444"/>
        <v>-0,916043054106477+0,379437456728562i</v>
      </c>
      <c r="EB280" s="240" t="str">
        <f t="shared" ca="1" si="445"/>
        <v>-0,0971857449190052-0,986743427406486i</v>
      </c>
      <c r="EC280" s="240" t="str">
        <f t="shared" ca="1" si="446"/>
        <v>0,972466119301342+0,193435537987075i</v>
      </c>
      <c r="ED280" s="240" t="str">
        <f t="shared" ca="1" si="447"/>
        <v>-0,467398282245825+0,874440681978494i</v>
      </c>
      <c r="EE280" s="240" t="str">
        <f t="shared" ca="1" si="448"/>
        <v>-0,701109000279589-0,70110900027907i</v>
      </c>
      <c r="EF280" s="240" t="str">
        <f t="shared" ca="1" si="449"/>
        <v>0,874440681978573-0,467398282245675i</v>
      </c>
      <c r="EG280" s="240" t="str">
        <f t="shared" ca="1" si="450"/>
        <v>0,193435537986798+0,972466119301397i</v>
      </c>
      <c r="EH280" s="240" t="str">
        <f t="shared" ca="1" si="451"/>
        <v>-0,986743427406558-0,0971857449182765i</v>
      </c>
      <c r="EI280" s="240" t="str">
        <f t="shared" ca="1" si="452"/>
        <v>0,379437456728719-0,916043054106412i</v>
      </c>
      <c r="EJ280" s="240" t="str">
        <f t="shared" ca="1" si="453"/>
        <v>0,766453668077183+0,629012269543602i</v>
      </c>
      <c r="EK280" s="240" t="str">
        <f t="shared" ca="1" si="454"/>
        <v>-0,824416968065356+0,550857806798893i</v>
      </c>
      <c r="EL280" s="240" t="str">
        <f t="shared" ca="1" si="455"/>
        <v>-0,287822441081165-0,948823430863424i</v>
      </c>
      <c r="EM280" s="240" t="str">
        <f t="shared" ca="1" si="456"/>
        <v>0,99151785689687-2,17669757335081E-13i</v>
      </c>
      <c r="EN280" s="240"/>
      <c r="EO280" s="240"/>
      <c r="EP280" s="240"/>
    </row>
    <row r="281" spans="1:146">
      <c r="A281" s="268">
        <f t="shared" si="323"/>
        <v>3.5351562500000027E-3</v>
      </c>
      <c r="B281" s="267">
        <v>181</v>
      </c>
      <c r="C281" s="266">
        <f t="shared" si="324"/>
        <v>36200</v>
      </c>
      <c r="N281" s="265">
        <f t="shared" ca="1" si="327"/>
        <v>2.9907617294757349</v>
      </c>
      <c r="O281" s="240">
        <f t="shared" ca="1" si="328"/>
        <v>0.99076172947573471</v>
      </c>
      <c r="P281" s="240" t="str">
        <f t="shared" ca="1" si="329"/>
        <v>-0,264248792869069+0,954872441774811i</v>
      </c>
      <c r="Q281" s="240" t="str">
        <f t="shared" ca="1" si="330"/>
        <v>-0,849804681064685-0,509353323965101i</v>
      </c>
      <c r="R281" s="240" t="str">
        <f t="shared" ca="1" si="331"/>
        <v>0,717556292472718-0,683170382647372i</v>
      </c>
      <c r="S281" s="240" t="str">
        <f t="shared" ca="1" si="332"/>
        <v>0,46704184624697+0,873773837127188i</v>
      </c>
      <c r="T281" s="240" t="str">
        <f t="shared" ca="1" si="333"/>
        <v>-0,966688329810127+0,217077123628114i</v>
      </c>
      <c r="U281" s="241" t="str">
        <f t="shared" ca="1" si="334"/>
        <v>0,0486143738779857-0,989568313582342i</v>
      </c>
      <c r="V281" s="240" t="str">
        <f t="shared" ca="1" si="335"/>
        <v>0,940756182390298+0,310783863622583i</v>
      </c>
      <c r="W281" s="240" t="str">
        <f t="shared" ca="1" si="336"/>
        <v>-0,550437724911769+0,823788271091368i</v>
      </c>
      <c r="X281" s="240" t="str">
        <f t="shared" ca="1" si="337"/>
        <v>-0,647138655531427-0,750213546339125i</v>
      </c>
      <c r="Y281" s="240" t="str">
        <f t="shared" ca="1" si="338"/>
        <v>0,895637995482516-0,423605223813173i</v>
      </c>
      <c r="Z281" s="240" t="str">
        <f t="shared" ca="1" si="339"/>
        <v>0,169382496582608+0,97617538098704i</v>
      </c>
      <c r="AA281" s="240" t="str">
        <f t="shared" ca="1" si="340"/>
        <v>-0,985990940945582-0,0971116314711829i</v>
      </c>
      <c r="AB281" s="240" t="str">
        <f t="shared" ca="1" si="341"/>
        <v>0,356570228827154-0,924373558961905i</v>
      </c>
      <c r="AC281" s="240" t="str">
        <f t="shared" ca="1" si="342"/>
        <v>0,795787283017675+0,590196073166448i</v>
      </c>
      <c r="AD281" s="240" t="str">
        <f t="shared" ca="1" si="343"/>
        <v>-0,781063470061389+0,609547914711725i</v>
      </c>
      <c r="AE281" s="240" t="str">
        <f t="shared" ca="1" si="344"/>
        <v>-0,379148099291771-0,915344483458106i</v>
      </c>
      <c r="AF281" s="240" t="str">
        <f t="shared" ca="1" si="345"/>
        <v>0,983310740168289-0,121279812266678i</v>
      </c>
      <c r="AG281" s="240" t="str">
        <f t="shared" ca="1" si="346"/>
        <v>-0,145374938638196+0,980038229769477i</v>
      </c>
      <c r="AH281" s="240" t="str">
        <f t="shared" ca="1" si="347"/>
        <v>-0,90576403866441-0,401497585118623i</v>
      </c>
      <c r="AI281" s="240" t="str">
        <f t="shared" ca="1" si="348"/>
        <v>0,628532587385794-0,765869173676463i</v>
      </c>
      <c r="AJ281" s="240" t="str">
        <f t="shared" ca="1" si="349"/>
        <v>0,570488719575476+0,810031743471133i</v>
      </c>
      <c r="AK281" s="240" t="str">
        <f t="shared" ca="1" si="350"/>
        <v>-0,932845826398334+0,333777573789729i</v>
      </c>
      <c r="AL281" s="240" t="str">
        <f t="shared" ca="1" si="351"/>
        <v>-0,0728849542603432-0,988077217648609i</v>
      </c>
      <c r="AM281" s="240" t="str">
        <f t="shared" ca="1" si="352"/>
        <v>0,971724520656724+0,193288024844294i</v>
      </c>
      <c r="AN281" s="240" t="str">
        <f t="shared" ca="1" si="353"/>
        <v>-0,445457698560865+0,884972453462031i</v>
      </c>
      <c r="AO281" s="240" t="str">
        <f t="shared" ca="1" si="354"/>
        <v>-0,734106018413506-0,665354911549332i</v>
      </c>
      <c r="AP281" s="240" t="str">
        <f t="shared" ca="1" si="355"/>
        <v>0,837048579460575-0,530055167144686i</v>
      </c>
      <c r="AQ281" s="240" t="str">
        <f t="shared" ca="1" si="356"/>
        <v>0,287602948877061+0,948099862035096i</v>
      </c>
      <c r="AR281" s="240" t="str">
        <f t="shared" ca="1" si="357"/>
        <v>0,287602948877061+0,948099862035096i</v>
      </c>
      <c r="AS281" s="240" t="str">
        <f t="shared" ca="1" si="358"/>
        <v>0,240735463269775-0,961069842060418i</v>
      </c>
      <c r="AT281" s="240" t="str">
        <f t="shared" ca="1" si="359"/>
        <v>0,862048892105051+0,488344665389315i</v>
      </c>
      <c r="AU281" s="240" t="str">
        <f t="shared" ca="1" si="360"/>
        <v>-0,700574337452506+0,700574337452301i</v>
      </c>
      <c r="AV281" s="240" t="str">
        <f t="shared" ca="1" si="361"/>
        <v>-0,488344665389088-0,862048892105181i</v>
      </c>
      <c r="AW281" s="240" t="str">
        <f t="shared" ca="1" si="362"/>
        <v>0,961069842060488-0,240735463269493i</v>
      </c>
      <c r="AX281" s="240" t="str">
        <f t="shared" ca="1" si="363"/>
        <v>-0,0243145100144079+0,99046333056631i</v>
      </c>
      <c r="AY281" s="240" t="str">
        <f t="shared" ca="1" si="364"/>
        <v>-0,948099862035016-0,287602948877326i</v>
      </c>
      <c r="AZ281" s="240" t="str">
        <f t="shared" ca="1" si="365"/>
        <v>0,530055167144944-0,837048579460412i</v>
      </c>
      <c r="BA281" s="240" t="str">
        <f t="shared" ca="1" si="366"/>
        <v>0,665354911549116+0,734106018413701i</v>
      </c>
      <c r="BB281" s="240" t="str">
        <f t="shared" ca="1" si="367"/>
        <v>-0,884972453462169+0,445457698560592i</v>
      </c>
      <c r="BC281" s="240" t="str">
        <f t="shared" ca="1" si="368"/>
        <v>-0,193288024844989-0,971724520656586i</v>
      </c>
      <c r="BD281" s="240" t="str">
        <f t="shared" ca="1" si="369"/>
        <v>0,988077217648588+0,0728849542606333i</v>
      </c>
      <c r="BE281" s="240" t="str">
        <f t="shared" ca="1" si="370"/>
        <v>-0,33377757378999+0,932845826398241i</v>
      </c>
      <c r="BF281" s="240" t="str">
        <f t="shared" ca="1" si="371"/>
        <v>-0,810031743471079-0,570488719575552i</v>
      </c>
      <c r="BG281" s="240" t="str">
        <f t="shared" ca="1" si="372"/>
        <v>0,76586917367645-0,628532587385809i</v>
      </c>
      <c r="BH281" s="240" t="str">
        <f t="shared" ca="1" si="373"/>
        <v>0,401497585118808+0,905764038664328i</v>
      </c>
      <c r="BI281" s="240" t="str">
        <f t="shared" ca="1" si="374"/>
        <v>-0,980038229769416+0,145374938638604i</v>
      </c>
      <c r="BJ281" s="240" t="str">
        <f t="shared" ca="1" si="375"/>
        <v>0,121279812267064-0,983310740168242i</v>
      </c>
      <c r="BK281" s="240" t="str">
        <f t="shared" ca="1" si="376"/>
        <v>0,915344483458038+0,379148099291935i</v>
      </c>
      <c r="BL281" s="240" t="str">
        <f t="shared" ca="1" si="377"/>
        <v>-0,609547914711798+0,78106347006133i</v>
      </c>
      <c r="BM281" s="240" t="str">
        <f t="shared" ca="1" si="378"/>
        <v>-0,590196073166543-0,795787283017605i</v>
      </c>
      <c r="BN281" s="240" t="str">
        <f t="shared" ca="1" si="379"/>
        <v>0,924373558961795-0,356570228827441i</v>
      </c>
      <c r="BO281" s="240" t="str">
        <f t="shared" ca="1" si="380"/>
        <v>0,0971116314706904+0,985990940945631i</v>
      </c>
      <c r="BP281" s="240" t="str">
        <f t="shared" ca="1" si="381"/>
        <v>-0,976175380986991-0,169382496582888i</v>
      </c>
      <c r="BQ281" s="240" t="str">
        <f t="shared" ca="1" si="382"/>
        <v>0,423605223813264-0,895637995482474i</v>
      </c>
      <c r="BR281" s="240" t="str">
        <f t="shared" ca="1" si="383"/>
        <v>0,750213546339133+0,647138655531418i</v>
      </c>
      <c r="BS281" s="240" t="str">
        <f t="shared" ca="1" si="384"/>
        <v>-0,823788271091244+0,550437724911954i</v>
      </c>
      <c r="BT281" s="240" t="str">
        <f t="shared" ca="1" si="385"/>
        <v>-0,310783863622969-0,940756182390171i</v>
      </c>
      <c r="BU281" s="240" t="str">
        <f t="shared" ca="1" si="386"/>
        <v>0,989568313582361-0,0486143738775932i</v>
      </c>
      <c r="BV281" s="240" t="str">
        <f t="shared" ca="1" si="387"/>
        <v>-0,217077123628291+0,966688329810088i</v>
      </c>
      <c r="BW281" s="240" t="str">
        <f t="shared" ca="1" si="388"/>
        <v>-0,873773837127202-0,467041846246945i</v>
      </c>
      <c r="BX281" s="240" t="str">
        <f t="shared" ca="1" si="389"/>
        <v>0,683170382647238-0,717556292472845i</v>
      </c>
      <c r="BY281" s="240" t="str">
        <f t="shared" ca="1" si="390"/>
        <v>0,509353323965383+0,849804681064517i</v>
      </c>
      <c r="BZ281" s="240" t="str">
        <f t="shared" ca="1" si="391"/>
        <v>-0,954872441774939+0,264248792868605i</v>
      </c>
      <c r="CA281" s="240" t="str">
        <f t="shared" ca="1" si="392"/>
        <v>2,90816636853419E-13-0,990761729475735i</v>
      </c>
      <c r="CB281" s="240" t="str">
        <f t="shared" ca="1" si="393"/>
        <v>0,954872441774784+0,264248792869164i</v>
      </c>
      <c r="CC281" s="240" t="str">
        <f t="shared" ca="1" si="394"/>
        <v>-0,509353323965013+0,849804681064739i</v>
      </c>
      <c r="CD281" s="240" t="str">
        <f t="shared" ca="1" si="395"/>
        <v>-0,683170382647509-0,717556292472587i</v>
      </c>
      <c r="CE281" s="240" t="str">
        <f t="shared" ca="1" si="396"/>
        <v>0,873773837126999-0,467041846247326i</v>
      </c>
      <c r="CF281" s="240" t="str">
        <f t="shared" ca="1" si="397"/>
        <v>0,217077123627723+0,966688329810215i</v>
      </c>
      <c r="CG281" s="240" t="str">
        <f t="shared" ca="1" si="398"/>
        <v>-0,989568313582333-0,0486143738781742i</v>
      </c>
      <c r="CH281" s="240" t="str">
        <f t="shared" ca="1" si="399"/>
        <v>0,310783863622559-0,940756182390306i</v>
      </c>
      <c r="CI281" s="240" t="str">
        <f t="shared" ca="1" si="400"/>
        <v>0,8237882710915+0,550437724911571i</v>
      </c>
      <c r="CJ281" s="240" t="str">
        <f t="shared" ca="1" si="401"/>
        <v>-0,750213546338869+0,647138655531723i</v>
      </c>
      <c r="CK281" s="240" t="str">
        <f t="shared" ca="1" si="402"/>
        <v>-0,423605223812713-0,895637995482734i</v>
      </c>
      <c r="CL281" s="240" t="str">
        <f t="shared" ca="1" si="403"/>
        <v>0,97617538098709-0,169382496582315i</v>
      </c>
      <c r="CM281" s="240" t="str">
        <f t="shared" ca="1" si="404"/>
        <v>-0,0971116314712692+0,985990940945573i</v>
      </c>
      <c r="CN281" s="240" t="str">
        <f t="shared" ca="1" si="405"/>
        <v>-0,924373558961951-0,356570228827038i</v>
      </c>
      <c r="CO281" s="240" t="str">
        <f t="shared" ca="1" si="406"/>
        <v>0,590196073166218-0,795787283017846i</v>
      </c>
      <c r="CP281" s="240" t="str">
        <f t="shared" ca="1" si="407"/>
        <v>0,609547914712117+0,781063470061082i</v>
      </c>
      <c r="CQ281" s="240" t="str">
        <f t="shared" ca="1" si="408"/>
        <v>-0,915344483458261+0,379148099291398i</v>
      </c>
      <c r="CR281" s="240" t="str">
        <f t="shared" ca="1" si="409"/>
        <v>-0,121279812266486-0,983310740168313i</v>
      </c>
      <c r="CS281" s="240" t="str">
        <f t="shared" ca="1" si="410"/>
        <v>0,98003822976948+0,145374938638177i</v>
      </c>
      <c r="CT281" s="240" t="str">
        <f t="shared" ca="1" si="411"/>
        <v>-0,401497585118413+0,905764038664504i</v>
      </c>
      <c r="CU281" s="240" t="str">
        <f t="shared" ca="1" si="412"/>
        <v>-0,765869173676707-0,628532587385497i</v>
      </c>
      <c r="CV281" s="240" t="str">
        <f t="shared" ca="1" si="413"/>
        <v>0,810031743471398-0,5704887195751i</v>
      </c>
      <c r="CW281" s="240" t="str">
        <f t="shared" ca="1" si="414"/>
        <v>0,333777573789442+0,932845826398437i</v>
      </c>
      <c r="CX281" s="240" t="str">
        <f t="shared" ca="1" si="415"/>
        <v>-0,98807721764863+0,0728849542600532i</v>
      </c>
      <c r="CY281" s="240" t="str">
        <f t="shared" ca="1" si="416"/>
        <v>0,193288024844565-0,97172452065667i</v>
      </c>
      <c r="CZ281" s="240" t="str">
        <f t="shared" ca="1" si="417"/>
        <v>0,884972453462363+0,445457698560207i</v>
      </c>
      <c r="DA281" s="240" t="str">
        <f t="shared" ca="1" si="418"/>
        <v>-0,665354911548817+0,734106018413972i</v>
      </c>
      <c r="DB281" s="240" t="str">
        <f t="shared" ca="1" si="419"/>
        <v>-0,530055167144429-0,837048579460738i</v>
      </c>
      <c r="DC281" s="240" t="str">
        <f t="shared" ca="1" si="420"/>
        <v>0,948099862035184-0,287602948876769i</v>
      </c>
      <c r="DD281" s="240" t="str">
        <f t="shared" ca="1" si="421"/>
        <v>0,0243145100148398+0,9904633305663i</v>
      </c>
      <c r="DE281" s="240" t="str">
        <f t="shared" ca="1" si="422"/>
        <v>-0,961069842060593-0,240735463269074i</v>
      </c>
      <c r="DF281" s="240" t="str">
        <f t="shared" ca="1" si="423"/>
        <v>0,488344665388736-0,86204889210538i</v>
      </c>
      <c r="DG281" s="240" t="str">
        <f t="shared" ca="1" si="424"/>
        <v>0,700574337452115+0,700574337452692i</v>
      </c>
      <c r="DH281" s="240" t="str">
        <f t="shared" ca="1" si="425"/>
        <v>-0,862048892105338+0,48834466538881i</v>
      </c>
      <c r="DI281" s="240" t="str">
        <f t="shared" ca="1" si="426"/>
        <v>-0,240735463269211-0,961069842060559i</v>
      </c>
      <c r="DJ281" s="240" t="str">
        <f t="shared" ca="1" si="427"/>
        <v>0,990463330566303+0,0243145100146986i</v>
      </c>
      <c r="DK281" s="240" t="str">
        <f t="shared" ca="1" si="428"/>
        <v>-0,287602948876634+0,948099862035226i</v>
      </c>
      <c r="DL281" s="240" t="str">
        <f t="shared" ca="1" si="429"/>
        <v>-0,837048579460784-0,530055167144358i</v>
      </c>
      <c r="DM281" s="240" t="str">
        <f t="shared" ca="1" si="430"/>
        <v>0,734106018413877-0,665354911548921i</v>
      </c>
      <c r="DN281" s="240" t="str">
        <f t="shared" ca="1" si="431"/>
        <v>0,445457698560333+0,884972453462299i</v>
      </c>
      <c r="DO281" s="240" t="str">
        <f t="shared" ca="1" si="432"/>
        <v>-0,971724520656643+0,193288024844704i</v>
      </c>
      <c r="DP281" s="240" t="str">
        <f t="shared" ca="1" si="433"/>
        <v>0,0728849542599123-0,988077217648641i</v>
      </c>
      <c r="DQ281" s="240" t="str">
        <f t="shared" ca="1" si="434"/>
        <v>0,932845826398484+0,333777573789309i</v>
      </c>
      <c r="DR281" s="240" t="str">
        <f t="shared" ca="1" si="435"/>
        <v>-0,570488719575767+0,810031743470928i</v>
      </c>
      <c r="DS281" s="240" t="str">
        <f t="shared" ca="1" si="436"/>
        <v>-0,628532587385562-0,765869173676654i</v>
      </c>
      <c r="DT281" s="240" t="str">
        <f t="shared" ca="1" si="437"/>
        <v>0,905764038664446-0,401497585118542i</v>
      </c>
      <c r="DU281" s="240" t="str">
        <f t="shared" ca="1" si="438"/>
        <v>0,145374938638316+0,980038229769459i</v>
      </c>
      <c r="DV281" s="240" t="str">
        <f t="shared" ca="1" si="439"/>
        <v>-0,98331074016833-0,121279812266347i</v>
      </c>
      <c r="DW281" s="240" t="str">
        <f t="shared" ca="1" si="440"/>
        <v>0,379148099292204-0,915344483457927i</v>
      </c>
      <c r="DX281" s="240" t="str">
        <f t="shared" ca="1" si="441"/>
        <v>0,781063470061169+0,609547914712005i</v>
      </c>
      <c r="DY281" s="240" t="str">
        <f t="shared" ca="1" si="442"/>
        <v>-0,795787283017796+0,590196073166286i</v>
      </c>
      <c r="DZ281" s="240" t="str">
        <f t="shared" ca="1" si="443"/>
        <v>-0,35657022882717-0,924373558961899i</v>
      </c>
      <c r="EA281" s="240" t="str">
        <f t="shared" ca="1" si="444"/>
        <v>0,985990940945559-0,0971116314714098i</v>
      </c>
      <c r="EB281" s="240" t="str">
        <f t="shared" ca="1" si="445"/>
        <v>-0,169382496582231+0,976175380987105i</v>
      </c>
      <c r="EC281" s="240" t="str">
        <f t="shared" ca="1" si="446"/>
        <v>-0,895637995482361-0,423605223813501i</v>
      </c>
      <c r="ED281" s="240" t="str">
        <f t="shared" ca="1" si="447"/>
        <v>0,647138655531659-0,750213546338925i</v>
      </c>
      <c r="EE281" s="240" t="str">
        <f t="shared" ca="1" si="448"/>
        <v>0,550437724911736+0,82378827109139i</v>
      </c>
      <c r="EF281" s="240" t="str">
        <f t="shared" ca="1" si="449"/>
        <v>-0,940756182390262+0,310783863622694i</v>
      </c>
      <c r="EG281" s="240" t="str">
        <f t="shared" ca="1" si="450"/>
        <v>-0,048614373878259-0,989568313582329i</v>
      </c>
      <c r="EH281" s="240" t="str">
        <f t="shared" ca="1" si="451"/>
        <v>0,966688329810024+0,217077123628574i</v>
      </c>
      <c r="EI281" s="240" t="str">
        <f t="shared" ca="1" si="452"/>
        <v>-0,467041846247251+0,873773837127038i</v>
      </c>
      <c r="EJ281" s="240" t="str">
        <f t="shared" ca="1" si="453"/>
        <v>-0,717556292472684-0,683170382647407i</v>
      </c>
      <c r="EK281" s="240" t="str">
        <f t="shared" ca="1" si="454"/>
        <v>0,849804681064666-0,509353323965133i</v>
      </c>
      <c r="EL281" s="240" t="str">
        <f t="shared" ca="1" si="455"/>
        <v>0,264248792869356+0,954872441774731i</v>
      </c>
      <c r="EM281" s="240" t="str">
        <f t="shared" ca="1" si="456"/>
        <v>-0,990761729475735+4,32095837930422E-13i</v>
      </c>
      <c r="EN281" s="240"/>
      <c r="EO281" s="240"/>
      <c r="EP281" s="240"/>
    </row>
    <row r="282" spans="1:146">
      <c r="A282" s="268">
        <f t="shared" si="323"/>
        <v>3.5546875000000027E-3</v>
      </c>
      <c r="B282" s="267">
        <v>182</v>
      </c>
      <c r="C282" s="266">
        <f t="shared" si="324"/>
        <v>36400</v>
      </c>
      <c r="N282" s="265">
        <f t="shared" ca="1" si="327"/>
        <v>2.989852451234837</v>
      </c>
      <c r="O282" s="240">
        <f t="shared" ca="1" si="328"/>
        <v>0.98985245123483689</v>
      </c>
      <c r="P282" s="240" t="str">
        <f t="shared" ca="1" si="329"/>
        <v>-0,240514526678726+0,960187813749021i</v>
      </c>
      <c r="Q282" s="240" t="str">
        <f t="shared" ca="1" si="330"/>
        <v>-0,872971925311344-0,46661321545132i</v>
      </c>
      <c r="R282" s="240" t="str">
        <f t="shared" ca="1" si="331"/>
        <v>0,664744277603999-0,733432287677842i</v>
      </c>
      <c r="S282" s="240" t="str">
        <f t="shared" ca="1" si="332"/>
        <v>0,549932556987521+0,823032233864981i</v>
      </c>
      <c r="T282" s="240" t="str">
        <f t="shared" ca="1" si="333"/>
        <v>-0,931989700867038+0,3334712471764i</v>
      </c>
      <c r="U282" s="241" t="str">
        <f t="shared" ca="1" si="334"/>
        <v>-0,0970225066182204-0,985086041127947i</v>
      </c>
      <c r="V282" s="240" t="str">
        <f t="shared" ca="1" si="335"/>
        <v>0,979138793092559+0,1452415198105i</v>
      </c>
      <c r="W282" s="240" t="str">
        <f t="shared" ca="1" si="336"/>
        <v>-0,37880013357354+0,914504419901995i</v>
      </c>
      <c r="X282" s="240" t="str">
        <f t="shared" ca="1" si="337"/>
        <v>-0,795056943886407-0,589654416750712i</v>
      </c>
      <c r="Y282" s="240" t="str">
        <f t="shared" ca="1" si="338"/>
        <v>0,76516629209124-0,627955747376324i</v>
      </c>
      <c r="Z282" s="240" t="str">
        <f t="shared" ca="1" si="339"/>
        <v>0,423216457269943+0,89481601768827i</v>
      </c>
      <c r="AA282" s="240" t="str">
        <f t="shared" ca="1" si="340"/>
        <v>-0,970832713942194+0,19311063345981i</v>
      </c>
      <c r="AB282" s="240" t="str">
        <f t="shared" ca="1" si="341"/>
        <v>0,048569757709421-0,988660130606906i</v>
      </c>
      <c r="AC282" s="240" t="str">
        <f t="shared" ca="1" si="342"/>
        <v>0,947229737010009+0,287338999336262i</v>
      </c>
      <c r="AD282" s="240" t="str">
        <f t="shared" ca="1" si="343"/>
        <v>-0,50888586152622+0,849024767103017i</v>
      </c>
      <c r="AE282" s="240" t="str">
        <f t="shared" ca="1" si="344"/>
        <v>-0,699931380642287-0,699931380642272i</v>
      </c>
      <c r="AF282" s="240" t="str">
        <f t="shared" ca="1" si="345"/>
        <v>0,849024767103013-0,508885861526226i</v>
      </c>
      <c r="AG282" s="240" t="str">
        <f t="shared" ca="1" si="346"/>
        <v>0,287338999336267+0,947229737010007i</v>
      </c>
      <c r="AH282" s="240" t="str">
        <f t="shared" ca="1" si="347"/>
        <v>-0,988660130606905+0,0485697577094279i</v>
      </c>
      <c r="AI282" s="240" t="str">
        <f t="shared" ca="1" si="348"/>
        <v>0,193110633459901-0,970832713942176i</v>
      </c>
      <c r="AJ282" s="240" t="str">
        <f t="shared" ca="1" si="349"/>
        <v>0,894816017688276+0,42321645726993i</v>
      </c>
      <c r="AK282" s="240" t="str">
        <f t="shared" ca="1" si="350"/>
        <v>-0,627955747376313+0,765166292091249i</v>
      </c>
      <c r="AL282" s="240" t="str">
        <f t="shared" ca="1" si="351"/>
        <v>-0,589654416750961-0,795056943886223i</v>
      </c>
      <c r="AM282" s="240" t="str">
        <f t="shared" ca="1" si="352"/>
        <v>0,914504419901879-0,378800133573819i</v>
      </c>
      <c r="AN282" s="240" t="str">
        <f t="shared" ca="1" si="353"/>
        <v>0,145241519810799+0,979138793092514i</v>
      </c>
      <c r="AO282" s="240" t="str">
        <f t="shared" ca="1" si="354"/>
        <v>-0,985086041127977-0,0970225066179197i</v>
      </c>
      <c r="AP282" s="240" t="str">
        <f t="shared" ca="1" si="355"/>
        <v>0,333471247176113-0,931989700867141i</v>
      </c>
      <c r="AQ282" s="240" t="str">
        <f t="shared" ca="1" si="356"/>
        <v>0,823032233865152+0,549932556987267i</v>
      </c>
      <c r="AR282" s="240" t="str">
        <f t="shared" ca="1" si="357"/>
        <v>0,823032233865152+0,549932556987267i</v>
      </c>
      <c r="AS282" s="240" t="str">
        <f t="shared" ca="1" si="358"/>
        <v>-0,466613215451657-0,872971925311165i</v>
      </c>
      <c r="AT282" s="240" t="str">
        <f t="shared" ca="1" si="359"/>
        <v>0,960187813748923-0,240514526679116i</v>
      </c>
      <c r="AU282" s="240" t="str">
        <f t="shared" ca="1" si="360"/>
        <v>4,14723291332256E-13+0,989852451234837i</v>
      </c>
      <c r="AV282" s="240" t="str">
        <f t="shared" ca="1" si="361"/>
        <v>-0,960187813749124-0,240514526678311i</v>
      </c>
      <c r="AW282" s="240" t="str">
        <f t="shared" ca="1" si="362"/>
        <v>0,46661321545095-0,872971925311542i</v>
      </c>
      <c r="AX282" s="240" t="str">
        <f t="shared" ca="1" si="363"/>
        <v>0,733432287678106+0,664744277603707i</v>
      </c>
      <c r="AY282" s="240" t="str">
        <f t="shared" ca="1" si="364"/>
        <v>-0,823032233864706+0,549932556987933i</v>
      </c>
      <c r="AZ282" s="240" t="str">
        <f t="shared" ca="1" si="365"/>
        <v>-0,333471247176867-0,931989700866871i</v>
      </c>
      <c r="BA282" s="240" t="str">
        <f t="shared" ca="1" si="366"/>
        <v>0,985086041127899-0,0970225066187172i</v>
      </c>
      <c r="BB282" s="240" t="str">
        <f t="shared" ca="1" si="367"/>
        <v>-0,14524151981098+0,979138793092487i</v>
      </c>
      <c r="BC282" s="240" t="str">
        <f t="shared" ca="1" si="368"/>
        <v>-0,914504419901809-0,378800133573989i</v>
      </c>
      <c r="BD282" s="240" t="str">
        <f t="shared" ca="1" si="369"/>
        <v>0,589654416751097-0,795056943886122i</v>
      </c>
      <c r="BE282" s="240" t="str">
        <f t="shared" ca="1" si="370"/>
        <v>0,627955747375954+0,765166292091544i</v>
      </c>
      <c r="BF282" s="240" t="str">
        <f t="shared" ca="1" si="371"/>
        <v>-0,894816017688475+0,42321645726951i</v>
      </c>
      <c r="BG282" s="240" t="str">
        <f t="shared" ca="1" si="372"/>
        <v>-0,193110633459445-0,970832713942266i</v>
      </c>
      <c r="BH282" s="240" t="str">
        <f t="shared" ca="1" si="373"/>
        <v>0,988660130606886+0,0485697577098217i</v>
      </c>
      <c r="BI282" s="240" t="str">
        <f t="shared" ca="1" si="374"/>
        <v>-0,287338999336646+0,947229737009893i</v>
      </c>
      <c r="BJ282" s="240" t="str">
        <f t="shared" ca="1" si="375"/>
        <v>-0,849024767102811-0,508885861526565i</v>
      </c>
      <c r="BK282" s="240" t="str">
        <f t="shared" ca="1" si="376"/>
        <v>0,699931380642556-0,699931380642003i</v>
      </c>
      <c r="BL282" s="240" t="str">
        <f t="shared" ca="1" si="377"/>
        <v>0,508885861525894+0,849024767103212i</v>
      </c>
      <c r="BM282" s="240" t="str">
        <f t="shared" ca="1" si="378"/>
        <v>-0,94722973701012+0,287338999335897i</v>
      </c>
      <c r="BN282" s="240" t="str">
        <f t="shared" ca="1" si="379"/>
        <v>-0,0485697577090412-0,988660130606924i</v>
      </c>
      <c r="BO282" s="240" t="str">
        <f t="shared" ca="1" si="380"/>
        <v>0,97083271394212+0,193110633460184i</v>
      </c>
      <c r="BP282" s="240" t="str">
        <f t="shared" ca="1" si="381"/>
        <v>-0,423216457270191+0,894816017688152i</v>
      </c>
      <c r="BQ282" s="240" t="str">
        <f t="shared" ca="1" si="382"/>
        <v>-0,765166292091066-0,627955747376537i</v>
      </c>
      <c r="BR282" s="240" t="str">
        <f t="shared" ca="1" si="383"/>
        <v>0,79505694388657-0,589654416750492i</v>
      </c>
      <c r="BS282" s="240" t="str">
        <f t="shared" ca="1" si="384"/>
        <v>0,378800133573293+0,914504419902097i</v>
      </c>
      <c r="BT282" s="240" t="str">
        <f t="shared" ca="1" si="385"/>
        <v>-0,979138793092597+0,145241519810235i</v>
      </c>
      <c r="BU282" s="240" t="str">
        <f t="shared" ca="1" si="386"/>
        <v>0,0970225066185149-0,985086041127919i</v>
      </c>
      <c r="BV282" s="240" t="str">
        <f t="shared" ca="1" si="387"/>
        <v>0,931989700866949+0,33347124717665i</v>
      </c>
      <c r="BW282" s="240" t="str">
        <f t="shared" ca="1" si="388"/>
        <v>-0,549932556987765+0,823032233864819i</v>
      </c>
      <c r="BX282" s="240" t="str">
        <f t="shared" ca="1" si="389"/>
        <v>-0,664744277603878-0,733432287677951i</v>
      </c>
      <c r="BY282" s="240" t="str">
        <f t="shared" ca="1" si="390"/>
        <v>0,872971925311446-0,466613215451129i</v>
      </c>
      <c r="BZ282" s="240" t="str">
        <f t="shared" ca="1" si="391"/>
        <v>0,240514526678562+0,960187813749062i</v>
      </c>
      <c r="CA282" s="240" t="str">
        <f t="shared" ca="1" si="392"/>
        <v>-0,989852451234837-1,83352172262397E-13i</v>
      </c>
      <c r="CB282" s="240" t="str">
        <f t="shared" ca="1" si="393"/>
        <v>0,240514526678919-0,960187813748973i</v>
      </c>
      <c r="CC282" s="240" t="str">
        <f t="shared" ca="1" si="394"/>
        <v>0,872971925311274+0,466613215451453i</v>
      </c>
      <c r="CD282" s="240" t="str">
        <f t="shared" ca="1" si="395"/>
        <v>-0,664744277604151+0,733432287677705i</v>
      </c>
      <c r="CE282" s="240" t="str">
        <f t="shared" ca="1" si="396"/>
        <v>-0,54993255698746-0,823032233865023i</v>
      </c>
      <c r="CF282" s="240" t="str">
        <f t="shared" ca="1" si="397"/>
        <v>0,931989700867073-0,333471247176304i</v>
      </c>
      <c r="CG282" s="240" t="str">
        <f t="shared" ca="1" si="398"/>
        <v>0,09702250661815+0,985086041127954i</v>
      </c>
      <c r="CH282" s="240" t="str">
        <f t="shared" ca="1" si="399"/>
        <v>-0,979138793092544-0,145241519810598i</v>
      </c>
      <c r="CI282" s="240" t="str">
        <f t="shared" ca="1" si="400"/>
        <v>0,378800133573606-0,914504419901967i</v>
      </c>
      <c r="CJ282" s="240" t="str">
        <f t="shared" ca="1" si="401"/>
        <v>0,795056943886351+0,589654416750786i</v>
      </c>
      <c r="CK282" s="240" t="str">
        <f t="shared" ca="1" si="402"/>
        <v>-0,765166292091281+0,627955747376275i</v>
      </c>
      <c r="CL282" s="240" t="str">
        <f t="shared" ca="1" si="403"/>
        <v>-0,42321645726986-0,894816017688309i</v>
      </c>
      <c r="CM282" s="240" t="str">
        <f t="shared" ca="1" si="404"/>
        <v>0,970832713942186-0,193110633459852i</v>
      </c>
      <c r="CN282" s="240" t="str">
        <f t="shared" ca="1" si="405"/>
        <v>-0,0485697577094075+0,988660130606906i</v>
      </c>
      <c r="CO282" s="240" t="str">
        <f t="shared" ca="1" si="406"/>
        <v>-0,947229737010005-0,287338999336275i</v>
      </c>
      <c r="CP282" s="240" t="str">
        <f t="shared" ca="1" si="407"/>
        <v>0,508885861526209-0,849024767103024i</v>
      </c>
      <c r="CQ282" s="240" t="str">
        <f t="shared" ca="1" si="408"/>
        <v>0,699931380642277+0,699931380642282i</v>
      </c>
      <c r="CR282" s="240" t="str">
        <f t="shared" ca="1" si="409"/>
        <v>-0,849024767102999+0,50888586152625i</v>
      </c>
      <c r="CS282" s="240" t="str">
        <f t="shared" ca="1" si="410"/>
        <v>-0,287338999336267-0,947229737010007i</v>
      </c>
      <c r="CT282" s="240" t="str">
        <f t="shared" ca="1" si="411"/>
        <v>0,988660130606904-0,0485697577094555i</v>
      </c>
      <c r="CU282" s="240" t="str">
        <f t="shared" ca="1" si="412"/>
        <v>-0,193110633459805+0,970832713942195i</v>
      </c>
      <c r="CV282" s="240" t="str">
        <f t="shared" ca="1" si="413"/>
        <v>-0,89481601768833-0,423216457269816i</v>
      </c>
      <c r="CW282" s="240" t="str">
        <f t="shared" ca="1" si="414"/>
        <v>0,627955747376238-0,765166292091311i</v>
      </c>
      <c r="CX282" s="240" t="str">
        <f t="shared" ca="1" si="415"/>
        <v>0,589654416750824+0,795056943886323i</v>
      </c>
      <c r="CY282" s="240" t="str">
        <f t="shared" ca="1" si="416"/>
        <v>-0,914504419901949+0,37880013357365i</v>
      </c>
      <c r="CZ282" s="240" t="str">
        <f t="shared" ca="1" si="417"/>
        <v>-0,145241519810645-0,979138793092537i</v>
      </c>
      <c r="DA282" s="240" t="str">
        <f t="shared" ca="1" si="418"/>
        <v>0,985086041127959+0,0970225066181022i</v>
      </c>
      <c r="DB282" s="240" t="str">
        <f t="shared" ca="1" si="419"/>
        <v>-0,333471247176312+0,93198970086707i</v>
      </c>
      <c r="DC282" s="240" t="str">
        <f t="shared" ca="1" si="420"/>
        <v>-0,82303223386505-0,549932556987419i</v>
      </c>
      <c r="DD282" s="240" t="str">
        <f t="shared" ca="1" si="421"/>
        <v>0,73343228767771-0,664744277604144i</v>
      </c>
      <c r="DE282" s="240" t="str">
        <f t="shared" ca="1" si="422"/>
        <v>0,466613215451496+0,872971925311251i</v>
      </c>
      <c r="DF282" s="240" t="str">
        <f t="shared" ca="1" si="423"/>
        <v>-0,960187813748975+0,240514526678911i</v>
      </c>
      <c r="DG282" s="240" t="str">
        <f t="shared" ca="1" si="424"/>
        <v>-2,31371119069859E-13-0,989852451234837i</v>
      </c>
      <c r="DH282" s="240" t="str">
        <f t="shared" ca="1" si="425"/>
        <v>0,960187813749073+0,240514526678516i</v>
      </c>
      <c r="DI282" s="240" t="str">
        <f t="shared" ca="1" si="426"/>
        <v>-0,466613215451087+0,872971925311468i</v>
      </c>
      <c r="DJ282" s="240" t="str">
        <f t="shared" ca="1" si="427"/>
        <v>-0,733432287677983-0,664744277603843i</v>
      </c>
      <c r="DK282" s="240" t="str">
        <f t="shared" ca="1" si="428"/>
        <v>0,823032233864792-0,549932556987804i</v>
      </c>
      <c r="DL282" s="240" t="str">
        <f t="shared" ca="1" si="429"/>
        <v>0,333471247176694+0,931989700866933i</v>
      </c>
      <c r="DM282" s="240" t="str">
        <f t="shared" ca="1" si="430"/>
        <v>-0,985086041127914+0,0970225066185627i</v>
      </c>
      <c r="DN282" s="240" t="str">
        <f t="shared" ca="1" si="431"/>
        <v>0,145241519810188-0,979138793092604i</v>
      </c>
      <c r="DO282" s="240" t="str">
        <f t="shared" ca="1" si="432"/>
        <v>0,914504419902126+0,378800133573223i</v>
      </c>
      <c r="DP282" s="240" t="str">
        <f t="shared" ca="1" si="433"/>
        <v>-0,589654416750453+0,795056943886599i</v>
      </c>
      <c r="DQ282" s="240" t="str">
        <f t="shared" ca="1" si="434"/>
        <v>-0,627955747376552-0,765166292091053i</v>
      </c>
      <c r="DR282" s="240" t="str">
        <f t="shared" ca="1" si="435"/>
        <v>0,894816017688132-0,423216457270235i</v>
      </c>
      <c r="DS282" s="240" t="str">
        <f t="shared" ca="1" si="436"/>
        <v>0,193110633460203+0,970832713942116i</v>
      </c>
      <c r="DT282" s="240" t="str">
        <f t="shared" ca="1" si="437"/>
        <v>-0,988660130606926-0,0485697577089933i</v>
      </c>
      <c r="DU282" s="240" t="str">
        <f t="shared" ca="1" si="438"/>
        <v>0,287338999335878-0,947229737010126i</v>
      </c>
      <c r="DV282" s="240" t="str">
        <f t="shared" ca="1" si="439"/>
        <v>0,849024767103236+0,508885861525853i</v>
      </c>
      <c r="DW282" s="240" t="str">
        <f t="shared" ca="1" si="440"/>
        <v>-0,699931380641989+0,69993138064257i</v>
      </c>
      <c r="DX282" s="240" t="str">
        <f t="shared" ca="1" si="441"/>
        <v>-0,508885861526606-0,849024767102786i</v>
      </c>
      <c r="DY282" s="240" t="str">
        <f t="shared" ca="1" si="442"/>
        <v>0,947229737010164-0,287338999335749i</v>
      </c>
      <c r="DZ282" s="240" t="str">
        <f t="shared" ca="1" si="443"/>
        <v>0,0485697577098697+0,988660130606883i</v>
      </c>
      <c r="EA282" s="240" t="str">
        <f t="shared" ca="1" si="444"/>
        <v>-0,970832713942276-0,193110633459398i</v>
      </c>
      <c r="EB282" s="240" t="str">
        <f t="shared" ca="1" si="445"/>
        <v>0,423216457269493-0,894816017688483i</v>
      </c>
      <c r="EC282" s="240" t="str">
        <f t="shared" ca="1" si="446"/>
        <v>0,765166292090968+0,627955747376657i</v>
      </c>
      <c r="ED282" s="240" t="str">
        <f t="shared" ca="1" si="447"/>
        <v>-0,795056943886679+0,589654416750344i</v>
      </c>
      <c r="EE282" s="240" t="str">
        <f t="shared" ca="1" si="448"/>
        <v>-0,378800133573098-0,914504419902178i</v>
      </c>
      <c r="EF282" s="240" t="str">
        <f t="shared" ca="1" si="449"/>
        <v>0,979138793092633-0,145241519809998i</v>
      </c>
      <c r="EG282" s="240" t="str">
        <f t="shared" ca="1" si="450"/>
        <v>-0,0970225066186414+0,985086041127906i</v>
      </c>
      <c r="EH282" s="240" t="str">
        <f t="shared" ca="1" si="451"/>
        <v>-0,931989700866887-0,333471247176822i</v>
      </c>
      <c r="EI282" s="240" t="str">
        <f t="shared" ca="1" si="452"/>
        <v>0,549932556987917-0,823032233864717i</v>
      </c>
      <c r="EJ282" s="240" t="str">
        <f t="shared" ca="1" si="453"/>
        <v>0,664744277603701+0,733432287678112i</v>
      </c>
      <c r="EK282" s="240" t="str">
        <f t="shared" ca="1" si="454"/>
        <v>-0,872971925311506+0,466613215451017i</v>
      </c>
      <c r="EL282" s="240" t="str">
        <f t="shared" ca="1" si="455"/>
        <v>-0,240514526678385-0,960187813749106i</v>
      </c>
      <c r="EM282" s="240" t="str">
        <f t="shared" ca="1" si="456"/>
        <v>0,989852451234837+3,66704344524794E-13i</v>
      </c>
      <c r="EN282" s="240"/>
      <c r="EO282" s="240"/>
      <c r="EP282" s="240"/>
    </row>
    <row r="283" spans="1:146">
      <c r="A283" s="268">
        <f t="shared" si="323"/>
        <v>3.5742187500000027E-3</v>
      </c>
      <c r="B283" s="267">
        <v>183</v>
      </c>
      <c r="C283" s="266">
        <f t="shared" si="324"/>
        <v>36600</v>
      </c>
      <c r="N283" s="265">
        <f t="shared" ca="1" si="327"/>
        <v>2.9887391020623566</v>
      </c>
      <c r="O283" s="240">
        <f t="shared" ca="1" si="328"/>
        <v>0.9887391020623566</v>
      </c>
      <c r="P283" s="240" t="str">
        <f t="shared" ca="1" si="329"/>
        <v>-0,216633963453449+0,964714847934624i</v>
      </c>
      <c r="Q283" s="240" t="str">
        <f t="shared" ca="1" si="330"/>
        <v>-0,893809561956857-0,422740439160448i</v>
      </c>
      <c r="R283" s="240" t="str">
        <f t="shared" ca="1" si="331"/>
        <v>0,608303530431063-0,779468938965614i</v>
      </c>
      <c r="S283" s="240" t="str">
        <f t="shared" ca="1" si="332"/>
        <v>0,62724944613833+0,764305661542707i</v>
      </c>
      <c r="T283" s="240" t="str">
        <f t="shared" ca="1" si="333"/>
        <v>-0,883165793504325+0,444548302359769i</v>
      </c>
      <c r="U283" s="241" t="str">
        <f t="shared" ca="1" si="334"/>
        <v>-0,240244004896461-0,959107830256007i</v>
      </c>
      <c r="V283" s="240" t="str">
        <f t="shared" ca="1" si="335"/>
        <v>0,988441312330483-0,0242648722532492i</v>
      </c>
      <c r="W283" s="240" t="str">
        <f t="shared" ca="1" si="336"/>
        <v>-0,192893429811244+0,969740757461874i</v>
      </c>
      <c r="X283" s="240" t="str">
        <f t="shared" ca="1" si="337"/>
        <v>-0,903914932950947-0,400677932927882i</v>
      </c>
      <c r="Y283" s="240" t="str">
        <f t="shared" ca="1" si="338"/>
        <v>0,588991195422999-0,79416269344591i</v>
      </c>
      <c r="Z283" s="240" t="str">
        <f t="shared" ca="1" si="339"/>
        <v>0,645817530233607+0,748681994968518i</v>
      </c>
      <c r="AA283" s="240" t="str">
        <f t="shared" ca="1" si="340"/>
        <v>-0,871990039001486+0,466088386284471i</v>
      </c>
      <c r="AB283" s="240" t="str">
        <f t="shared" ca="1" si="341"/>
        <v>-0,263709332334258-0,952923081883787i</v>
      </c>
      <c r="AC283" s="240" t="str">
        <f t="shared" ca="1" si="342"/>
        <v>0,987548122512265-0,0485151282547751i</v>
      </c>
      <c r="AD283" s="240" t="str">
        <f t="shared" ca="1" si="343"/>
        <v>-0,169036704379711+0,974182531417763i</v>
      </c>
      <c r="AE283" s="240" t="str">
        <f t="shared" ca="1" si="344"/>
        <v>-0,913475819388992-0,378374073290817i</v>
      </c>
      <c r="AF283" s="240" t="str">
        <f t="shared" ca="1" si="345"/>
        <v>0,569324074142608-0,808378074015332i</v>
      </c>
      <c r="AG283" s="240" t="str">
        <f t="shared" ca="1" si="346"/>
        <v>0,663996597997346+0,732607350355582i</v>
      </c>
      <c r="AH283" s="240" t="str">
        <f t="shared" ca="1" si="347"/>
        <v>-0,860289030304963+0,487347715993439i</v>
      </c>
      <c r="AI283" s="240" t="str">
        <f t="shared" ca="1" si="348"/>
        <v>-0,287015811130992-0,946164328279128i</v>
      </c>
      <c r="AJ283" s="240" t="str">
        <f t="shared" ca="1" si="349"/>
        <v>0,986060070631846-0,0727361605571413i</v>
      </c>
      <c r="AK283" s="240" t="str">
        <f t="shared" ca="1" si="350"/>
        <v>-0,145078157558149+0,978037494243757i</v>
      </c>
      <c r="AL283" s="240" t="str">
        <f t="shared" ca="1" si="351"/>
        <v>-0,922486462150637-0,355842295259959i</v>
      </c>
      <c r="AM283" s="240" t="str">
        <f t="shared" ca="1" si="352"/>
        <v>0,549314013328195-0,822106517860275i</v>
      </c>
      <c r="AN283" s="240" t="str">
        <f t="shared" ca="1" si="353"/>
        <v>0,681775699038963+0,716091410468669i</v>
      </c>
      <c r="AO283" s="240" t="str">
        <f t="shared" ca="1" si="354"/>
        <v>-0,848069815664914+0,508313485661315i</v>
      </c>
      <c r="AP283" s="240" t="str">
        <f t="shared" ca="1" si="355"/>
        <v>-0,310149402335119-0,938835640662541i</v>
      </c>
      <c r="AQ283" s="240" t="str">
        <f t="shared" ca="1" si="356"/>
        <v>0,983978053036079-0,0969133793157696i</v>
      </c>
      <c r="AR283" s="240" t="str">
        <f t="shared" ca="1" si="357"/>
        <v>0,983978053036079-0,0969133793157696i</v>
      </c>
      <c r="AS283" s="240" t="str">
        <f t="shared" ca="1" si="358"/>
        <v>-0,93094143356129-0,333096171136693i</v>
      </c>
      <c r="AT283" s="240" t="str">
        <f t="shared" ca="1" si="359"/>
        <v>0,528973066292558-0,835339755479244i</v>
      </c>
      <c r="AU283" s="240" t="str">
        <f t="shared" ca="1" si="360"/>
        <v>0,699144123892563+0,699144123892617i</v>
      </c>
      <c r="AV283" s="240" t="str">
        <f t="shared" ca="1" si="361"/>
        <v>-0,835339755479285+0,528973066292494i</v>
      </c>
      <c r="AW283" s="240" t="str">
        <f t="shared" ca="1" si="362"/>
        <v>-0,333096171136622-0,930941433561316i</v>
      </c>
      <c r="AX283" s="240" t="str">
        <f t="shared" ca="1" si="363"/>
        <v>0,981303323854336-0,121032221079793i</v>
      </c>
      <c r="AY283" s="240" t="str">
        <f t="shared" ca="1" si="364"/>
        <v>-0,0969133793158593+0,983978053036071i</v>
      </c>
      <c r="AZ283" s="240" t="str">
        <f t="shared" ca="1" si="365"/>
        <v>-0,938835640662517-0,310149402335192i</v>
      </c>
      <c r="BA283" s="240" t="str">
        <f t="shared" ca="1" si="366"/>
        <v>0,508313485661392-0,848069815664867i</v>
      </c>
      <c r="BB283" s="240" t="str">
        <f t="shared" ca="1" si="367"/>
        <v>0,716091410468627+0,681775699039009i</v>
      </c>
      <c r="BC283" s="240" t="str">
        <f t="shared" ca="1" si="368"/>
        <v>-0,822106517860317+0,549314013328131i</v>
      </c>
      <c r="BD283" s="240" t="str">
        <f t="shared" ca="1" si="369"/>
        <v>-0,355842295259875-0,92248646215067i</v>
      </c>
      <c r="BE283" s="240" t="str">
        <f t="shared" ca="1" si="370"/>
        <v>0,978037494243697-0,145078157558561i</v>
      </c>
      <c r="BF283" s="240" t="str">
        <f t="shared" ca="1" si="371"/>
        <v>-0,0727361605569229+0,986060070631862i</v>
      </c>
      <c r="BG283" s="240" t="str">
        <f t="shared" ca="1" si="372"/>
        <v>-0,94616432827913-0,287015811130984i</v>
      </c>
      <c r="BH283" s="240" t="str">
        <f t="shared" ca="1" si="373"/>
        <v>0,487347715993506-0,860289030304925i</v>
      </c>
      <c r="BI283" s="240" t="str">
        <f t="shared" ca="1" si="374"/>
        <v>0,73260735035539+0,663996597997558i</v>
      </c>
      <c r="BJ283" s="240" t="str">
        <f t="shared" ca="1" si="375"/>
        <v>-0,808378074015553+0,569324074142293i</v>
      </c>
      <c r="BK283" s="240" t="str">
        <f t="shared" ca="1" si="376"/>
        <v>-0,378374073291201-0,913475819388834i</v>
      </c>
      <c r="BL283" s="240" t="str">
        <f t="shared" ca="1" si="377"/>
        <v>0,974182531417712-0,16903670438001i</v>
      </c>
      <c r="BM283" s="240" t="str">
        <f t="shared" ca="1" si="378"/>
        <v>-0,0485151282546476+0,98754812251227i</v>
      </c>
      <c r="BN283" s="240" t="str">
        <f t="shared" ca="1" si="379"/>
        <v>-0,952923081883765-0,263709332334338i</v>
      </c>
      <c r="BO283" s="240" t="str">
        <f t="shared" ca="1" si="380"/>
        <v>0,466088386284637-0,871990039001397i</v>
      </c>
      <c r="BP283" s="240" t="str">
        <f t="shared" ca="1" si="381"/>
        <v>0,748681994968275+0,645817530233888i</v>
      </c>
      <c r="BQ283" s="240" t="str">
        <f t="shared" ca="1" si="382"/>
        <v>-0,794162693446194+0,588991195422616i</v>
      </c>
      <c r="BR283" s="240" t="str">
        <f t="shared" ca="1" si="383"/>
        <v>-0,400677932928179-0,903914932950815i</v>
      </c>
      <c r="BS283" s="240" t="str">
        <f t="shared" ca="1" si="384"/>
        <v>0,969740757461832-0,192893429811458i</v>
      </c>
      <c r="BT283" s="240" t="str">
        <f t="shared" ca="1" si="385"/>
        <v>-0,0242648722532375+0,988441312330484i</v>
      </c>
      <c r="BU283" s="240" t="str">
        <f t="shared" ca="1" si="386"/>
        <v>-0,959107830255959-0,24024400489665i</v>
      </c>
      <c r="BV283" s="240" t="str">
        <f t="shared" ca="1" si="387"/>
        <v>0,444548302360041-0,883165793504187i</v>
      </c>
      <c r="BW283" s="240" t="str">
        <f t="shared" ca="1" si="388"/>
        <v>0,764305661542418+0,627249446138682i</v>
      </c>
      <c r="BX283" s="240" t="str">
        <f t="shared" ca="1" si="389"/>
        <v>-0,779468938965374+0,608303530431371i</v>
      </c>
      <c r="BY283" s="240" t="str">
        <f t="shared" ca="1" si="390"/>
        <v>-0,422740439160674-0,893809561956749i</v>
      </c>
      <c r="BZ283" s="240" t="str">
        <f t="shared" ca="1" si="391"/>
        <v>0,964714847934604-0,216633963453539i</v>
      </c>
      <c r="CA283" s="240" t="str">
        <f t="shared" ca="1" si="392"/>
        <v>-7,60689507305192E-14+0,988739102062357i</v>
      </c>
      <c r="CB283" s="240" t="str">
        <f t="shared" ca="1" si="393"/>
        <v>-0,96471484793457-0,216633963453688i</v>
      </c>
      <c r="CC283" s="240" t="str">
        <f t="shared" ca="1" si="394"/>
        <v>0,422740439160812-0,893809561956683i</v>
      </c>
      <c r="CD283" s="240" t="str">
        <f t="shared" ca="1" si="395"/>
        <v>0,779468938965868+0,608303530430738i</v>
      </c>
      <c r="CE283" s="240" t="str">
        <f t="shared" ca="1" si="396"/>
        <v>-0,764305661542514+0,627249446138564i</v>
      </c>
      <c r="CF283" s="240" t="str">
        <f t="shared" ca="1" si="397"/>
        <v>-0,444548302359855-0,883165793504281i</v>
      </c>
      <c r="CG283" s="240" t="str">
        <f t="shared" ca="1" si="398"/>
        <v>0,959107830255996-0,240244004896502i</v>
      </c>
      <c r="CH283" s="240" t="str">
        <f t="shared" ca="1" si="399"/>
        <v>0,0242648722530854+0,988441312330487i</v>
      </c>
      <c r="CI283" s="240" t="str">
        <f t="shared" ca="1" si="400"/>
        <v>-0,969740757461802-0,192893429811608i</v>
      </c>
      <c r="CJ283" s="240" t="str">
        <f t="shared" ca="1" si="401"/>
        <v>0,400677932928317-0,903914932950754i</v>
      </c>
      <c r="CK283" s="240" t="str">
        <f t="shared" ca="1" si="402"/>
        <v>0,794162693446103+0,588991195422738i</v>
      </c>
      <c r="CL283" s="240" t="str">
        <f t="shared" ca="1" si="403"/>
        <v>-0,748681994968374+0,645817530233774i</v>
      </c>
      <c r="CM283" s="240" t="str">
        <f t="shared" ca="1" si="404"/>
        <v>-0,466088386284478-0,871990039001482i</v>
      </c>
      <c r="CN283" s="240" t="str">
        <f t="shared" ca="1" si="405"/>
        <v>0,952923081883813-0,263709332334164i</v>
      </c>
      <c r="CO283" s="240" t="str">
        <f t="shared" ca="1" si="406"/>
        <v>0,0485151282545237+0,987548122512276i</v>
      </c>
      <c r="CP283" s="240" t="str">
        <f t="shared" ca="1" si="407"/>
        <v>-0,974182531417685-0,16903670438016i</v>
      </c>
      <c r="CQ283" s="240" t="str">
        <f t="shared" ca="1" si="408"/>
        <v>0,378374073290459-0,91347581938914i</v>
      </c>
      <c r="CR283" s="240" t="str">
        <f t="shared" ca="1" si="409"/>
        <v>0,808378074015466+0,569324074142418i</v>
      </c>
      <c r="CS283" s="240" t="str">
        <f t="shared" ca="1" si="410"/>
        <v>-0,732607350355492+0,663996597997445i</v>
      </c>
      <c r="CT283" s="240" t="str">
        <f t="shared" ca="1" si="411"/>
        <v>-0,487347715993373-0,860289030305i</v>
      </c>
      <c r="CU283" s="240" t="str">
        <f t="shared" ca="1" si="412"/>
        <v>0,946164328279183-0,287015811130811i</v>
      </c>
      <c r="CV283" s="240" t="str">
        <f t="shared" ca="1" si="413"/>
        <v>0,0727361605567431+0,986060070631875i</v>
      </c>
      <c r="CW283" s="240" t="str">
        <f t="shared" ca="1" si="414"/>
        <v>-0,978037494243818-0,145078157557739i</v>
      </c>
      <c r="CX283" s="240" t="str">
        <f t="shared" ca="1" si="415"/>
        <v>0,355842295260043-0,922486462150605i</v>
      </c>
      <c r="CY283" s="240" t="str">
        <f t="shared" ca="1" si="416"/>
        <v>0,822106517860217+0,549314013328282i</v>
      </c>
      <c r="CZ283" s="240" t="str">
        <f t="shared" ca="1" si="417"/>
        <v>-0,716091410468712+0,681775699038919i</v>
      </c>
      <c r="DA283" s="240" t="str">
        <f t="shared" ca="1" si="418"/>
        <v>-0,508313485661261-0,848069815664945i</v>
      </c>
      <c r="DB283" s="240" t="str">
        <f t="shared" ca="1" si="419"/>
        <v>0,938835640662564-0,310149402335047i</v>
      </c>
      <c r="DC283" s="240" t="str">
        <f t="shared" ca="1" si="420"/>
        <v>0,0969133793156799+0,983978053036088i</v>
      </c>
      <c r="DD283" s="240" t="str">
        <f t="shared" ca="1" si="421"/>
        <v>-0,981303323854438-0,121032221078969i</v>
      </c>
      <c r="DE283" s="240" t="str">
        <f t="shared" ca="1" si="422"/>
        <v>0,333096171136765-0,930941433561264i</v>
      </c>
      <c r="DF283" s="240" t="str">
        <f t="shared" ca="1" si="423"/>
        <v>0,835339755479189+0,528973066292646i</v>
      </c>
      <c r="DG283" s="240" t="str">
        <f t="shared" ca="1" si="424"/>
        <v>-0,699144123892691+0,69914412389249i</v>
      </c>
      <c r="DH283" s="240" t="str">
        <f t="shared" ca="1" si="425"/>
        <v>-0,528973066292454-0,83533975547931i</v>
      </c>
      <c r="DI283" s="240" t="str">
        <f t="shared" ca="1" si="426"/>
        <v>0,930941433561342-0,33309617113655i</v>
      </c>
      <c r="DJ283" s="240" t="str">
        <f t="shared" ca="1" si="427"/>
        <v>0,12103222107969+0,981303323854349i</v>
      </c>
      <c r="DK283" s="240" t="str">
        <f t="shared" ca="1" si="428"/>
        <v>-0,983978053036066-0,096913379315907i</v>
      </c>
      <c r="DL283" s="240" t="str">
        <f t="shared" ca="1" si="429"/>
        <v>0,310149402335264-0,938835640662493i</v>
      </c>
      <c r="DM283" s="240" t="str">
        <f t="shared" ca="1" si="430"/>
        <v>0,848069815664828+0,508313485661457i</v>
      </c>
      <c r="DN283" s="240" t="str">
        <f t="shared" ca="1" si="431"/>
        <v>-0,681775699039084+0,716091410468554i</v>
      </c>
      <c r="DO283" s="240" t="str">
        <f t="shared" ca="1" si="432"/>
        <v>-0,549314013328045-0,822106517860376i</v>
      </c>
      <c r="DP283" s="240" t="str">
        <f t="shared" ca="1" si="433"/>
        <v>0,922486462150344-0,355842295260721i</v>
      </c>
      <c r="DQ283" s="240" t="str">
        <f t="shared" ca="1" si="434"/>
        <v>0,145078157558458+0,978037494243712i</v>
      </c>
      <c r="DR283" s="240" t="str">
        <f t="shared" ca="1" si="435"/>
        <v>-0,986060070631854-0,0727361605570268i</v>
      </c>
      <c r="DS283" s="240" t="str">
        <f t="shared" ca="1" si="436"/>
        <v>0,28701581113103-0,946164328279116i</v>
      </c>
      <c r="DT283" s="240" t="str">
        <f t="shared" ca="1" si="437"/>
        <v>0,860289030304887+0,487347715993572i</v>
      </c>
      <c r="DU283" s="240" t="str">
        <f t="shared" ca="1" si="438"/>
        <v>-0,663996597997615+0,732607350355338i</v>
      </c>
      <c r="DV283" s="240" t="str">
        <f t="shared" ca="1" si="439"/>
        <v>-0,569324074143059-0,808378074015015i</v>
      </c>
      <c r="DW283" s="240" t="str">
        <f t="shared" ca="1" si="440"/>
        <v>0,913475819388862-0,378374073291131i</v>
      </c>
      <c r="DX283" s="240" t="str">
        <f t="shared" ca="1" si="441"/>
        <v>0,169036704379935+0,974182531417725i</v>
      </c>
      <c r="DY283" s="240" t="str">
        <f t="shared" ca="1" si="442"/>
        <v>-0,987548122512266-0,0485151282547516i</v>
      </c>
      <c r="DZ283" s="240" t="str">
        <f t="shared" ca="1" si="443"/>
        <v>0,263709332334438-0,952923081883737i</v>
      </c>
      <c r="EA283" s="240" t="str">
        <f t="shared" ca="1" si="444"/>
        <v>0,871990039001348+0,466088386284729i</v>
      </c>
      <c r="EB283" s="240" t="str">
        <f t="shared" ca="1" si="445"/>
        <v>-0,645817530233988+0,748681994968188i</v>
      </c>
      <c r="EC283" s="240" t="str">
        <f t="shared" ca="1" si="446"/>
        <v>-0,588991195423322-0,79416269344567i</v>
      </c>
      <c r="ED283" s="240" t="str">
        <f t="shared" ca="1" si="447"/>
        <v>0,90391493295087-0,400677932928057i</v>
      </c>
      <c r="EE283" s="240" t="str">
        <f t="shared" ca="1" si="448"/>
        <v>0,192893429811329+0,969740757461857i</v>
      </c>
      <c r="EF283" s="240" t="str">
        <f t="shared" ca="1" si="449"/>
        <v>-0,988441312330483-0,0242648722532573i</v>
      </c>
      <c r="EG283" s="240" t="str">
        <f t="shared" ca="1" si="450"/>
        <v>0,240244004896669-0,959107830255954i</v>
      </c>
      <c r="EH283" s="240" t="str">
        <f t="shared" ca="1" si="451"/>
        <v>0,883165793504178+0,444548302360059i</v>
      </c>
      <c r="EI283" s="240" t="str">
        <f t="shared" ca="1" si="452"/>
        <v>-0,62724944613874+0,764305661542369i</v>
      </c>
      <c r="EJ283" s="240" t="str">
        <f t="shared" ca="1" si="453"/>
        <v>-0,608303530431356-0,779468938965385i</v>
      </c>
      <c r="EK283" s="240" t="str">
        <f t="shared" ca="1" si="454"/>
        <v>0,893809561956781-0,422740439160605i</v>
      </c>
      <c r="EL283" s="240" t="str">
        <f t="shared" ca="1" si="455"/>
        <v>0,216633963453465+0,964714847934621i</v>
      </c>
      <c r="EM283" s="240" t="str">
        <f t="shared" ca="1" si="456"/>
        <v>-0,988739102062357-1,52137901461038E-13i</v>
      </c>
      <c r="EN283" s="240"/>
      <c r="EO283" s="240"/>
      <c r="EP283" s="240"/>
    </row>
    <row r="284" spans="1:146">
      <c r="A284" s="268">
        <f t="shared" si="323"/>
        <v>3.5937500000000028E-3</v>
      </c>
      <c r="B284" s="267">
        <v>184</v>
      </c>
      <c r="C284" s="266">
        <f t="shared" si="324"/>
        <v>36800</v>
      </c>
      <c r="N284" s="265">
        <f t="shared" ca="1" si="327"/>
        <v>2.9873453803267012</v>
      </c>
      <c r="O284" s="240">
        <f t="shared" ca="1" si="328"/>
        <v>0.98734538032670138</v>
      </c>
      <c r="P284" s="240" t="str">
        <f t="shared" ca="1" si="329"/>
        <v>-0,192621528189071+0,968373815698559i</v>
      </c>
      <c r="Q284" s="240" t="str">
        <f t="shared" ca="1" si="330"/>
        <v>-0,912188188403409-0,377840719073242i</v>
      </c>
      <c r="R284" s="240" t="str">
        <f t="shared" ca="1" si="331"/>
        <v>0,548539703018919-0,820947680588961i</v>
      </c>
      <c r="S284" s="240" t="str">
        <f t="shared" ca="1" si="332"/>
        <v>0,698158613802213+0,69815861380223i</v>
      </c>
      <c r="T284" s="240" t="str">
        <f t="shared" ca="1" si="333"/>
        <v>-0,820947680588973+0,548539703018901i</v>
      </c>
      <c r="U284" s="241" t="str">
        <f t="shared" ca="1" si="334"/>
        <v>-0,377840719073269-0,912188188403398i</v>
      </c>
      <c r="V284" s="240" t="str">
        <f t="shared" ca="1" si="335"/>
        <v>0,968373815698557-0,192621528189077i</v>
      </c>
      <c r="W284" s="240" t="str">
        <f t="shared" ca="1" si="336"/>
        <v>-2,41915017167602E-14+0,987345380326701i</v>
      </c>
      <c r="X284" s="240" t="str">
        <f t="shared" ca="1" si="337"/>
        <v>-0,968373815698549-0,192621528189118i</v>
      </c>
      <c r="Y284" s="240" t="str">
        <f t="shared" ca="1" si="338"/>
        <v>0,377840719073217-0,91218818840342i</v>
      </c>
      <c r="Z284" s="240" t="str">
        <f t="shared" ca="1" si="339"/>
        <v>0,820947680588947+0,548539703018939i</v>
      </c>
      <c r="AA284" s="240" t="str">
        <f t="shared" ca="1" si="340"/>
        <v>-0,698158613802248+0,698158613802195i</v>
      </c>
      <c r="AB284" s="240" t="str">
        <f t="shared" ca="1" si="341"/>
        <v>-0,548539703018967-0,82094768058893i</v>
      </c>
      <c r="AC284" s="240" t="str">
        <f t="shared" ca="1" si="342"/>
        <v>0,912188188403408-0,377840719073246i</v>
      </c>
      <c r="AD284" s="240" t="str">
        <f t="shared" ca="1" si="343"/>
        <v>0,192621528189061+0,968373815698561i</v>
      </c>
      <c r="AE284" s="240" t="str">
        <f t="shared" ca="1" si="344"/>
        <v>-0,987345380326701-4,83830034335203E-14i</v>
      </c>
      <c r="AF284" s="240" t="str">
        <f t="shared" ca="1" si="345"/>
        <v>0,192621528189046-0,968373815698564i</v>
      </c>
      <c r="AG284" s="240" t="str">
        <f t="shared" ca="1" si="346"/>
        <v>0,912188188403414+0,377840719073232i</v>
      </c>
      <c r="AH284" s="240" t="str">
        <f t="shared" ca="1" si="347"/>
        <v>-0,548539703018959+0,820947680588935i</v>
      </c>
      <c r="AI284" s="240" t="str">
        <f t="shared" ca="1" si="348"/>
        <v>-0,698158613802253-0,698158613802189i</v>
      </c>
      <c r="AJ284" s="240" t="str">
        <f t="shared" ca="1" si="349"/>
        <v>0,820947680588939-0,548539703018952i</v>
      </c>
      <c r="AK284" s="240" t="str">
        <f t="shared" ca="1" si="350"/>
        <v>0,377840719073224+0,912188188403417i</v>
      </c>
      <c r="AL284" s="240" t="str">
        <f t="shared" ca="1" si="351"/>
        <v>-0,96837381569847+0,192621528189519i</v>
      </c>
      <c r="AM284" s="240" t="str">
        <f t="shared" ca="1" si="352"/>
        <v>-1,37890821152949E-13-0,987345380326701i</v>
      </c>
      <c r="AN284" s="240" t="str">
        <f t="shared" ca="1" si="353"/>
        <v>0,96837381569852+0,192621528189262i</v>
      </c>
      <c r="AO284" s="240" t="str">
        <f t="shared" ca="1" si="354"/>
        <v>-0,377840719072801+0,912188188403593i</v>
      </c>
      <c r="AP284" s="240" t="str">
        <f t="shared" ca="1" si="355"/>
        <v>-0,82094768058903-0,548539703018816i</v>
      </c>
      <c r="AQ284" s="240" t="str">
        <f t="shared" ca="1" si="356"/>
        <v>0,698158613802345-0,698158613802097i</v>
      </c>
      <c r="AR284" s="240" t="str">
        <f t="shared" ca="1" si="357"/>
        <v>0,698158613802345-0,698158613802097i</v>
      </c>
      <c r="AS284" s="240" t="str">
        <f t="shared" ca="1" si="358"/>
        <v>-0,912188188403346+0,377840719073396i</v>
      </c>
      <c r="AT284" s="240" t="str">
        <f t="shared" ca="1" si="359"/>
        <v>-0,192621528188904-0,968373815698592i</v>
      </c>
      <c r="AU284" s="240" t="str">
        <f t="shared" ca="1" si="360"/>
        <v>0,987345380326701+4,89634615966402E-13i</v>
      </c>
      <c r="AV284" s="240" t="str">
        <f t="shared" ca="1" si="361"/>
        <v>-0,192621528188901+0,968373815698592i</v>
      </c>
      <c r="AW284" s="240" t="str">
        <f t="shared" ca="1" si="362"/>
        <v>-0,912188188403357-0,377840719073368i</v>
      </c>
      <c r="AX284" s="240" t="str">
        <f t="shared" ca="1" si="363"/>
        <v>0,548539703019314-0,820947680588696i</v>
      </c>
      <c r="AY284" s="240" t="str">
        <f t="shared" ca="1" si="364"/>
        <v>0,698158613802368+0,698158613802075i</v>
      </c>
      <c r="AZ284" s="240" t="str">
        <f t="shared" ca="1" si="365"/>
        <v>-0,820947680589028+0,548539703018819i</v>
      </c>
      <c r="BA284" s="240" t="str">
        <f t="shared" ca="1" si="366"/>
        <v>-0,377840719072817-0,912188188403586i</v>
      </c>
      <c r="BB284" s="240" t="str">
        <f t="shared" ca="1" si="367"/>
        <v>0,968373815698517-0,192621528189279i</v>
      </c>
      <c r="BC284" s="240" t="str">
        <f t="shared" ca="1" si="368"/>
        <v>-1,06926486830253E-13+0,987345380326701i</v>
      </c>
      <c r="BD284" s="240" t="str">
        <f t="shared" ca="1" si="369"/>
        <v>-0,968373815698476-0,192621528189488i</v>
      </c>
      <c r="BE284" s="240" t="str">
        <f t="shared" ca="1" si="370"/>
        <v>0,377840719073014-0,912188188403504i</v>
      </c>
      <c r="BF284" s="240" t="str">
        <f t="shared" ca="1" si="371"/>
        <v>0,820947680588894+0,54853970301902i</v>
      </c>
      <c r="BG284" s="240" t="str">
        <f t="shared" ca="1" si="372"/>
        <v>-0,698158613802519+0,698158613801924i</v>
      </c>
      <c r="BH284" s="240" t="str">
        <f t="shared" ca="1" si="373"/>
        <v>-0,548539703019136-0,820947680588816i</v>
      </c>
      <c r="BI284" s="240" t="str">
        <f t="shared" ca="1" si="374"/>
        <v>0,912188188403439-0,37784071907317i</v>
      </c>
      <c r="BJ284" s="240" t="str">
        <f t="shared" ca="1" si="375"/>
        <v>0,19262152818869+0,968373815698634i</v>
      </c>
      <c r="BK284" s="240" t="str">
        <f t="shared" ca="1" si="376"/>
        <v>-0,987345380326701+2,75781642305897E-13i</v>
      </c>
      <c r="BL284" s="240" t="str">
        <f t="shared" ca="1" si="377"/>
        <v>0,192621528189141-0,968373815698545i</v>
      </c>
      <c r="BM284" s="240" t="str">
        <f t="shared" ca="1" si="378"/>
        <v>0,912188188403264+0,377840719073594i</v>
      </c>
      <c r="BN284" s="240" t="str">
        <f t="shared" ca="1" si="379"/>
        <v>-0,548539703018701+0,820947680589106i</v>
      </c>
      <c r="BO284" s="240" t="str">
        <f t="shared" ca="1" si="380"/>
        <v>-0,698158613802194-0,698158613802249i</v>
      </c>
      <c r="BP284" s="240" t="str">
        <f t="shared" ca="1" si="381"/>
        <v>0,820947680589149-0,548539703018638i</v>
      </c>
      <c r="BQ284" s="240" t="str">
        <f t="shared" ca="1" si="382"/>
        <v>0,377840719073498+0,912188188403303i</v>
      </c>
      <c r="BR284" s="240" t="str">
        <f t="shared" ca="1" si="383"/>
        <v>-0,968373815698565+0,192621528189039i</v>
      </c>
      <c r="BS284" s="240" t="str">
        <f t="shared" ca="1" si="384"/>
        <v>3,51743794813453E-13-0,987345380326701i</v>
      </c>
      <c r="BT284" s="240" t="str">
        <f t="shared" ca="1" si="385"/>
        <v>0,968373815698614+0,192621528188793i</v>
      </c>
      <c r="BU284" s="240" t="str">
        <f t="shared" ca="1" si="386"/>
        <v>-0,377840719073266+0,9121881884034i</v>
      </c>
      <c r="BV284" s="240" t="str">
        <f t="shared" ca="1" si="387"/>
        <v>-0,820947680588758-0,548539703019223i</v>
      </c>
      <c r="BW284" s="240" t="str">
        <f t="shared" ca="1" si="388"/>
        <v>0,698158613801978-0,698158613802465i</v>
      </c>
      <c r="BX284" s="240" t="str">
        <f t="shared" ca="1" si="389"/>
        <v>0,548539703018957+0,820947680588936i</v>
      </c>
      <c r="BY284" s="240" t="str">
        <f t="shared" ca="1" si="390"/>
        <v>-0,912188188403544+0,377840719072918i</v>
      </c>
      <c r="BZ284" s="240" t="str">
        <f t="shared" ca="1" si="391"/>
        <v>-0,192621528189414-0,96837381569849i</v>
      </c>
      <c r="CA284" s="240" t="str">
        <f t="shared" ca="1" si="392"/>
        <v>0,987345380326701-3,09643343226964E-14i</v>
      </c>
      <c r="CB284" s="240" t="str">
        <f t="shared" ca="1" si="393"/>
        <v>-0,192621528189353+0,968373815698502i</v>
      </c>
      <c r="CC284" s="240" t="str">
        <f t="shared" ca="1" si="394"/>
        <v>-0,912188188403546-0,377840719072912i</v>
      </c>
      <c r="CD284" s="240" t="str">
        <f t="shared" ca="1" si="395"/>
        <v>0,548539703018904-0,82094768058897i</v>
      </c>
      <c r="CE284" s="240" t="str">
        <f t="shared" ca="1" si="396"/>
        <v>0,698158613802021+0,698158613802421i</v>
      </c>
      <c r="CF284" s="240" t="str">
        <f t="shared" ca="1" si="397"/>
        <v>-0,820947680588755+0,548539703019228i</v>
      </c>
      <c r="CG284" s="240" t="str">
        <f t="shared" ca="1" si="398"/>
        <v>-0,377840719073272-0,912188188403397i</v>
      </c>
      <c r="CH284" s="240" t="str">
        <f t="shared" ca="1" si="399"/>
        <v>0,968373815698613-0,192621528188799i</v>
      </c>
      <c r="CI284" s="240" t="str">
        <f t="shared" ca="1" si="400"/>
        <v>4,13672463458847E-13+0,987345380326701i</v>
      </c>
      <c r="CJ284" s="240" t="str">
        <f t="shared" ca="1" si="401"/>
        <v>-0,968373815698577-0,192621528188978i</v>
      </c>
      <c r="CK284" s="240" t="str">
        <f t="shared" ca="1" si="402"/>
        <v>0,377840719073492-0,912188188403306i</v>
      </c>
      <c r="CL284" s="240" t="str">
        <f t="shared" ca="1" si="403"/>
        <v>0,820947680589183+0,548539703018586i</v>
      </c>
      <c r="CM284" s="240" t="str">
        <f t="shared" ca="1" si="404"/>
        <v>-0,698158613802151+0,698158613802292i</v>
      </c>
      <c r="CN284" s="240" t="str">
        <f t="shared" ca="1" si="405"/>
        <v>-0,548539703018752-0,820947680589072i</v>
      </c>
      <c r="CO284" s="240" t="str">
        <f t="shared" ca="1" si="406"/>
        <v>0,912188188403251-0,377840719073625i</v>
      </c>
      <c r="CP284" s="240" t="str">
        <f t="shared" ca="1" si="407"/>
        <v>0,192621528189174+0,968373815698538i</v>
      </c>
      <c r="CQ284" s="240" t="str">
        <f t="shared" ca="1" si="408"/>
        <v>-0,987345380326701-2,13852973660505E-13i</v>
      </c>
      <c r="CR284" s="240" t="str">
        <f t="shared" ca="1" si="409"/>
        <v>0,192621528188658-0,968373815698641i</v>
      </c>
      <c r="CS284" s="240" t="str">
        <f t="shared" ca="1" si="410"/>
        <v>0,912188188403452+0,377840719073139i</v>
      </c>
      <c r="CT284" s="240" t="str">
        <f t="shared" ca="1" si="411"/>
        <v>-0,548539703019109+0,820947680588835i</v>
      </c>
      <c r="CU284" s="240" t="str">
        <f t="shared" ca="1" si="412"/>
        <v>-0,698158613802562-0,69815861380188i</v>
      </c>
      <c r="CV284" s="240" t="str">
        <f t="shared" ca="1" si="413"/>
        <v>0,820947680588891-0,548539703019024i</v>
      </c>
      <c r="CW284" s="240" t="str">
        <f t="shared" ca="1" si="414"/>
        <v>0,377840719073046+0,912188188403491i</v>
      </c>
      <c r="CX284" s="240" t="str">
        <f t="shared" ca="1" si="415"/>
        <v>-0,96837381569866+0,192621528188558i</v>
      </c>
      <c r="CY284" s="240" t="str">
        <f t="shared" ca="1" si="416"/>
        <v>-1,68855155475645E-13-0,987345380326701i</v>
      </c>
      <c r="CZ284" s="240" t="str">
        <f t="shared" ca="1" si="417"/>
        <v>0,968373815698529+0,192621528189218i</v>
      </c>
      <c r="DA284" s="240" t="str">
        <f t="shared" ca="1" si="418"/>
        <v>-0,377840719073718+0,912188188403212i</v>
      </c>
      <c r="DB284" s="240" t="str">
        <f t="shared" ca="1" si="419"/>
        <v>-0,820947680589047-0,54853970301879i</v>
      </c>
      <c r="DC284" s="240" t="str">
        <f t="shared" ca="1" si="420"/>
        <v>0,698158613802324-0,698158613802119i</v>
      </c>
      <c r="DD284" s="240" t="str">
        <f t="shared" ca="1" si="421"/>
        <v>0,548539703018549+0,820947680589208i</v>
      </c>
      <c r="DE284" s="240" t="str">
        <f t="shared" ca="1" si="422"/>
        <v>-0,912188188403345+0,377840719073399i</v>
      </c>
      <c r="DF284" s="240" t="str">
        <f t="shared" ca="1" si="423"/>
        <v>-0,192621528188933-0,968373815698585i</v>
      </c>
      <c r="DG284" s="240" t="str">
        <f t="shared" ca="1" si="424"/>
        <v>0,987345380326701+4,58670281643706E-13i</v>
      </c>
      <c r="DH284" s="240" t="str">
        <f t="shared" ca="1" si="425"/>
        <v>-0,192621528188898+0,968373815698593i</v>
      </c>
      <c r="DI284" s="240" t="str">
        <f t="shared" ca="1" si="426"/>
        <v>-0,912188188403358-0,377840719073365i</v>
      </c>
      <c r="DJ284" s="240" t="str">
        <f t="shared" ca="1" si="427"/>
        <v>0,548539703019312-0,820947680588698i</v>
      </c>
      <c r="DK284" s="240" t="str">
        <f t="shared" ca="1" si="428"/>
        <v>0,69815861380239+0,698158613802053i</v>
      </c>
      <c r="DL284" s="240" t="str">
        <f t="shared" ca="1" si="429"/>
        <v>-0,820947680588996+0,548539703018868i</v>
      </c>
      <c r="DM284" s="240" t="str">
        <f t="shared" ca="1" si="430"/>
        <v>-0,37784071907282-0,912188188403585i</v>
      </c>
      <c r="DN284" s="240" t="str">
        <f t="shared" ca="1" si="431"/>
        <v>0,968373815698511-0,192621528189309i</v>
      </c>
      <c r="DO284" s="240" t="str">
        <f t="shared" ca="1" si="432"/>
        <v>-7,59621525075559E-14+0,987345380326701i</v>
      </c>
      <c r="DP284" s="240" t="str">
        <f t="shared" ca="1" si="433"/>
        <v>-0,968373815698482-0,192621528189459i</v>
      </c>
      <c r="DQ284" s="240" t="str">
        <f t="shared" ca="1" si="434"/>
        <v>0,377840719073011-0,912188188403505i</v>
      </c>
      <c r="DR284" s="240" t="str">
        <f t="shared" ca="1" si="435"/>
        <v>0,820947680588911+0,548539703018993i</v>
      </c>
      <c r="DS284" s="240" t="str">
        <f t="shared" ca="1" si="436"/>
        <v>-0,698158613802497+0,698158613801945i</v>
      </c>
      <c r="DT284" s="240" t="str">
        <f t="shared" ca="1" si="437"/>
        <v>-0,548539703019139-0,820947680588814i</v>
      </c>
      <c r="DU284" s="240" t="str">
        <f t="shared" ca="1" si="438"/>
        <v>0,912188188403438-0,377840719073173i</v>
      </c>
      <c r="DV284" s="240" t="str">
        <f t="shared" ca="1" si="439"/>
        <v>0,192621528188693+0,968373815698634i</v>
      </c>
      <c r="DW284" s="240" t="str">
        <f t="shared" ca="1" si="440"/>
        <v>-0,987345380326701+3,06745976628594E-13i</v>
      </c>
      <c r="DX284" s="240" t="str">
        <f t="shared" ca="1" si="441"/>
        <v>0,192621528189138-0,968373815698545i</v>
      </c>
      <c r="DY284" s="240" t="str">
        <f t="shared" ca="1" si="442"/>
        <v>0,912188188403286+0,377840719073539i</v>
      </c>
      <c r="DZ284" s="240" t="str">
        <f t="shared" ca="1" si="443"/>
        <v>-0,548539703018722+0,820947680589092i</v>
      </c>
      <c r="EA284" s="240" t="str">
        <f t="shared" ca="1" si="444"/>
        <v>-0,698158613802176-0,698158613802266i</v>
      </c>
      <c r="EB284" s="240" t="str">
        <f t="shared" ca="1" si="445"/>
        <v>0,820947680589162-0,548539703018617i</v>
      </c>
      <c r="EC284" s="240" t="str">
        <f t="shared" ca="1" si="446"/>
        <v>0,377840719073527+0,912188188403291i</v>
      </c>
      <c r="ED284" s="240" t="str">
        <f t="shared" ca="1" si="447"/>
        <v>-0,968373815698559+0,192621528189069i</v>
      </c>
      <c r="EE284" s="240" t="str">
        <f t="shared" ca="1" si="448"/>
        <v>3,20779460490757E-13-0,987345380326701i</v>
      </c>
      <c r="EF284" s="240" t="str">
        <f t="shared" ca="1" si="449"/>
        <v>0,968373815698631+0,192621528188707i</v>
      </c>
      <c r="EG284" s="240" t="str">
        <f t="shared" ca="1" si="450"/>
        <v>-0,377840719073186+0,912188188403433i</v>
      </c>
      <c r="EH284" s="240" t="str">
        <f t="shared" ca="1" si="451"/>
        <v>-0,820947680588806-0,54853970301915i</v>
      </c>
      <c r="EI284" s="240" t="str">
        <f t="shared" ca="1" si="452"/>
        <v>0,698158613801996-0,698158613802447i</v>
      </c>
      <c r="EJ284" s="240" t="str">
        <f t="shared" ca="1" si="453"/>
        <v>0,548539703018935+0,82094768058895i</v>
      </c>
      <c r="EK284" s="240" t="str">
        <f t="shared" ca="1" si="454"/>
        <v>-0,912188188403532+0,377840719072947i</v>
      </c>
      <c r="EL284" s="240" t="str">
        <f t="shared" ca="1" si="455"/>
        <v>-0,192621528189445-0,968373815698485i</v>
      </c>
      <c r="EM284" s="240" t="str">
        <f t="shared" ca="1" si="456"/>
        <v>0,987345380326701-6,19286686453927E-14i</v>
      </c>
      <c r="EN284" s="240"/>
      <c r="EO284" s="240"/>
      <c r="EP284" s="240"/>
    </row>
    <row r="285" spans="1:146">
      <c r="A285" s="268">
        <f t="shared" si="323"/>
        <v>3.6132812500000028E-3</v>
      </c>
      <c r="B285" s="267">
        <v>185</v>
      </c>
      <c r="C285" s="266">
        <f t="shared" si="324"/>
        <v>37000</v>
      </c>
      <c r="N285" s="265">
        <f t="shared" ca="1" si="327"/>
        <v>2.9855515568315703</v>
      </c>
      <c r="O285" s="240">
        <f t="shared" ca="1" si="328"/>
        <v>0.98555155683157025</v>
      </c>
      <c r="P285" s="240" t="str">
        <f t="shared" ca="1" si="329"/>
        <v>-0,168491755626578+0,971041914367761i</v>
      </c>
      <c r="Q285" s="240" t="str">
        <f t="shared" ca="1" si="330"/>
        <v>-0,927940219266653-0,332022319491458i</v>
      </c>
      <c r="R285" s="240" t="str">
        <f t="shared" ca="1" si="331"/>
        <v>0,485776580711525-0,85751558866609i</v>
      </c>
      <c r="S285" s="240" t="str">
        <f t="shared" ca="1" si="332"/>
        <v>0,761841655758729+0,625227288850967i</v>
      </c>
      <c r="T285" s="240" t="str">
        <f t="shared" ca="1" si="333"/>
        <v>-0,746268357521097+0,643735512253205i</v>
      </c>
      <c r="U285" s="241" t="str">
        <f t="shared" ca="1" si="334"/>
        <v>-0,506674759911021-0,845335766924741i</v>
      </c>
      <c r="V285" s="240" t="str">
        <f t="shared" ca="1" si="335"/>
        <v>0,919512505404216-0,354695113553024i</v>
      </c>
      <c r="W285" s="240" t="str">
        <f t="shared" ca="1" si="336"/>
        <v>0,192271570585784+0,966614460018889i</v>
      </c>
      <c r="X285" s="240" t="str">
        <f t="shared" ca="1" si="337"/>
        <v>-0,985254727128726+0,024186645977334i</v>
      </c>
      <c r="Y285" s="240" t="str">
        <f t="shared" ca="1" si="338"/>
        <v>0,144610447534097-0,974884449377012i</v>
      </c>
      <c r="Z285" s="240" t="str">
        <f t="shared" ca="1" si="339"/>
        <v>0,935808976638922+0,309149527599744i</v>
      </c>
      <c r="AA285" s="240" t="str">
        <f t="shared" ca="1" si="340"/>
        <v>-0,464585787864165+0,869178875081399i</v>
      </c>
      <c r="AB285" s="240" t="str">
        <f t="shared" ca="1" si="341"/>
        <v>-0,776956049070023-0,606342451908681i</v>
      </c>
      <c r="AC285" s="240" t="str">
        <f t="shared" ca="1" si="342"/>
        <v>0,730245535129667-0,66185597345368i</v>
      </c>
      <c r="AD285" s="240" t="str">
        <f t="shared" ca="1" si="343"/>
        <v>0,527267737180936+0,832646746526538i</v>
      </c>
      <c r="AE285" s="240" t="str">
        <f t="shared" ca="1" si="344"/>
        <v>-0,910530911591308+0,377154252541095i</v>
      </c>
      <c r="AF285" s="240" t="str">
        <f t="shared" ca="1" si="345"/>
        <v>-0,215935568340359-0,961604753263345i</v>
      </c>
      <c r="AG285" s="240" t="str">
        <f t="shared" ca="1" si="346"/>
        <v>0,984364416819305-0,0483587228235282i</v>
      </c>
      <c r="AH285" s="240" t="str">
        <f t="shared" ca="1" si="347"/>
        <v>-0,12064203151536+0,978139750447235i</v>
      </c>
      <c r="AI285" s="240" t="str">
        <f t="shared" ca="1" si="348"/>
        <v>-0,943114037675815-0,286090515592447i</v>
      </c>
      <c r="AJ285" s="240" t="str">
        <f t="shared" ca="1" si="349"/>
        <v>0,44311514591018-0,880318600643047i</v>
      </c>
      <c r="AK285" s="240" t="str">
        <f t="shared" ca="1" si="350"/>
        <v>0,791602433109559+0,587092376946046i</v>
      </c>
      <c r="AL285" s="240" t="str">
        <f t="shared" ca="1" si="351"/>
        <v>-0,713782840133854+0,679577757363776i</v>
      </c>
      <c r="AM285" s="240" t="str">
        <f t="shared" ca="1" si="352"/>
        <v>-0,547543108081785-0,819456170862891i</v>
      </c>
      <c r="AN285" s="240" t="str">
        <f t="shared" ca="1" si="353"/>
        <v>0,901000848004407-0,399386207909676i</v>
      </c>
      <c r="AO285" s="240" t="str">
        <f t="shared" ca="1" si="354"/>
        <v>0,239469494582922+0,95601581176115i</v>
      </c>
      <c r="AP285" s="240" t="str">
        <f t="shared" ca="1" si="355"/>
        <v>-0,982881162192983+0,0725016701828537i</v>
      </c>
      <c r="AQ285" s="240" t="str">
        <f t="shared" ca="1" si="356"/>
        <v>0,0966009452479275-0,980805856706789i</v>
      </c>
      <c r="AR285" s="240" t="str">
        <f t="shared" ca="1" si="357"/>
        <v>0,0966009452479275-0,980805856706789i</v>
      </c>
      <c r="AS285" s="240" t="str">
        <f t="shared" ca="1" si="358"/>
        <v>-0,421377587961435+0,890928055196903i</v>
      </c>
      <c r="AT285" s="240" t="str">
        <f t="shared" ca="1" si="359"/>
        <v>-0,805771985443136-0,567488659488591i</v>
      </c>
      <c r="AU285" s="240" t="str">
        <f t="shared" ca="1" si="360"/>
        <v>0,696890189044513-0,696890189044611i</v>
      </c>
      <c r="AV285" s="240" t="str">
        <f t="shared" ca="1" si="361"/>
        <v>0,567488659487879+0,805771985443637i</v>
      </c>
      <c r="AW285" s="240" t="str">
        <f t="shared" ca="1" si="362"/>
        <v>-0,890928055196855+0,421377587961534i</v>
      </c>
      <c r="AX285" s="240" t="str">
        <f t="shared" ca="1" si="363"/>
        <v>-0,262859173355805-0,949851002081819i</v>
      </c>
      <c r="AY285" s="240" t="str">
        <f t="shared" ca="1" si="364"/>
        <v>0,980805856706777-0,0966009452480506i</v>
      </c>
      <c r="AZ285" s="240" t="str">
        <f t="shared" ca="1" si="365"/>
        <v>-0,0725016701837081+0,98288116219292i</v>
      </c>
      <c r="BA285" s="240" t="str">
        <f t="shared" ca="1" si="366"/>
        <v>-0,956015811761177-0,239469494582816i</v>
      </c>
      <c r="BB285" s="240" t="str">
        <f t="shared" ca="1" si="367"/>
        <v>0,39938620791046-0,90100084800406i</v>
      </c>
      <c r="BC285" s="240" t="str">
        <f t="shared" ca="1" si="368"/>
        <v>0,81945617086296+0,547543108081682i</v>
      </c>
      <c r="BD285" s="240" t="str">
        <f t="shared" ca="1" si="369"/>
        <v>-0,679577757364407+0,713782840133254i</v>
      </c>
      <c r="BE285" s="240" t="str">
        <f t="shared" ca="1" si="370"/>
        <v>-0,587092376946055-0,791602433109552i</v>
      </c>
      <c r="BF285" s="240" t="str">
        <f t="shared" ca="1" si="371"/>
        <v>0,880318600643212-0,443115145909853i</v>
      </c>
      <c r="BG285" s="240" t="str">
        <f t="shared" ca="1" si="372"/>
        <v>0,286090515592566+0,943114037675779i</v>
      </c>
      <c r="BH285" s="240" t="str">
        <f t="shared" ca="1" si="373"/>
        <v>-0,978139750447281+0,120642031514982i</v>
      </c>
      <c r="BI285" s="240" t="str">
        <f t="shared" ca="1" si="374"/>
        <v>0,0483587228233908-0,984364416819311i</v>
      </c>
      <c r="BJ285" s="240" t="str">
        <f t="shared" ca="1" si="375"/>
        <v>0,961604753263265+0,215935568340716i</v>
      </c>
      <c r="BK285" s="240" t="str">
        <f t="shared" ca="1" si="376"/>
        <v>-0,377154252540981+0,910530911591356i</v>
      </c>
      <c r="BL285" s="240" t="str">
        <f t="shared" ca="1" si="377"/>
        <v>-0,832646746526334-0,527267737181257i</v>
      </c>
      <c r="BM285" s="240" t="str">
        <f t="shared" ca="1" si="378"/>
        <v>0,661855973453583-0,730245535129755i</v>
      </c>
      <c r="BN285" s="240" t="str">
        <f t="shared" ca="1" si="379"/>
        <v>0,606342451908393+0,776956049070249i</v>
      </c>
      <c r="BO285" s="240" t="str">
        <f t="shared" ca="1" si="380"/>
        <v>-0,869178875081344+0,464585787864267i</v>
      </c>
      <c r="BP285" s="240" t="str">
        <f t="shared" ca="1" si="381"/>
        <v>-0,309149527599383-0,935808976639041i</v>
      </c>
      <c r="BQ285" s="240" t="str">
        <f t="shared" ca="1" si="382"/>
        <v>0,974884449376992-0,144610447534226i</v>
      </c>
      <c r="BR285" s="240" t="str">
        <f t="shared" ca="1" si="383"/>
        <v>-0,0241866459777005+0,985254727128717i</v>
      </c>
      <c r="BS285" s="240" t="str">
        <f t="shared" ca="1" si="384"/>
        <v>-0,966614460018911-0,19227157058567i</v>
      </c>
      <c r="BT285" s="240" t="str">
        <f t="shared" ca="1" si="385"/>
        <v>0,354695113553382-0,919512505404078i</v>
      </c>
      <c r="BU285" s="240" t="str">
        <f t="shared" ca="1" si="386"/>
        <v>0,845335766924792+0,506674759910936i</v>
      </c>
      <c r="BV285" s="240" t="str">
        <f t="shared" ca="1" si="387"/>
        <v>-0,643735512253485+0,746268357520855i</v>
      </c>
      <c r="BW285" s="240" t="str">
        <f t="shared" ca="1" si="388"/>
        <v>-0,625227288851055-0,761841655758657i</v>
      </c>
      <c r="BX285" s="240" t="str">
        <f t="shared" ca="1" si="389"/>
        <v>0,857515588666266-0,485776580711214i</v>
      </c>
      <c r="BY285" s="240" t="str">
        <f t="shared" ca="1" si="390"/>
        <v>0,332022319491576+0,92794021926661i</v>
      </c>
      <c r="BZ285" s="240" t="str">
        <f t="shared" ca="1" si="391"/>
        <v>-0,971041914367819+0,168491755626238i</v>
      </c>
      <c r="CA285" s="240" t="str">
        <f t="shared" ca="1" si="392"/>
        <v>-1,37639871682007E-13-0,98555155683157i</v>
      </c>
      <c r="CB285" s="240" t="str">
        <f t="shared" ca="1" si="393"/>
        <v>0,971041914367694+0,168491755626961i</v>
      </c>
      <c r="CC285" s="240" t="str">
        <f t="shared" ca="1" si="394"/>
        <v>-0,332022319491317+0,927940219266704i</v>
      </c>
      <c r="CD285" s="240" t="str">
        <f t="shared" ca="1" si="395"/>
        <v>-0,857515588665904-0,485776580711851i</v>
      </c>
      <c r="CE285" s="240" t="str">
        <f t="shared" ca="1" si="396"/>
        <v>0,625227288850885-0,761841655758796i</v>
      </c>
      <c r="CF285" s="240" t="str">
        <f t="shared" ca="1" si="397"/>
        <v>0,64373551225293+0,746268357521334i</v>
      </c>
      <c r="CG285" s="240" t="str">
        <f t="shared" ca="1" si="398"/>
        <v>-0,84533576692468+0,506674759911125i</v>
      </c>
      <c r="CH285" s="240" t="str">
        <f t="shared" ca="1" si="399"/>
        <v>-0,354695113552698-0,919512505404342i</v>
      </c>
      <c r="CI285" s="240" t="str">
        <f t="shared" ca="1" si="400"/>
        <v>0,966614460018863-0,192271570585912i</v>
      </c>
      <c r="CJ285" s="240" t="str">
        <f t="shared" ca="1" si="401"/>
        <v>0,0241866459769396+0,985254727128735i</v>
      </c>
      <c r="CK285" s="240" t="str">
        <f t="shared" ca="1" si="402"/>
        <v>-0,974884449377033-0,144610447533954i</v>
      </c>
      <c r="CL285" s="240" t="str">
        <f t="shared" ca="1" si="403"/>
        <v>0,309149527600106-0,935808976638803i</v>
      </c>
      <c r="CM285" s="240" t="str">
        <f t="shared" ca="1" si="404"/>
        <v>0,869178875081447+0,464585787864074i</v>
      </c>
      <c r="CN285" s="240" t="str">
        <f t="shared" ca="1" si="405"/>
        <v>-0,60634245190897+0,776956049069797i</v>
      </c>
      <c r="CO285" s="240" t="str">
        <f t="shared" ca="1" si="406"/>
        <v>-0,661855973453766-0,730245535129589i</v>
      </c>
      <c r="CP285" s="240" t="str">
        <f t="shared" ca="1" si="407"/>
        <v>0,832646746526726-0,527267737180637i</v>
      </c>
      <c r="CQ285" s="240" t="str">
        <f t="shared" ca="1" si="408"/>
        <v>0,377154252541209+0,910530911591261i</v>
      </c>
      <c r="CR285" s="240" t="str">
        <f t="shared" ca="1" si="409"/>
        <v>-0,961604753263418+0,215935568340028i</v>
      </c>
      <c r="CS285" s="240" t="str">
        <f t="shared" ca="1" si="410"/>
        <v>-0,0483587228236657-0,984364416819298i</v>
      </c>
      <c r="CT285" s="240" t="str">
        <f t="shared" ca="1" si="411"/>
        <v>0,978139750447189+0,120642031515738i</v>
      </c>
      <c r="CU285" s="240" t="str">
        <f t="shared" ca="1" si="412"/>
        <v>-0,286090515592356+0,943114037675844i</v>
      </c>
      <c r="CV285" s="240" t="str">
        <f t="shared" ca="1" si="413"/>
        <v>-0,880318600642882-0,443115145910507i</v>
      </c>
      <c r="CW285" s="240" t="str">
        <f t="shared" ca="1" si="414"/>
        <v>0,58709237694588-0,791602433109683i</v>
      </c>
      <c r="CX285" s="240" t="str">
        <f t="shared" ca="1" si="415"/>
        <v>0,679577757363877+0,71378284013376i</v>
      </c>
      <c r="CY285" s="240" t="str">
        <f t="shared" ca="1" si="416"/>
        <v>-0,819456170862822+0,547543108081887i</v>
      </c>
      <c r="CZ285" s="240" t="str">
        <f t="shared" ca="1" si="417"/>
        <v>-0,399386207909815-0,901000848004346i</v>
      </c>
      <c r="DA285" s="240" t="str">
        <f t="shared" ca="1" si="418"/>
        <v>0,956015811761117-0,239469494583056i</v>
      </c>
      <c r="DB285" s="240" t="str">
        <f t="shared" ca="1" si="419"/>
        <v>0,0725016701829491+0,982881162192976i</v>
      </c>
      <c r="DC285" s="240" t="str">
        <f t="shared" ca="1" si="420"/>
        <v>-0,980805856706804-0,0966009452477766i</v>
      </c>
      <c r="DD285" s="240" t="str">
        <f t="shared" ca="1" si="421"/>
        <v>0,262859173356538-0,949851002081616i</v>
      </c>
      <c r="DE285" s="240" t="str">
        <f t="shared" ca="1" si="422"/>
        <v>0,89092805519695+0,421377587961336i</v>
      </c>
      <c r="DF285" s="240" t="str">
        <f t="shared" ca="1" si="423"/>
        <v>-0,567488659488478+0,805771985443216i</v>
      </c>
      <c r="DG285" s="240" t="str">
        <f t="shared" ca="1" si="424"/>
        <v>-0,696890189044689-0,696890189044436i</v>
      </c>
      <c r="DH285" s="240" t="str">
        <f t="shared" ca="1" si="425"/>
        <v>0,805771985443559-0,567488659487991i</v>
      </c>
      <c r="DI285" s="240" t="str">
        <f t="shared" ca="1" si="426"/>
        <v>0,421377587961658+0,890928055196797i</v>
      </c>
      <c r="DJ285" s="240" t="str">
        <f t="shared" ca="1" si="427"/>
        <v>-0,94985100208179+0,26285917335591i</v>
      </c>
      <c r="DK285" s="240" t="str">
        <f t="shared" ca="1" si="428"/>
        <v>-0,0966009452481875-0,980805856706764i</v>
      </c>
      <c r="DL285" s="240" t="str">
        <f t="shared" ca="1" si="429"/>
        <v>0,982881162192928+0,0725016701835988i</v>
      </c>
      <c r="DM285" s="240" t="str">
        <f t="shared" ca="1" si="430"/>
        <v>-0,23946949458271+0,956015811761203i</v>
      </c>
      <c r="DN285" s="240" t="str">
        <f t="shared" ca="1" si="431"/>
        <v>-0,901000848004104-0,399386207910359i</v>
      </c>
      <c r="DO285" s="240" t="str">
        <f t="shared" ca="1" si="432"/>
        <v>0,54754310808159-0,819456170863021i</v>
      </c>
      <c r="DP285" s="240" t="str">
        <f t="shared" ca="1" si="433"/>
        <v>0,713782840133349+0,679577757364307i</v>
      </c>
      <c r="DQ285" s="240" t="str">
        <f t="shared" ca="1" si="434"/>
        <v>-0,79160243310947+0,587092376946167i</v>
      </c>
      <c r="DR285" s="240" t="str">
        <f t="shared" ca="1" si="435"/>
        <v>-0,443115145909976-0,880318600643149i</v>
      </c>
      <c r="DS285" s="240" t="str">
        <f t="shared" ca="1" si="436"/>
        <v>0,94311403767574-0,286090515592698i</v>
      </c>
      <c r="DT285" s="240" t="str">
        <f t="shared" ca="1" si="437"/>
        <v>0,120642031515091+0,978139750447267i</v>
      </c>
      <c r="DU285" s="240" t="str">
        <f t="shared" ca="1" si="438"/>
        <v>-0,984364416819318-0,0483587228232533i</v>
      </c>
      <c r="DV285" s="240" t="str">
        <f t="shared" ca="1" si="439"/>
        <v>0,21593556834061-0,961604753263288i</v>
      </c>
      <c r="DW285" s="240" t="str">
        <f t="shared" ca="1" si="440"/>
        <v>0,910530911591398+0,377154252540879i</v>
      </c>
      <c r="DX285" s="240" t="str">
        <f t="shared" ca="1" si="441"/>
        <v>-0,527267737181188+0,832646746526378i</v>
      </c>
      <c r="DY285" s="240" t="str">
        <f t="shared" ca="1" si="442"/>
        <v>-0,730245535129829-0,661855973453501i</v>
      </c>
      <c r="DZ285" s="240" t="str">
        <f t="shared" ca="1" si="443"/>
        <v>0,776956049070164-0,606342451908501i</v>
      </c>
      <c r="EA285" s="240" t="str">
        <f t="shared" ca="1" si="444"/>
        <v>0,464585787864339+0,869178875081305i</v>
      </c>
      <c r="EB285" s="240" t="str">
        <f t="shared" ca="1" si="445"/>
        <v>-0,935808976639008+0,309149527599487i</v>
      </c>
      <c r="EC285" s="240" t="str">
        <f t="shared" ca="1" si="446"/>
        <v>-0,144610447534362-0,974884449376973i</v>
      </c>
      <c r="ED285" s="240" t="str">
        <f t="shared" ca="1" si="447"/>
        <v>0,985254727128721+0,0241866459775348i</v>
      </c>
      <c r="EE285" s="240" t="str">
        <f t="shared" ca="1" si="448"/>
        <v>-0,192271570585562+0,966614460018933i</v>
      </c>
      <c r="EF285" s="240" t="str">
        <f t="shared" ca="1" si="449"/>
        <v>-0,919512505404127-0,354695113553254i</v>
      </c>
      <c r="EG285" s="240" t="str">
        <f t="shared" ca="1" si="450"/>
        <v>0,506674759910771-0,845335766924892i</v>
      </c>
      <c r="EH285" s="240" t="str">
        <f t="shared" ca="1" si="451"/>
        <v>0,746268357520909+0,643735512253423i</v>
      </c>
      <c r="EI285" s="240" t="str">
        <f t="shared" ca="1" si="452"/>
        <v>-0,76184165575857+0,62522728885116i</v>
      </c>
      <c r="EJ285" s="240" t="str">
        <f t="shared" ca="1" si="453"/>
        <v>-0,485776580711334-0,857515588666198i</v>
      </c>
      <c r="EK285" s="240" t="str">
        <f t="shared" ca="1" si="454"/>
        <v>0,927940219266584-0,332022319491653i</v>
      </c>
      <c r="EL285" s="240" t="str">
        <f t="shared" ca="1" si="455"/>
        <v>0,168491755626319+0,971041914367805i</v>
      </c>
      <c r="EM285" s="240" t="str">
        <f t="shared" ca="1" si="456"/>
        <v>-0,98555155683157+2,75279743364013E-13i</v>
      </c>
      <c r="EN285" s="240"/>
      <c r="EO285" s="240"/>
      <c r="EP285" s="240"/>
    </row>
    <row r="286" spans="1:146">
      <c r="A286" s="268">
        <f t="shared" si="323"/>
        <v>3.6328125000000028E-3</v>
      </c>
      <c r="B286" s="267">
        <v>186</v>
      </c>
      <c r="C286" s="266">
        <f t="shared" si="324"/>
        <v>37200</v>
      </c>
      <c r="N286" s="265">
        <f t="shared" ca="1" si="327"/>
        <v>2.9831585031318508</v>
      </c>
      <c r="O286" s="240">
        <f t="shared" ca="1" si="328"/>
        <v>0.98315850313185082</v>
      </c>
      <c r="P286" s="240" t="str">
        <f t="shared" ca="1" si="329"/>
        <v>-0,144259313629358+0,972517296870162i</v>
      </c>
      <c r="Q286" s="240" t="str">
        <f t="shared" ca="1" si="330"/>
        <v>-0,94082402806497-0,285395848771605i</v>
      </c>
      <c r="R286" s="240" t="str">
        <f t="shared" ca="1" si="331"/>
        <v>0,420354425663319-0,888764760274462i</v>
      </c>
      <c r="S286" s="240" t="str">
        <f t="shared" ca="1" si="332"/>
        <v>0,817466419431005+0,546213598680145i</v>
      </c>
      <c r="T286" s="240" t="str">
        <f t="shared" ca="1" si="333"/>
        <v>-0,660248896812215+0,728472399297815i</v>
      </c>
      <c r="U286" s="241" t="str">
        <f t="shared" ca="1" si="334"/>
        <v>-0,623709151655222-0,759991800233388i</v>
      </c>
      <c r="V286" s="240" t="str">
        <f t="shared" ca="1" si="335"/>
        <v>0,843283176301219-0,505444484437005i</v>
      </c>
      <c r="W286" s="240" t="str">
        <f t="shared" ca="1" si="336"/>
        <v>0,376238470537377+0,908320018257969i</v>
      </c>
      <c r="X286" s="240" t="str">
        <f t="shared" ca="1" si="337"/>
        <v>-0,953694474881865+0,238888029964386i</v>
      </c>
      <c r="Y286" s="240" t="str">
        <f t="shared" ca="1" si="338"/>
        <v>-0,0963663849676925-0,978424326214715i</v>
      </c>
      <c r="Z286" s="240" t="str">
        <f t="shared" ca="1" si="339"/>
        <v>0,981974245657569+0,0482413012439543i</v>
      </c>
      <c r="AA286" s="240" t="str">
        <f t="shared" ca="1" si="340"/>
        <v>-0,191804708968904+0,964267388174989i</v>
      </c>
      <c r="AB286" s="240" t="str">
        <f t="shared" ca="1" si="341"/>
        <v>-0,925687053758022-0,33121612398139i</v>
      </c>
      <c r="AC286" s="240" t="str">
        <f t="shared" ca="1" si="342"/>
        <v>0,463457710159046-0,8670683901369i</v>
      </c>
      <c r="AD286" s="240" t="str">
        <f t="shared" ca="1" si="343"/>
        <v>0,789680314354728+0,585666836521481i</v>
      </c>
      <c r="AE286" s="240" t="str">
        <f t="shared" ca="1" si="344"/>
        <v>-0,695198044545744+0,695198044545751i</v>
      </c>
      <c r="AF286" s="240" t="str">
        <f t="shared" ca="1" si="345"/>
        <v>-0,5856668365215-0,789680314354713i</v>
      </c>
      <c r="AG286" s="240" t="str">
        <f t="shared" ca="1" si="346"/>
        <v>0,867068390136892-0,463457710159061i</v>
      </c>
      <c r="AH286" s="240" t="str">
        <f t="shared" ca="1" si="347"/>
        <v>0,3312161239814+0,925687053758018i</v>
      </c>
      <c r="AI286" s="240" t="str">
        <f t="shared" ca="1" si="348"/>
        <v>-0,964267388174986+0,191804708968921i</v>
      </c>
      <c r="AJ286" s="240" t="str">
        <f t="shared" ca="1" si="349"/>
        <v>-0,0482413012438667-0,981974245657573i</v>
      </c>
      <c r="AK286" s="240" t="str">
        <f t="shared" ca="1" si="350"/>
        <v>0,978424326214746+0,0963663849673834i</v>
      </c>
      <c r="AL286" s="240" t="str">
        <f t="shared" ca="1" si="351"/>
        <v>-0,238888029964756+0,953694474881772i</v>
      </c>
      <c r="AM286" s="240" t="str">
        <f t="shared" ca="1" si="352"/>
        <v>-0,908320018257937-0,376238470537452i</v>
      </c>
      <c r="AN286" s="240" t="str">
        <f t="shared" ca="1" si="353"/>
        <v>0,505444484436741-0,843283176301376i</v>
      </c>
      <c r="AO286" s="240" t="str">
        <f t="shared" ca="1" si="354"/>
        <v>0,759991800233143+0,623709151655519i</v>
      </c>
      <c r="AP286" s="240" t="str">
        <f t="shared" ca="1" si="355"/>
        <v>-0,728472399297871+0,660248896812152i</v>
      </c>
      <c r="AQ286" s="240" t="str">
        <f t="shared" ca="1" si="356"/>
        <v>-0,546213598680405-0,81746641943083i</v>
      </c>
      <c r="AR286" s="240" t="str">
        <f t="shared" ca="1" si="357"/>
        <v>-0,546213598680405-0,81746641943083i</v>
      </c>
      <c r="AS286" s="240" t="str">
        <f t="shared" ca="1" si="358"/>
        <v>0,285395848771572+0,94082402806498i</v>
      </c>
      <c r="AT286" s="240" t="str">
        <f t="shared" ca="1" si="359"/>
        <v>-0,972517296870123+0,144259313629621i</v>
      </c>
      <c r="AU286" s="240" t="str">
        <f t="shared" ca="1" si="360"/>
        <v>3,81085666532193E-13-0,983158503131851i</v>
      </c>
      <c r="AV286" s="240" t="str">
        <f t="shared" ca="1" si="361"/>
        <v>0,972517296870156+0,144259313629408i</v>
      </c>
      <c r="AW286" s="240" t="str">
        <f t="shared" ca="1" si="362"/>
        <v>-0,285395848771339+0,940824028065052i</v>
      </c>
      <c r="AX286" s="240" t="str">
        <f t="shared" ca="1" si="363"/>
        <v>-0,888764760274297-0,420354425663668i</v>
      </c>
      <c r="AY286" s="240" t="str">
        <f t="shared" ca="1" si="364"/>
        <v>0,546213598680215-0,817466419430958i</v>
      </c>
      <c r="AZ286" s="240" t="str">
        <f t="shared" ca="1" si="365"/>
        <v>0,728472399298026+0,660248896811982i</v>
      </c>
      <c r="BA286" s="240" t="str">
        <f t="shared" ca="1" si="366"/>
        <v>-0,759991800233636+0,623709151654919i</v>
      </c>
      <c r="BB286" s="240" t="str">
        <f t="shared" ca="1" si="367"/>
        <v>-0,505444484436926-0,843283176301266i</v>
      </c>
      <c r="BC286" s="240" t="str">
        <f t="shared" ca="1" si="368"/>
        <v>0,90832001825785-0,376238470537665i</v>
      </c>
      <c r="BD286" s="240" t="str">
        <f t="shared" ca="1" si="369"/>
        <v>0,23888802996403+0,953694474881954i</v>
      </c>
      <c r="BE286" s="240" t="str">
        <f t="shared" ca="1" si="370"/>
        <v>-0,978424326214725+0,0963663849675982i</v>
      </c>
      <c r="BF286" s="240" t="str">
        <f t="shared" ca="1" si="371"/>
        <v>0,0482413012436512-0,981974245657584i</v>
      </c>
      <c r="BG286" s="240" t="str">
        <f t="shared" ca="1" si="372"/>
        <v>0,964267388174917+0,191804708969272i</v>
      </c>
      <c r="BH286" s="240" t="str">
        <f t="shared" ca="1" si="373"/>
        <v>-0,33121612398146+0,925687053757996i</v>
      </c>
      <c r="BI286" s="240" t="str">
        <f t="shared" ca="1" si="374"/>
        <v>-0,867068390136994-0,463457710158871i</v>
      </c>
      <c r="BJ286" s="240" t="str">
        <f t="shared" ca="1" si="375"/>
        <v>0,585666836521788-0,789680314354501i</v>
      </c>
      <c r="BK286" s="240" t="str">
        <f t="shared" ca="1" si="376"/>
        <v>0,695198044545698+0,695198044545796i</v>
      </c>
      <c r="BL286" s="240" t="str">
        <f t="shared" ca="1" si="377"/>
        <v>-0,789680314354599+0,585666836521655i</v>
      </c>
      <c r="BM286" s="240" t="str">
        <f t="shared" ca="1" si="378"/>
        <v>-0,463457710158725-0,867068390137072i</v>
      </c>
      <c r="BN286" s="240" t="str">
        <f t="shared" ca="1" si="379"/>
        <v>0,925687053758043-0,33121612398133i</v>
      </c>
      <c r="BO286" s="240" t="str">
        <f t="shared" ca="1" si="380"/>
        <v>0,191804708969137+0,964267388174943i</v>
      </c>
      <c r="BP286" s="240" t="str">
        <f t="shared" ca="1" si="381"/>
        <v>-0,981974245657592+0,0482413012434861i</v>
      </c>
      <c r="BQ286" s="240" t="str">
        <f t="shared" ca="1" si="382"/>
        <v>0,0963663849677627-0,978424326214709i</v>
      </c>
      <c r="BR286" s="240" t="str">
        <f t="shared" ca="1" si="383"/>
        <v>0,95369447488192+0,238888029964164i</v>
      </c>
      <c r="BS286" s="240" t="str">
        <f t="shared" ca="1" si="384"/>
        <v>-0,376238470537817+0,908320018257787i</v>
      </c>
      <c r="BT286" s="240" t="str">
        <f t="shared" ca="1" si="385"/>
        <v>-0,843283176301195-0,505444484437044i</v>
      </c>
      <c r="BU286" s="240" t="str">
        <f t="shared" ca="1" si="386"/>
        <v>0,623709151655069-0,759991800233514i</v>
      </c>
      <c r="BV286" s="240" t="str">
        <f t="shared" ca="1" si="387"/>
        <v>0,660248896811881+0,728472399298118i</v>
      </c>
      <c r="BW286" s="240" t="str">
        <f t="shared" ca="1" si="388"/>
        <v>-0,817466419431035+0,546213598680101i</v>
      </c>
      <c r="BX286" s="240" t="str">
        <f t="shared" ca="1" si="389"/>
        <v>-0,420354425663544-0,888764760274356i</v>
      </c>
      <c r="BY286" s="240" t="str">
        <f t="shared" ca="1" si="390"/>
        <v>0,940824028065091-0,285395848771207i</v>
      </c>
      <c r="BZ286" s="240" t="str">
        <f t="shared" ca="1" si="391"/>
        <v>0,144259313629272+0,972517296870175i</v>
      </c>
      <c r="CA286" s="240" t="str">
        <f t="shared" ca="1" si="392"/>
        <v>-0,983158503131851+2,43778297737212E-13i</v>
      </c>
      <c r="CB286" s="240" t="str">
        <f t="shared" ca="1" si="393"/>
        <v>0,144259313629785-0,972517296870099i</v>
      </c>
      <c r="CC286" s="240" t="str">
        <f t="shared" ca="1" si="394"/>
        <v>0,940824028064941+0,285395848771704i</v>
      </c>
      <c r="CD286" s="240" t="str">
        <f t="shared" ca="1" si="395"/>
        <v>-0,420354425663103+0,888764760274564i</v>
      </c>
      <c r="CE286" s="240" t="str">
        <f t="shared" ca="1" si="396"/>
        <v>-0,817466419430747-0,546213598680531i</v>
      </c>
      <c r="CF286" s="240" t="str">
        <f t="shared" ca="1" si="397"/>
        <v>0,660248896812264-0,72847239929777i</v>
      </c>
      <c r="CG286" s="240" t="str">
        <f t="shared" ca="1" si="398"/>
        <v>0,623709151655402+0,759991800233239i</v>
      </c>
      <c r="CH286" s="240" t="str">
        <f t="shared" ca="1" si="399"/>
        <v>-0,843283176301462+0,5054444844366i</v>
      </c>
      <c r="CI286" s="240" t="str">
        <f t="shared" ca="1" si="400"/>
        <v>-0,376238470537313-0,908320018257995i</v>
      </c>
      <c r="CJ286" s="240" t="str">
        <f t="shared" ca="1" si="401"/>
        <v>0,953694474881809-0,238888029964609i</v>
      </c>
      <c r="CK286" s="240" t="str">
        <f t="shared" ca="1" si="402"/>
        <v>0,096366384967219+0,978424326214762i</v>
      </c>
      <c r="CL286" s="240" t="str">
        <f t="shared" ca="1" si="403"/>
        <v>-0,981974245657565-0,0482413012440318i</v>
      </c>
      <c r="CM286" s="240" t="str">
        <f t="shared" ca="1" si="404"/>
        <v>0,191804708968686-0,964267388175032i</v>
      </c>
      <c r="CN286" s="240" t="str">
        <f t="shared" ca="1" si="405"/>
        <v>0,925687053757858+0,331216123981844i</v>
      </c>
      <c r="CO286" s="240" t="str">
        <f t="shared" ca="1" si="406"/>
        <v>-0,463457710159207+0,867068390136814i</v>
      </c>
      <c r="CP286" s="240" t="str">
        <f t="shared" ca="1" si="407"/>
        <v>-0,789680314354857-0,585666836521308i</v>
      </c>
      <c r="CQ286" s="240" t="str">
        <f t="shared" ca="1" si="408"/>
        <v>0,695198044546085-0,695198044545409i</v>
      </c>
      <c r="CR286" s="240" t="str">
        <f t="shared" ca="1" si="409"/>
        <v>0,585666836521348+0,789680314354826i</v>
      </c>
      <c r="CS286" s="240" t="str">
        <f t="shared" ca="1" si="410"/>
        <v>-0,86706839013679+0,463457710159251i</v>
      </c>
      <c r="CT286" s="240" t="str">
        <f t="shared" ca="1" si="411"/>
        <v>-0,331216123980945-0,925687053758181i</v>
      </c>
      <c r="CU286" s="240" t="str">
        <f t="shared" ca="1" si="412"/>
        <v>0,964267388175023-0,191804708968736i</v>
      </c>
      <c r="CV286" s="240" t="str">
        <f t="shared" ca="1" si="413"/>
        <v>0,0482413012440823+0,981974245657563i</v>
      </c>
      <c r="CW286" s="240" t="str">
        <f t="shared" ca="1" si="414"/>
        <v>-0,978424326214674-0,0963663849681141i</v>
      </c>
      <c r="CX286" s="240" t="str">
        <f t="shared" ca="1" si="415"/>
        <v>0,23888802996456-0,953694474881821i</v>
      </c>
      <c r="CY286" s="240" t="str">
        <f t="shared" ca="1" si="416"/>
        <v>0,908320018258015+0,376238470537265i</v>
      </c>
      <c r="CZ286" s="240" t="str">
        <f t="shared" ca="1" si="417"/>
        <v>-0,505444484437371+0,843283176300999i</v>
      </c>
      <c r="DA286" s="240" t="str">
        <f t="shared" ca="1" si="418"/>
        <v>-0,759991800233307-0,62370915165532i</v>
      </c>
      <c r="DB286" s="240" t="str">
        <f t="shared" ca="1" si="419"/>
        <v>0,728472399297736-0,660248896812301i</v>
      </c>
      <c r="DC286" s="240" t="str">
        <f t="shared" ca="1" si="420"/>
        <v>0,546213598679783+0,817466419431246i</v>
      </c>
      <c r="DD286" s="240" t="str">
        <f t="shared" ca="1" si="421"/>
        <v>-0,888764760274519+0,4203544256632i</v>
      </c>
      <c r="DE286" s="240" t="str">
        <f t="shared" ca="1" si="422"/>
        <v>-0,285395848771805-0,94082402806491i</v>
      </c>
      <c r="DF286" s="240" t="str">
        <f t="shared" ca="1" si="423"/>
        <v>0,972517296870231-0,144259313628895i</v>
      </c>
      <c r="DG286" s="240" t="str">
        <f t="shared" ca="1" si="424"/>
        <v>-1,37307368794981E-13+0,983158503131851i</v>
      </c>
      <c r="DH286" s="240" t="str">
        <f t="shared" ca="1" si="425"/>
        <v>-0,972517296870191-0,144259313629167i</v>
      </c>
      <c r="DI286" s="240" t="str">
        <f t="shared" ca="1" si="426"/>
        <v>0,285395848772068-0,94082402806483i</v>
      </c>
      <c r="DJ286" s="240" t="str">
        <f t="shared" ca="1" si="427"/>
        <v>0,888764760274402+0,420354425663447i</v>
      </c>
      <c r="DK286" s="240" t="str">
        <f t="shared" ca="1" si="428"/>
        <v>-0,546213598680012+0,817466419431094i</v>
      </c>
      <c r="DL286" s="240" t="str">
        <f t="shared" ca="1" si="429"/>
        <v>-0,728472399298189-0,660248896811801i</v>
      </c>
      <c r="DM286" s="240" t="str">
        <f t="shared" ca="1" si="430"/>
        <v>0,759991800233481-0,623709151655108i</v>
      </c>
      <c r="DN286" s="240" t="str">
        <f t="shared" ca="1" si="431"/>
        <v>0,505444484437135+0,84328317630114i</v>
      </c>
      <c r="DO286" s="240" t="str">
        <f t="shared" ca="1" si="432"/>
        <v>-0,908320018257756+0,37623847053789i</v>
      </c>
      <c r="DP286" s="240" t="str">
        <f t="shared" ca="1" si="433"/>
        <v>-0,23888802996424-0,953694474881902i</v>
      </c>
      <c r="DQ286" s="240" t="str">
        <f t="shared" ca="1" si="434"/>
        <v>0,978424326214701-0,0963663849678408i</v>
      </c>
      <c r="DR286" s="240" t="str">
        <f t="shared" ca="1" si="435"/>
        <v>-0,0482413012434076+0,981974245657596i</v>
      </c>
      <c r="DS286" s="240" t="str">
        <f t="shared" ca="1" si="436"/>
        <v>-0,964267388174959-0,191804708969059i</v>
      </c>
      <c r="DT286" s="240" t="str">
        <f t="shared" ca="1" si="437"/>
        <v>0,331216123981256-0,925687053758069i</v>
      </c>
      <c r="DU286" s="240" t="str">
        <f t="shared" ca="1" si="438"/>
        <v>0,867068390136634+0,463457710159542i</v>
      </c>
      <c r="DV286" s="240" t="str">
        <f t="shared" ca="1" si="439"/>
        <v>-0,585666836521614+0,78968031435463i</v>
      </c>
      <c r="DW286" s="240" t="str">
        <f t="shared" ca="1" si="440"/>
        <v>-0,695198044545851-0,695198044545643i</v>
      </c>
      <c r="DX286" s="240" t="str">
        <f t="shared" ca="1" si="441"/>
        <v>0,789680314355053-0,585666836521042i</v>
      </c>
      <c r="DY286" s="240" t="str">
        <f t="shared" ca="1" si="442"/>
        <v>0,463457710158964+0,867068390136943i</v>
      </c>
      <c r="DZ286" s="240" t="str">
        <f t="shared" ca="1" si="443"/>
        <v>-0,92568705375797+0,331216123981533i</v>
      </c>
      <c r="EA286" s="240" t="str">
        <f t="shared" ca="1" si="444"/>
        <v>-0,191804708968416-0,964267388175087i</v>
      </c>
      <c r="EB286" s="240" t="str">
        <f t="shared" ca="1" si="445"/>
        <v>0,981974245657582-0,0482413012437017i</v>
      </c>
      <c r="EC286" s="240" t="str">
        <f t="shared" ca="1" si="446"/>
        <v>-0,0963663849674922+0,978424326214735i</v>
      </c>
      <c r="ED286" s="240" t="str">
        <f t="shared" ca="1" si="447"/>
        <v>-0,953694474881729-0,23888802996493i</v>
      </c>
      <c r="EE286" s="240" t="str">
        <f t="shared" ca="1" si="448"/>
        <v>0,376238470537566-0,90832001825789i</v>
      </c>
      <c r="EF286" s="240" t="str">
        <f t="shared" ca="1" si="449"/>
        <v>0,843283176301291+0,505444484436883i</v>
      </c>
      <c r="EG286" s="240" t="str">
        <f t="shared" ca="1" si="450"/>
        <v>-0,623709151655614+0,759991800233065i</v>
      </c>
      <c r="EH286" s="240" t="str">
        <f t="shared" ca="1" si="451"/>
        <v>-0,660248896812019-0,728472399297991i</v>
      </c>
      <c r="EI286" s="240" t="str">
        <f t="shared" ca="1" si="452"/>
        <v>0,817466419430899-0,546213598680303i</v>
      </c>
      <c r="EJ286" s="240" t="str">
        <f t="shared" ca="1" si="453"/>
        <v>0,420354425663714+0,888764760274275i</v>
      </c>
      <c r="EK286" s="240" t="str">
        <f t="shared" ca="1" si="454"/>
        <v>-0,940824028065021+0,28539584877144i</v>
      </c>
      <c r="EL286" s="240" t="str">
        <f t="shared" ca="1" si="455"/>
        <v>-0,144259313629458-0,972517296870148i</v>
      </c>
      <c r="EM286" s="240" t="str">
        <f t="shared" ca="1" si="456"/>
        <v>0,983158503131851+5,18393035327174E-13i</v>
      </c>
      <c r="EN286" s="240"/>
      <c r="EO286" s="240"/>
      <c r="EP286" s="240"/>
    </row>
    <row r="287" spans="1:146">
      <c r="A287" s="268">
        <f t="shared" si="323"/>
        <v>3.6523437500000028E-3</v>
      </c>
      <c r="B287" s="267">
        <v>187</v>
      </c>
      <c r="C287" s="266">
        <f t="shared" si="324"/>
        <v>37400</v>
      </c>
      <c r="N287" s="265">
        <f t="shared" ca="1" si="327"/>
        <v>2.9798089441274294</v>
      </c>
      <c r="O287" s="240">
        <f t="shared" ca="1" si="328"/>
        <v>0.97980894412742936</v>
      </c>
      <c r="P287" s="240" t="str">
        <f t="shared" ca="1" si="329"/>
        <v>-0,119939074416869+0,972440324863244i</v>
      </c>
      <c r="Q287" s="240" t="str">
        <f t="shared" ca="1" si="330"/>
        <v>-0,950445297963154-0,238074153514908i</v>
      </c>
      <c r="R287" s="240" t="str">
        <f t="shared" ca="1" si="331"/>
        <v>0,352628375744064-0,914154689104755i</v>
      </c>
      <c r="S287" s="240" t="str">
        <f t="shared" ca="1" si="332"/>
        <v>0,864114342824711+0,461878738974556i</v>
      </c>
      <c r="T287" s="240" t="str">
        <f t="shared" ca="1" si="333"/>
        <v>-0,564182016053038+0,801076912508679i</v>
      </c>
      <c r="U287" s="241" t="str">
        <f t="shared" ca="1" si="334"/>
        <v>-0,725990539784051-0,657999470468i</v>
      </c>
      <c r="V287" s="240" t="str">
        <f t="shared" ca="1" si="335"/>
        <v>0,741920000379447-0,639984593587274i</v>
      </c>
      <c r="W287" s="240" t="str">
        <f t="shared" ca="1" si="336"/>
        <v>0,544352683403562+0,814681362904203i</v>
      </c>
      <c r="X287" s="240" t="str">
        <f t="shared" ca="1" si="337"/>
        <v>-0,87518915942336+0,440533202176567i</v>
      </c>
      <c r="Y287" s="240" t="str">
        <f t="shared" ca="1" si="338"/>
        <v>-0,330087691539489-0,922533296356418i</v>
      </c>
      <c r="Z287" s="240" t="str">
        <f t="shared" ca="1" si="339"/>
        <v>0,956001673815939-0,214677354775093i</v>
      </c>
      <c r="AA287" s="240" t="str">
        <f t="shared" ca="1" si="340"/>
        <v>0,0960380707727308+0,975090896252426i</v>
      </c>
      <c r="AB287" s="240" t="str">
        <f t="shared" ca="1" si="341"/>
        <v>-0,979513843992166-0,0240457152066259i</v>
      </c>
      <c r="AC287" s="240" t="str">
        <f t="shared" ca="1" si="342"/>
        <v>0,143767831247461-0,969203991784242i</v>
      </c>
      <c r="AD287" s="240" t="str">
        <f t="shared" ca="1" si="343"/>
        <v>0,944316409402323+0,261327545286777i</v>
      </c>
      <c r="AE287" s="240" t="str">
        <f t="shared" ca="1" si="344"/>
        <v>-0,374956649800708+0,905225429250823i</v>
      </c>
      <c r="AF287" s="240" t="str">
        <f t="shared" ca="1" si="345"/>
        <v>-0,852519016057261-0,482946057290944i</v>
      </c>
      <c r="AG287" s="240" t="str">
        <f t="shared" ca="1" si="346"/>
        <v>0,583671506552173-0,786989923335251i</v>
      </c>
      <c r="AH287" s="240" t="str">
        <f t="shared" ca="1" si="347"/>
        <v>0,70962376963403+0,675617993071897i</v>
      </c>
      <c r="AI287" s="240" t="str">
        <f t="shared" ca="1" si="348"/>
        <v>-0,75740255610879+0,621584213917936i</v>
      </c>
      <c r="AJ287" s="240" t="str">
        <f t="shared" ca="1" si="349"/>
        <v>-0,524195453052254-0,827795079709617i</v>
      </c>
      <c r="AK287" s="240" t="str">
        <f t="shared" ca="1" si="350"/>
        <v>0,885736794797973-0,418922304649826i</v>
      </c>
      <c r="AL287" s="240" t="str">
        <f t="shared" ca="1" si="351"/>
        <v>0,307348174852027+0,93035620404619i</v>
      </c>
      <c r="AM287" s="240" t="str">
        <f t="shared" ca="1" si="352"/>
        <v>-0,960982190007639+0,191151242423978i</v>
      </c>
      <c r="AN287" s="240" t="str">
        <f t="shared" ca="1" si="353"/>
        <v>-0,0720792173858249-0,977154109346706i</v>
      </c>
      <c r="AO287" s="240" t="str">
        <f t="shared" ca="1" si="354"/>
        <v>0,978628721343673+0,048076946173344i</v>
      </c>
      <c r="AP287" s="240" t="str">
        <f t="shared" ca="1" si="355"/>
        <v>-0,167509987711922+0,96538384646153i</v>
      </c>
      <c r="AQ287" s="240" t="str">
        <f t="shared" ca="1" si="356"/>
        <v>-0,937618699946589-0,28442352311751i</v>
      </c>
      <c r="AR287" s="240" t="str">
        <f t="shared" ca="1" si="357"/>
        <v>-0,937618699946589-0,28442352311751i</v>
      </c>
      <c r="AS287" s="240" t="str">
        <f t="shared" ca="1" si="358"/>
        <v>0,840410163712173+0,50372246696111i</v>
      </c>
      <c r="AT287" s="240" t="str">
        <f t="shared" ca="1" si="359"/>
        <v>-0,602809415160648+0,772428880859453i</v>
      </c>
      <c r="AU287" s="240" t="str">
        <f t="shared" ca="1" si="360"/>
        <v>-0,692829548659859-0,692829548659613i</v>
      </c>
      <c r="AV287" s="240" t="str">
        <f t="shared" ca="1" si="361"/>
        <v>0,772428880859255-0,602809415160901i</v>
      </c>
      <c r="AW287" s="240" t="str">
        <f t="shared" ca="1" si="362"/>
        <v>0,503722466961386+0,840410163712007i</v>
      </c>
      <c r="AX287" s="240" t="str">
        <f t="shared" ca="1" si="363"/>
        <v>-0,89575089544701+0,397059063991728i</v>
      </c>
      <c r="AY287" s="240" t="str">
        <f t="shared" ca="1" si="364"/>
        <v>-0,284423523116885-0,937618699946778i</v>
      </c>
      <c r="AZ287" s="240" t="str">
        <f t="shared" ca="1" si="365"/>
        <v>0,965383846461478-0,167509987712224i</v>
      </c>
      <c r="BA287" s="240" t="str">
        <f t="shared" ca="1" si="366"/>
        <v>0,0480769461736787+0,978628721343657i</v>
      </c>
      <c r="BB287" s="240" t="str">
        <f t="shared" ca="1" si="367"/>
        <v>-0,977154109346731-0,0720792173854907i</v>
      </c>
      <c r="BC287" s="240" t="str">
        <f t="shared" ca="1" si="368"/>
        <v>0,191151242423664-0,960982190007702i</v>
      </c>
      <c r="BD287" s="240" t="str">
        <f t="shared" ca="1" si="369"/>
        <v>0,930356204045985+0,307348174852647i</v>
      </c>
      <c r="BE287" s="240" t="str">
        <f t="shared" ca="1" si="370"/>
        <v>-0,41892230465043+0,885736794797688i</v>
      </c>
      <c r="BF287" s="240" t="str">
        <f t="shared" ca="1" si="371"/>
        <v>-0,827795079709572-0,524195453052323i</v>
      </c>
      <c r="BG287" s="240" t="str">
        <f t="shared" ca="1" si="372"/>
        <v>0,621584213917828-0,757402556108879i</v>
      </c>
      <c r="BH287" s="240" t="str">
        <f t="shared" ca="1" si="373"/>
        <v>0,675617993072069+0,709623769633865i</v>
      </c>
      <c r="BI287" s="240" t="str">
        <f t="shared" ca="1" si="374"/>
        <v>-0,786989923335002+0,58367150655251i</v>
      </c>
      <c r="BJ287" s="240" t="str">
        <f t="shared" ca="1" si="375"/>
        <v>-0,482946057290631-0,852519016057439i</v>
      </c>
      <c r="BK287" s="240" t="str">
        <f t="shared" ca="1" si="376"/>
        <v>0,905225429250924-0,374956649800465i</v>
      </c>
      <c r="BL287" s="240" t="str">
        <f t="shared" ca="1" si="377"/>
        <v>0,261327545286698+0,944316409402344i</v>
      </c>
      <c r="BM287" s="240" t="str">
        <f t="shared" ca="1" si="378"/>
        <v>-0,969203991784236+0,143767831247503i</v>
      </c>
      <c r="BN287" s="240" t="str">
        <f t="shared" ca="1" si="379"/>
        <v>-0,0240457152068566-0,97951384399216i</v>
      </c>
      <c r="BO287" s="240" t="str">
        <f t="shared" ca="1" si="380"/>
        <v>0,975090896252467+0,0960380707723141i</v>
      </c>
      <c r="BP287" s="240" t="str">
        <f t="shared" ca="1" si="381"/>
        <v>-0,21467735477554+0,956001673815839i</v>
      </c>
      <c r="BQ287" s="240" t="str">
        <f t="shared" ca="1" si="382"/>
        <v>-0,922533296356327-0,330087691539744i</v>
      </c>
      <c r="BR287" s="240" t="str">
        <f t="shared" ca="1" si="383"/>
        <v>0,440533202176703-0,875189159423291i</v>
      </c>
      <c r="BS287" s="240" t="str">
        <f t="shared" ca="1" si="384"/>
        <v>0,814681362904211+0,544352683403549i</v>
      </c>
      <c r="BT287" s="240" t="str">
        <f t="shared" ca="1" si="385"/>
        <v>-0,6399845935871+0,741920000379598i</v>
      </c>
      <c r="BU287" s="240" t="str">
        <f t="shared" ca="1" si="386"/>
        <v>-0,657999470468259-0,725990539783817i</v>
      </c>
      <c r="BV287" s="240" t="str">
        <f t="shared" ca="1" si="387"/>
        <v>0,801076912508929-0,564182016052683i</v>
      </c>
      <c r="BW287" s="240" t="str">
        <f t="shared" ca="1" si="388"/>
        <v>0,461878738974318+0,864114342824838i</v>
      </c>
      <c r="BX287" s="240" t="str">
        <f t="shared" ca="1" si="389"/>
        <v>-0,91415468910481+0,352628375743922i</v>
      </c>
      <c r="BY287" s="240" t="str">
        <f t="shared" ca="1" si="390"/>
        <v>-0,238074153514898-0,950445297963156i</v>
      </c>
      <c r="BZ287" s="240" t="str">
        <f t="shared" ca="1" si="391"/>
        <v>0,972440324863224-0,119939074417037i</v>
      </c>
      <c r="CA287" s="240" t="str">
        <f t="shared" ca="1" si="392"/>
        <v>3,49057649354772E-13+0,979808944127429i</v>
      </c>
      <c r="CB287" s="240" t="str">
        <f t="shared" ca="1" si="393"/>
        <v>-0,972440324863187-0,119939074417339i</v>
      </c>
      <c r="CC287" s="240" t="str">
        <f t="shared" ca="1" si="394"/>
        <v>0,238074153515248-0,950445297963069i</v>
      </c>
      <c r="CD287" s="240" t="str">
        <f t="shared" ca="1" si="395"/>
        <v>0,9141546891047+0,352628375744206i</v>
      </c>
      <c r="CE287" s="240" t="str">
        <f t="shared" ca="1" si="396"/>
        <v>-0,461878738974635+0,864114342824669i</v>
      </c>
      <c r="CF287" s="240" t="str">
        <f t="shared" ca="1" si="397"/>
        <v>-0,801076912508753-0,564182016052932i</v>
      </c>
      <c r="CG287" s="240" t="str">
        <f t="shared" ca="1" si="398"/>
        <v>0,657999470467742-0,725990539784287i</v>
      </c>
      <c r="CH287" s="240" t="str">
        <f t="shared" ca="1" si="399"/>
        <v>0,639984593587586+0,741920000379179i</v>
      </c>
      <c r="CI287" s="240" t="str">
        <f t="shared" ca="1" si="400"/>
        <v>-0,814681362904411+0,544352683403251i</v>
      </c>
      <c r="CJ287" s="240" t="str">
        <f t="shared" ca="1" si="401"/>
        <v>-0,440533202176432-0,875189159423429i</v>
      </c>
      <c r="CK287" s="240" t="str">
        <f t="shared" ca="1" si="402"/>
        <v>0,922533296356449-0,330087691539405i</v>
      </c>
      <c r="CL287" s="240" t="str">
        <f t="shared" ca="1" si="403"/>
        <v>0,214677354775216+0,956001673815911i</v>
      </c>
      <c r="CM287" s="240" t="str">
        <f t="shared" ca="1" si="404"/>
        <v>-0,975090896252401+0,0960380707729812i</v>
      </c>
      <c r="CN287" s="240" t="str">
        <f t="shared" ca="1" si="405"/>
        <v>0,0240457152062144-0,979513843992176i</v>
      </c>
      <c r="CO287" s="240" t="str">
        <f t="shared" ca="1" si="406"/>
        <v>0,969203991784187+0,143767831247832i</v>
      </c>
      <c r="CP287" s="240" t="str">
        <f t="shared" ca="1" si="407"/>
        <v>-0,261327545287018+0,944316409402256i</v>
      </c>
      <c r="CQ287" s="240" t="str">
        <f t="shared" ca="1" si="408"/>
        <v>-0,905225429250786-0,374956649800797i</v>
      </c>
      <c r="CR287" s="240" t="str">
        <f t="shared" ca="1" si="409"/>
        <v>0,48294605729092-0,852519016057274i</v>
      </c>
      <c r="CS287" s="240" t="str">
        <f t="shared" ca="1" si="410"/>
        <v>0,786989923335401+0,583671506551971i</v>
      </c>
      <c r="CT287" s="240" t="str">
        <f t="shared" ca="1" si="411"/>
        <v>-0,675617993071604+0,709623769634308i</v>
      </c>
      <c r="CU287" s="240" t="str">
        <f t="shared" ca="1" si="412"/>
        <v>-0,621584213917571-0,75740255610909i</v>
      </c>
      <c r="CV287" s="240" t="str">
        <f t="shared" ca="1" si="413"/>
        <v>0,827795079709751-0,524195453052042i</v>
      </c>
      <c r="CW287" s="240" t="str">
        <f t="shared" ca="1" si="414"/>
        <v>0,418922304650104+0,885736794797842i</v>
      </c>
      <c r="CX287" s="240" t="str">
        <f t="shared" ca="1" si="415"/>
        <v>-0,930356204046089+0,307348174852332i</v>
      </c>
      <c r="CY287" s="240" t="str">
        <f t="shared" ca="1" si="416"/>
        <v>-0,191151242424321-0,96098219000757i</v>
      </c>
      <c r="CZ287" s="240" t="str">
        <f t="shared" ca="1" si="417"/>
        <v>0,977154109346684-0,0720792173861314i</v>
      </c>
      <c r="DA287" s="240" t="str">
        <f t="shared" ca="1" si="418"/>
        <v>-0,0480769461740105+0,978628721343641i</v>
      </c>
      <c r="DB287" s="240" t="str">
        <f t="shared" ca="1" si="419"/>
        <v>-0,965383846461421-0,167509987712553i</v>
      </c>
      <c r="DC287" s="240" t="str">
        <f t="shared" ca="1" si="420"/>
        <v>0,284423523117229-0,937618699946674i</v>
      </c>
      <c r="DD287" s="240" t="str">
        <f t="shared" ca="1" si="421"/>
        <v>0,895750895446876+0,397059063992032i</v>
      </c>
      <c r="DE287" s="240" t="str">
        <f t="shared" ca="1" si="422"/>
        <v>-0,503722466960811+0,840410163712352i</v>
      </c>
      <c r="DF287" s="240" t="str">
        <f t="shared" ca="1" si="423"/>
        <v>-0,77242888085965-0,602809415160394i</v>
      </c>
      <c r="DG287" s="240" t="str">
        <f t="shared" ca="1" si="424"/>
        <v>0,692829548660094-0,692829548659378i</v>
      </c>
      <c r="DH287" s="240" t="str">
        <f t="shared" ca="1" si="425"/>
        <v>0,602809415160385+0,772428880859657i</v>
      </c>
      <c r="DI287" s="240" t="str">
        <f t="shared" ca="1" si="426"/>
        <v>-0,840410163712358+0,503722466960801i</v>
      </c>
      <c r="DJ287" s="240" t="str">
        <f t="shared" ca="1" si="427"/>
        <v>-0,397059063992022-0,89575089544688i</v>
      </c>
      <c r="DK287" s="240" t="str">
        <f t="shared" ca="1" si="428"/>
        <v>0,937618699946677-0,284423523117219i</v>
      </c>
      <c r="DL287" s="240" t="str">
        <f t="shared" ca="1" si="429"/>
        <v>0,167509987712541+0,965383846461423i</v>
      </c>
      <c r="DM287" s="240" t="str">
        <f t="shared" ca="1" si="430"/>
        <v>-0,97862872134369+0,0480769461729982i</v>
      </c>
      <c r="DN287" s="240" t="str">
        <f t="shared" ca="1" si="431"/>
        <v>0,0720792173861424-0,977154109346683i</v>
      </c>
      <c r="DO287" s="240" t="str">
        <f t="shared" ca="1" si="432"/>
        <v>0,960982190007568+0,191151242424332i</v>
      </c>
      <c r="DP287" s="240" t="str">
        <f t="shared" ca="1" si="433"/>
        <v>-0,307348174852343+0,930356204046086i</v>
      </c>
      <c r="DQ287" s="240" t="str">
        <f t="shared" ca="1" si="434"/>
        <v>-0,885736794797837-0,418922304650114i</v>
      </c>
      <c r="DR287" s="240" t="str">
        <f t="shared" ca="1" si="435"/>
        <v>0,524195453052052-0,827795079709745i</v>
      </c>
      <c r="DS287" s="240" t="str">
        <f t="shared" ca="1" si="436"/>
        <v>0,757402556109083+0,621584213917579i</v>
      </c>
      <c r="DT287" s="240" t="str">
        <f t="shared" ca="1" si="437"/>
        <v>-0,709623769634316+0,675617993071596i</v>
      </c>
      <c r="DU287" s="240" t="str">
        <f t="shared" ca="1" si="438"/>
        <v>-0,583671506552007-0,786989923335374i</v>
      </c>
      <c r="DV287" s="240" t="str">
        <f t="shared" ca="1" si="439"/>
        <v>0,85251901605728-0,48294605729091i</v>
      </c>
      <c r="DW287" s="240" t="str">
        <f t="shared" ca="1" si="440"/>
        <v>0,374956649800736+0,905225429250812i</v>
      </c>
      <c r="DX287" s="240" t="str">
        <f t="shared" ca="1" si="441"/>
        <v>-0,944316409402244+0,261327545287061i</v>
      </c>
      <c r="DY287" s="240" t="str">
        <f t="shared" ca="1" si="442"/>
        <v>-0,143767831247821-0,969203991784189i</v>
      </c>
      <c r="DZ287" s="240" t="str">
        <f t="shared" ca="1" si="443"/>
        <v>0,979513843992178-0,0240457152061477i</v>
      </c>
      <c r="EA287" s="240" t="str">
        <f t="shared" ca="1" si="444"/>
        <v>-0,0960380707729367+0,975090896252406i</v>
      </c>
      <c r="EB287" s="240" t="str">
        <f t="shared" ca="1" si="445"/>
        <v>-0,956001673815909-0,214677354775227i</v>
      </c>
      <c r="EC287" s="240" t="str">
        <f t="shared" ca="1" si="446"/>
        <v>0,330087691539468-0,922533296356426i</v>
      </c>
      <c r="ED287" s="240" t="str">
        <f t="shared" ca="1" si="447"/>
        <v>0,875189159423448+0,440533202176392i</v>
      </c>
      <c r="EE287" s="240" t="str">
        <f t="shared" ca="1" si="448"/>
        <v>-0,544352683403259+0,814681362904405i</v>
      </c>
      <c r="EF287" s="240" t="str">
        <f t="shared" ca="1" si="449"/>
        <v>-0,74192000037979-0,639984593586877i</v>
      </c>
      <c r="EG287" s="240" t="str">
        <f t="shared" ca="1" si="450"/>
        <v>0,725990539784256-0,657999470467775i</v>
      </c>
      <c r="EH287" s="240" t="str">
        <f t="shared" ca="1" si="451"/>
        <v>0,564182016052923+0,80107691250876i</v>
      </c>
      <c r="EI287" s="240" t="str">
        <f t="shared" ca="1" si="452"/>
        <v>-0,8641143428247+0,461878738974576i</v>
      </c>
      <c r="EJ287" s="240" t="str">
        <f t="shared" ca="1" si="453"/>
        <v>-0,352628375744248-0,914154689104684i</v>
      </c>
      <c r="EK287" s="240" t="str">
        <f t="shared" ca="1" si="454"/>
        <v>0,950445297963071-0,238074153515237i</v>
      </c>
      <c r="EL287" s="240" t="str">
        <f t="shared" ca="1" si="455"/>
        <v>0,119939074417328+0,972440324863188i</v>
      </c>
      <c r="EM287" s="240" t="str">
        <f t="shared" ca="1" si="456"/>
        <v>-0,979808944127429-3,04407125153283E-13i</v>
      </c>
      <c r="EN287" s="240"/>
      <c r="EO287" s="240"/>
      <c r="EP287" s="240"/>
    </row>
    <row r="288" spans="1:146">
      <c r="A288" s="268">
        <f t="shared" si="323"/>
        <v>3.6718750000000028E-3</v>
      </c>
      <c r="B288" s="267">
        <v>188</v>
      </c>
      <c r="C288" s="266">
        <f t="shared" si="324"/>
        <v>37600</v>
      </c>
      <c r="N288" s="265">
        <f t="shared" ca="1" si="327"/>
        <v>2.9747921232217527</v>
      </c>
      <c r="O288" s="240">
        <f t="shared" ca="1" si="328"/>
        <v>0.9747921232217529</v>
      </c>
      <c r="P288" s="240" t="str">
        <f t="shared" ca="1" si="329"/>
        <v>-0,0955463363339759+0,970098232710651i</v>
      </c>
      <c r="Q288" s="240" t="str">
        <f t="shared" ca="1" si="330"/>
        <v>-0,956061765908908-0,190172509218115i</v>
      </c>
      <c r="R288" s="240" t="str">
        <f t="shared" ca="1" si="331"/>
        <v>0,282967216879643-0,932817901664929i</v>
      </c>
      <c r="S288" s="240" t="str">
        <f t="shared" ca="1" si="332"/>
        <v>0,900590491097784+0,373036795556985i</v>
      </c>
      <c r="T288" s="240" t="str">
        <f t="shared" ca="1" si="333"/>
        <v>-0,459513825970458+0,859689901788526i</v>
      </c>
      <c r="U288" s="241" t="str">
        <f t="shared" ca="1" si="334"/>
        <v>-0,810510028770791-0,541565487043944i</v>
      </c>
      <c r="V288" s="240" t="str">
        <f t="shared" ca="1" si="335"/>
        <v>0,618401576427475-0,753524501106094i</v>
      </c>
      <c r="W288" s="240" t="str">
        <f t="shared" ca="1" si="336"/>
        <v>0,689282120577354+0,689282120577314i</v>
      </c>
      <c r="X288" s="240" t="str">
        <f t="shared" ca="1" si="337"/>
        <v>-0,753524501106062+0,618401576427514i</v>
      </c>
      <c r="Y288" s="240" t="str">
        <f t="shared" ca="1" si="338"/>
        <v>-0,541565487043992-0,810510028770759i</v>
      </c>
      <c r="Z288" s="240" t="str">
        <f t="shared" ca="1" si="339"/>
        <v>0,859689901788546-0,45951382597042i</v>
      </c>
      <c r="AA288" s="240" t="str">
        <f t="shared" ca="1" si="340"/>
        <v>0,373036795556949+0,9005904910978i</v>
      </c>
      <c r="AB288" s="240" t="str">
        <f t="shared" ca="1" si="341"/>
        <v>-0,932817901664942+0,282967216879603i</v>
      </c>
      <c r="AC288" s="240" t="str">
        <f t="shared" ca="1" si="342"/>
        <v>-0,190172509218089-0,956061765908913i</v>
      </c>
      <c r="AD288" s="240" t="str">
        <f t="shared" ca="1" si="343"/>
        <v>0,970098232710654-0,0955463363339498i</v>
      </c>
      <c r="AE288" s="240" t="str">
        <f t="shared" ca="1" si="344"/>
        <v>-3,91696746561597E-14+0,974792123221753i</v>
      </c>
      <c r="AF288" s="240" t="str">
        <f t="shared" ca="1" si="345"/>
        <v>-0,970098232710655-0,0955463363339313i</v>
      </c>
      <c r="AG288" s="240" t="str">
        <f t="shared" ca="1" si="346"/>
        <v>0,190172509218084-0,956061765908914i</v>
      </c>
      <c r="AH288" s="240" t="str">
        <f t="shared" ca="1" si="347"/>
        <v>0,932817901664947+0,282967216879584i</v>
      </c>
      <c r="AI288" s="240" t="str">
        <f t="shared" ca="1" si="348"/>
        <v>-0,373036795556932+0,900590491097807i</v>
      </c>
      <c r="AJ288" s="240" t="str">
        <f t="shared" ca="1" si="349"/>
        <v>-0,859689901788552-0,45951382597041i</v>
      </c>
      <c r="AK288" s="240" t="str">
        <f t="shared" ca="1" si="350"/>
        <v>0,541565487044144-0,810510028770658i</v>
      </c>
      <c r="AL288" s="240" t="str">
        <f t="shared" ca="1" si="351"/>
        <v>0,75352450110595+0,618401576427649i</v>
      </c>
      <c r="AM288" s="240" t="str">
        <f t="shared" ca="1" si="352"/>
        <v>-0,689282120577479+0,689282120577189i</v>
      </c>
      <c r="AN288" s="240" t="str">
        <f t="shared" ca="1" si="353"/>
        <v>-0,618401576427334-0,75352450110621i</v>
      </c>
      <c r="AO288" s="240" t="str">
        <f t="shared" ca="1" si="354"/>
        <v>0,810510028770892-0,541565487043793i</v>
      </c>
      <c r="AP288" s="240" t="str">
        <f t="shared" ca="1" si="355"/>
        <v>0,459513825970221+0,859689901788652i</v>
      </c>
      <c r="AQ288" s="240" t="str">
        <f t="shared" ca="1" si="356"/>
        <v>-0,900590491097894+0,373036795556721i</v>
      </c>
      <c r="AR288" s="240" t="str">
        <f t="shared" ca="1" si="357"/>
        <v>-0,900590491097894+0,373036795556721i</v>
      </c>
      <c r="AS288" s="240" t="str">
        <f t="shared" ca="1" si="358"/>
        <v>0,956061765908956-0,190172509217873i</v>
      </c>
      <c r="AT288" s="240" t="str">
        <f t="shared" ca="1" si="359"/>
        <v>0,095546336333704+0,970098232710677i</v>
      </c>
      <c r="AU288" s="240" t="str">
        <f t="shared" ca="1" si="360"/>
        <v>-0,974792123221753-2,72276158681106E-13i</v>
      </c>
      <c r="AV288" s="240" t="str">
        <f t="shared" ca="1" si="361"/>
        <v>0,095546336334246-0,970098232710624i</v>
      </c>
      <c r="AW288" s="240" t="str">
        <f t="shared" ca="1" si="362"/>
        <v>0,956061765908849+0,190172509218407i</v>
      </c>
      <c r="AX288" s="240" t="str">
        <f t="shared" ca="1" si="363"/>
        <v>-0,2829672168799+0,932817901664851i</v>
      </c>
      <c r="AY288" s="240" t="str">
        <f t="shared" ca="1" si="364"/>
        <v>-0,900590491097675-0,37303679555725i</v>
      </c>
      <c r="AZ288" s="240" t="str">
        <f t="shared" ca="1" si="365"/>
        <v>0,459513825970701-0,859689901788396i</v>
      </c>
      <c r="BA288" s="240" t="str">
        <f t="shared" ca="1" si="366"/>
        <v>0,81051002877059+0,541565487044245i</v>
      </c>
      <c r="BB288" s="240" t="str">
        <f t="shared" ca="1" si="367"/>
        <v>-0,618401576427765+0,753524501105855i</v>
      </c>
      <c r="BC288" s="240" t="str">
        <f t="shared" ca="1" si="368"/>
        <v>-0,689282120577094-0,689282120577574i</v>
      </c>
      <c r="BD288" s="240" t="str">
        <f t="shared" ca="1" si="369"/>
        <v>0,753524501106304-0,618401576427218i</v>
      </c>
      <c r="BE288" s="240" t="str">
        <f t="shared" ca="1" si="370"/>
        <v>0,54156548704368+0,810510028770968i</v>
      </c>
      <c r="BF288" s="240" t="str">
        <f t="shared" ca="1" si="371"/>
        <v>-0,859689901788716+0,459513825970101i</v>
      </c>
      <c r="BG288" s="240" t="str">
        <f t="shared" ca="1" si="372"/>
        <v>-0,373036795556595-0,900590491097946i</v>
      </c>
      <c r="BH288" s="240" t="str">
        <f t="shared" ca="1" si="373"/>
        <v>0,932817901665049-0,282967216879249i</v>
      </c>
      <c r="BI288" s="240" t="str">
        <f t="shared" ca="1" si="374"/>
        <v>0,19017250921774+0,956061765908982i</v>
      </c>
      <c r="BJ288" s="240" t="str">
        <f t="shared" ca="1" si="375"/>
        <v>-0,970098232710691+0,0955463363335685i</v>
      </c>
      <c r="BK288" s="240" t="str">
        <f t="shared" ca="1" si="376"/>
        <v>4,0841423802166E-13-0,974792123221753i</v>
      </c>
      <c r="BL288" s="240" t="str">
        <f t="shared" ca="1" si="377"/>
        <v>0,970098232710608+0,095546336334409i</v>
      </c>
      <c r="BM288" s="240" t="str">
        <f t="shared" ca="1" si="378"/>
        <v>-0,190172509218541+0,956061765908823i</v>
      </c>
      <c r="BN288" s="240" t="str">
        <f t="shared" ca="1" si="379"/>
        <v>-0,932817901664812-0,282967216880031i</v>
      </c>
      <c r="BO288" s="240" t="str">
        <f t="shared" ca="1" si="380"/>
        <v>0,373036795557375-0,900590491097623i</v>
      </c>
      <c r="BP288" s="240" t="str">
        <f t="shared" ca="1" si="381"/>
        <v>0,859689901788331+0,459513825970821i</v>
      </c>
      <c r="BQ288" s="240" t="str">
        <f t="shared" ca="1" si="382"/>
        <v>-0,541565487044358+0,810510028770514i</v>
      </c>
      <c r="BR288" s="240" t="str">
        <f t="shared" ca="1" si="383"/>
        <v>-0,753524501105769-0,618401576427871i</v>
      </c>
      <c r="BS288" s="240" t="str">
        <f t="shared" ca="1" si="384"/>
        <v>0,68928212057769-0,689282120576978i</v>
      </c>
      <c r="BT288" s="240" t="str">
        <f t="shared" ca="1" si="385"/>
        <v>0,618401576427134+0,753524501106373i</v>
      </c>
      <c r="BU288" s="240" t="str">
        <f t="shared" ca="1" si="386"/>
        <v>-0,81051002877049+0,541565487044395i</v>
      </c>
      <c r="BV288" s="240" t="str">
        <f t="shared" ca="1" si="387"/>
        <v>-0,459513825969956-0,859689901788794i</v>
      </c>
      <c r="BW288" s="240" t="str">
        <f t="shared" ca="1" si="388"/>
        <v>0,900590491097988-0,373036795556495i</v>
      </c>
      <c r="BX288" s="240" t="str">
        <f t="shared" ca="1" si="389"/>
        <v>0,282967216880074+0,932817901664799i</v>
      </c>
      <c r="BY288" s="240" t="str">
        <f t="shared" ca="1" si="390"/>
        <v>-0,95606176590882+0,190172509218557i</v>
      </c>
      <c r="BZ288" s="240" t="str">
        <f t="shared" ca="1" si="391"/>
        <v>-0,0955463363343981-0,970098232710609i</v>
      </c>
      <c r="CA288" s="240" t="str">
        <f t="shared" ca="1" si="392"/>
        <v>0,974792123221753-3,97426471000466E-13i</v>
      </c>
      <c r="CB288" s="240" t="str">
        <f t="shared" ca="1" si="393"/>
        <v>-0,095546336333552+0,970098232710693i</v>
      </c>
      <c r="CC288" s="240" t="str">
        <f t="shared" ca="1" si="394"/>
        <v>-0,956061765908986-0,190172509217724i</v>
      </c>
      <c r="CD288" s="240" t="str">
        <f t="shared" ca="1" si="395"/>
        <v>0,28296721687926-0,932817901665046i</v>
      </c>
      <c r="CE288" s="240" t="str">
        <f t="shared" ca="1" si="396"/>
        <v>0,900590491097953+0,37303679555658i</v>
      </c>
      <c r="CF288" s="240" t="str">
        <f t="shared" ca="1" si="397"/>
        <v>-0,459513825970086+0,859689901788724i</v>
      </c>
      <c r="CG288" s="240" t="str">
        <f t="shared" ca="1" si="398"/>
        <v>-0,810510028770962-0,541565487043688i</v>
      </c>
      <c r="CH288" s="240" t="str">
        <f t="shared" ca="1" si="399"/>
        <v>0,618401576427205-0,753524501106315i</v>
      </c>
      <c r="CI288" s="240" t="str">
        <f t="shared" ca="1" si="400"/>
        <v>0,689282120577587+0,689282120577082i</v>
      </c>
      <c r="CJ288" s="240" t="str">
        <f t="shared" ca="1" si="401"/>
        <v>-0,753524501105862+0,618401576427757i</v>
      </c>
      <c r="CK288" s="240" t="str">
        <f t="shared" ca="1" si="402"/>
        <v>-0,541565487044282-0,810510028770566i</v>
      </c>
      <c r="CL288" s="240" t="str">
        <f t="shared" ca="1" si="403"/>
        <v>0,859689901788388-0,459513825970716i</v>
      </c>
      <c r="CM288" s="240" t="str">
        <f t="shared" ca="1" si="404"/>
        <v>0,37303679555724+0,900590491097679i</v>
      </c>
      <c r="CN288" s="240" t="str">
        <f t="shared" ca="1" si="405"/>
        <v>-0,932817901664839+0,282967216879943i</v>
      </c>
      <c r="CO288" s="240" t="str">
        <f t="shared" ca="1" si="406"/>
        <v>-0,190172509218424-0,956061765908846i</v>
      </c>
      <c r="CP288" s="240" t="str">
        <f t="shared" ca="1" si="407"/>
        <v>0,970098232710622-0,0955463363342626i</v>
      </c>
      <c r="CQ288" s="240" t="str">
        <f t="shared" ca="1" si="408"/>
        <v>2,61288391659913E-13+0,974792123221753i</v>
      </c>
      <c r="CR288" s="240" t="str">
        <f t="shared" ca="1" si="409"/>
        <v>-0,970098232710679-0,0955463363336874i</v>
      </c>
      <c r="CS288" s="240" t="str">
        <f t="shared" ca="1" si="410"/>
        <v>0,190172509217858-0,956061765908959i</v>
      </c>
      <c r="CT288" s="240" t="str">
        <f t="shared" ca="1" si="411"/>
        <v>0,932817901665006+0,28296721687939i</v>
      </c>
      <c r="CU288" s="240" t="str">
        <f t="shared" ca="1" si="412"/>
        <v>-0,373036795556706+0,9005904910979i</v>
      </c>
      <c r="CV288" s="240" t="str">
        <f t="shared" ca="1" si="413"/>
        <v>-0,859689901788661-0,459513825970206i</v>
      </c>
      <c r="CW288" s="240" t="str">
        <f t="shared" ca="1" si="414"/>
        <v>0,541565487043801-0,810510028770886i</v>
      </c>
      <c r="CX288" s="240" t="str">
        <f t="shared" ca="1" si="415"/>
        <v>0,753524501106229+0,61840157642731i</v>
      </c>
      <c r="CY288" s="240" t="str">
        <f t="shared" ca="1" si="416"/>
        <v>-0,689282120577178+0,68928212057749i</v>
      </c>
      <c r="CZ288" s="240" t="str">
        <f t="shared" ca="1" si="417"/>
        <v>-0,618401576427651-0,753524501105948i</v>
      </c>
      <c r="DA288" s="240" t="str">
        <f t="shared" ca="1" si="418"/>
        <v>0,810510028770641-0,541565487044169i</v>
      </c>
      <c r="DB288" s="240" t="str">
        <f t="shared" ca="1" si="419"/>
        <v>0,459513825970596+0,859689901788452i</v>
      </c>
      <c r="DC288" s="240" t="str">
        <f t="shared" ca="1" si="420"/>
        <v>-0,900590491097732+0,373036795557114i</v>
      </c>
      <c r="DD288" s="240" t="str">
        <f t="shared" ca="1" si="421"/>
        <v>-0,282967216879812-0,932817901664879i</v>
      </c>
      <c r="DE288" s="240" t="str">
        <f t="shared" ca="1" si="422"/>
        <v>0,956061765908873-0,19017250921829i</v>
      </c>
      <c r="DF288" s="240" t="str">
        <f t="shared" ca="1" si="423"/>
        <v>0,0955463363341271+0,970098232710636i</v>
      </c>
      <c r="DG288" s="240" t="str">
        <f t="shared" ca="1" si="424"/>
        <v>-0,974792123221753+1,2515031231936E-13i</v>
      </c>
      <c r="DH288" s="240" t="str">
        <f t="shared" ca="1" si="425"/>
        <v>0,0955463363338229-0,970098232710665i</v>
      </c>
      <c r="DI288" s="240" t="str">
        <f t="shared" ca="1" si="426"/>
        <v>0,956061765908932+0,190172509217991i</v>
      </c>
      <c r="DJ288" s="240" t="str">
        <f t="shared" ca="1" si="427"/>
        <v>-0,28296721687952+0,932817901664967i</v>
      </c>
      <c r="DK288" s="240" t="str">
        <f t="shared" ca="1" si="428"/>
        <v>-0,900590491097849-0,373036795556831i</v>
      </c>
      <c r="DL288" s="240" t="str">
        <f t="shared" ca="1" si="429"/>
        <v>0,459513825970326-0,859689901788596i</v>
      </c>
      <c r="DM288" s="240" t="str">
        <f t="shared" ca="1" si="430"/>
        <v>0,81051002877081+0,541565487043915i</v>
      </c>
      <c r="DN288" s="240" t="str">
        <f t="shared" ca="1" si="431"/>
        <v>-0,618401576427416+0,753524501106142i</v>
      </c>
      <c r="DO288" s="240" t="str">
        <f t="shared" ca="1" si="432"/>
        <v>-0,689282120577394-0,689282120577274i</v>
      </c>
      <c r="DP288" s="240" t="str">
        <f t="shared" ca="1" si="433"/>
        <v>0,753524501106035-0,618401576427546i</v>
      </c>
      <c r="DQ288" s="240" t="str">
        <f t="shared" ca="1" si="434"/>
        <v>0,541565487044056+0,810510028770717i</v>
      </c>
      <c r="DR288" s="240" t="str">
        <f t="shared" ca="1" si="435"/>
        <v>-0,859689901788516+0,459513825970475i</v>
      </c>
      <c r="DS288" s="240" t="str">
        <f t="shared" ca="1" si="436"/>
        <v>-0,373036795556988-0,900590491097783i</v>
      </c>
      <c r="DT288" s="240" t="str">
        <f t="shared" ca="1" si="437"/>
        <v>0,932817901664934-0,282967216879629i</v>
      </c>
      <c r="DU288" s="240" t="str">
        <f t="shared" ca="1" si="438"/>
        <v>0,190172509218157+0,956061765908899i</v>
      </c>
      <c r="DV288" s="240" t="str">
        <f t="shared" ca="1" si="439"/>
        <v>-0,970098232710649+0,0955463363339916i</v>
      </c>
      <c r="DW288" s="240" t="str">
        <f t="shared" ca="1" si="440"/>
        <v>1,09877670211933E-14-0,974792123221753i</v>
      </c>
      <c r="DX288" s="240" t="str">
        <f t="shared" ca="1" si="441"/>
        <v>0,970098232710647+0,0955463363340135i</v>
      </c>
      <c r="DY288" s="240" t="str">
        <f t="shared" ca="1" si="442"/>
        <v>-0,19017250921807+0,956061765908917i</v>
      </c>
      <c r="DZ288" s="240" t="str">
        <f t="shared" ca="1" si="443"/>
        <v>-0,932817901664943-0,282967216879597i</v>
      </c>
      <c r="EA288" s="240" t="str">
        <f t="shared" ca="1" si="444"/>
        <v>0,373036795556957-0,900590491097796i</v>
      </c>
      <c r="EB288" s="240" t="str">
        <f t="shared" ca="1" si="445"/>
        <v>0,859689901788532+0,459513825970446i</v>
      </c>
      <c r="EC288" s="240" t="str">
        <f t="shared" ca="1" si="446"/>
        <v>-0,541565487044028+0,810510028770735i</v>
      </c>
      <c r="ED288" s="240" t="str">
        <f t="shared" ca="1" si="447"/>
        <v>-0,753524501106021-0,618401576427564i</v>
      </c>
      <c r="EE288" s="240" t="str">
        <f t="shared" ca="1" si="448"/>
        <v>0,68928212057741-0,689282120577258i</v>
      </c>
      <c r="EF288" s="240" t="str">
        <f t="shared" ca="1" si="449"/>
        <v>0,618401576427484+0,753524501106086i</v>
      </c>
      <c r="EG288" s="240" t="str">
        <f t="shared" ca="1" si="450"/>
        <v>-0,810510028770792+0,541565487043943i</v>
      </c>
      <c r="EH288" s="240" t="str">
        <f t="shared" ca="1" si="451"/>
        <v>-0,459513825970355-0,859689901788581i</v>
      </c>
      <c r="EI288" s="240" t="str">
        <f t="shared" ca="1" si="452"/>
        <v>0,900590491097836-0,373036795556863i</v>
      </c>
      <c r="EJ288" s="240" t="str">
        <f t="shared" ca="1" si="453"/>
        <v>0,282967216879499+0,932817901664973i</v>
      </c>
      <c r="EK288" s="240" t="str">
        <f t="shared" ca="1" si="454"/>
        <v>-0,956061765908937+0,190172509217969i</v>
      </c>
      <c r="EL288" s="240" t="str">
        <f t="shared" ca="1" si="455"/>
        <v>-0,0955463363339113-0,970098232710657i</v>
      </c>
      <c r="EM288" s="240" t="str">
        <f t="shared" ca="1" si="456"/>
        <v>0,974792123221753+9,17153293992359E-14i</v>
      </c>
      <c r="EN288" s="240"/>
      <c r="EO288" s="240"/>
      <c r="EP288" s="240"/>
    </row>
    <row r="289" spans="1:146">
      <c r="A289" s="268">
        <f t="shared" si="323"/>
        <v>3.6914062500000028E-3</v>
      </c>
      <c r="B289" s="267">
        <v>189</v>
      </c>
      <c r="C289" s="266">
        <f t="shared" si="324"/>
        <v>37800</v>
      </c>
      <c r="N289" s="265">
        <f t="shared" ca="1" si="327"/>
        <v>2.9664657435384245</v>
      </c>
      <c r="O289" s="240">
        <f t="shared" ca="1" si="328"/>
        <v>0.96646574353842463</v>
      </c>
      <c r="P289" s="240" t="str">
        <f t="shared" ca="1" si="329"/>
        <v>-0,0710976306574314+0,963847062737745i</v>
      </c>
      <c r="Q289" s="240" t="str">
        <f t="shared" ca="1" si="330"/>
        <v>-0,956005211193856-0,141809977094245i</v>
      </c>
      <c r="R289" s="240" t="str">
        <f t="shared" ca="1" si="331"/>
        <v>0,211753842978436-0,942982684579703i</v>
      </c>
      <c r="S289" s="240" t="str">
        <f t="shared" ca="1" si="332"/>
        <v>0,924850053095334+0,280550196440562i</v>
      </c>
      <c r="T289" s="240" t="str">
        <f t="shared" ca="1" si="333"/>
        <v>-0,347826224080572+0,901705579041814i</v>
      </c>
      <c r="U289" s="241" t="str">
        <f t="shared" ca="1" si="334"/>
        <v>-0,873674684329335-0,413217351275715i</v>
      </c>
      <c r="V289" s="240" t="str">
        <f t="shared" ca="1" si="335"/>
        <v>0,476369217842149-0,840909270804966i</v>
      </c>
      <c r="W289" s="240" t="str">
        <f t="shared" ca="1" si="336"/>
        <v>0,803586897083566+0,536939598343134i</v>
      </c>
      <c r="X289" s="240" t="str">
        <f t="shared" ca="1" si="337"/>
        <v>-0,59460025663884+0,761909816342004i</v>
      </c>
      <c r="Y289" s="240" t="str">
        <f t="shared" ca="1" si="338"/>
        <v>-0,71610388029182-0,649038724626104i</v>
      </c>
      <c r="Z289" s="240" t="str">
        <f t="shared" ca="1" si="339"/>
        <v>0,699959995530205-0,666417315269219i</v>
      </c>
      <c r="AA289" s="240" t="str">
        <f t="shared" ca="1" si="340"/>
        <v>0,613119377074962+0,747088122572224i</v>
      </c>
      <c r="AB289" s="240" t="str">
        <f t="shared" ca="1" si="341"/>
        <v>-0,790167714348284+0,556498891854142i</v>
      </c>
      <c r="AC289" s="240" t="str">
        <f t="shared" ca="1" si="342"/>
        <v>-0,49686269092184-0,828965318818096i</v>
      </c>
      <c r="AD289" s="240" t="str">
        <f t="shared" ca="1" si="343"/>
        <v>0,863270688401508-0,434533948017948i</v>
      </c>
      <c r="AE289" s="240" t="str">
        <f t="shared" ca="1" si="344"/>
        <v>0,369850428000589+0,892897919328442i</v>
      </c>
      <c r="AF289" s="240" t="str">
        <f t="shared" ca="1" si="345"/>
        <v>-0,917686459067553+0,303162656468995i</v>
      </c>
      <c r="AG289" s="240" t="str">
        <f t="shared" ca="1" si="346"/>
        <v>-0,234832020235291-0,937501976374179i</v>
      </c>
      <c r="AH289" s="240" t="str">
        <f t="shared" ca="1" si="347"/>
        <v>0,952237089243214-0,165228808937459i</v>
      </c>
      <c r="AI289" s="240" t="str">
        <f t="shared" ca="1" si="348"/>
        <v>0,0947302084081374+0,961811946821327i</v>
      </c>
      <c r="AJ289" s="240" t="str">
        <f t="shared" ca="1" si="349"/>
        <v>-0,966174662125711+0,0237182566717794i</v>
      </c>
      <c r="AK289" s="240" t="str">
        <f t="shared" ca="1" si="350"/>
        <v>0,0474222263524947-0,965301593224134i</v>
      </c>
      <c r="AL289" s="240" t="str">
        <f t="shared" ca="1" si="351"/>
        <v>0,959197471352597+0,11830572422357i</v>
      </c>
      <c r="AM289" s="240" t="str">
        <f t="shared" ca="1" si="352"/>
        <v>-0,188548113124756+0,947895375276393i</v>
      </c>
      <c r="AN289" s="240" t="str">
        <f t="shared" ca="1" si="353"/>
        <v>-0,931456552033406-0,257768743464599i</v>
      </c>
      <c r="AO289" s="240" t="str">
        <f t="shared" ca="1" si="354"/>
        <v>0,32559250264895-0,909970085031412i</v>
      </c>
      <c r="AP289" s="240" t="str">
        <f t="shared" ca="1" si="355"/>
        <v>0,883552411296158+0,391651847852176i</v>
      </c>
      <c r="AQ289" s="240" t="str">
        <f t="shared" ca="1" si="356"/>
        <v>-0,455588797758139+0,852346690490774i</v>
      </c>
      <c r="AR289" s="240" t="str">
        <f t="shared" ca="1" si="357"/>
        <v>-0,455588797758139+0,852346690490774i</v>
      </c>
      <c r="AS289" s="240" t="str">
        <f t="shared" ca="1" si="358"/>
        <v>0,575722971241895-0,776272564127888i</v>
      </c>
      <c r="AT289" s="240" t="str">
        <f t="shared" ca="1" si="359"/>
        <v>0,731816410853039+0,631269177324108i</v>
      </c>
      <c r="AU289" s="240" t="str">
        <f t="shared" ca="1" si="360"/>
        <v>-0,683394481040342+0,683394481040695i</v>
      </c>
      <c r="AV289" s="240" t="str">
        <f t="shared" ca="1" si="361"/>
        <v>-0,631269177324486-0,731816410852714i</v>
      </c>
      <c r="AW289" s="240" t="str">
        <f t="shared" ca="1" si="362"/>
        <v>0,776272564128163-0,575722971241522i</v>
      </c>
      <c r="AX289" s="240" t="str">
        <f t="shared" ca="1" si="363"/>
        <v>0,517056872495263+0,816522029120278i</v>
      </c>
      <c r="AY289" s="240" t="str">
        <f t="shared" ca="1" si="364"/>
        <v>-0,852346690490979+0,455588797757754i</v>
      </c>
      <c r="AZ289" s="240" t="str">
        <f t="shared" ca="1" si="365"/>
        <v>-0,391651847852656-0,883552411295946i</v>
      </c>
      <c r="BA289" s="240" t="str">
        <f t="shared" ca="1" si="366"/>
        <v>0,909970085031234-0,325592502649444i</v>
      </c>
      <c r="BB289" s="240" t="str">
        <f t="shared" ca="1" si="367"/>
        <v>0,257768743464179+0,931456552033523i</v>
      </c>
      <c r="BC289" s="240" t="str">
        <f t="shared" ca="1" si="368"/>
        <v>-0,947895375276481+0,188548113124316i</v>
      </c>
      <c r="BD289" s="240" t="str">
        <f t="shared" ca="1" si="369"/>
        <v>-0,118305724223124-0,959197471352653i</v>
      </c>
      <c r="BE289" s="240" t="str">
        <f t="shared" ca="1" si="370"/>
        <v>0,965301593224109-0,0474222263530065i</v>
      </c>
      <c r="BF289" s="240" t="str">
        <f t="shared" ca="1" si="371"/>
        <v>-0,0237182566714594+0,966174662125718i</v>
      </c>
      <c r="BG289" s="240" t="str">
        <f t="shared" ca="1" si="372"/>
        <v>-0,961811946821339-0,0947302084080101i</v>
      </c>
      <c r="BH289" s="240" t="str">
        <f t="shared" ca="1" si="373"/>
        <v>0,165228808937522-0,952237089243203i</v>
      </c>
      <c r="BI289" s="240" t="str">
        <f t="shared" ca="1" si="374"/>
        <v>0,937501976374117+0,23483202023554i</v>
      </c>
      <c r="BJ289" s="240" t="str">
        <f t="shared" ca="1" si="375"/>
        <v>-0,303162656469434+0,917686459067408i</v>
      </c>
      <c r="BK289" s="240" t="str">
        <f t="shared" ca="1" si="376"/>
        <v>-0,892897919328607-0,369850428000192i</v>
      </c>
      <c r="BL289" s="240" t="str">
        <f t="shared" ca="1" si="377"/>
        <v>0,434533948017737-0,863270688401616i</v>
      </c>
      <c r="BM289" s="240" t="str">
        <f t="shared" ca="1" si="378"/>
        <v>0,828965318818119+0,496862690921801i</v>
      </c>
      <c r="BN289" s="240" t="str">
        <f t="shared" ca="1" si="379"/>
        <v>-0,556498891854263+0,7901677143482i</v>
      </c>
      <c r="BO289" s="240" t="str">
        <f t="shared" ca="1" si="380"/>
        <v>-0,747088122572005-0,613119377075229i</v>
      </c>
      <c r="BP289" s="240" t="str">
        <f t="shared" ca="1" si="381"/>
        <v>0,66641731526954-0,699959995529901i</v>
      </c>
      <c r="BQ289" s="240" t="str">
        <f t="shared" ca="1" si="382"/>
        <v>0,649038724626346+0,716103880291599i</v>
      </c>
      <c r="BR289" s="240" t="str">
        <f t="shared" ca="1" si="383"/>
        <v>-0,761909816341921+0,594600256638946i</v>
      </c>
      <c r="BS289" s="240" t="str">
        <f t="shared" ca="1" si="384"/>
        <v>-0,53693959834308-0,803586897083602i</v>
      </c>
      <c r="BT289" s="240" t="str">
        <f t="shared" ca="1" si="385"/>
        <v>0,840909270805093-0,476369217841926i</v>
      </c>
      <c r="BU289" s="240" t="str">
        <f t="shared" ca="1" si="386"/>
        <v>0,413217351275396+0,873674684329486i</v>
      </c>
      <c r="BV289" s="240" t="str">
        <f t="shared" ca="1" si="387"/>
        <v>-0,901705579041655+0,347826224080983i</v>
      </c>
      <c r="BW289" s="240" t="str">
        <f t="shared" ca="1" si="388"/>
        <v>-0,280550196440796-0,924850053095263i</v>
      </c>
      <c r="BX289" s="240" t="str">
        <f t="shared" ca="1" si="389"/>
        <v>0,942982684579692-0,211753842978485i</v>
      </c>
      <c r="BY289" s="240" t="str">
        <f t="shared" ca="1" si="390"/>
        <v>0,141809977094161+0,956005211193868i</v>
      </c>
      <c r="BZ289" s="240" t="str">
        <f t="shared" ca="1" si="391"/>
        <v>-0,963847062737764+0,0710976306571719i</v>
      </c>
      <c r="CA289" s="240" t="str">
        <f t="shared" ca="1" si="392"/>
        <v>4,35236049211742E-13-0,966465743538425i</v>
      </c>
      <c r="CB289" s="240" t="str">
        <f t="shared" ca="1" si="393"/>
        <v>0,963847062737769+0,0710976306571087i</v>
      </c>
      <c r="CC289" s="240" t="str">
        <f t="shared" ca="1" si="394"/>
        <v>-0,141809977094098+0,956005211193878i</v>
      </c>
      <c r="CD289" s="240" t="str">
        <f t="shared" ca="1" si="395"/>
        <v>-0,942982684579706-0,211753842978424i</v>
      </c>
      <c r="CE289" s="240" t="str">
        <f t="shared" ca="1" si="396"/>
        <v>0,280550196440735-0,924850053095281i</v>
      </c>
      <c r="CF289" s="240" t="str">
        <f t="shared" ca="1" si="397"/>
        <v>0,901705579041698+0,347826224080871i</v>
      </c>
      <c r="CG289" s="240" t="str">
        <f t="shared" ca="1" si="398"/>
        <v>-0,413217351275338+0,873674684329513i</v>
      </c>
      <c r="CH289" s="240" t="str">
        <f t="shared" ca="1" si="399"/>
        <v>-0,840909270805123-0,476369217841871i</v>
      </c>
      <c r="CI289" s="240" t="str">
        <f t="shared" ca="1" si="400"/>
        <v>0,536939598343027-0,803586897083637i</v>
      </c>
      <c r="CJ289" s="240" t="str">
        <f t="shared" ca="1" si="401"/>
        <v>0,761909816341959+0,594600256638896i</v>
      </c>
      <c r="CK289" s="240" t="str">
        <f t="shared" ca="1" si="402"/>
        <v>-0,649038724626299+0,716103880291642i</v>
      </c>
      <c r="CL289" s="240" t="str">
        <f t="shared" ca="1" si="403"/>
        <v>-0,66641731526889-0,69995999553052i</v>
      </c>
      <c r="CM289" s="240" t="str">
        <f t="shared" ca="1" si="404"/>
        <v>0,747088122571947-0,613119377075299i</v>
      </c>
      <c r="CN289" s="240" t="str">
        <f t="shared" ca="1" si="405"/>
        <v>0,556498891854337+0,790167714348147i</v>
      </c>
      <c r="CO289" s="240" t="str">
        <f t="shared" ca="1" si="406"/>
        <v>-0,828965318818073+0,496862690921879i</v>
      </c>
      <c r="CP289" s="240" t="str">
        <f t="shared" ca="1" si="407"/>
        <v>-0,434533948017818-0,863270688401575i</v>
      </c>
      <c r="CQ289" s="240" t="str">
        <f t="shared" ca="1" si="408"/>
        <v>0,892897919328572-0,369850428000276i</v>
      </c>
      <c r="CR289" s="240" t="str">
        <f t="shared" ca="1" si="409"/>
        <v>0,303162656468581+0,917686459067689i</v>
      </c>
      <c r="CS289" s="240" t="str">
        <f t="shared" ca="1" si="410"/>
        <v>-0,937501976374095+0,234832020235628i</v>
      </c>
      <c r="CT289" s="240" t="str">
        <f t="shared" ca="1" si="411"/>
        <v>-0,165228808937611-0,952237089243188i</v>
      </c>
      <c r="CU289" s="240" t="str">
        <f t="shared" ca="1" si="412"/>
        <v>0,961811946821331-0,0947302084081005i</v>
      </c>
      <c r="CV289" s="240" t="str">
        <f t="shared" ca="1" si="413"/>
        <v>0,0237182566715502+0,966174662125716i</v>
      </c>
      <c r="CW289" s="240" t="str">
        <f t="shared" ca="1" si="414"/>
        <v>-0,965301593224114-0,0474222263529157i</v>
      </c>
      <c r="CX289" s="240" t="str">
        <f t="shared" ca="1" si="415"/>
        <v>0,118305724223061-0,95919747135266i</v>
      </c>
      <c r="CY289" s="240" t="str">
        <f t="shared" ca="1" si="416"/>
        <v>0,947895375276493+0,188548113124253i</v>
      </c>
      <c r="CZ289" s="240" t="str">
        <f t="shared" ca="1" si="417"/>
        <v>-0,257768743464118+0,931456552033539i</v>
      </c>
      <c r="DA289" s="240" t="str">
        <f t="shared" ca="1" si="418"/>
        <v>-0,909970085031256-0,325592502649385i</v>
      </c>
      <c r="DB289" s="240" t="str">
        <f t="shared" ca="1" si="419"/>
        <v>0,391651847852598-0,883552411295971i</v>
      </c>
      <c r="DC289" s="240" t="str">
        <f t="shared" ca="1" si="420"/>
        <v>0,852346690490555+0,455588797758547i</v>
      </c>
      <c r="DD289" s="240" t="str">
        <f t="shared" ca="1" si="421"/>
        <v>-0,517056872495187+0,816522029120327i</v>
      </c>
      <c r="DE289" s="240" t="str">
        <f t="shared" ca="1" si="422"/>
        <v>-0,776272564128201-0,575722971241471i</v>
      </c>
      <c r="DF289" s="240" t="str">
        <f t="shared" ca="1" si="423"/>
        <v>0,631269177324437-0,731816410852755i</v>
      </c>
      <c r="DG289" s="240" t="str">
        <f t="shared" ca="1" si="424"/>
        <v>0,683394481040388+0,683394481040651i</v>
      </c>
      <c r="DH289" s="240" t="str">
        <f t="shared" ca="1" si="425"/>
        <v>-0,731816410852998+0,631269177324156i</v>
      </c>
      <c r="DI289" s="240" t="str">
        <f t="shared" ca="1" si="426"/>
        <v>-0,575722971241967-0,776272564127834i</v>
      </c>
      <c r="DJ289" s="240" t="str">
        <f t="shared" ca="1" si="427"/>
        <v>0,816522029119997-0,517056872495707i</v>
      </c>
      <c r="DK289" s="240" t="str">
        <f t="shared" ca="1" si="428"/>
        <v>0,455588797758219+0,85234669049073i</v>
      </c>
      <c r="DL289" s="240" t="str">
        <f t="shared" ca="1" si="429"/>
        <v>-0,883552411296122+0,391651847852259i</v>
      </c>
      <c r="DM289" s="240" t="str">
        <f t="shared" ca="1" si="430"/>
        <v>-0,325592502649035-0,90997008503138i</v>
      </c>
      <c r="DN289" s="240" t="str">
        <f t="shared" ca="1" si="431"/>
        <v>0,931456552033639-0,25776874346376i</v>
      </c>
      <c r="DO289" s="240" t="str">
        <f t="shared" ca="1" si="432"/>
        <v>0,188548113124805+0,947895375276383i</v>
      </c>
      <c r="DP289" s="240" t="str">
        <f t="shared" ca="1" si="433"/>
        <v>-0,959197471352592+0,118305724223619i</v>
      </c>
      <c r="DQ289" s="240" t="str">
        <f t="shared" ca="1" si="434"/>
        <v>-0,0474222263525444-0,965301593224133i</v>
      </c>
      <c r="DR289" s="240" t="str">
        <f t="shared" ca="1" si="435"/>
        <v>0,966174662125708+0,0237182566719219i</v>
      </c>
      <c r="DS289" s="240" t="str">
        <f t="shared" ca="1" si="436"/>
        <v>-0,0947302084084705+0,961811946821294i</v>
      </c>
      <c r="DT289" s="240" t="str">
        <f t="shared" ca="1" si="437"/>
        <v>-0,952237089243124-0,165228808937978i</v>
      </c>
      <c r="DU289" s="240" t="str">
        <f t="shared" ca="1" si="438"/>
        <v>0,23483202023503-0,937501976374244i</v>
      </c>
      <c r="DV289" s="240" t="str">
        <f t="shared" ca="1" si="439"/>
        <v>0,917686459067572+0,303162656468934i</v>
      </c>
      <c r="DW289" s="240" t="str">
        <f t="shared" ca="1" si="440"/>
        <v>-0,369850428000619+0,89289791932843i</v>
      </c>
      <c r="DX289" s="240" t="str">
        <f t="shared" ca="1" si="441"/>
        <v>-0,863270688401408-0,434533948018149i</v>
      </c>
      <c r="DY289" s="240" t="str">
        <f t="shared" ca="1" si="442"/>
        <v>0,496862690922198-0,828965318817882i</v>
      </c>
      <c r="DZ289" s="240" t="str">
        <f t="shared" ca="1" si="443"/>
        <v>0,790167714348503+0,556498891853833i</v>
      </c>
      <c r="EA289" s="240" t="str">
        <f t="shared" ca="1" si="444"/>
        <v>-0,613119377074822+0,747088122572339i</v>
      </c>
      <c r="EB289" s="240" t="str">
        <f t="shared" ca="1" si="445"/>
        <v>-0,699959995530263-0,666417315269158i</v>
      </c>
      <c r="EC289" s="240" t="str">
        <f t="shared" ca="1" si="446"/>
        <v>0,716103880291892-0,649038724626024i</v>
      </c>
      <c r="ED289" s="240" t="str">
        <f t="shared" ca="1" si="447"/>
        <v>0,594600256638603+0,761909816342188i</v>
      </c>
      <c r="EE289" s="240" t="str">
        <f t="shared" ca="1" si="448"/>
        <v>-0,803586897083844+0,536939598342718i</v>
      </c>
      <c r="EF289" s="240" t="str">
        <f t="shared" ca="1" si="449"/>
        <v>-0,476369217842407-0,840909270804819i</v>
      </c>
      <c r="EG289" s="240" t="str">
        <f t="shared" ca="1" si="450"/>
        <v>0,873674684329249-0,413217351275896i</v>
      </c>
      <c r="EH289" s="240" t="str">
        <f t="shared" ca="1" si="451"/>
        <v>0,347826224080577+0,901705579041812i</v>
      </c>
      <c r="EI289" s="240" t="str">
        <f t="shared" ca="1" si="452"/>
        <v>-0,924850053095389+0,280550196440379i</v>
      </c>
      <c r="EJ289" s="240" t="str">
        <f t="shared" ca="1" si="453"/>
        <v>-0,211753842978061-0,942982684579787i</v>
      </c>
      <c r="EK289" s="240" t="str">
        <f t="shared" ca="1" si="454"/>
        <v>0,956005211193787-0,141809977094709i</v>
      </c>
      <c r="EL289" s="240" t="str">
        <f t="shared" ca="1" si="455"/>
        <v>0,0710976306577241+0,963847062737724i</v>
      </c>
      <c r="EM289" s="240" t="str">
        <f t="shared" ca="1" si="456"/>
        <v>-0,966465743538425+1,183978089189E-13i</v>
      </c>
      <c r="EN289" s="240"/>
      <c r="EO289" s="240"/>
      <c r="EP289" s="240"/>
    </row>
    <row r="290" spans="1:146">
      <c r="A290" s="268">
        <f t="shared" si="323"/>
        <v>3.7109375000000029E-3</v>
      </c>
      <c r="B290" s="267">
        <v>190</v>
      </c>
      <c r="C290" s="266">
        <f t="shared" si="324"/>
        <v>38000</v>
      </c>
      <c r="N290" s="265">
        <f t="shared" ca="1" si="327"/>
        <v>2.9500077231201738</v>
      </c>
      <c r="O290" s="240">
        <f t="shared" ca="1" si="328"/>
        <v>0.95000772312017379</v>
      </c>
      <c r="P290" s="240" t="str">
        <f t="shared" ca="1" si="329"/>
        <v>-0,0466146695665917+0,948863397212251i</v>
      </c>
      <c r="Q290" s="240" t="str">
        <f t="shared" ca="1" si="330"/>
        <v>-0,945433176269826-0,0931170403112348i</v>
      </c>
      <c r="R290" s="240" t="str">
        <f t="shared" ca="1" si="331"/>
        <v>0,139395083949726-0,939725323995595i</v>
      </c>
      <c r="S290" s="240" t="str">
        <f t="shared" ca="1" si="332"/>
        <v>0,931753591105655+0,18533731262132i</v>
      </c>
      <c r="T290" s="240" t="str">
        <f t="shared" ca="1" si="333"/>
        <v>-0,230833047473273+0,921537182202747i</v>
      </c>
      <c r="U290" s="241" t="str">
        <f t="shared" ca="1" si="334"/>
        <v>-0,909100709510812-0,275772685295183i</v>
      </c>
      <c r="V290" s="240" t="str">
        <f t="shared" ca="1" si="335"/>
        <v>0,32004796256347-0,89447413358182i</v>
      </c>
      <c r="W290" s="240" t="str">
        <f t="shared" ca="1" si="336"/>
        <v>0,87769269111838+0,363552216256966i</v>
      </c>
      <c r="X290" s="240" t="str">
        <f t="shared" ca="1" si="337"/>
        <v>-0,406180640818172+0,8587968100852i</v>
      </c>
      <c r="Y290" s="240" t="str">
        <f t="shared" ca="1" si="338"/>
        <v>-0,837832012314848-0,44783054063834i</v>
      </c>
      <c r="Z290" s="240" t="str">
        <f t="shared" ca="1" si="339"/>
        <v>0,48840157746087-0,814848803841369i</v>
      </c>
      <c r="AA290" s="240" t="str">
        <f t="shared" ca="1" si="340"/>
        <v>0,789902553227158+0,527796012104292i</v>
      </c>
      <c r="AB290" s="240" t="str">
        <f t="shared" ca="1" si="341"/>
        <v>-0,565918939925161+0,763053358174878i</v>
      </c>
      <c r="AC290" s="240" t="str">
        <f t="shared" ca="1" si="342"/>
        <v>-0,734365900747236-0,602678519451024i</v>
      </c>
      <c r="AD290" s="240" t="str">
        <f t="shared" ca="1" si="343"/>
        <v>0,637986193635205-0,703909291541772i</v>
      </c>
      <c r="AE290" s="240" t="str">
        <f t="shared" ca="1" si="344"/>
        <v>0,671756903197876+0,671756903197858i</v>
      </c>
      <c r="AF290" s="240" t="str">
        <f t="shared" ca="1" si="345"/>
        <v>-0,703909291541818+0,637986193635155i</v>
      </c>
      <c r="AG290" s="240" t="str">
        <f t="shared" ca="1" si="346"/>
        <v>-0,602678519451044-0,734365900747219i</v>
      </c>
      <c r="AH290" s="240" t="str">
        <f t="shared" ca="1" si="347"/>
        <v>0,763053358174923-0,565918939925101i</v>
      </c>
      <c r="AI290" s="240" t="str">
        <f t="shared" ca="1" si="348"/>
        <v>0,527796012104308+0,789902553227147i</v>
      </c>
      <c r="AJ290" s="240" t="str">
        <f t="shared" ca="1" si="349"/>
        <v>-0,814848803841408+0,488401577460807i</v>
      </c>
      <c r="AK290" s="240" t="str">
        <f t="shared" ca="1" si="350"/>
        <v>-0,447830540638607-0,837832012314706i</v>
      </c>
      <c r="AL290" s="240" t="str">
        <f t="shared" ca="1" si="351"/>
        <v>0,858796810085233-0,406180640818105i</v>
      </c>
      <c r="AM290" s="240" t="str">
        <f t="shared" ca="1" si="352"/>
        <v>0,363552216256635+0,877692691118518i</v>
      </c>
      <c r="AN290" s="240" t="str">
        <f t="shared" ca="1" si="353"/>
        <v>-0,89447413358175+0,320047962563667i</v>
      </c>
      <c r="AO290" s="240" t="str">
        <f t="shared" ca="1" si="354"/>
        <v>-0,275772685295108-0,909100709510834i</v>
      </c>
      <c r="AP290" s="240" t="str">
        <f t="shared" ca="1" si="355"/>
        <v>0,921537182202857-0,23083304747283i</v>
      </c>
      <c r="AQ290" s="240" t="str">
        <f t="shared" ca="1" si="356"/>
        <v>0,185337312621535+0,931753591105612i</v>
      </c>
      <c r="AR290" s="240" t="str">
        <f t="shared" ca="1" si="357"/>
        <v>0,185337312621535+0,931753591105612i</v>
      </c>
      <c r="AS290" s="240" t="str">
        <f t="shared" ca="1" si="358"/>
        <v>-0,0931170403107926-0,94543317626987i</v>
      </c>
      <c r="AT290" s="240" t="str">
        <f t="shared" ca="1" si="359"/>
        <v>0,948863397212243-0,0466146695667472i</v>
      </c>
      <c r="AU290" s="240" t="str">
        <f t="shared" ca="1" si="360"/>
        <v>-1,62470929976751E-13+0,950007723120174i</v>
      </c>
      <c r="AV290" s="240" t="str">
        <f t="shared" ca="1" si="361"/>
        <v>-0,948863397212273-0,0466146695661548i</v>
      </c>
      <c r="AW290" s="240" t="str">
        <f t="shared" ca="1" si="362"/>
        <v>0,093117040311116-0,945433176269838i</v>
      </c>
      <c r="AX290" s="240" t="str">
        <f t="shared" ca="1" si="363"/>
        <v>0,939725323995568+0,139395083949902i</v>
      </c>
      <c r="AY290" s="240" t="str">
        <f t="shared" ca="1" si="364"/>
        <v>-0,185337312620927+0,931753591105733i</v>
      </c>
      <c r="AZ290" s="240" t="str">
        <f t="shared" ca="1" si="365"/>
        <v>-0,921537182202772-0,230833047473171i</v>
      </c>
      <c r="BA290" s="240" t="str">
        <f t="shared" ca="1" si="366"/>
        <v>0,275772685295432-0,909100709510736i</v>
      </c>
      <c r="BB290" s="240" t="str">
        <f t="shared" ca="1" si="367"/>
        <v>0,89447413358195+0,320047962563108i</v>
      </c>
      <c r="BC290" s="240" t="str">
        <f t="shared" ca="1" si="368"/>
        <v>-0,363552216256948+0,877692691118388i</v>
      </c>
      <c r="BD290" s="240" t="str">
        <f t="shared" ca="1" si="369"/>
        <v>-0,858796810085082-0,406180640818423i</v>
      </c>
      <c r="BE290" s="240" t="str">
        <f t="shared" ca="1" si="370"/>
        <v>0,447830540638073-0,837832012314992i</v>
      </c>
      <c r="BF290" s="240" t="str">
        <f t="shared" ca="1" si="371"/>
        <v>0,814848803841386+0,488401577460842i</v>
      </c>
      <c r="BG290" s="240" t="str">
        <f t="shared" ca="1" si="372"/>
        <v>-0,527796012104589+0,78990255322696i</v>
      </c>
      <c r="BH290" s="240" t="str">
        <f t="shared" ca="1" si="373"/>
        <v>-0,763053358175067-0,565918939924906i</v>
      </c>
      <c r="BI290" s="240" t="str">
        <f t="shared" ca="1" si="374"/>
        <v>0,602678519451087-0,734365900747183i</v>
      </c>
      <c r="BJ290" s="240" t="str">
        <f t="shared" ca="1" si="375"/>
        <v>0,703909291541537+0,637986193635465i</v>
      </c>
      <c r="BK290" s="240" t="str">
        <f t="shared" ca="1" si="376"/>
        <v>-0,671756903197715+0,671756903198019i</v>
      </c>
      <c r="BL290" s="240" t="str">
        <f t="shared" ca="1" si="377"/>
        <v>-0,637986193635104-0,703909291541864i</v>
      </c>
      <c r="BM290" s="240" t="str">
        <f t="shared" ca="1" si="378"/>
        <v>0,73436590074751-0,602678519450689i</v>
      </c>
      <c r="BN290" s="240" t="str">
        <f t="shared" ca="1" si="379"/>
        <v>0,565918939925274+0,763053358174795i</v>
      </c>
      <c r="BO290" s="240" t="str">
        <f t="shared" ca="1" si="380"/>
        <v>-0,789902553227245+0,527796012104161i</v>
      </c>
      <c r="BP290" s="240" t="str">
        <f t="shared" ca="1" si="381"/>
        <v>-0,488401577461235-0,814848803841151i</v>
      </c>
      <c r="BQ290" s="240" t="str">
        <f t="shared" ca="1" si="382"/>
        <v>0,837832012314789-0,447830540638453i</v>
      </c>
      <c r="BR290" s="240" t="str">
        <f t="shared" ca="1" si="383"/>
        <v>0,406180640817933+0,858796810085313i</v>
      </c>
      <c r="BS290" s="240" t="str">
        <f t="shared" ca="1" si="384"/>
        <v>-0,877692691118213+0,36355221625737i</v>
      </c>
      <c r="BT290" s="240" t="str">
        <f t="shared" ca="1" si="385"/>
        <v>-0,320047962563488-0,894474133581813i</v>
      </c>
      <c r="BU290" s="240" t="str">
        <f t="shared" ca="1" si="386"/>
        <v>0,909100709510886-0,27577268529494i</v>
      </c>
      <c r="BV290" s="240" t="str">
        <f t="shared" ca="1" si="387"/>
        <v>0,230833047473564+0,921537182202674i</v>
      </c>
      <c r="BW290" s="240" t="str">
        <f t="shared" ca="1" si="388"/>
        <v>-0,931753591105649+0,185337312621349i</v>
      </c>
      <c r="BX290" s="240" t="str">
        <f t="shared" ca="1" si="389"/>
        <v>-0,139395083949393-0,939725323995644i</v>
      </c>
      <c r="BY290" s="240" t="str">
        <f t="shared" ca="1" si="390"/>
        <v>0,945433176269796-0,0931170403115445i</v>
      </c>
      <c r="BZ290" s="240" t="str">
        <f t="shared" ca="1" si="391"/>
        <v>0,046614669566585+0,948863397212252i</v>
      </c>
      <c r="CA290" s="240" t="str">
        <f t="shared" ca="1" si="392"/>
        <v>-0,950007723120174-3,24941859953503E-13i</v>
      </c>
      <c r="CB290" s="240" t="str">
        <f t="shared" ca="1" si="393"/>
        <v>0,0466146695663171-0,948863397212265i</v>
      </c>
      <c r="CC290" s="240" t="str">
        <f t="shared" ca="1" si="394"/>
        <v>0,945433176269823+0,0931170403112777i</v>
      </c>
      <c r="CD290" s="240" t="str">
        <f t="shared" ca="1" si="395"/>
        <v>-0,139395083950036+0,939725323995549i</v>
      </c>
      <c r="CE290" s="240" t="str">
        <f t="shared" ca="1" si="396"/>
        <v>-0,931753591105701-0,185337312621086i</v>
      </c>
      <c r="CF290" s="240" t="str">
        <f t="shared" ca="1" si="397"/>
        <v>0,230833047473303-0,92153718220274i</v>
      </c>
      <c r="CG290" s="240" t="str">
        <f t="shared" ca="1" si="398"/>
        <v>0,90910070951068+0,275772685295613i</v>
      </c>
      <c r="CH290" s="240" t="str">
        <f t="shared" ca="1" si="399"/>
        <v>-0,320047962563236+0,894474133581905i</v>
      </c>
      <c r="CI290" s="240" t="str">
        <f t="shared" ca="1" si="400"/>
        <v>-0,877692691118316-0,363552216257122i</v>
      </c>
      <c r="CJ290" s="240" t="str">
        <f t="shared" ca="1" si="401"/>
        <v>0,40618064081857-0,858796810085012i</v>
      </c>
      <c r="CK290" s="240" t="str">
        <f t="shared" ca="1" si="402"/>
        <v>0,837832012314903+0,44783054063824i</v>
      </c>
      <c r="CL290" s="240" t="str">
        <f t="shared" ca="1" si="403"/>
        <v>-0,488401577461004+0,814848803841289i</v>
      </c>
      <c r="CM290" s="240" t="str">
        <f t="shared" ca="1" si="404"/>
        <v>-0,789902553227379-0,527796012103961i</v>
      </c>
      <c r="CN290" s="240" t="str">
        <f t="shared" ca="1" si="405"/>
        <v>0,565918939925058-0,763053358174954i</v>
      </c>
      <c r="CO290" s="240" t="str">
        <f t="shared" ca="1" si="406"/>
        <v>0,734365900747081+0,602678519451212i</v>
      </c>
      <c r="CP290" s="240" t="str">
        <f t="shared" ca="1" si="407"/>
        <v>-0,637986193634906+0,703909291542044i</v>
      </c>
      <c r="CQ290" s="240" t="str">
        <f t="shared" ca="1" si="408"/>
        <v>-0,671756903197904-0,671756903197829i</v>
      </c>
      <c r="CR290" s="240" t="str">
        <f t="shared" ca="1" si="409"/>
        <v>0,703909291541973-0,637986193634984i</v>
      </c>
      <c r="CS290" s="240" t="str">
        <f t="shared" ca="1" si="410"/>
        <v>0,602678519451294+0,734365900747013i</v>
      </c>
      <c r="CT290" s="240" t="str">
        <f t="shared" ca="1" si="411"/>
        <v>-0,763053358174891+0,565918939925143i</v>
      </c>
      <c r="CU290" s="240" t="str">
        <f t="shared" ca="1" si="412"/>
        <v>-0,527796012104004-0,78990255322735i</v>
      </c>
      <c r="CV290" s="240" t="str">
        <f t="shared" ca="1" si="413"/>
        <v>0,814848803841234-0,488401577461095i</v>
      </c>
      <c r="CW290" s="240" t="str">
        <f t="shared" ca="1" si="414"/>
        <v>0,447830540638333+0,837832012314852i</v>
      </c>
      <c r="CX290" s="240" t="str">
        <f t="shared" ca="1" si="415"/>
        <v>-0,858796810085383+0,406180640817787i</v>
      </c>
      <c r="CY290" s="240" t="str">
        <f t="shared" ca="1" si="416"/>
        <v>-0,36355221625722-0,877692691118275i</v>
      </c>
      <c r="CZ290" s="240" t="str">
        <f t="shared" ca="1" si="417"/>
        <v>0,894474133581868-0,320047962563335i</v>
      </c>
      <c r="DA290" s="240" t="str">
        <f t="shared" ca="1" si="418"/>
        <v>0,275772685294785+0,909100709510932i</v>
      </c>
      <c r="DB290" s="240" t="str">
        <f t="shared" ca="1" si="419"/>
        <v>-0,921537182202714+0,230833047473406i</v>
      </c>
      <c r="DC290" s="240" t="str">
        <f t="shared" ca="1" si="420"/>
        <v>-0,185337312621189-0,93175359110568i</v>
      </c>
      <c r="DD290" s="240" t="str">
        <f t="shared" ca="1" si="421"/>
        <v>0,939725323995668-0,139395083949232i</v>
      </c>
      <c r="DE290" s="240" t="str">
        <f t="shared" ca="1" si="422"/>
        <v>0,0931170403113828+0,945433176269812i</v>
      </c>
      <c r="DF290" s="240" t="str">
        <f t="shared" ca="1" si="423"/>
        <v>-0,948863397212259+0,0466146695664226i</v>
      </c>
      <c r="DG290" s="240" t="str">
        <f t="shared" ca="1" si="424"/>
        <v>-4,30615887817229E-13-0,950007723120174i</v>
      </c>
      <c r="DH290" s="240" t="str">
        <f t="shared" ca="1" si="425"/>
        <v>0,948863397212256+0,0466146695664794i</v>
      </c>
      <c r="DI290" s="240" t="str">
        <f t="shared" ca="1" si="426"/>
        <v>-0,0931170403114393+0,945433176269806i</v>
      </c>
      <c r="DJ290" s="240" t="str">
        <f t="shared" ca="1" si="427"/>
        <v>-0,939725323995659-0,139395083949289i</v>
      </c>
      <c r="DK290" s="240" t="str">
        <f t="shared" ca="1" si="428"/>
        <v>0,185337312621245-0,93175359110567i</v>
      </c>
      <c r="DL290" s="240" t="str">
        <f t="shared" ca="1" si="429"/>
        <v>0,921537182202686+0,230833047473513i</v>
      </c>
      <c r="DM290" s="240" t="str">
        <f t="shared" ca="1" si="430"/>
        <v>-0,275772685294839+0,909100709510916i</v>
      </c>
      <c r="DN290" s="240" t="str">
        <f t="shared" ca="1" si="431"/>
        <v>-0,894474133581831-0,32004796256344i</v>
      </c>
      <c r="DO290" s="240" t="str">
        <f t="shared" ca="1" si="432"/>
        <v>0,363552216257272-0,877692691118254i</v>
      </c>
      <c r="DP290" s="240" t="str">
        <f t="shared" ca="1" si="433"/>
        <v>0,858796810085359+0,406180640817838i</v>
      </c>
      <c r="DQ290" s="240" t="str">
        <f t="shared" ca="1" si="434"/>
        <v>-0,447830540638383+0,837832012314826i</v>
      </c>
      <c r="DR290" s="240" t="str">
        <f t="shared" ca="1" si="435"/>
        <v>-0,814848803841206-0,488401577461144i</v>
      </c>
      <c r="DS290" s="240" t="str">
        <f t="shared" ca="1" si="436"/>
        <v>0,527796012104096-0,789902553227288i</v>
      </c>
      <c r="DT290" s="240" t="str">
        <f t="shared" ca="1" si="437"/>
        <v>0,763053358174857+0,565918939925188i</v>
      </c>
      <c r="DU290" s="240" t="str">
        <f t="shared" ca="1" si="438"/>
        <v>-0,60267851945138+0,734365900746943i</v>
      </c>
      <c r="DV290" s="240" t="str">
        <f t="shared" ca="1" si="439"/>
        <v>-0,703909291541935-0,637986193635025i</v>
      </c>
      <c r="DW290" s="240" t="str">
        <f t="shared" ca="1" si="440"/>
        <v>0,671756903197944-0,671756903197789i</v>
      </c>
      <c r="DX290" s="240" t="str">
        <f t="shared" ca="1" si="441"/>
        <v>0,637986193634863+0,703909291542082i</v>
      </c>
      <c r="DY290" s="240" t="str">
        <f t="shared" ca="1" si="442"/>
        <v>-0,734365900747151+0,602678519451127i</v>
      </c>
      <c r="DZ290" s="240" t="str">
        <f t="shared" ca="1" si="443"/>
        <v>-0,565918939924969-0,763053358175021i</v>
      </c>
      <c r="EA290" s="240" t="str">
        <f t="shared" ca="1" si="444"/>
        <v>0,789902553226901-0,527796012104677i</v>
      </c>
      <c r="EB290" s="240" t="str">
        <f t="shared" ca="1" si="445"/>
        <v>0,488401577460956+0,814848803841318i</v>
      </c>
      <c r="EC290" s="240" t="str">
        <f t="shared" ca="1" si="446"/>
        <v>-0,837832012314929+0,447830540638189i</v>
      </c>
      <c r="ED290" s="240" t="str">
        <f t="shared" ca="1" si="447"/>
        <v>-0,40618064081847-0,85879681008506i</v>
      </c>
      <c r="EE290" s="240" t="str">
        <f t="shared" ca="1" si="448"/>
        <v>0,877692691118358-0,363552216257021i</v>
      </c>
      <c r="EF290" s="240" t="str">
        <f t="shared" ca="1" si="449"/>
        <v>0,320047962563182+0,894474133581924i</v>
      </c>
      <c r="EG290" s="240" t="str">
        <f t="shared" ca="1" si="450"/>
        <v>-0,909100709510698+0,275772685295559i</v>
      </c>
      <c r="EH290" s="240" t="str">
        <f t="shared" ca="1" si="451"/>
        <v>-0,2308330474733-0,92153718220274i</v>
      </c>
      <c r="EI290" s="240" t="str">
        <f t="shared" ca="1" si="452"/>
        <v>0,931753591105723-0,185337312620977i</v>
      </c>
      <c r="EJ290" s="240" t="str">
        <f t="shared" ca="1" si="453"/>
        <v>0,13939508394998+0,939725323995557i</v>
      </c>
      <c r="EK290" s="240" t="str">
        <f t="shared" ca="1" si="454"/>
        <v>-0,945433176269827+0,0931170403112211i</v>
      </c>
      <c r="EL290" s="240" t="str">
        <f t="shared" ca="1" si="455"/>
        <v>-0,0466146695662604-0,948863397212268i</v>
      </c>
      <c r="EM290" s="240" t="str">
        <f t="shared" ca="1" si="456"/>
        <v>0,950007723120174-3,22146644766799E-13i</v>
      </c>
      <c r="EN290" s="240"/>
      <c r="EO290" s="240"/>
      <c r="EP290" s="240"/>
    </row>
    <row r="291" spans="1:146">
      <c r="A291" s="268">
        <f t="shared" si="323"/>
        <v>3.7304687500000029E-3</v>
      </c>
      <c r="B291" s="267">
        <v>191</v>
      </c>
      <c r="C291" s="266">
        <f t="shared" si="324"/>
        <v>38200</v>
      </c>
      <c r="N291" s="265">
        <f t="shared" ca="1" si="327"/>
        <v>2.9029105810569353</v>
      </c>
      <c r="O291" s="240">
        <f t="shared" ca="1" si="328"/>
        <v>0.90291058105693511</v>
      </c>
      <c r="P291" s="240" t="str">
        <f t="shared" ca="1" si="329"/>
        <v>-0,0221585349054731+0,902638641270921i</v>
      </c>
      <c r="Q291" s="240" t="str">
        <f t="shared" ca="1" si="330"/>
        <v>-0,901822985719239-0,04430372233808i</v>
      </c>
      <c r="R291" s="240" t="str">
        <f t="shared" ca="1" si="331"/>
        <v>0,0664222228649383-0,900464105722295i</v>
      </c>
      <c r="S291" s="240" t="str">
        <f t="shared" ca="1" si="332"/>
        <v>0,898562819818582+0,0885007131284839i</v>
      </c>
      <c r="T291" s="240" t="str">
        <f t="shared" ca="1" si="333"/>
        <v>-0,110525893871694+0,896120273271638i</v>
      </c>
      <c r="U291" s="241" t="str">
        <f t="shared" ca="1" si="334"/>
        <v>-0,89313793738017-0,132484497949265i</v>
      </c>
      <c r="V291" s="240" t="str">
        <f t="shared" ca="1" si="335"/>
        <v>0,15436329831919-0,8896176085918i</v>
      </c>
      <c r="W291" s="240" t="str">
        <f t="shared" ca="1" si="336"/>
        <v>0,885561407420978+0,17614911601013i</v>
      </c>
      <c r="X291" s="240" t="str">
        <f t="shared" ca="1" si="337"/>
        <v>-0,197828828060314+0,880971777171582i</v>
      </c>
      <c r="Y291" s="240" t="str">
        <f t="shared" ca="1" si="338"/>
        <v>-0,875851482465274-0,219389375421771i</v>
      </c>
      <c r="Z291" s="240" t="str">
        <f t="shared" ca="1" si="339"/>
        <v>0,24081777082697-0,870203607576124i</v>
      </c>
      <c r="AA291" s="240" t="str">
        <f t="shared" ca="1" si="340"/>
        <v>0,864031554572778+0,26210110661178i</v>
      </c>
      <c r="AB291" s="240" t="str">
        <f t="shared" ca="1" si="341"/>
        <v>-0,283226562490473+0,857339041269207i</v>
      </c>
      <c r="AC291" s="240" t="str">
        <f t="shared" ca="1" si="342"/>
        <v>-0,850130098985117-0,304181413278537i</v>
      </c>
      <c r="AD291" s="240" t="str">
        <f t="shared" ca="1" si="343"/>
        <v>0,32495303655731-0,842409070117811i</v>
      </c>
      <c r="AE291" s="240" t="str">
        <f t="shared" ca="1" si="344"/>
        <v>0,83418060552637+0,345528920277638i</v>
      </c>
      <c r="AF291" s="240" t="str">
        <f t="shared" ca="1" si="345"/>
        <v>-0,365896670296549+0,825449661730181i</v>
      </c>
      <c r="AG291" s="240" t="str">
        <f t="shared" ca="1" si="346"/>
        <v>-0,816221497923354-0,38604401784295i</v>
      </c>
      <c r="AH291" s="240" t="str">
        <f t="shared" ca="1" si="347"/>
        <v>0,4059588269082-0,806501672806629i</v>
      </c>
      <c r="AI291" s="240" t="str">
        <f t="shared" ca="1" si="348"/>
        <v>0,796296041239244+0,425629101555898i</v>
      </c>
      <c r="AJ291" s="240" t="str">
        <f t="shared" ca="1" si="349"/>
        <v>-0,445042993148115+0,785610750712042i</v>
      </c>
      <c r="AK291" s="240" t="str">
        <f t="shared" ca="1" si="350"/>
        <v>-0,774452237644305-0,464188807482797i</v>
      </c>
      <c r="AL291" s="240" t="str">
        <f t="shared" ca="1" si="351"/>
        <v>0,483055011836296-0,762827223507661i</v>
      </c>
      <c r="AM291" s="240" t="str">
        <f t="shared" ca="1" si="352"/>
        <v>0,750742710775043+0,501630241914014i</v>
      </c>
      <c r="AN291" s="240" t="str">
        <f t="shared" ca="1" si="353"/>
        <v>-0,519903308690419+0,73820597870603i</v>
      </c>
      <c r="AO291" s="240" t="str">
        <f t="shared" ca="1" si="354"/>
        <v>-0,725224578958761-0,537863205154117i</v>
      </c>
      <c r="AP291" s="240" t="str">
        <f t="shared" ca="1" si="355"/>
        <v>0,555499112935753-0,711806331042485i</v>
      </c>
      <c r="AQ291" s="240" t="str">
        <f t="shared" ca="1" si="356"/>
        <v>0,697959317609086+0,572800408822506i</v>
      </c>
      <c r="AR291" s="240" t="str">
        <f t="shared" ca="1" si="357"/>
        <v>0,697959317609086+0,572800408822506i</v>
      </c>
      <c r="AS291" s="240" t="str">
        <f t="shared" ca="1" si="358"/>
        <v>-0,669012611129281-0,606357686134639i</v>
      </c>
      <c r="AT291" s="240" t="str">
        <f t="shared" ca="1" si="359"/>
        <v>0,622593453910934-0,65393035449643i</v>
      </c>
      <c r="AU291" s="240" t="str">
        <f t="shared" ca="1" si="360"/>
        <v>0,638454194670679+0,638454194670211i</v>
      </c>
      <c r="AV291" s="240" t="str">
        <f t="shared" ca="1" si="361"/>
        <v>-0,653930354496592+0,622593453910762i</v>
      </c>
      <c r="AW291" s="240" t="str">
        <f t="shared" ca="1" si="362"/>
        <v>-0,606357686135129-0,669012611128836i</v>
      </c>
      <c r="AX291" s="240" t="str">
        <f t="shared" ca="1" si="363"/>
        <v>0,683691879580732-0,589756671161877i</v>
      </c>
      <c r="AY291" s="240" t="str">
        <f t="shared" ca="1" si="364"/>
        <v>0,572800408823018+0,697959317608667i</v>
      </c>
      <c r="AZ291" s="240" t="str">
        <f t="shared" ca="1" si="365"/>
        <v>-0,711806331042623+0,555499112935577i</v>
      </c>
      <c r="BA291" s="240" t="str">
        <f t="shared" ca="1" si="366"/>
        <v>-0,537863205154659-0,725224578958359i</v>
      </c>
      <c r="BB291" s="240" t="str">
        <f t="shared" ca="1" si="367"/>
        <v>0,738205978706159-0,519903308690236i</v>
      </c>
      <c r="BC291" s="240" t="str">
        <f t="shared" ca="1" si="368"/>
        <v>0,501630241913828+0,750742710775167i</v>
      </c>
      <c r="BD291" s="240" t="str">
        <f t="shared" ca="1" si="369"/>
        <v>-0,762827223507782+0,483055011836108i</v>
      </c>
      <c r="BE291" s="240" t="str">
        <f t="shared" ca="1" si="370"/>
        <v>-0,464188807482605-0,77445223764442i</v>
      </c>
      <c r="BF291" s="240" t="str">
        <f t="shared" ca="1" si="371"/>
        <v>0,785610750712197-0,445042993147842i</v>
      </c>
      <c r="BG291" s="240" t="str">
        <f t="shared" ca="1" si="372"/>
        <v>0,425629101556017+0,79629604123918i</v>
      </c>
      <c r="BH291" s="240" t="str">
        <f t="shared" ca="1" si="373"/>
        <v>-0,80650167280677+0,40595882690792i</v>
      </c>
      <c r="BI291" s="240" t="str">
        <f t="shared" ca="1" si="374"/>
        <v>-0,386044017843073-0,816221497923296i</v>
      </c>
      <c r="BJ291" s="240" t="str">
        <f t="shared" ca="1" si="375"/>
        <v>0,825449661730345-0,365896670296181i</v>
      </c>
      <c r="BK291" s="240" t="str">
        <f t="shared" ca="1" si="376"/>
        <v>0,345528920277681+0,834180605526352i</v>
      </c>
      <c r="BL291" s="240" t="str">
        <f t="shared" ca="1" si="377"/>
        <v>-0,842409070117957+0,324953036556934i</v>
      </c>
      <c r="BM291" s="240" t="str">
        <f t="shared" ca="1" si="378"/>
        <v>-0,304181413278579-0,850130098985101i</v>
      </c>
      <c r="BN291" s="240" t="str">
        <f t="shared" ca="1" si="379"/>
        <v>0,857339041269332-0,283226562490096i</v>
      </c>
      <c r="BO291" s="240" t="str">
        <f t="shared" ca="1" si="380"/>
        <v>0,262101106611744+0,864031554572789i</v>
      </c>
      <c r="BP291" s="240" t="str">
        <f t="shared" ca="1" si="381"/>
        <v>-0,870203607576014+0,240817770827367i</v>
      </c>
      <c r="BQ291" s="240" t="str">
        <f t="shared" ca="1" si="382"/>
        <v>-0,219389375421734-0,875851482465283i</v>
      </c>
      <c r="BR291" s="240" t="str">
        <f t="shared" ca="1" si="383"/>
        <v>0,880971777171497-0,19782882806069i</v>
      </c>
      <c r="BS291" s="240" t="str">
        <f t="shared" ca="1" si="384"/>
        <v>0,176149116010093+0,885561407420985i</v>
      </c>
      <c r="BT291" s="240" t="str">
        <f t="shared" ca="1" si="385"/>
        <v>-0,889617608591745+0,154363298319506i</v>
      </c>
      <c r="BU291" s="240" t="str">
        <f t="shared" ca="1" si="386"/>
        <v>-0,132484497949117-0,893137937380191i</v>
      </c>
      <c r="BV291" s="240" t="str">
        <f t="shared" ca="1" si="387"/>
        <v>0,896120273271602-0,110525893871991i</v>
      </c>
      <c r="BW291" s="240" t="str">
        <f t="shared" ca="1" si="388"/>
        <v>0,0885007131283601+0,898562819818594i</v>
      </c>
      <c r="BX291" s="240" t="str">
        <f t="shared" ca="1" si="389"/>
        <v>-0,900464105722271+0,0664222228652636i</v>
      </c>
      <c r="BY291" s="240" t="str">
        <f t="shared" ca="1" si="390"/>
        <v>-0,0443037223378788-0,901822985719248i</v>
      </c>
      <c r="BZ291" s="240" t="str">
        <f t="shared" ca="1" si="391"/>
        <v>0,902638641270916-0,022158534905703i</v>
      </c>
      <c r="CA291" s="240" t="str">
        <f t="shared" ca="1" si="392"/>
        <v>-2,11050628509957E-13+0,902910581056935i</v>
      </c>
      <c r="CB291" s="240" t="str">
        <f t="shared" ca="1" si="393"/>
        <v>-0,902638641270927-0,0221585349052527i</v>
      </c>
      <c r="CC291" s="240" t="str">
        <f t="shared" ca="1" si="394"/>
        <v>0,0443037223383517-0,901822985719226i</v>
      </c>
      <c r="CD291" s="240" t="str">
        <f t="shared" ca="1" si="395"/>
        <v>0,900464105722304+0,0664222228648144i</v>
      </c>
      <c r="CE291" s="240" t="str">
        <f t="shared" ca="1" si="396"/>
        <v>-0,0885007131287802+0,898562819818553i</v>
      </c>
      <c r="CF291" s="240" t="str">
        <f t="shared" ca="1" si="397"/>
        <v>-0,896120273271657-0,110525893871544i</v>
      </c>
      <c r="CG291" s="240" t="str">
        <f t="shared" ca="1" si="398"/>
        <v>0,132484497949585-0,893137937380122i</v>
      </c>
      <c r="CH291" s="240" t="str">
        <f t="shared" ca="1" si="399"/>
        <v>0,889617608591822+0,154363298319062i</v>
      </c>
      <c r="CI291" s="240" t="str">
        <f t="shared" ca="1" si="400"/>
        <v>-0,176149116010507+0,885561407420903i</v>
      </c>
      <c r="CJ291" s="240" t="str">
        <f t="shared" ca="1" si="401"/>
        <v>-0,880971777171596-0,197828828060251i</v>
      </c>
      <c r="CK291" s="240" t="str">
        <f t="shared" ca="1" si="402"/>
        <v>0,219389375422168-0,875851482465174i</v>
      </c>
      <c r="CL291" s="240" t="str">
        <f t="shared" ca="1" si="403"/>
        <v>0,870203607576135+0,240817770826932i</v>
      </c>
      <c r="CM291" s="240" t="str">
        <f t="shared" ca="1" si="404"/>
        <v>-0,262101106612197+0,864031554572652i</v>
      </c>
      <c r="CN291" s="240" t="str">
        <f t="shared" ca="1" si="405"/>
        <v>-0,857339041269183-0,283226562490546i</v>
      </c>
      <c r="CO291" s="240" t="str">
        <f t="shared" ca="1" si="406"/>
        <v>0,304181413278132-0,850130098985262i</v>
      </c>
      <c r="CP291" s="240" t="str">
        <f t="shared" ca="1" si="407"/>
        <v>0,842409070117795+0,324953036557352i</v>
      </c>
      <c r="CQ291" s="240" t="str">
        <f t="shared" ca="1" si="408"/>
        <v>-0,345528920277265+0,834180605526525i</v>
      </c>
      <c r="CR291" s="240" t="str">
        <f t="shared" ca="1" si="409"/>
        <v>-0,825449661730152-0,365896670296613i</v>
      </c>
      <c r="CS291" s="240" t="str">
        <f t="shared" ca="1" si="410"/>
        <v>0,386044017842689-0,816221497923478i</v>
      </c>
      <c r="CT291" s="240" t="str">
        <f t="shared" ca="1" si="411"/>
        <v>0,806501672806569+0,40595882690832i</v>
      </c>
      <c r="CU291" s="240" t="str">
        <f t="shared" ca="1" si="412"/>
        <v>-0,42562910155562+0,796296041239393i</v>
      </c>
      <c r="CV291" s="240" t="str">
        <f t="shared" ca="1" si="413"/>
        <v>-0,785610750711964-0,445042993148254i</v>
      </c>
      <c r="CW291" s="240" t="str">
        <f t="shared" ca="1" si="414"/>
        <v>0,464188807482241-0,774452237644638i</v>
      </c>
      <c r="CX291" s="240" t="str">
        <f t="shared" ca="1" si="415"/>
        <v>0,762827223507541+0,483055011836486i</v>
      </c>
      <c r="CY291" s="240" t="str">
        <f t="shared" ca="1" si="416"/>
        <v>-0,501630241913454+0,750742710775417i</v>
      </c>
      <c r="CZ291" s="240" t="str">
        <f t="shared" ca="1" si="417"/>
        <v>-0,738205978705886-0,519903308690623i</v>
      </c>
      <c r="DA291" s="240" t="str">
        <f t="shared" ca="1" si="418"/>
        <v>0,537863205154318-0,725224578958612i</v>
      </c>
      <c r="DB291" s="240" t="str">
        <f t="shared" ca="1" si="419"/>
        <v>0,711806331042347+0,55549911293593i</v>
      </c>
      <c r="DC291" s="240" t="str">
        <f t="shared" ca="1" si="420"/>
        <v>-0,57280040882267+0,697959317608953i</v>
      </c>
      <c r="DD291" s="240" t="str">
        <f t="shared" ca="1" si="421"/>
        <v>-0,683691879580422-0,589756671162235i</v>
      </c>
      <c r="DE291" s="240" t="str">
        <f t="shared" ca="1" si="422"/>
        <v>0,606357686134814-0,669012611129122i</v>
      </c>
      <c r="DF291" s="240" t="str">
        <f t="shared" ca="1" si="423"/>
        <v>0,653930354496284+0,622593453911087i</v>
      </c>
      <c r="DG291" s="240" t="str">
        <f t="shared" ca="1" si="424"/>
        <v>-0,63845419467036+0,638454194670529i</v>
      </c>
      <c r="DH291" s="240" t="str">
        <f t="shared" ca="1" si="425"/>
        <v>-0,622593453910592-0,653930354496756i</v>
      </c>
      <c r="DI291" s="240" t="str">
        <f t="shared" ca="1" si="426"/>
        <v>0,669012611128995-0,606357686134954i</v>
      </c>
      <c r="DJ291" s="240" t="str">
        <f t="shared" ca="1" si="427"/>
        <v>0,589756671161717+0,68369187958087i</v>
      </c>
      <c r="DK291" s="240" t="str">
        <f t="shared" ca="1" si="428"/>
        <v>-0,6979593176088+0,572800408822855i</v>
      </c>
      <c r="DL291" s="240" t="str">
        <f t="shared" ca="1" si="429"/>
        <v>-0,55549911293539-0,711806331042769i</v>
      </c>
      <c r="DM291" s="240" t="str">
        <f t="shared" ca="1" si="430"/>
        <v>0,7252245789585-0,537863205154469i</v>
      </c>
      <c r="DN291" s="240" t="str">
        <f t="shared" ca="1" si="431"/>
        <v>0,519903308690064+0,73820597870628i</v>
      </c>
      <c r="DO291" s="240" t="str">
        <f t="shared" ca="1" si="432"/>
        <v>-0,750742710775285+0,501630241913653i</v>
      </c>
      <c r="DP291" s="240" t="str">
        <f t="shared" ca="1" si="433"/>
        <v>-0,483055011836688-0,762827223507413i</v>
      </c>
      <c r="DQ291" s="240" t="str">
        <f t="shared" ca="1" si="434"/>
        <v>0,774452237644542-0,464188807482402i</v>
      </c>
      <c r="DR291" s="240" t="str">
        <f t="shared" ca="1" si="435"/>
        <v>0,445042993148418+0,785610750711871i</v>
      </c>
      <c r="DS291" s="240" t="str">
        <f t="shared" ca="1" si="436"/>
        <v>-0,79629604123928+0,425629101555831i</v>
      </c>
      <c r="DT291" s="240" t="str">
        <f t="shared" ca="1" si="437"/>
        <v>-0,405958826908534-0,806501672806461i</v>
      </c>
      <c r="DU291" s="240" t="str">
        <f t="shared" ca="1" si="438"/>
        <v>0,816221497923376-0,386044017842905i</v>
      </c>
      <c r="DV291" s="240" t="str">
        <f t="shared" ca="1" si="439"/>
        <v>0,365896670296786+0,825449661730077i</v>
      </c>
      <c r="DW291" s="240" t="str">
        <f t="shared" ca="1" si="440"/>
        <v>-0,834180605526433+0,345528920277486i</v>
      </c>
      <c r="DX291" s="240" t="str">
        <f t="shared" ca="1" si="441"/>
        <v>-0,324953036557527-0,842409070117727i</v>
      </c>
      <c r="DY291" s="240" t="str">
        <f t="shared" ca="1" si="442"/>
        <v>0,850130098985181-0,304181413278356i</v>
      </c>
      <c r="DZ291" s="240" t="str">
        <f t="shared" ca="1" si="443"/>
        <v>0,283226562490772+0,857339041269108i</v>
      </c>
      <c r="EA291" s="240" t="str">
        <f t="shared" ca="1" si="444"/>
        <v>-0,864031554572866+0,262101106611493i</v>
      </c>
      <c r="EB291" s="240" t="str">
        <f t="shared" ca="1" si="445"/>
        <v>-0,240817770827163-0,870203607576071i</v>
      </c>
      <c r="EC291" s="240" t="str">
        <f t="shared" ca="1" si="446"/>
        <v>0,875851482465353-0,219389375421455i</v>
      </c>
      <c r="ED291" s="240" t="str">
        <f t="shared" ca="1" si="447"/>
        <v>0,197828828060484+0,880971777171543i</v>
      </c>
      <c r="EE291" s="240" t="str">
        <f t="shared" ca="1" si="448"/>
        <v>-0,885561407421025+0,176149116009886i</v>
      </c>
      <c r="EF291" s="240" t="str">
        <f t="shared" ca="1" si="449"/>
        <v>-0,154363298319247-0,88961760859179i</v>
      </c>
      <c r="EG291" s="240" t="str">
        <f t="shared" ca="1" si="450"/>
        <v>0,893137937380222-0,132484497948908i</v>
      </c>
      <c r="EH291" s="240" t="str">
        <f t="shared" ca="1" si="451"/>
        <v>0,11052589387173+0,896120273271633i</v>
      </c>
      <c r="EI291" s="240" t="str">
        <f t="shared" ca="1" si="452"/>
        <v>-0,89856281981862+0,0885007131280989i</v>
      </c>
      <c r="EJ291" s="240" t="str">
        <f t="shared" ca="1" si="453"/>
        <v>-0,0664222228650531-0,900464105722287i</v>
      </c>
      <c r="EK291" s="240" t="str">
        <f t="shared" ca="1" si="454"/>
        <v>0,901822985719216-0,0443037223385395i</v>
      </c>
      <c r="EL291" s="240" t="str">
        <f t="shared" ca="1" si="455"/>
        <v>0,022158534905492+0,902638641270921i</v>
      </c>
      <c r="EM291" s="240" t="str">
        <f t="shared" ca="1" si="456"/>
        <v>-0,902910581056935-4,22101257019914E-13i</v>
      </c>
      <c r="EN291" s="240"/>
      <c r="EO291" s="240"/>
      <c r="EP291" s="240"/>
    </row>
    <row r="292" spans="1:146">
      <c r="A292" s="268">
        <f t="shared" si="323"/>
        <v>3.7500000000000029E-3</v>
      </c>
      <c r="B292" s="267">
        <v>192</v>
      </c>
      <c r="C292" s="266">
        <f t="shared" si="324"/>
        <v>38400</v>
      </c>
      <c r="N292" s="265">
        <f t="shared" ca="1" si="327"/>
        <v>2.0103196779367729</v>
      </c>
      <c r="O292" s="240">
        <f t="shared" ca="1" si="328"/>
        <v>1.0319677936773016E-2</v>
      </c>
      <c r="P292" s="240" t="str">
        <f t="shared" ca="1" si="329"/>
        <v>-1,89647062190881E-18+0,010319677936773i</v>
      </c>
      <c r="Q292" s="240" t="str">
        <f t="shared" ca="1" si="330"/>
        <v>-0,010319677936773-3,79294124381761E-18i</v>
      </c>
      <c r="R292" s="240" t="str">
        <f t="shared" ca="1" si="331"/>
        <v>-3,05944906351982E-16-0,010319677936773i</v>
      </c>
      <c r="S292" s="240" t="str">
        <f t="shared" ca="1" si="332"/>
        <v>0,010319677936773-4,32368449113835E-16i</v>
      </c>
      <c r="T292" s="240" t="str">
        <f t="shared" ca="1" si="333"/>
        <v>-5,04430976161198E-16+0,010319677936773i</v>
      </c>
      <c r="U292" s="241" t="str">
        <f t="shared" ca="1" si="334"/>
        <v>-0,010319677936773-4,14670294366135E-16i</v>
      </c>
      <c r="V292" s="240" t="str">
        <f t="shared" ca="1" si="335"/>
        <v>2,88246751604281E-16-0,010319677936773i</v>
      </c>
      <c r="W292" s="240" t="str">
        <f t="shared" ca="1" si="336"/>
        <v>0,010319677936773+1,61823208842427E-16i</v>
      </c>
      <c r="X292" s="240" t="str">
        <f t="shared" ca="1" si="337"/>
        <v>-1,08725388014152E-16+0,010319677936773i</v>
      </c>
      <c r="Y292" s="240" t="str">
        <f t="shared" ca="1" si="338"/>
        <v>-0,010319677936773+1,76981547477012E-17i</v>
      </c>
      <c r="Z292" s="240" t="str">
        <f t="shared" ca="1" si="339"/>
        <v>-1,44121697509554E-16-0,010319677936773i</v>
      </c>
      <c r="AA292" s="240" t="str">
        <f t="shared" ca="1" si="340"/>
        <v>0,010319677936773-1,9721951833783E-16i</v>
      </c>
      <c r="AB292" s="240" t="str">
        <f t="shared" ca="1" si="341"/>
        <v>3,23643061099683E-16+0,010319677936773i</v>
      </c>
      <c r="AC292" s="240" t="str">
        <f t="shared" ca="1" si="342"/>
        <v>-0,010319677936773+4,50066603861537E-16i</v>
      </c>
      <c r="AD292" s="240" t="str">
        <f t="shared" ca="1" si="343"/>
        <v>4,50069960446709E-16-0,010319677936773i</v>
      </c>
      <c r="AE292" s="240" t="str">
        <f t="shared" ca="1" si="344"/>
        <v>0,010319677936773+3,23646417684855E-16i</v>
      </c>
      <c r="AF292" s="240" t="str">
        <f t="shared" ca="1" si="345"/>
        <v>-3,43874318790158E-16+0,010319677936773i</v>
      </c>
      <c r="AG292" s="240" t="str">
        <f t="shared" ca="1" si="346"/>
        <v>-0,010319677936773-2,17450776028305E-16i</v>
      </c>
      <c r="AH292" s="240" t="str">
        <f t="shared" ca="1" si="347"/>
        <v>9,10272332664512E-17-0,010319677936773i</v>
      </c>
      <c r="AI292" s="240" t="str">
        <f t="shared" ca="1" si="348"/>
        <v>0,010319677936773-3,53963094954023E-17i</v>
      </c>
      <c r="AJ292" s="240" t="str">
        <f t="shared" ca="1" si="349"/>
        <v>1,61819852257256E-16+0,010319677936773i</v>
      </c>
      <c r="AK292" s="240" t="str">
        <f t="shared" ca="1" si="350"/>
        <v>-0,010319677936773-1,76487681912109E-15i</v>
      </c>
      <c r="AL292" s="240" t="str">
        <f t="shared" ca="1" si="351"/>
        <v>-1,44122704485107E-15-0,010319677936773i</v>
      </c>
      <c r="AM292" s="240" t="str">
        <f t="shared" ca="1" si="352"/>
        <v>0,010319677936773-4,64733090882321E-15i</v>
      </c>
      <c r="AN292" s="240" t="str">
        <f t="shared" ca="1" si="353"/>
        <v>-2,55881774177279E-15+0,010319677936773i</v>
      </c>
      <c r="AO292" s="240" t="str">
        <f t="shared" ca="1" si="354"/>
        <v>-0,010319677936773+6,47286122199366E-16i</v>
      </c>
      <c r="AP292" s="240" t="str">
        <f t="shared" ca="1" si="355"/>
        <v>-3,85338998617151E-15-0,010319677936773i</v>
      </c>
      <c r="AQ292" s="240" t="str">
        <f t="shared" ca="1" si="356"/>
        <v>0,010319677936773+3,20610722055732E-15i</v>
      </c>
      <c r="AR292" s="240" t="str">
        <f t="shared" ca="1" si="357"/>
        <v>0,010319677936773+3,20610722055732E-15i</v>
      </c>
      <c r="AS292" s="240" t="str">
        <f t="shared" ca="1" si="358"/>
        <v>-0,010319677936773+3,20610050738698E-15i</v>
      </c>
      <c r="AT292" s="240" t="str">
        <f t="shared" ca="1" si="359"/>
        <v>4,00004814320902E-15-0,010319677936773i</v>
      </c>
      <c r="AU292" s="240" t="str">
        <f t="shared" ca="1" si="360"/>
        <v>0,010319677936773+6,4729283536971E-16i</v>
      </c>
      <c r="AV292" s="240" t="str">
        <f t="shared" ca="1" si="361"/>
        <v>2,41215958473528E-15+0,010319677936773i</v>
      </c>
      <c r="AW292" s="240" t="str">
        <f t="shared" ca="1" si="362"/>
        <v>-0,010319677936773-4,79398906586071E-15i</v>
      </c>
      <c r="AX292" s="240" t="str">
        <f t="shared" ca="1" si="363"/>
        <v>1,4412337580214E-15-0,010319677936773i</v>
      </c>
      <c r="AY292" s="240" t="str">
        <f t="shared" ca="1" si="364"/>
        <v>0,010319677936773-1,61821866208358E-15i</v>
      </c>
      <c r="AZ292" s="240" t="str">
        <f t="shared" ca="1" si="365"/>
        <v>4,97097396992289E-15+0,010319677936773i</v>
      </c>
      <c r="BA292" s="240" t="str">
        <f t="shared" ca="1" si="366"/>
        <v>-0,010319677936773-2,2351746806731E-15i</v>
      </c>
      <c r="BB292" s="240" t="str">
        <f t="shared" ca="1" si="367"/>
        <v>-1,11758062716621E-15-0,010319677936773i</v>
      </c>
      <c r="BC292" s="240" t="str">
        <f t="shared" ca="1" si="368"/>
        <v>0,010319677936773-4,17703304727119E-15i</v>
      </c>
      <c r="BD292" s="240" t="str">
        <f t="shared" ca="1" si="369"/>
        <v>-3,02911560332479E-15+0,010319677936773i</v>
      </c>
      <c r="BE292" s="240" t="str">
        <f t="shared" ca="1" si="370"/>
        <v>-0,010319677936773+3,23639704514512E-16i</v>
      </c>
      <c r="BF292" s="240" t="str">
        <f t="shared" ca="1" si="371"/>
        <v>-3,38309212461951E-15-0,010319677936773i</v>
      </c>
      <c r="BG292" s="240" t="str">
        <f t="shared" ca="1" si="372"/>
        <v>0,010319677936773+3,52975363824217E-15i</v>
      </c>
      <c r="BH292" s="240" t="str">
        <f t="shared" ca="1" si="373"/>
        <v>-4,70301218137183E-16+0,010319677936773i</v>
      </c>
      <c r="BI292" s="240" t="str">
        <f t="shared" ca="1" si="374"/>
        <v>-0,010319677936773+2,88245408970212E-15i</v>
      </c>
      <c r="BJ292" s="240" t="str">
        <f t="shared" ca="1" si="375"/>
        <v>4,32369456089387E-15-0,010319677936773i</v>
      </c>
      <c r="BK292" s="240" t="str">
        <f t="shared" ca="1" si="376"/>
        <v>0,010319677936773+1,26424214078888E-15i</v>
      </c>
      <c r="BL292" s="240" t="str">
        <f t="shared" ca="1" si="377"/>
        <v>2,08851316705042E-15+0,010319677936773i</v>
      </c>
      <c r="BM292" s="240" t="str">
        <f t="shared" ca="1" si="378"/>
        <v>-0,010319677936773-5,11763548354556E-15i</v>
      </c>
      <c r="BN292" s="240" t="str">
        <f t="shared" ca="1" si="379"/>
        <v>1,76488017570626E-15-0,010319677936773i</v>
      </c>
      <c r="BO292" s="240" t="str">
        <f t="shared" ca="1" si="380"/>
        <v>0,010319677936773-1,29457224439873E-15i</v>
      </c>
      <c r="BP292" s="240" t="str">
        <f t="shared" ca="1" si="381"/>
        <v>4,64732755223803E-15+0,010319677936773i</v>
      </c>
      <c r="BQ292" s="240" t="str">
        <f t="shared" ca="1" si="382"/>
        <v>-0,010319677936773-2,55882109835795E-15i</v>
      </c>
      <c r="BR292" s="240" t="str">
        <f t="shared" ca="1" si="383"/>
        <v>-7,93934209481352E-16-0,010319677936773i</v>
      </c>
      <c r="BS292" s="240" t="str">
        <f t="shared" ca="1" si="384"/>
        <v>0,010319677936773-3,56008374185203E-15i</v>
      </c>
      <c r="BT292" s="240" t="str">
        <f t="shared" ca="1" si="385"/>
        <v>-3,05945913327533E-15+0,010319677936773i</v>
      </c>
      <c r="BU292" s="240" t="str">
        <f t="shared" ca="1" si="386"/>
        <v>-0,010319677936773-2,93309600904657E-16i</v>
      </c>
      <c r="BV292" s="240" t="str">
        <f t="shared" ca="1" si="387"/>
        <v>-3,05944570693465E-15-0,010319677936773i</v>
      </c>
      <c r="BW292" s="240" t="str">
        <f t="shared" ca="1" si="388"/>
        <v>0,010319677936773+4,14670294366135E-15i</v>
      </c>
      <c r="BX292" s="240" t="str">
        <f t="shared" ca="1" si="389"/>
        <v>-7,93947635822037E-16+0,010319677936773i</v>
      </c>
      <c r="BY292" s="240" t="str">
        <f t="shared" ca="1" si="390"/>
        <v>-0,010319677936773+2,55880767201726E-15i</v>
      </c>
      <c r="BZ292" s="240" t="str">
        <f t="shared" ca="1" si="391"/>
        <v>4,64734097857872E-15-0,010319677936773i</v>
      </c>
      <c r="CA292" s="240" t="str">
        <f t="shared" ca="1" si="392"/>
        <v>0,010319677936773+1,29458567073942E-15i</v>
      </c>
      <c r="CB292" s="240" t="str">
        <f t="shared" ca="1" si="393"/>
        <v>1,47156386163126E-15+0,010319677936773i</v>
      </c>
      <c r="CC292" s="240" t="str">
        <f t="shared" ca="1" si="394"/>
        <v>-0,010319677936773+4,82431916947056E-15i</v>
      </c>
      <c r="CD292" s="240" t="str">
        <f t="shared" ca="1" si="395"/>
        <v>2,38182948112542E-15-0,010319677936773i</v>
      </c>
      <c r="CE292" s="240" t="str">
        <f t="shared" ca="1" si="396"/>
        <v>0,010319677936773-9,70925826713878E-16i</v>
      </c>
      <c r="CF292" s="240" t="str">
        <f t="shared" ca="1" si="397"/>
        <v>4,32368113455319E-15+0,010319677936773i</v>
      </c>
      <c r="CG292" s="240" t="str">
        <f t="shared" ca="1" si="398"/>
        <v>-0,010319677936773-2,88246751604281E-15i</v>
      </c>
      <c r="CH292" s="240" t="str">
        <f t="shared" ca="1" si="399"/>
        <v>-4,70287791796497E-16-0,010319677936773i</v>
      </c>
      <c r="CI292" s="240" t="str">
        <f t="shared" ca="1" si="400"/>
        <v>0,010319677936773-3,23643732416717E-15i</v>
      </c>
      <c r="CJ292" s="240" t="str">
        <f t="shared" ca="1" si="401"/>
        <v>-3,96971132642882E-15+0,010319677936773i</v>
      </c>
      <c r="CK292" s="240" t="str">
        <f t="shared" ca="1" si="402"/>
        <v>-0,010319677936773-6,16956018589512E-16i</v>
      </c>
      <c r="CL292" s="240" t="str">
        <f t="shared" ca="1" si="403"/>
        <v>-2,73579928924979E-15-0,010319677936773i</v>
      </c>
      <c r="CM292" s="240" t="str">
        <f t="shared" ca="1" si="404"/>
        <v>0,010319677936773+4,47034936134619E-15i</v>
      </c>
      <c r="CN292" s="240" t="str">
        <f t="shared" ca="1" si="405"/>
        <v>-1,11759405350689E-15+0,010319677936773i</v>
      </c>
      <c r="CO292" s="240" t="str">
        <f t="shared" ca="1" si="406"/>
        <v>-0,010319677936773+2,23516125433242E-15i</v>
      </c>
      <c r="CP292" s="240" t="str">
        <f t="shared" ca="1" si="407"/>
        <v>-5,00131078670309E-15-0,010319677936773i</v>
      </c>
      <c r="CQ292" s="240" t="str">
        <f t="shared" ca="1" si="408"/>
        <v>0,010319677936773+2,2048378638929E-15i</v>
      </c>
      <c r="CR292" s="240" t="str">
        <f t="shared" ca="1" si="409"/>
        <v>1,1479174439464E-15+0,010319677936773i</v>
      </c>
      <c r="CS292" s="240" t="str">
        <f t="shared" ca="1" si="410"/>
        <v>-0,010319677936773-6,05823120664959E-15i</v>
      </c>
      <c r="CT292" s="240" t="str">
        <f t="shared" ca="1" si="411"/>
        <v>2,70547589881028E-15-0,010319677936773i</v>
      </c>
      <c r="CU292" s="240" t="str">
        <f t="shared" ca="1" si="412"/>
        <v>0,010319677936773-6,47279409029023E-16i</v>
      </c>
      <c r="CV292" s="240" t="str">
        <f t="shared" ca="1" si="413"/>
        <v>4,00003471686833E-15+0,010319677936773i</v>
      </c>
      <c r="CW292" s="240" t="str">
        <f t="shared" ca="1" si="414"/>
        <v>-0,010319677936773-3,20611393372767E-15i</v>
      </c>
      <c r="CX292" s="240" t="str">
        <f t="shared" ca="1" si="415"/>
        <v>4,39964401356985E-16-0,010319677936773i</v>
      </c>
      <c r="CY292" s="240" t="str">
        <f t="shared" ca="1" si="416"/>
        <v>0,010319677936773-2,91279090648232E-15i</v>
      </c>
      <c r="CZ292" s="240" t="str">
        <f t="shared" ca="1" si="417"/>
        <v>-4,29335774411367E-15+0,010319677936773i</v>
      </c>
      <c r="DA292" s="240" t="str">
        <f t="shared" ca="1" si="418"/>
        <v>-0,010319677936773-9,40602436274366E-16i</v>
      </c>
      <c r="DB292" s="240" t="str">
        <f t="shared" ca="1" si="419"/>
        <v>-2,41215287156494E-15-0,010319677936773i</v>
      </c>
      <c r="DC292" s="240" t="str">
        <f t="shared" ca="1" si="420"/>
        <v>0,010319677936773+4,79399577903105E-15i</v>
      </c>
      <c r="DD292" s="240" t="str">
        <f t="shared" ca="1" si="421"/>
        <v>-1,44124047119175E-15+0,010319677936773i</v>
      </c>
      <c r="DE292" s="240" t="str">
        <f t="shared" ca="1" si="422"/>
        <v>-0,010319677936773+1,32490906117893E-15i</v>
      </c>
      <c r="DF292" s="240" t="str">
        <f t="shared" ca="1" si="423"/>
        <v>-4,67766436901824E-15-0,010319677936773i</v>
      </c>
      <c r="DG292" s="240" t="str">
        <f t="shared" ca="1" si="424"/>
        <v>0,010319677936773+2,52848428157775E-15i</v>
      </c>
      <c r="DH292" s="240" t="str">
        <f t="shared" ca="1" si="425"/>
        <v>8,2427102626155E-16+0,010319677936773i</v>
      </c>
      <c r="DI292" s="240" t="str">
        <f t="shared" ca="1" si="426"/>
        <v>-0,010319677936773+4,17702633410086E-15i</v>
      </c>
      <c r="DJ292" s="240" t="str">
        <f t="shared" ca="1" si="427"/>
        <v>3,02912231649514E-15-0,010319677936773i</v>
      </c>
      <c r="DK292" s="240" t="str">
        <f t="shared" ca="1" si="428"/>
        <v>0,010319677936773-3,23632991344168E-16i</v>
      </c>
      <c r="DL292" s="240" t="str">
        <f t="shared" ca="1" si="429"/>
        <v>3,08978252371484E-15+0,010319677936773i</v>
      </c>
      <c r="DM292" s="240" t="str">
        <f t="shared" ca="1" si="430"/>
        <v>-0,010319677936773-3,52976035141251E-15i</v>
      </c>
      <c r="DN292" s="240" t="str">
        <f t="shared" ca="1" si="431"/>
        <v>7,6361081904184E-16-0,010319677936773i</v>
      </c>
      <c r="DO292" s="240" t="str">
        <f t="shared" ca="1" si="432"/>
        <v>0,010319677936773-2,58914448879747E-15i</v>
      </c>
      <c r="DP292" s="240" t="str">
        <f t="shared" ca="1" si="433"/>
        <v>-4,61700416179852E-15+0,010319677936773i</v>
      </c>
      <c r="DQ292" s="240" t="str">
        <f t="shared" ca="1" si="434"/>
        <v>-0,010319677936773-1,26424885395923E-15i</v>
      </c>
      <c r="DR292" s="240" t="str">
        <f t="shared" ca="1" si="435"/>
        <v>-2,08850645388008E-15-0,010319677936773i</v>
      </c>
      <c r="DS292" s="240" t="str">
        <f t="shared" ca="1" si="436"/>
        <v>0,010319677936773+5,11764219671591E-15i</v>
      </c>
      <c r="DT292" s="240" t="str">
        <f t="shared" ca="1" si="437"/>
        <v>-2,35149266434523E-15+0,010319677936773i</v>
      </c>
      <c r="DU292" s="240" t="str">
        <f t="shared" ca="1" si="438"/>
        <v>-0,010319677936773+1,5878684189627E-15i</v>
      </c>
      <c r="DV292" s="240" t="str">
        <f t="shared" ca="1" si="439"/>
        <v>-4,35401795133338E-15-0,010319677936773i</v>
      </c>
      <c r="DW292" s="240" t="str">
        <f t="shared" ca="1" si="440"/>
        <v>0,010319677936773+2,26552492379398E-15i</v>
      </c>
      <c r="DX292" s="240" t="str">
        <f t="shared" ca="1" si="441"/>
        <v>5,00624608576695E-16+0,010319677936773i</v>
      </c>
      <c r="DY292" s="240" t="str">
        <f t="shared" ca="1" si="442"/>
        <v>-0,010319677936773+3,26677414094737E-15i</v>
      </c>
      <c r="DZ292" s="240" t="str">
        <f t="shared" ca="1" si="443"/>
        <v>3,35276873418E-15-0,010319677936773i</v>
      </c>
      <c r="EA292" s="240" t="str">
        <f t="shared" ca="1" si="444"/>
        <v>0,010319677936773+5,86619201809314E-16i</v>
      </c>
      <c r="EB292" s="240" t="str">
        <f t="shared" ca="1" si="445"/>
        <v>3,35274188149862E-15+0,010319677936773i</v>
      </c>
      <c r="EC292" s="240" t="str">
        <f t="shared" ca="1" si="446"/>
        <v>-0,010319677936773-4,440012544566E-15i</v>
      </c>
      <c r="ED292" s="240" t="str">
        <f t="shared" ca="1" si="447"/>
        <v>5,00651461258067E-16-0,010319677936773i</v>
      </c>
      <c r="EE292" s="240" t="str">
        <f t="shared" ca="1" si="448"/>
        <v>0,010319677936773-2,26549807111261E-15i</v>
      </c>
      <c r="EF292" s="240" t="str">
        <f t="shared" ca="1" si="449"/>
        <v>5,03164760348328E-15+0,010319677936773i</v>
      </c>
      <c r="EG292" s="240" t="str">
        <f t="shared" ca="1" si="450"/>
        <v>-0,010319677936773-1,58789527164407E-15i</v>
      </c>
      <c r="EH292" s="240" t="str">
        <f t="shared" ca="1" si="451"/>
        <v>-1,1782542607266E-15-0,010319677936773i</v>
      </c>
      <c r="EI292" s="240" t="str">
        <f t="shared" ca="1" si="452"/>
        <v>0,010319677936773+5,44128861440076E-15i</v>
      </c>
      <c r="EJ292" s="240" t="str">
        <f t="shared" ca="1" si="453"/>
        <v>-2,67513908203008E-15+0,010319677936773i</v>
      </c>
      <c r="EK292" s="240" t="str">
        <f t="shared" ca="1" si="454"/>
        <v>-0,010319677936773+1,26422200127785E-15i</v>
      </c>
      <c r="EL292" s="240" t="str">
        <f t="shared" ca="1" si="455"/>
        <v>-4,03037153364852E-15-0,010319677936773i</v>
      </c>
      <c r="EM292" s="240" t="str">
        <f t="shared" ca="1" si="456"/>
        <v>0,010319677936773+2,58917134147884E-15i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1.097249274076018</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-0.90275072592398198</v>
      </c>
      <c r="P293" s="240" t="str">
        <f t="shared" ref="P293:P355" ca="1" si="465">IMPRODUCT(O293,IMEXP(COMPLEX(0,-2*PI()*1*B293/Nt_load2)))</f>
        <v>-0,0221546118641251-0,902478834283345i</v>
      </c>
      <c r="Q293" s="240" t="str">
        <f t="shared" ref="Q293:Q355" ca="1" si="466">IMPRODUCT(O293,IMEXP(COMPLEX(0,-2*PI()*2*B293/Nt_load2)))</f>
        <v>0,901663323138794-0,0442958786184777i</v>
      </c>
      <c r="R293" s="240" t="str">
        <f t="shared" ref="R293:R355" ca="1" si="467">IMPRODUCT(O293,IMEXP(COMPLEX(0,-2*PI()*3*B293/Nt_load2)))</f>
        <v>0,0664104631918984+0,900304683723746i</v>
      </c>
      <c r="S293" s="240" t="str">
        <f t="shared" ref="S293:S355" ca="1" si="468">IMPRODUCT(O293,IMEXP(COMPLEX(0,-2*PI()*4*B293/Nt_load2)))</f>
        <v>-0,898403734431789+0,0884850445854675i</v>
      </c>
      <c r="T293" s="240" t="str">
        <f t="shared" ref="T293:T355" ca="1" si="469">IMPRODUCT(O293,IMEXP(COMPLEX(0,-2*PI()*5*B293/Nt_load2)))</f>
        <v>-0,110506325896937-0,895961620323681i</v>
      </c>
      <c r="U293" s="241" t="str">
        <f t="shared" ref="U293:U355" ca="1" si="470">IMPRODUCT(O293,IMEXP(COMPLEX(0,-2*PI()*6*B293/Nt_load2)))</f>
        <v>0,892979812437652-0,132461042329784i</v>
      </c>
      <c r="V293" s="240" t="str">
        <f t="shared" ref="V293:V355" ca="1" si="471">IMPRODUCT(O293,IMEXP(COMPLEX(0,-2*PI()*7*B293/Nt_load2)))</f>
        <v>0,154335969183676+0,88946010690329i</v>
      </c>
      <c r="W293" s="240" t="str">
        <f t="shared" ref="W293:W355" ca="1" si="472">IMPRODUCT(O293,IMEXP(COMPLEX(0,-2*PI()*8*B293/Nt_load2)))</f>
        <v>-0,885404623859569+0,17611792982082i</v>
      </c>
      <c r="X293" s="240" t="str">
        <f t="shared" ref="X293:X355" ca="1" si="473">IMPRODUCT(O293,IMEXP(COMPLEX(0,-2*PI()*9*B293/Nt_load2)))</f>
        <v>-0,19779380360242-0,880815806177866i</v>
      </c>
      <c r="Y293" s="240" t="str">
        <f t="shared" ref="Y293:Y355" ca="1" si="474">IMPRODUCT(O293,IMEXP(COMPLEX(0,-2*PI()*10*B293/Nt_load2)))</f>
        <v>0,875696417990324-0,21935053379281i</v>
      </c>
      <c r="Z293" s="240" t="str">
        <f t="shared" ref="Z293:Z355" ca="1" si="475">IMPRODUCT(O293,IMEXP(COMPLEX(0,-2*PI()*11*B293/Nt_load2)))</f>
        <v>0,240775135423682+0,870049543024985i</v>
      </c>
      <c r="AA293" s="240" t="str">
        <f t="shared" ref="AA293:AA355" ca="1" si="476">IMPRODUCT(O293,IMEXP(COMPLEX(0,-2*PI()*12*B293/Nt_load2)))</f>
        <v>-0,863878582748196+0,262054703116056i</v>
      </c>
      <c r="AB293" s="240" t="str">
        <f t="shared" ref="AB293:AB355" ca="1" si="477">IMPRODUCT(O293,IMEXP(COMPLEX(0,-2*PI()*13*B293/Nt_load2)))</f>
        <v>-0,28317641885421-0,857187254315637i</v>
      </c>
      <c r="AC293" s="240" t="str">
        <f t="shared" ref="AC293:AC355" ca="1" si="478">IMPRODUCT(O293,IMEXP(COMPLEX(0,-2*PI()*14*B293/Nt_load2)))</f>
        <v>0,849979588333404-0,30412755970621i</v>
      </c>
      <c r="AD293" s="240" t="str">
        <f t="shared" ref="AD293:AD355" ca="1" si="479">IMPRODUCT(O293,IMEXP(COMPLEX(0,-2*PI()*15*B293/Nt_load2)))</f>
        <v>0,324895505488395+0,84225992642991i</v>
      </c>
      <c r="AE293" s="240" t="str">
        <f t="shared" ref="AE293:AE355" ca="1" si="480">IMPRODUCT(O293,IMEXP(COMPLEX(0,-2*PI()*16*B293/Nt_load2)))</f>
        <v>-0,83403291864086+0,345467746366698i</v>
      </c>
      <c r="AF293" s="240" t="str">
        <f t="shared" ref="AF293:AF355" ca="1" si="481">IMPRODUCT(O293,IMEXP(COMPLEX(0,-2*PI()*17*B293/Nt_load2)))</f>
        <v>-0,365831890392379-0,825303520608155i</v>
      </c>
      <c r="AG293" s="240" t="str">
        <f t="shared" ref="AG293:AG355" ca="1" si="482">IMPRODUCT(O293,IMEXP(COMPLEX(0,-2*PI()*18*B293/Nt_load2)))</f>
        <v>0,816076990594692-0,385975670966692i</v>
      </c>
      <c r="AH293" s="240" t="str">
        <f t="shared" ref="AH293:AH355" ca="1" si="483">IMPRODUCT(O293,IMEXP(COMPLEX(0,-2*PI()*19*B293/Nt_load2)))</f>
        <v>0,405886954229306+0,806358886317212i</v>
      </c>
      <c r="AI293" s="240" t="str">
        <f t="shared" ref="AI293:AI355" ca="1" si="484">IMPRODUCT(O293,IMEXP(COMPLEX(0,-2*PI()*20*B293/Nt_load2)))</f>
        <v>-0,796155061598274+0,425553746367864i</v>
      </c>
      <c r="AJ293" s="240" t="str">
        <f t="shared" ref="AJ293:AJ355" ca="1" si="485">IMPRODUCT(O293,IMEXP(COMPLEX(0,-2*PI()*21*B293/Nt_load2)))</f>
        <v>-0,444964200842088-0,785471662840384i</v>
      </c>
      <c r="AK293" s="240" t="str">
        <f t="shared" ref="AK293:AK355" ca="1" si="486">IMPRODUCT(O293,IMEXP(COMPLEX(0,-2*PI()*22*B293/Nt_load2)))</f>
        <v>0,774315125323481-0,464106625519996i</v>
      </c>
      <c r="AL293" s="240" t="str">
        <f t="shared" ref="AL293:AL355" ca="1" si="487">IMPRODUCT(O293,IMEXP(COMPLEX(0,-2*PI()*23*B293/Nt_load2)))</f>
        <v>0,482969489720842+0,762692169328534i</v>
      </c>
      <c r="AM293" s="240" t="str">
        <f t="shared" ref="AM293:AM355" ca="1" si="488">IMPRODUCT(O293,IMEXP(COMPLEX(0,-2*PI()*24*B293/Nt_load2)))</f>
        <v>-0,750609796089676+0,501541431160469i</v>
      </c>
      <c r="AN293" s="240" t="str">
        <f t="shared" ref="AN293:AN355" ca="1" si="489">IMPRODUCT(O293,IMEXP(COMPLEX(0,-2*PI()*25*B293/Nt_load2)))</f>
        <v>-0,519811262795803-0,738075283576757i</v>
      </c>
      <c r="AO293" s="240" t="str">
        <f t="shared" ref="AO293:AO355" ca="1" si="490">IMPRODUCT(O293,IMEXP(COMPLEX(0,-2*PI()*26*B293/Nt_load2)))</f>
        <v>0,72509618211196-0,537767979562689i</v>
      </c>
      <c r="AP293" s="240" t="str">
        <f t="shared" ref="AP293:AP355" ca="1" si="491">IMPRODUCT(O293,IMEXP(COMPLEX(0,-2*PI()*27*B293/Nt_load2)))</f>
        <v>0,555400765007867+0,711680309819622i</v>
      </c>
      <c r="AQ293" s="240" t="str">
        <f t="shared" ref="AQ293:AQ355" ca="1" si="492">IMPRODUCT(O293,IMEXP(COMPLEX(0,-2*PI()*28*B293/Nt_load2)))</f>
        <v>-0,697835747920092+0,572698997799963i</v>
      </c>
      <c r="AR293" s="240" t="str">
        <f t="shared" ref="AR293:AR355" ca="1" si="493">IMPRODUCT(O293,IMEXP(COMPLEX(0,-2*PI()*28*B293/Nt_load2)))</f>
        <v>-0,697835747920092+0,572698997799963i</v>
      </c>
      <c r="AS293" s="240" t="str">
        <f t="shared" ref="AS293:AS355" ca="1" si="494">IMPRODUCT(O293,IMEXP(COMPLEX(0,-2*PI()*30*B293/Nt_load2)))</f>
        <v>0,668894166288266-0,606250333989023i</v>
      </c>
      <c r="AT293" s="240" t="str">
        <f t="shared" ref="AT293:AT355" ca="1" si="495">IMPRODUCT(O293,IMEXP(COMPLEX(0,-2*PI()*31*B293/Nt_load2)))</f>
        <v>0,622483227315622+0,653814579882556i</v>
      </c>
      <c r="AU293" s="240" t="str">
        <f t="shared" ref="AU293:AU355" ca="1" si="496">IMPRODUCT(O293,IMEXP(COMPLEX(0,-2*PI()*32*B293/Nt_load2)))</f>
        <v>-0,638341160021623+0,638341160022229i</v>
      </c>
      <c r="AV293" s="240" t="str">
        <f t="shared" ref="AV293:AV355" ca="1" si="497">IMPRODUCT(O293,IMEXP(COMPLEX(0,-2*PI()*33*B293/Nt_load2)))</f>
        <v>-0,653814579882528-0,622483227315652i</v>
      </c>
      <c r="AW293" s="240" t="str">
        <f t="shared" ref="AW293:AW355" ca="1" si="498">IMPRODUCT(O293,IMEXP(COMPLEX(0,-2*PI()*34*B293/Nt_load2)))</f>
        <v>0,606250333989053-0,668894166288238i</v>
      </c>
      <c r="AX293" s="240" t="str">
        <f t="shared" ref="AX293:AX355" ca="1" si="499">IMPRODUCT(O293,IMEXP(COMPLEX(0,-2*PI()*35*B293/Nt_load2)))</f>
        <v>0,683570835859736+0,589652258130416i</v>
      </c>
      <c r="AY293" s="240" t="str">
        <f t="shared" ref="AY293:AY355" ca="1" si="500">IMPRODUCT(O293,IMEXP(COMPLEX(0,-2*PI()*36*B293/Nt_load2)))</f>
        <v>-0,572698997800014+0,69783574792005i</v>
      </c>
      <c r="AZ293" s="240" t="str">
        <f t="shared" ref="AZ293:AZ355" ca="1" si="501">IMPRODUCT(O293,IMEXP(COMPLEX(0,-2*PI()*37*B293/Nt_load2)))</f>
        <v>-0,711680309819589-0,55540076500791i</v>
      </c>
      <c r="BA293" s="240" t="str">
        <f t="shared" ref="BA293:BA355" ca="1" si="502">IMPRODUCT(O293,IMEXP(COMPLEX(0,-2*PI()*38*B293/Nt_load2)))</f>
        <v>0,537767979562732-0,725096182111927i</v>
      </c>
      <c r="BB293" s="240" t="str">
        <f t="shared" ref="BB293:BB355" ca="1" si="503">IMPRODUCT(O293,IMEXP(COMPLEX(0,-2*PI()*39*B293/Nt_load2)))</f>
        <v>0,738075283577249+0,519811262795102i</v>
      </c>
      <c r="BC293" s="240" t="str">
        <f t="shared" ref="BC293:BC355" ca="1" si="504">IMPRODUCT(O293,IMEXP(COMPLEX(0,-2*PI()*40*B293/Nt_load2)))</f>
        <v>-0,501541431160503+0,750609796089653i</v>
      </c>
      <c r="BD293" s="240" t="str">
        <f t="shared" ref="BD293:BD355" ca="1" si="505">IMPRODUCT(O293,IMEXP(COMPLEX(0,-2*PI()*41*B293/Nt_load2)))</f>
        <v>-0,762692169328513-0,482969489720877i</v>
      </c>
      <c r="BE293" s="240" t="str">
        <f t="shared" ref="BE293:BE355" ca="1" si="506">IMPRODUCT(O293,IMEXP(COMPLEX(0,-2*PI()*42*B293/Nt_load2)))</f>
        <v>0,464106625520032-0,774315125323459i</v>
      </c>
      <c r="BF293" s="240" t="str">
        <f t="shared" ref="BF293:BF355" ca="1" si="507">IMPRODUCT(O293,IMEXP(COMPLEX(0,-2*PI()*43*B293/Nt_load2)))</f>
        <v>0,785471662840415+0,444964200842035i</v>
      </c>
      <c r="BG293" s="240" t="str">
        <f t="shared" ref="BG293:BG355" ca="1" si="508">IMPRODUCT(O293,IMEXP(COMPLEX(0,-2*PI()*44*B293/Nt_load2)))</f>
        <v>-0,425553746367753+0,796155061598333i</v>
      </c>
      <c r="BH293" s="240" t="str">
        <f t="shared" ref="BH293:BH355" ca="1" si="509">IMPRODUCT(O293,IMEXP(COMPLEX(0,-2*PI()*45*B293/Nt_load2)))</f>
        <v>-0,806358886317308-0,405886954229114i</v>
      </c>
      <c r="BI293" s="240" t="str">
        <f t="shared" ref="BI293:BI355" ca="1" si="510">IMPRODUCT(O293,IMEXP(COMPLEX(0,-2*PI()*46*B293/Nt_load2)))</f>
        <v>0,385975670966335-0,816076990594861i</v>
      </c>
      <c r="BJ293" s="240" t="str">
        <f t="shared" ref="BJ293:BJ355" ca="1" si="511">IMPRODUCT(O293,IMEXP(COMPLEX(0,-2*PI()*47*B293/Nt_load2)))</f>
        <v>0,825303520607993+0,365831890392744i</v>
      </c>
      <c r="BK293" s="240" t="str">
        <f t="shared" ref="BK293:BK355" ca="1" si="512">IMPRODUCT(O293,IMEXP(COMPLEX(0,-2*PI()*48*B293/Nt_load2)))</f>
        <v>-0,345467746366902+0,834032918640775i</v>
      </c>
      <c r="BL293" s="240" t="str">
        <f t="shared" ref="BL293:BL355" ca="1" si="513">IMPRODUCT(O293,IMEXP(COMPLEX(0,-2*PI()*49*B293/Nt_load2)))</f>
        <v>-0,842259926429862-0,324895505488517i</v>
      </c>
      <c r="BM293" s="240" t="str">
        <f t="shared" ref="BM293:BM355" ca="1" si="514">IMPRODUCT(O293,IMEXP(COMPLEX(0,-2*PI()*50*B293/Nt_load2)))</f>
        <v>0,304127559706249-0,84997958833339i</v>
      </c>
      <c r="BN293" s="240" t="str">
        <f t="shared" ref="BN293:BN355" ca="1" si="515">IMPRODUCT(O293,IMEXP(COMPLEX(0,-2*PI()*51*B293/Nt_load2)))</f>
        <v>0,857187254315683+0,283176418854073i</v>
      </c>
      <c r="BO293" s="240" t="str">
        <f t="shared" ref="BO293:BO355" ca="1" si="516">IMPRODUCT(O293,IMEXP(COMPLEX(0,-2*PI()*52*B293/Nt_load2)))</f>
        <v>-0,262054703115826+0,863878582748267i</v>
      </c>
      <c r="BP293" s="240" t="str">
        <f t="shared" ref="BP293:BP355" ca="1" si="517">IMPRODUCT(O293,IMEXP(COMPLEX(0,-2*PI()*53*B293/Nt_load2)))</f>
        <v>-0,870049543025089-0,240775135423302i</v>
      </c>
      <c r="BQ293" s="240" t="str">
        <f t="shared" ref="BQ293:BQ355" ca="1" si="518">IMPRODUCT(O293,IMEXP(COMPLEX(0,-2*PI()*54*B293/Nt_load2)))</f>
        <v>0,219350533793205-0,875696417990226i</v>
      </c>
      <c r="BR293" s="240" t="str">
        <f t="shared" ref="BR293:BR355" ca="1" si="519">IMPRODUCT(O293,IMEXP(COMPLEX(0,-2*PI()*55*B293/Nt_load2)))</f>
        <v>0,880815806177796+0,197793803602729i</v>
      </c>
      <c r="BS293" s="240" t="str">
        <f t="shared" ref="BS293:BS355" ca="1" si="520">IMPRODUCT(O293,IMEXP(COMPLEX(0,-2*PI()*56*B293/Nt_load2)))</f>
        <v>-0,176117929820974+0,885404623859539i</v>
      </c>
      <c r="BT293" s="240" t="str">
        <f t="shared" ref="BT293:BT355" ca="1" si="521">IMPRODUCT(O293,IMEXP(COMPLEX(0,-2*PI()*57*B293/Nt_load2)))</f>
        <v>-0,889460106903283-0,154335969183716i</v>
      </c>
      <c r="BU293" s="240" t="str">
        <f t="shared" ref="BU293:BU355" ca="1" si="522">IMPRODUCT(O293,IMEXP(COMPLEX(0,-2*PI()*58*B293/Nt_load2)))</f>
        <v>0,132461042329665-0,89297981243767i</v>
      </c>
      <c r="BV293" s="240" t="str">
        <f t="shared" ref="BV293:BV355" ca="1" si="523">IMPRODUCT(O293,IMEXP(COMPLEX(0,-2*PI()*59*B293/Nt_load2)))</f>
        <v>0,89596162032371+0,110506325896701i</v>
      </c>
      <c r="BW293" s="240" t="str">
        <f t="shared" ref="BW293:BW355" ca="1" si="524">IMPRODUCT(O293,IMEXP(COMPLEX(0,-2*PI()*60*B293/Nt_load2)))</f>
        <v>-0,0884850445851638+0,898403734431819i</v>
      </c>
      <c r="BX293" s="240" t="str">
        <f t="shared" ref="BX293:BX355" ca="1" si="525">IMPRODUCT(O293,IMEXP(COMPLEX(0,-2*PI()*61*B293/Nt_load2)))</f>
        <v>-0,900304683723715-0,0664104631923072i</v>
      </c>
      <c r="BY293" s="240" t="str">
        <f t="shared" ref="BY293:BY355" ca="1" si="526">IMPRODUCT(O293,IMEXP(COMPLEX(0,-2*PI()*62*B293/Nt_load2)))</f>
        <v>0,044295878618751-0,901663323138781i</v>
      </c>
      <c r="BZ293" s="240" t="str">
        <f t="shared" ref="BZ293:BZ355" ca="1" si="527">IMPRODUCT(O293,IMEXP(COMPLEX(0,-2*PI()*63*B293/Nt_load2)))</f>
        <v>0,902478834283342+0,0221546118642953i</v>
      </c>
      <c r="CA293" s="240" t="str">
        <f t="shared" ref="CA293:CA355" ca="1" si="528">IMPRODUCT(O293,IMEXP(COMPLEX(0,-2*PI()*64*B293/Nt_load2)))</f>
        <v>-6,67991952097735E-14+0,902750725923982i</v>
      </c>
      <c r="CB293" s="240" t="str">
        <f t="shared" ref="CB293:CB355" ca="1" si="529">IMPRODUCT(O293,IMEXP(COMPLEX(0,-2*PI()*65*B293/Nt_load2)))</f>
        <v>-0,902478834283344+0,0221546118642131i</v>
      </c>
      <c r="CC293" s="240" t="str">
        <f t="shared" ref="CC293:CC355" ca="1" si="530">IMPRODUCT(O293,IMEXP(COMPLEX(0,-2*PI()*66*B293/Nt_load2)))</f>
        <v>-0,0442958786186688-0,901663323138785i</v>
      </c>
      <c r="CD293" s="240" t="str">
        <f t="shared" ref="CD293:CD355" ca="1" si="531">IMPRODUCT(O293,IMEXP(COMPLEX(0,-2*PI()*67*B293/Nt_load2)))</f>
        <v>0,900304683723722-0,0664104631922252i</v>
      </c>
      <c r="CE293" s="240" t="str">
        <f t="shared" ref="CE293:CE355" ca="1" si="532">IMPRODUCT(O293,IMEXP(COMPLEX(0,-2*PI()*68*B293/Nt_load2)))</f>
        <v>0,0884850445850819+0,898403734431827i</v>
      </c>
      <c r="CF293" s="240" t="str">
        <f t="shared" ref="CF293:CF355" ca="1" si="533">IMPRODUCT(O293,IMEXP(COMPLEX(0,-2*PI()*69*B293/Nt_load2)))</f>
        <v>-0,89596162032372+0,110506325896619i</v>
      </c>
      <c r="CG293" s="240" t="str">
        <f t="shared" ref="CG293:CG355" ca="1" si="534">IMPRODUCT(O293,IMEXP(COMPLEX(0,-2*PI()*70*B293/Nt_load2)))</f>
        <v>-0,132461042329584-0,892979812437681i</v>
      </c>
      <c r="CH293" s="240" t="str">
        <f t="shared" ref="CH293:CH355" ca="1" si="535">IMPRODUCT(O293,IMEXP(COMPLEX(0,-2*PI()*71*B293/Nt_load2)))</f>
        <v>0,889460106903297-0,154335969183635i</v>
      </c>
      <c r="CI293" s="240" t="str">
        <f t="shared" ref="CI293:CI355" ca="1" si="536">IMPRODUCT(O293,IMEXP(COMPLEX(0,-2*PI()*72*B293/Nt_load2)))</f>
        <v>0,176117929820843+0,885404623859565i</v>
      </c>
      <c r="CJ293" s="240" t="str">
        <f t="shared" ref="CJ293:CJ355" ca="1" si="537">IMPRODUCT(O293,IMEXP(COMPLEX(0,-2*PI()*73*B293/Nt_load2)))</f>
        <v>-0,880815806177814+0,197793803602649i</v>
      </c>
      <c r="CK293" s="240" t="str">
        <f t="shared" ref="CK293:CK355" ca="1" si="538">IMPRODUCT(O293,IMEXP(COMPLEX(0,-2*PI()*74*B293/Nt_load2)))</f>
        <v>-0,2193505337931-0,875696417990252i</v>
      </c>
      <c r="CL293" s="240" t="str">
        <f t="shared" ref="CL293:CL355" ca="1" si="539">IMPRODUCT(O293,IMEXP(COMPLEX(0,-2*PI()*75*B293/Nt_load2)))</f>
        <v>0,870049543025118-0,240775135423197i</v>
      </c>
      <c r="CM293" s="240" t="str">
        <f t="shared" ref="CM293:CM355" ca="1" si="540">IMPRODUCT(O293,IMEXP(COMPLEX(0,-2*PI()*76*B293/Nt_load2)))</f>
        <v>0,262054703115772+0,863878582748283i</v>
      </c>
      <c r="CN293" s="240" t="str">
        <f t="shared" ref="CN293:CN355" ca="1" si="541">IMPRODUCT(O293,IMEXP(COMPLEX(0,-2*PI()*77*B293/Nt_load2)))</f>
        <v>-0,857187254315709+0,283176418853995i</v>
      </c>
      <c r="CO293" s="240" t="str">
        <f t="shared" ref="CO293:CO355" ca="1" si="542">IMPRODUCT(O293,IMEXP(COMPLEX(0,-2*PI()*78*B293/Nt_load2)))</f>
        <v>-0,304127559706195-0,849979588333409i</v>
      </c>
      <c r="CP293" s="240" t="str">
        <f t="shared" ref="CP293:CP355" ca="1" si="543">IMPRODUCT(O293,IMEXP(COMPLEX(0,-2*PI()*79*B293/Nt_load2)))</f>
        <v>0,842259926429892-0,32489550548844i</v>
      </c>
      <c r="CQ293" s="240" t="str">
        <f t="shared" ref="CQ293:CQ355" ca="1" si="544">IMPRODUCT(O293,IMEXP(COMPLEX(0,-2*PI()*80*B293/Nt_load2)))</f>
        <v>0,345467746366802+0,834032918640817i</v>
      </c>
      <c r="CR293" s="240" t="str">
        <f t="shared" ref="CR293:CR355" ca="1" si="545">IMPRODUCT(O293,IMEXP(COMPLEX(0,-2*PI()*81*B293/Nt_load2)))</f>
        <v>-0,825303520608026+0,365831890392669i</v>
      </c>
      <c r="CS293" s="240" t="str">
        <f t="shared" ref="CS293:CS355" ca="1" si="546">IMPRODUCT(O293,IMEXP(COMPLEX(0,-2*PI()*82*B293/Nt_load2)))</f>
        <v>-0,385975670966261-0,816076990594896i</v>
      </c>
      <c r="CT293" s="240" t="str">
        <f t="shared" ref="CT293:CT355" ca="1" si="547">IMPRODUCT(O293,IMEXP(COMPLEX(0,-2*PI()*83*B293/Nt_load2)))</f>
        <v>0,806358886317357-0,405886954229017i</v>
      </c>
      <c r="CU293" s="240" t="str">
        <f t="shared" ref="CU293:CU355" ca="1" si="548">IMPRODUCT(O293,IMEXP(COMPLEX(0,-2*PI()*84*B293/Nt_load2)))</f>
        <v>0,425553746367681+0,796155061598372i</v>
      </c>
      <c r="CV293" s="240" t="str">
        <f t="shared" ref="CV293:CV355" ca="1" si="549">IMPRODUCT(O293,IMEXP(COMPLEX(0,-2*PI()*85*B293/Nt_load2)))</f>
        <v>-0,785471662840455+0,444964200841964i</v>
      </c>
      <c r="CW293" s="240" t="str">
        <f t="shared" ref="CW293:CW355" ca="1" si="550">IMPRODUCT(O293,IMEXP(COMPLEX(0,-2*PI()*86*B293/Nt_load2)))</f>
        <v>-0,464106625519984-0,774315125323489i</v>
      </c>
      <c r="CX293" s="240" t="str">
        <f t="shared" ref="CX293:CX355" ca="1" si="551">IMPRODUCT(O293,IMEXP(COMPLEX(0,-2*PI()*87*B293/Nt_load2)))</f>
        <v>0,762692169328556-0,482969489720808i</v>
      </c>
      <c r="CY293" s="240" t="str">
        <f t="shared" ref="CY293:CY355" ca="1" si="552">IMPRODUCT(O293,IMEXP(COMPLEX(0,-2*PI()*88*B293/Nt_load2)))</f>
        <v>0,501541431160414+0,750609796089714i</v>
      </c>
      <c r="CZ293" s="240" t="str">
        <f t="shared" ref="CZ293:CZ355" ca="1" si="553">IMPRODUCT(O293,IMEXP(COMPLEX(0,-2*PI()*89*B293/Nt_load2)))</f>
        <v>-0,73807528357678+0,51981126279577i</v>
      </c>
      <c r="DA293" s="240" t="str">
        <f t="shared" ref="DA293:DA355" ca="1" si="554">IMPRODUCT(O293,IMEXP(COMPLEX(0,-2*PI()*90*B293/Nt_load2)))</f>
        <v>-0,537767979562666-0,725096182111977i</v>
      </c>
      <c r="DB293" s="240" t="str">
        <f t="shared" ref="DB293:DB355" ca="1" si="555">IMPRODUCT(O293,IMEXP(COMPLEX(0,-2*PI()*91*B293/Nt_load2)))</f>
        <v>0,711680309819654-0,555400765007824i</v>
      </c>
      <c r="DC293" s="240" t="str">
        <f t="shared" ref="DC293:DC355" ca="1" si="556">IMPRODUCT(O293,IMEXP(COMPLEX(0,-2*PI()*92*B293/Nt_load2)))</f>
        <v>0,572698997799951+0,697835747920102i</v>
      </c>
      <c r="DD293" s="240" t="str">
        <f t="shared" ref="DD293:DD355" ca="1" si="557">IMPRODUCT(O293,IMEXP(COMPLEX(0,-2*PI()*93*B293/Nt_load2)))</f>
        <v>-0,68357083585979+0,589652258130353i</v>
      </c>
      <c r="DE293" s="240" t="str">
        <f t="shared" ref="DE293:DE355" ca="1" si="558">IMPRODUCT(O293,IMEXP(COMPLEX(0,-2*PI()*94*B293/Nt_load2)))</f>
        <v>-0,606250333989012-0,668894166288277i</v>
      </c>
      <c r="DF293" s="240" t="str">
        <f t="shared" ref="DF293:DF355" ca="1" si="559">IMPRODUCT(O293,IMEXP(COMPLEX(0,-2*PI()*95*B293/Nt_load2)))</f>
        <v>0,653814579882585-0,622483227315592i</v>
      </c>
      <c r="DG293" s="240" t="str">
        <f t="shared" ref="DG293:DG355" ca="1" si="560">IMPRODUCT(O293,IMEXP(COMPLEX(0,-2*PI()*96*B293/Nt_load2)))</f>
        <v>0,638341160022182+0,63834116002167i</v>
      </c>
      <c r="DH293" s="240" t="str">
        <f t="shared" ref="DH293:DH355" ca="1" si="561">IMPRODUCT(O293,IMEXP(COMPLEX(0,-2*PI()*97*B293/Nt_load2)))</f>
        <v>-0,6224832273157+0,653814579882482i</v>
      </c>
      <c r="DI293" s="240" t="str">
        <f t="shared" ref="DI293:DI355" ca="1" si="562">IMPRODUCT(O293,IMEXP(COMPLEX(0,-2*PI()*98*B293/Nt_load2)))</f>
        <v>-0,668894166288211-0,606250333989084i</v>
      </c>
      <c r="DJ293" s="240" t="str">
        <f t="shared" ref="DJ293:DJ355" ca="1" si="563">IMPRODUCT(O293,IMEXP(COMPLEX(0,-2*PI()*99*B293/Nt_load2)))</f>
        <v>0,589652258130466-0,683570835859692i</v>
      </c>
      <c r="DK293" s="240" t="str">
        <f t="shared" ref="DK293:DK355" ca="1" si="564">IMPRODUCT(O293,IMEXP(COMPLEX(0,-2*PI()*100*B293/Nt_load2)))</f>
        <v>0,69783574792004+0,572698997800026i</v>
      </c>
      <c r="DL293" s="240" t="str">
        <f t="shared" ref="DL293:DL355" ca="1" si="565">IMPRODUCT(O293,IMEXP(COMPLEX(0,-2*PI()*101*B293/Nt_load2)))</f>
        <v>-0,555400765007942+0,711680309819563i</v>
      </c>
      <c r="DM293" s="240" t="str">
        <f t="shared" ref="DM293:DM355" ca="1" si="566">IMPRODUCT(O293,IMEXP(COMPLEX(0,-2*PI()*102*B293/Nt_load2)))</f>
        <v>-0,725096182111918-0,537767979562745i</v>
      </c>
      <c r="DN293" s="240" t="str">
        <f t="shared" ref="DN293:DN355" ca="1" si="567">IMPRODUCT(O293,IMEXP(COMPLEX(0,-2*PI()*103*B293/Nt_load2)))</f>
        <v>0,519811262795136-0,738075283577226i</v>
      </c>
      <c r="DO293" s="240" t="str">
        <f t="shared" ref="DO293:DO355" ca="1" si="568">IMPRODUCT(O293,IMEXP(COMPLEX(0,-2*PI()*104*B293/Nt_load2)))</f>
        <v>0,75060979608963+0,501541431160537i</v>
      </c>
      <c r="DP293" s="240" t="str">
        <f t="shared" ref="DP293:DP355" ca="1" si="569">IMPRODUCT(O293,IMEXP(COMPLEX(0,-2*PI()*105*B293/Nt_load2)))</f>
        <v>-0,482969489720933+0,762692169328477i</v>
      </c>
      <c r="DQ293" s="240" t="str">
        <f t="shared" ref="DQ293:DQ355" ca="1" si="570">IMPRODUCT(O293,IMEXP(COMPLEX(0,-2*PI()*106*B293/Nt_load2)))</f>
        <v>-0,774315125323439-0,464106625520067i</v>
      </c>
      <c r="DR293" s="240" t="str">
        <f t="shared" ref="DR293:DR355" ca="1" si="571">IMPRODUCT(O293,IMEXP(COMPLEX(0,-2*PI()*107*B293/Nt_load2)))</f>
        <v>0,444964200842093-0,785471662840381i</v>
      </c>
      <c r="DS293" s="240" t="str">
        <f t="shared" ref="DS293:DS355" ca="1" si="572">IMPRODUCT(O293,IMEXP(COMPLEX(0,-2*PI()*108*B293/Nt_load2)))</f>
        <v>0,796155061598326+0,425553746367767i</v>
      </c>
      <c r="DT293" s="240" t="str">
        <f t="shared" ref="DT293:DT355" ca="1" si="573">IMPRODUCT(O293,IMEXP(COMPLEX(0,-2*PI()*109*B293/Nt_load2)))</f>
        <v>-0,405886954229105+0,806358886317313i</v>
      </c>
      <c r="DU293" s="240" t="str">
        <f t="shared" ref="DU293:DU355" ca="1" si="574">IMPRODUCT(O293,IMEXP(COMPLEX(0,-2*PI()*110*B293/Nt_load2)))</f>
        <v>-0,816076990594854-0,385975670966349i</v>
      </c>
      <c r="DV293" s="240" t="str">
        <f t="shared" ref="DV293:DV355" ca="1" si="575">IMPRODUCT(O293,IMEXP(COMPLEX(0,-2*PI()*111*B293/Nt_load2)))</f>
        <v>0,365831890392806-0,825303520607966i</v>
      </c>
      <c r="DW293" s="240" t="str">
        <f t="shared" ref="DW293:DW355" ca="1" si="576">IMPRODUCT(O293,IMEXP(COMPLEX(0,-2*PI()*112*B293/Nt_load2)))</f>
        <v>0,83403291864074+0,345467746366987i</v>
      </c>
      <c r="DX293" s="240" t="str">
        <f t="shared" ref="DX293:DX355" ca="1" si="577">IMPRODUCT(O293,IMEXP(COMPLEX(0,-2*PI()*113*B293/Nt_load2)))</f>
        <v>-0,324895505488531+0,842259926429857i</v>
      </c>
      <c r="DY293" s="240" t="str">
        <f t="shared" ref="DY293:DY355" ca="1" si="578">IMPRODUCT(O293,IMEXP(COMPLEX(0,-2*PI()*114*B293/Nt_load2)))</f>
        <v>-0,849979588333376-0,304127559706288i</v>
      </c>
      <c r="DZ293" s="240" t="str">
        <f t="shared" ref="DZ293:DZ355" ca="1" si="579">IMPRODUCT(O293,IMEXP(COMPLEX(0,-2*PI()*115*B293/Nt_load2)))</f>
        <v>0,283176418854136-0,857187254315662i</v>
      </c>
      <c r="EA293" s="240" t="str">
        <f t="shared" ref="EA293:EA355" ca="1" si="580">IMPRODUCT(O293,IMEXP(COMPLEX(0,-2*PI()*116*B293/Nt_load2)))</f>
        <v>0,863878582748239+0,262054703115915i</v>
      </c>
      <c r="EB293" s="240" t="str">
        <f t="shared" ref="EB293:EB355" ca="1" si="581">IMPRODUCT(O293,IMEXP(COMPLEX(0,-2*PI()*117*B293/Nt_load2)))</f>
        <v>-0,240775135423292+0,870049543025092i</v>
      </c>
      <c r="EC293" s="240" t="str">
        <f t="shared" ref="EC293:EC355" ca="1" si="582">IMPRODUCT(O293,IMEXP(COMPLEX(0,-2*PI()*118*B293/Nt_load2)))</f>
        <v>-0,875696417990216-0,219350533793245i</v>
      </c>
      <c r="ED293" s="240" t="str">
        <f t="shared" ref="ED293:ED355" ca="1" si="583">IMPRODUCT(O293,IMEXP(COMPLEX(0,-2*PI()*119*B293/Nt_load2)))</f>
        <v>0,197793803602795-0,880815806177782i</v>
      </c>
      <c r="EE293" s="240" t="str">
        <f t="shared" ref="EE293:EE355" ca="1" si="584">IMPRODUCT(O293,IMEXP(COMPLEX(0,-2*PI()*120*B293/Nt_load2)))</f>
        <v>0,885404623859525+0,176117929821039i</v>
      </c>
      <c r="EF293" s="240" t="str">
        <f t="shared" ref="EF293:EF355" ca="1" si="585">IMPRODUCT(O293,IMEXP(COMPLEX(0,-2*PI()*121*B293/Nt_load2)))</f>
        <v>-0,154335969183731+0,889460106903281i</v>
      </c>
      <c r="EG293" s="240" t="str">
        <f t="shared" ref="EG293:EG355" ca="1" si="586">IMPRODUCT(O293,IMEXP(COMPLEX(0,-2*PI()*122*B293/Nt_load2)))</f>
        <v>-0,892979812437667-0,132461042329681i</v>
      </c>
      <c r="EH293" s="240" t="str">
        <f t="shared" ref="EH293:EH355" ca="1" si="587">IMPRODUCT(O293,IMEXP(COMPLEX(0,-2*PI()*123*B293/Nt_load2)))</f>
        <v>0,110506325896767-0,895961620323702i</v>
      </c>
      <c r="EI293" s="240" t="str">
        <f t="shared" ref="EI293:EI355" ca="1" si="588">IMPRODUCT(O293,IMEXP(COMPLEX(0,-2*PI()*124*B293/Nt_load2)))</f>
        <v>0,898403734431813+0,0884850445852303i</v>
      </c>
      <c r="EJ293" s="240" t="str">
        <f t="shared" ref="EJ293:EJ355" ca="1" si="589">IMPRODUCT(O293,IMEXP(COMPLEX(0,-2*PI()*125*B293/Nt_load2)))</f>
        <v>-0,0664104631923227+0,900304683723714i</v>
      </c>
      <c r="EK293" s="240" t="str">
        <f t="shared" ref="EK293:EK355" ca="1" si="590">IMPRODUCT(O293,IMEXP(COMPLEX(0,-2*PI()*126*B293/Nt_load2)))</f>
        <v>-0,901663323138778-0,0442958786188178i</v>
      </c>
      <c r="EL293" s="240" t="str">
        <f t="shared" ref="EL293:EL355" ca="1" si="591">IMPRODUCT(O293,IMEXP(COMPLEX(0,-2*PI()*127*B293/Nt_load2)))</f>
        <v>0,0221546118643621-0,90247883428334i</v>
      </c>
      <c r="EM293" s="240" t="str">
        <f t="shared" ref="EM293:EM355" ca="1" si="592">IMPRODUCT(O293,IMEXP(COMPLEX(0,-2*PI()*128*B293/Nt_load2)))</f>
        <v>0,902750725923982+1,33598390419547E-13i</v>
      </c>
      <c r="EN293" s="240"/>
      <c r="EO293" s="240"/>
      <c r="EP293" s="240"/>
    </row>
    <row r="294" spans="1:146">
      <c r="A294" s="268">
        <f t="shared" si="461"/>
        <v>3.7890625000000029E-3</v>
      </c>
      <c r="B294" s="267">
        <v>194</v>
      </c>
      <c r="C294" s="266">
        <f t="shared" si="462"/>
        <v>38800</v>
      </c>
      <c r="N294" s="265">
        <f t="shared" ca="1" si="463"/>
        <v>1.0501521991177829</v>
      </c>
      <c r="O294" s="240">
        <f t="shared" ca="1" si="464"/>
        <v>-0.94984780088221721</v>
      </c>
      <c r="P294" s="240" t="str">
        <f t="shared" ca="1" si="465"/>
        <v>-0,0466068225543025-0,948703667607633i</v>
      </c>
      <c r="Q294" s="240" t="str">
        <f t="shared" ca="1" si="466"/>
        <v>0,945274024101157-0,0931013651907961i</v>
      </c>
      <c r="R294" s="240" t="str">
        <f t="shared" ca="1" si="467"/>
        <v>0,139371618483838+0,939567132674393i</v>
      </c>
      <c r="S294" s="240" t="str">
        <f t="shared" ca="1" si="468"/>
        <v>-0,931596741728661+0,185306113340402i</v>
      </c>
      <c r="T294" s="240" t="str">
        <f t="shared" ca="1" si="469"/>
        <v>-0,230794189539125-0,921382052633847i</v>
      </c>
      <c r="U294" s="241" t="str">
        <f t="shared" ca="1" si="470"/>
        <v>0,908947673470724-0,275726262319973i</v>
      </c>
      <c r="V294" s="240" t="str">
        <f t="shared" ca="1" si="471"/>
        <v>0,319994086384121+0,894323559747799i</v>
      </c>
      <c r="W294" s="240" t="str">
        <f t="shared" ca="1" si="472"/>
        <v>-0,877544942235953+0,363491016666i</v>
      </c>
      <c r="X294" s="240" t="str">
        <f t="shared" ca="1" si="473"/>
        <v>-0,406112265250769-0,858652242094361i</v>
      </c>
      <c r="Y294" s="240" t="str">
        <f t="shared" ca="1" si="474"/>
        <v>0,837690973492552-0,447755153817225i</v>
      </c>
      <c r="Z294" s="240" t="str">
        <f t="shared" ca="1" si="475"/>
        <v>0,488319360999416+0,814711633962537i</v>
      </c>
      <c r="AA294" s="240" t="str">
        <f t="shared" ca="1" si="476"/>
        <v>-0,789769582745942+0,52770716406932i</v>
      </c>
      <c r="AB294" s="240" t="str">
        <f t="shared" ca="1" si="477"/>
        <v>-0,565823674359209-0,762924907428921i</v>
      </c>
      <c r="AC294" s="240" t="str">
        <f t="shared" ca="1" si="478"/>
        <v>0,734242279185578-0,602577065857267i</v>
      </c>
      <c r="AD294" s="240" t="str">
        <f t="shared" ca="1" si="479"/>
        <v>0,637878796424164+0,703790796979645i</v>
      </c>
      <c r="AE294" s="240" t="str">
        <f t="shared" ca="1" si="480"/>
        <v>-0,671643821098939+0,671643821098951i</v>
      </c>
      <c r="AF294" s="240" t="str">
        <f t="shared" ca="1" si="481"/>
        <v>-0,703790796979601-0,637878796424213i</v>
      </c>
      <c r="AG294" s="240" t="str">
        <f t="shared" ca="1" si="482"/>
        <v>0,602577065857317-0,734242279185536i</v>
      </c>
      <c r="AH294" s="240" t="str">
        <f t="shared" ca="1" si="483"/>
        <v>0,762924907428935+0,565823674359191i</v>
      </c>
      <c r="AI294" s="240" t="str">
        <f t="shared" ca="1" si="484"/>
        <v>-0,527707164069296+0,789769582745958i</v>
      </c>
      <c r="AJ294" s="240" t="str">
        <f t="shared" ca="1" si="485"/>
        <v>-0,814711633962503-0,488319360999471i</v>
      </c>
      <c r="AK294" s="240" t="str">
        <f t="shared" ca="1" si="486"/>
        <v>0,447755153816954-0,837690973492696i</v>
      </c>
      <c r="AL294" s="240" t="str">
        <f t="shared" ca="1" si="487"/>
        <v>0,858652242094495+0,406112265250486i</v>
      </c>
      <c r="AM294" s="240" t="str">
        <f t="shared" ca="1" si="488"/>
        <v>-0,363491016665797+0,877544942236037i</v>
      </c>
      <c r="AN294" s="240" t="str">
        <f t="shared" ca="1" si="489"/>
        <v>-0,89432355974787-0,319994086383922i</v>
      </c>
      <c r="AO294" s="240" t="str">
        <f t="shared" ca="1" si="490"/>
        <v>0,275726262319763-0,908947673470787i</v>
      </c>
      <c r="AP294" s="240" t="str">
        <f t="shared" ca="1" si="491"/>
        <v>0,921382052633902+0,23079418953891i</v>
      </c>
      <c r="AQ294" s="240" t="str">
        <f t="shared" ca="1" si="492"/>
        <v>-0,185306113340287+0,931596741728684i</v>
      </c>
      <c r="AR294" s="240" t="str">
        <f t="shared" ca="1" si="493"/>
        <v>-0,185306113340287+0,931596741728684i</v>
      </c>
      <c r="AS294" s="240" t="str">
        <f t="shared" ca="1" si="494"/>
        <v>0,0931013651907061-0,945274024101165i</v>
      </c>
      <c r="AT294" s="240" t="str">
        <f t="shared" ca="1" si="495"/>
        <v>0,948703667607636+0,0466068225542491i</v>
      </c>
      <c r="AU294" s="240" t="str">
        <f t="shared" ca="1" si="496"/>
        <v>1,62905251439247E-14+0,949847800882217i</v>
      </c>
      <c r="AV294" s="240" t="str">
        <f t="shared" ca="1" si="497"/>
        <v>-0,948703667607633+0,0466068225543086i</v>
      </c>
      <c r="AW294" s="240" t="str">
        <f t="shared" ca="1" si="498"/>
        <v>-0,0931013651907654-0,94527402410116i</v>
      </c>
      <c r="AX294" s="240" t="str">
        <f t="shared" ca="1" si="499"/>
        <v>0,939567132674404-0,139371618483762i</v>
      </c>
      <c r="AY294" s="240" t="str">
        <f t="shared" ca="1" si="500"/>
        <v>0,185306113340345+0,931596741728673i</v>
      </c>
      <c r="AZ294" s="240" t="str">
        <f t="shared" ca="1" si="501"/>
        <v>-0,921382052633887+0,230794189538967i</v>
      </c>
      <c r="BA294" s="240" t="str">
        <f t="shared" ca="1" si="502"/>
        <v>-0,275726262319808-0,908947673470774i</v>
      </c>
      <c r="BB294" s="240" t="str">
        <f t="shared" ca="1" si="503"/>
        <v>0,89432355974785-0,319994086383978i</v>
      </c>
      <c r="BC294" s="240" t="str">
        <f t="shared" ca="1" si="504"/>
        <v>0,363491016665852+0,877544942236014i</v>
      </c>
      <c r="BD294" s="240" t="str">
        <f t="shared" ca="1" si="505"/>
        <v>-0,858652242094475+0,406112265250528i</v>
      </c>
      <c r="BE294" s="240" t="str">
        <f t="shared" ca="1" si="506"/>
        <v>-0,447755153817006-0,837690973492667i</v>
      </c>
      <c r="BF294" s="240" t="str">
        <f t="shared" ca="1" si="507"/>
        <v>0,814711633962667-0,488319360999198i</v>
      </c>
      <c r="BG294" s="240" t="str">
        <f t="shared" ca="1" si="508"/>
        <v>0,52770716406902+0,789769582746143i</v>
      </c>
      <c r="BH294" s="240" t="str">
        <f t="shared" ca="1" si="509"/>
        <v>-0,762924907429124+0,565823674358934i</v>
      </c>
      <c r="BI294" s="240" t="str">
        <f t="shared" ca="1" si="510"/>
        <v>-0,602577065856998-0,734242279185798i</v>
      </c>
      <c r="BJ294" s="240" t="str">
        <f t="shared" ca="1" si="511"/>
        <v>0,703790796979887-0,637878796423896i</v>
      </c>
      <c r="BK294" s="240" t="str">
        <f t="shared" ca="1" si="512"/>
        <v>0,671643821098629+0,671643821099262i</v>
      </c>
      <c r="BL294" s="240" t="str">
        <f t="shared" ca="1" si="513"/>
        <v>-0,63787879642454+0,703790796979304i</v>
      </c>
      <c r="BM294" s="240" t="str">
        <f t="shared" ca="1" si="514"/>
        <v>-0,734242279185846-0,602577065856939i</v>
      </c>
      <c r="BN294" s="240" t="str">
        <f t="shared" ca="1" si="515"/>
        <v>0,565823674358852-0,762924907429186i</v>
      </c>
      <c r="BO294" s="240" t="str">
        <f t="shared" ca="1" si="516"/>
        <v>0,789769582746185+0,527707164068957i</v>
      </c>
      <c r="BP294" s="240" t="str">
        <f t="shared" ca="1" si="517"/>
        <v>-0,488319360999133+0,814711633962706i</v>
      </c>
      <c r="BQ294" s="240" t="str">
        <f t="shared" ca="1" si="518"/>
        <v>-0,837690973492716-0,447755153816916i</v>
      </c>
      <c r="BR294" s="240" t="str">
        <f t="shared" ca="1" si="519"/>
        <v>0,406112265250459-0,858652242094507i</v>
      </c>
      <c r="BS294" s="240" t="str">
        <f t="shared" ca="1" si="520"/>
        <v>0,877544942236043+0,363491016665782i</v>
      </c>
      <c r="BT294" s="240" t="str">
        <f t="shared" ca="1" si="521"/>
        <v>-0,319994086383906+0,894323559747876i</v>
      </c>
      <c r="BU294" s="240" t="str">
        <f t="shared" ca="1" si="522"/>
        <v>-0,908947673470788-0,275726262319761i</v>
      </c>
      <c r="BV294" s="240" t="str">
        <f t="shared" ca="1" si="523"/>
        <v>0,230794189538867-0,921382052633912i</v>
      </c>
      <c r="BW294" s="240" t="str">
        <f t="shared" ca="1" si="524"/>
        <v>0,931596741728693+0,185306113340244i</v>
      </c>
      <c r="BX294" s="240" t="str">
        <f t="shared" ca="1" si="525"/>
        <v>-0,139371618483687+0,939567132674415i</v>
      </c>
      <c r="BY294" s="240" t="str">
        <f t="shared" ca="1" si="526"/>
        <v>-0,945274024101167-0,0931013651906899i</v>
      </c>
      <c r="BZ294" s="240" t="str">
        <f t="shared" ca="1" si="527"/>
        <v>0,0466068225542329-0,948703667607637i</v>
      </c>
      <c r="CA294" s="240" t="str">
        <f t="shared" ca="1" si="528"/>
        <v>0,949847800882217-3,25810502878495E-14i</v>
      </c>
      <c r="CB294" s="240" t="str">
        <f t="shared" ca="1" si="529"/>
        <v>0,0466068225543519+0,948703667607632i</v>
      </c>
      <c r="CC294" s="240" t="str">
        <f t="shared" ca="1" si="530"/>
        <v>-0,945274024101156+0,0931013651908084i</v>
      </c>
      <c r="CD294" s="240" t="str">
        <f t="shared" ca="1" si="531"/>
        <v>-0,139371618483804-0,939567132674398i</v>
      </c>
      <c r="CE294" s="240" t="str">
        <f t="shared" ca="1" si="532"/>
        <v>0,931596741728669-0,185306113340361i</v>
      </c>
      <c r="CF294" s="240" t="str">
        <f t="shared" ca="1" si="533"/>
        <v>0,230794189538983+0,921382052633884i</v>
      </c>
      <c r="CG294" s="240" t="str">
        <f t="shared" ca="1" si="534"/>
        <v>-0,908947673470769+0,275726262319823i</v>
      </c>
      <c r="CH294" s="240" t="str">
        <f t="shared" ca="1" si="535"/>
        <v>-0,319994086383967-0,894323559747854i</v>
      </c>
      <c r="CI294" s="240" t="str">
        <f t="shared" ca="1" si="536"/>
        <v>0,877544942235998-0,363491016665892i</v>
      </c>
      <c r="CJ294" s="240" t="str">
        <f t="shared" ca="1" si="537"/>
        <v>0,406112265250567+0,858652242094457i</v>
      </c>
      <c r="CK294" s="240" t="str">
        <f t="shared" ca="1" si="538"/>
        <v>-0,83769097349266+0,44775515381702i</v>
      </c>
      <c r="CL294" s="240" t="str">
        <f t="shared" ca="1" si="539"/>
        <v>-0,488319360999212-0,814711633962659i</v>
      </c>
      <c r="CM294" s="240" t="str">
        <f t="shared" ca="1" si="540"/>
        <v>0,789769582746134-0,527707164069033i</v>
      </c>
      <c r="CN294" s="240" t="str">
        <f t="shared" ca="1" si="541"/>
        <v>0,565823674358926+0,762924907429131i</v>
      </c>
      <c r="CO294" s="240" t="str">
        <f t="shared" ca="1" si="542"/>
        <v>-0,73424227918577+0,602577065857031i</v>
      </c>
      <c r="CP294" s="240" t="str">
        <f t="shared" ca="1" si="543"/>
        <v>-0,637878796423929-0,703790796979859i</v>
      </c>
      <c r="CQ294" s="240" t="str">
        <f t="shared" ca="1" si="544"/>
        <v>0,671643821099232-0,671643821098659i</v>
      </c>
      <c r="CR294" s="240" t="str">
        <f t="shared" ca="1" si="545"/>
        <v>0,703790796979315+0,637878796424528i</v>
      </c>
      <c r="CS294" s="240" t="str">
        <f t="shared" ca="1" si="546"/>
        <v>-0,602577065857657+0,734242279185258i</v>
      </c>
      <c r="CT294" s="240" t="str">
        <f t="shared" ca="1" si="547"/>
        <v>-0,762924907429196-0,565823674358839i</v>
      </c>
      <c r="CU294" s="240" t="str">
        <f t="shared" ca="1" si="548"/>
        <v>0,527707164068943-0,789769582746194i</v>
      </c>
      <c r="CV294" s="240" t="str">
        <f t="shared" ca="1" si="549"/>
        <v>0,814711633962715+0,488319360999119i</v>
      </c>
      <c r="CW294" s="240" t="str">
        <f t="shared" ca="1" si="550"/>
        <v>-0,447755153816925+0,837690973492711i</v>
      </c>
      <c r="CX294" s="240" t="str">
        <f t="shared" ca="1" si="551"/>
        <v>-0,858652242094526-0,406112265250419i</v>
      </c>
      <c r="CY294" s="240" t="str">
        <f t="shared" ca="1" si="552"/>
        <v>0,363491016665742-0,877544942236059i</v>
      </c>
      <c r="CZ294" s="240" t="str">
        <f t="shared" ca="1" si="553"/>
        <v>0,894323559747891+0,319994086383865i</v>
      </c>
      <c r="DA294" s="240" t="str">
        <f t="shared" ca="1" si="554"/>
        <v>-0,275726262319719+0,908947673470801i</v>
      </c>
      <c r="DB294" s="240" t="str">
        <f t="shared" ca="1" si="555"/>
        <v>-0,921382052633909-0,230794189538878i</v>
      </c>
      <c r="DC294" s="240" t="str">
        <f t="shared" ca="1" si="556"/>
        <v>0,185306113340255-0,931596741728691i</v>
      </c>
      <c r="DD294" s="240" t="str">
        <f t="shared" ca="1" si="557"/>
        <v>0,939567132674421+0,139371618483644i</v>
      </c>
      <c r="DE294" s="240" t="str">
        <f t="shared" ca="1" si="558"/>
        <v>-0,0931013651906468+0,945274024101171i</v>
      </c>
      <c r="DF294" s="240" t="str">
        <f t="shared" ca="1" si="559"/>
        <v>-0,948703667607639-0,0466068225541897i</v>
      </c>
      <c r="DG294" s="240" t="str">
        <f t="shared" ca="1" si="560"/>
        <v>-7,5867873631557E-14-0,949847800882217i</v>
      </c>
      <c r="DH294" s="240" t="str">
        <f t="shared" ca="1" si="561"/>
        <v>0,948703667607632-0,0466068225543412i</v>
      </c>
      <c r="DI294" s="240" t="str">
        <f t="shared" ca="1" si="562"/>
        <v>0,0931013651907978+0,945274024101157i</v>
      </c>
      <c r="DJ294" s="240" t="str">
        <f t="shared" ca="1" si="563"/>
        <v>-0,939567132674391+0,139371618483847i</v>
      </c>
      <c r="DK294" s="240" t="str">
        <f t="shared" ca="1" si="564"/>
        <v>-0,185306113340404-0,931596741728661i</v>
      </c>
      <c r="DL294" s="240" t="str">
        <f t="shared" ca="1" si="565"/>
        <v>0,921382052633873-0,230794189539025i</v>
      </c>
      <c r="DM294" s="240" t="str">
        <f t="shared" ca="1" si="566"/>
        <v>0,275726262319865+0,908947673470757i</v>
      </c>
      <c r="DN294" s="240" t="str">
        <f t="shared" ca="1" si="567"/>
        <v>-0,89432355974784+0,319994086384008i</v>
      </c>
      <c r="DO294" s="240" t="str">
        <f t="shared" ca="1" si="568"/>
        <v>-0,363491016665883-0,877544942236001i</v>
      </c>
      <c r="DP294" s="240" t="str">
        <f t="shared" ca="1" si="569"/>
        <v>0,858652242094438-0,406112265250606i</v>
      </c>
      <c r="DQ294" s="240" t="str">
        <f t="shared" ca="1" si="570"/>
        <v>0,447755153817059+0,83769097349264i</v>
      </c>
      <c r="DR294" s="240" t="str">
        <f t="shared" ca="1" si="571"/>
        <v>-0,814711633962637+0,488319360999249i</v>
      </c>
      <c r="DS294" s="240" t="str">
        <f t="shared" ca="1" si="572"/>
        <v>-0,52770716406907-0,78976958274611i</v>
      </c>
      <c r="DT294" s="240" t="str">
        <f t="shared" ca="1" si="573"/>
        <v>0,762924907429105-0,565823674358961i</v>
      </c>
      <c r="DU294" s="240" t="str">
        <f t="shared" ca="1" si="574"/>
        <v>0,602577065857023+0,734242279185777i</v>
      </c>
      <c r="DV294" s="240" t="str">
        <f t="shared" ca="1" si="575"/>
        <v>-0,703790796979865+0,637878796423921i</v>
      </c>
      <c r="DW294" s="240" t="str">
        <f t="shared" ca="1" si="576"/>
        <v>-0,671643821098651-0,671643821099239i</v>
      </c>
      <c r="DX294" s="240" t="str">
        <f t="shared" ca="1" si="577"/>
        <v>0,637878796424536-0,703790796979308i</v>
      </c>
      <c r="DY294" s="240" t="str">
        <f t="shared" ca="1" si="578"/>
        <v>0,73424227918525+0,602577065857666i</v>
      </c>
      <c r="DZ294" s="240" t="str">
        <f t="shared" ca="1" si="579"/>
        <v>-0,565823674358848+0,762924907429189i</v>
      </c>
      <c r="EA294" s="240" t="str">
        <f t="shared" ca="1" si="580"/>
        <v>-0,789769582745709-0,527707164069671i</v>
      </c>
      <c r="EB294" s="240" t="str">
        <f t="shared" ca="1" si="581"/>
        <v>0,488319360999869-0,814711633962265i</v>
      </c>
      <c r="EC294" s="240" t="str">
        <f t="shared" ca="1" si="582"/>
        <v>0,837690973492757+0,447755153816839i</v>
      </c>
      <c r="ED294" s="240" t="str">
        <f t="shared" ca="1" si="583"/>
        <v>-0,40611226525038+0,858652242094544i</v>
      </c>
      <c r="EE294" s="240" t="str">
        <f t="shared" ca="1" si="584"/>
        <v>-0,877544942236076-0,363491016665702i</v>
      </c>
      <c r="EF294" s="240" t="str">
        <f t="shared" ca="1" si="585"/>
        <v>0,319994086383825-0,894323559747906i</v>
      </c>
      <c r="EG294" s="240" t="str">
        <f t="shared" ca="1" si="586"/>
        <v>0,908947673470813+0,275726262319678i</v>
      </c>
      <c r="EH294" s="240" t="str">
        <f t="shared" ca="1" si="587"/>
        <v>-0,230794189538836+0,921382052633921i</v>
      </c>
      <c r="EI294" s="240" t="str">
        <f t="shared" ca="1" si="588"/>
        <v>-0,931596741728699-0,185306113340212i</v>
      </c>
      <c r="EJ294" s="240" t="str">
        <f t="shared" ca="1" si="589"/>
        <v>0,139371618483654-0,939567132674419i</v>
      </c>
      <c r="EK294" s="240" t="str">
        <f t="shared" ca="1" si="590"/>
        <v>0,94527402410117+0,0931013651906574i</v>
      </c>
      <c r="EL294" s="240" t="str">
        <f t="shared" ca="1" si="591"/>
        <v>-0,0466068225542003+0,948703667607639i</v>
      </c>
      <c r="EM294" s="240" t="str">
        <f t="shared" ca="1" si="592"/>
        <v>-0,949847800882217+6,51621005756991E-14i</v>
      </c>
      <c r="EN294" s="240"/>
      <c r="EO294" s="240"/>
      <c r="EP294" s="240"/>
    </row>
    <row r="295" spans="1:146">
      <c r="A295" s="268">
        <f t="shared" si="461"/>
        <v>3.8085937500000029E-3</v>
      </c>
      <c r="B295" s="267">
        <v>195</v>
      </c>
      <c r="C295" s="266">
        <f t="shared" si="462"/>
        <v>39000</v>
      </c>
      <c r="N295" s="265">
        <f t="shared" ca="1" si="463"/>
        <v>1.0336941911261448</v>
      </c>
      <c r="O295" s="240">
        <f t="shared" ca="1" si="464"/>
        <v>-0.96630580887385531</v>
      </c>
      <c r="P295" s="240" t="str">
        <f t="shared" ca="1" si="465"/>
        <v>-0,0710858651336284-0,963687561423078i</v>
      </c>
      <c r="Q295" s="240" t="str">
        <f t="shared" ca="1" si="466"/>
        <v>0,955847007580535-0,141786509805032i</v>
      </c>
      <c r="R295" s="240" t="str">
        <f t="shared" ca="1" si="467"/>
        <v>0,211718801095047+0,942826635986824i</v>
      </c>
      <c r="S295" s="240" t="str">
        <f t="shared" ca="1" si="468"/>
        <v>-0,924697005163731+0,280503769858058i</v>
      </c>
      <c r="T295" s="240" t="str">
        <f t="shared" ca="1" si="469"/>
        <v>-0,347768664388624-0,901556361151486i</v>
      </c>
      <c r="U295" s="241" t="str">
        <f t="shared" ca="1" si="470"/>
        <v>0,873530105104955-0,413148970395282i</v>
      </c>
      <c r="V295" s="240" t="str">
        <f t="shared" ca="1" si="471"/>
        <v>0,47629038633506+0,840770113733923i</v>
      </c>
      <c r="W295" s="240" t="str">
        <f t="shared" ca="1" si="472"/>
        <v>-0,803453916270044+0,53685074340424i</v>
      </c>
      <c r="X295" s="240" t="str">
        <f t="shared" ca="1" si="473"/>
        <v>-0,594501859780758-0,761783732420545i</v>
      </c>
      <c r="Y295" s="240" t="str">
        <f t="shared" ca="1" si="474"/>
        <v>0,715985376522121-0,648931319069925i</v>
      </c>
      <c r="Z295" s="240" t="str">
        <f t="shared" ca="1" si="475"/>
        <v>0,699844163315943+0,666307033833475i</v>
      </c>
      <c r="AA295" s="240" t="str">
        <f t="shared" ca="1" si="476"/>
        <v>-0,613017915597899+0,746964491404619i</v>
      </c>
      <c r="AB295" s="240" t="str">
        <f t="shared" ca="1" si="477"/>
        <v>-0,790036954195416-0,556406800164221i</v>
      </c>
      <c r="AC295" s="240" t="str">
        <f t="shared" ca="1" si="478"/>
        <v>0,496780468071903-0,828828138280558i</v>
      </c>
      <c r="AD295" s="240" t="str">
        <f t="shared" ca="1" si="479"/>
        <v>0,863127830872511+0,434462039580755i</v>
      </c>
      <c r="AE295" s="240" t="str">
        <f t="shared" ca="1" si="480"/>
        <v>-0,369789223654177+0,892750158965316i</v>
      </c>
      <c r="AF295" s="240" t="str">
        <f t="shared" ca="1" si="481"/>
        <v>-0,91753459659647-0,303112487885124i</v>
      </c>
      <c r="AG295" s="240" t="str">
        <f t="shared" ca="1" si="482"/>
        <v>0,234793159281747-0,937346834751071i</v>
      </c>
      <c r="AH295" s="240" t="str">
        <f t="shared" ca="1" si="483"/>
        <v>0,952079509193968+0,165201466205142i</v>
      </c>
      <c r="AI295" s="240" t="str">
        <f t="shared" ca="1" si="484"/>
        <v>-0,09471453206967+0,961652782285883i</v>
      </c>
      <c r="AJ295" s="240" t="str">
        <f t="shared" ca="1" si="485"/>
        <v>-0,966014775630468-0,0237143316788031i</v>
      </c>
      <c r="AK295" s="240" t="str">
        <f t="shared" ca="1" si="486"/>
        <v>-0,0474143787301161-0,96514185120789i</v>
      </c>
      <c r="AL295" s="240" t="str">
        <f t="shared" ca="1" si="487"/>
        <v>0,959038739471108-0,118286146513546i</v>
      </c>
      <c r="AM295" s="240" t="str">
        <f t="shared" ca="1" si="488"/>
        <v>0,188516911419427+0,94773851371158i</v>
      </c>
      <c r="AN295" s="240" t="str">
        <f t="shared" ca="1" si="489"/>
        <v>-0,931302410831727+0,257726086848747i</v>
      </c>
      <c r="AO295" s="240" t="str">
        <f t="shared" ca="1" si="490"/>
        <v>-0,325538622283365-0,909819499497128i</v>
      </c>
      <c r="AP295" s="240" t="str">
        <f t="shared" ca="1" si="491"/>
        <v>0,883406197465632-0,391587035718332i</v>
      </c>
      <c r="AQ295" s="240" t="str">
        <f t="shared" ca="1" si="492"/>
        <v>0,455513405079473+0,852205640709014i</v>
      </c>
      <c r="AR295" s="240" t="str">
        <f t="shared" ca="1" si="493"/>
        <v>0,455513405079473+0,852205640709014i</v>
      </c>
      <c r="AS295" s="240" t="str">
        <f t="shared" ca="1" si="494"/>
        <v>-0,575627698273134-0,776144103400992i</v>
      </c>
      <c r="AT295" s="240" t="str">
        <f t="shared" ca="1" si="495"/>
        <v>0,731695306910025-0,631164712344725i</v>
      </c>
      <c r="AU295" s="240" t="str">
        <f t="shared" ca="1" si="496"/>
        <v>0,683281390154373+0,683281390154937i</v>
      </c>
      <c r="AV295" s="240" t="str">
        <f t="shared" ca="1" si="497"/>
        <v>-0,6311647123446+0,731695306910133i</v>
      </c>
      <c r="AW295" s="240" t="str">
        <f t="shared" ca="1" si="498"/>
        <v>-0,776144103401074-0,575627698273023i</v>
      </c>
      <c r="AX295" s="240" t="str">
        <f t="shared" ca="1" si="499"/>
        <v>0,516971307830609-0,816386907748566i</v>
      </c>
      <c r="AY295" s="240" t="str">
        <f t="shared" ca="1" si="500"/>
        <v>0,852205640709091+0,455513405079327i</v>
      </c>
      <c r="AZ295" s="240" t="str">
        <f t="shared" ca="1" si="501"/>
        <v>-0,391587035719059+0,883406197465309i</v>
      </c>
      <c r="BA295" s="240" t="str">
        <f t="shared" ca="1" si="502"/>
        <v>-0,909819499497175-0,325538622283234i</v>
      </c>
      <c r="BB295" s="240" t="str">
        <f t="shared" ca="1" si="503"/>
        <v>0,257726086848601-0,931302410831768i</v>
      </c>
      <c r="BC295" s="240" t="str">
        <f t="shared" ca="1" si="504"/>
        <v>0,94773851371161+0,188516911419279i</v>
      </c>
      <c r="BD295" s="240" t="str">
        <f t="shared" ca="1" si="505"/>
        <v>-0,118286146513382+0,959038739471128i</v>
      </c>
      <c r="BE295" s="240" t="str">
        <f t="shared" ca="1" si="506"/>
        <v>-0,96514185120785-0,0474143787309386i</v>
      </c>
      <c r="BF295" s="240" t="str">
        <f t="shared" ca="1" si="507"/>
        <v>-0,0237143316789408-0,966014775630464i</v>
      </c>
      <c r="BG295" s="240" t="str">
        <f t="shared" ca="1" si="508"/>
        <v>0,961652782285868-0,0947145320698209i</v>
      </c>
      <c r="BH295" s="240" t="str">
        <f t="shared" ca="1" si="509"/>
        <v>0,165201466205102+0,952079509193975i</v>
      </c>
      <c r="BI295" s="240" t="str">
        <f t="shared" ca="1" si="510"/>
        <v>-0,937346834751125+0,234793159281535i</v>
      </c>
      <c r="BJ295" s="240" t="str">
        <f t="shared" ca="1" si="511"/>
        <v>-0,303112487884707-0,917534596596607i</v>
      </c>
      <c r="BK295" s="240" t="str">
        <f t="shared" ca="1" si="512"/>
        <v>0,892750158965184-0,369789223654495i</v>
      </c>
      <c r="BL295" s="240" t="str">
        <f t="shared" ca="1" si="513"/>
        <v>0,434462039580891+0,863127830872443i</v>
      </c>
      <c r="BM295" s="240" t="str">
        <f t="shared" ca="1" si="514"/>
        <v>-0,828828138280572+0,49678046807188i</v>
      </c>
      <c r="BN295" s="240" t="str">
        <f t="shared" ca="1" si="515"/>
        <v>-0,556406800164019-0,790036954195558i</v>
      </c>
      <c r="BO295" s="240" t="str">
        <f t="shared" ca="1" si="516"/>
        <v>0,746964491404894-0,613017915597566i</v>
      </c>
      <c r="BP295" s="240" t="str">
        <f t="shared" ca="1" si="517"/>
        <v>0,666307033833724+0,699844163315705i</v>
      </c>
      <c r="BQ295" s="240" t="str">
        <f t="shared" ca="1" si="518"/>
        <v>-0,648931319069827+0,715985376522209i</v>
      </c>
      <c r="BR295" s="240" t="str">
        <f t="shared" ca="1" si="519"/>
        <v>-0,761783732420512-0,5945018597808i</v>
      </c>
      <c r="BS295" s="240" t="str">
        <f t="shared" ca="1" si="520"/>
        <v>0,53685074340444-0,80345391626991i</v>
      </c>
      <c r="BT295" s="240" t="str">
        <f t="shared" ca="1" si="521"/>
        <v>0,840770113733714+0,476290386335431i</v>
      </c>
      <c r="BU295" s="240" t="str">
        <f t="shared" ca="1" si="522"/>
        <v>-0,413148970394993+0,873530105105092i</v>
      </c>
      <c r="BV295" s="240" t="str">
        <f t="shared" ca="1" si="523"/>
        <v>-0,901556361151534-0,3477686643885i</v>
      </c>
      <c r="BW295" s="240" t="str">
        <f t="shared" ca="1" si="524"/>
        <v>0,280503769858106-0,924697005163716i</v>
      </c>
      <c r="BX295" s="240" t="str">
        <f t="shared" ca="1" si="525"/>
        <v>0,942826635986772+0,211718801095279i</v>
      </c>
      <c r="BY295" s="240" t="str">
        <f t="shared" ca="1" si="526"/>
        <v>-0,141786509805451+0,955847007580473i</v>
      </c>
      <c r="BZ295" s="240" t="str">
        <f t="shared" ca="1" si="527"/>
        <v>-0,963687561423102-0,0710858651333053i</v>
      </c>
      <c r="CA295" s="240" t="str">
        <f t="shared" ca="1" si="528"/>
        <v>-1,37793128461506E-13-0,966305808873855i</v>
      </c>
      <c r="CB295" s="240" t="str">
        <f t="shared" ca="1" si="529"/>
        <v>0,963687561423082-0,0710858651335801i</v>
      </c>
      <c r="CC295" s="240" t="str">
        <f t="shared" ca="1" si="530"/>
        <v>0,1417865098048+0,95584700758057i</v>
      </c>
      <c r="CD295" s="240" t="str">
        <f t="shared" ca="1" si="531"/>
        <v>-0,942826635986916+0,211718801094636i</v>
      </c>
      <c r="CE295" s="240" t="str">
        <f t="shared" ca="1" si="532"/>
        <v>-0,28050376985837-0,924697005163636i</v>
      </c>
      <c r="CF295" s="240" t="str">
        <f t="shared" ca="1" si="533"/>
        <v>0,901556361151434-0,347768664388757i</v>
      </c>
      <c r="CG295" s="240" t="str">
        <f t="shared" ca="1" si="534"/>
        <v>0,413148970395242+0,873530105104975i</v>
      </c>
      <c r="CH295" s="240" t="str">
        <f t="shared" ca="1" si="535"/>
        <v>-0,840770113734038+0,476290386334858i</v>
      </c>
      <c r="CI295" s="240" t="str">
        <f t="shared" ca="1" si="536"/>
        <v>-0,536850743403892-0,803453916270277i</v>
      </c>
      <c r="CJ295" s="240" t="str">
        <f t="shared" ca="1" si="537"/>
        <v>0,761783732420342-0,594501859781017i</v>
      </c>
      <c r="CK295" s="240" t="str">
        <f t="shared" ca="1" si="538"/>
        <v>0,648931319070032+0,715985376522024i</v>
      </c>
      <c r="CL295" s="240" t="str">
        <f t="shared" ca="1" si="539"/>
        <v>-0,666307033833505+0,699844163315915i</v>
      </c>
      <c r="CM295" s="240" t="str">
        <f t="shared" ca="1" si="540"/>
        <v>-0,746964491404476-0,613017915598074i</v>
      </c>
      <c r="CN295" s="240" t="str">
        <f t="shared" ca="1" si="541"/>
        <v>0,556406800164557-0,790036954195179i</v>
      </c>
      <c r="CO295" s="240" t="str">
        <f t="shared" ca="1" si="542"/>
        <v>0,828828138280728+0,49678046807162i</v>
      </c>
      <c r="CP295" s="240" t="str">
        <f t="shared" ca="1" si="543"/>
        <v>-0,43446203958062+0,863127830872579i</v>
      </c>
      <c r="CQ295" s="240" t="str">
        <f t="shared" ca="1" si="544"/>
        <v>-0,8927501589653-0,369789223654215i</v>
      </c>
      <c r="CR295" s="240" t="str">
        <f t="shared" ca="1" si="545"/>
        <v>0,303112487885332-0,917534596596401i</v>
      </c>
      <c r="CS295" s="240" t="str">
        <f t="shared" ca="1" si="546"/>
        <v>0,937346834750971+0,234793159282146i</v>
      </c>
      <c r="CT295" s="240" t="str">
        <f t="shared" ca="1" si="547"/>
        <v>-0,165201466204804+0,952079509194027i</v>
      </c>
      <c r="CU295" s="240" t="str">
        <f t="shared" ca="1" si="548"/>
        <v>-0,961652782285897-0,0947145320695193i</v>
      </c>
      <c r="CV295" s="240" t="str">
        <f t="shared" ca="1" si="549"/>
        <v>0,0237143316786379-0,966014775630472i</v>
      </c>
      <c r="CW295" s="240" t="str">
        <f t="shared" ca="1" si="550"/>
        <v>0,965141851207882-0,0474143787302812i</v>
      </c>
      <c r="CX295" s="240" t="str">
        <f t="shared" ca="1" si="551"/>
        <v>0,118286146512756+0,959038739471205i</v>
      </c>
      <c r="CY295" s="240" t="str">
        <f t="shared" ca="1" si="552"/>
        <v>-0,94773851371155+0,188516911419576i</v>
      </c>
      <c r="CZ295" s="240" t="str">
        <f t="shared" ca="1" si="553"/>
        <v>-0,257726086848893-0,931302410831687i</v>
      </c>
      <c r="DA295" s="240" t="str">
        <f t="shared" ca="1" si="554"/>
        <v>0,909819499497073-0,32553862228352i</v>
      </c>
      <c r="DB295" s="240" t="str">
        <f t="shared" ca="1" si="555"/>
        <v>0,391587035718482+0,883406197465565i</v>
      </c>
      <c r="DC295" s="240" t="str">
        <f t="shared" ca="1" si="556"/>
        <v>-0,852205640709388+0,455513405078771i</v>
      </c>
      <c r="DD295" s="240" t="str">
        <f t="shared" ca="1" si="557"/>
        <v>-0,516971307830865-0,816386907748404i</v>
      </c>
      <c r="DE295" s="240" t="str">
        <f t="shared" ca="1" si="558"/>
        <v>0,776144103400893-0,575627698273267i</v>
      </c>
      <c r="DF295" s="240" t="str">
        <f t="shared" ca="1" si="559"/>
        <v>0,63116471234485+0,731695306909918i</v>
      </c>
      <c r="DG295" s="240" t="str">
        <f t="shared" ca="1" si="560"/>
        <v>-0,68328139015482+0,68328139015449i</v>
      </c>
      <c r="DH295" s="240" t="str">
        <f t="shared" ca="1" si="561"/>
        <v>-0,731695306909613-0,631164712345202i</v>
      </c>
      <c r="DI295" s="240" t="str">
        <f t="shared" ca="1" si="562"/>
        <v>0,575627698272891-0,776144103401172i</v>
      </c>
      <c r="DJ295" s="240" t="str">
        <f t="shared" ca="1" si="563"/>
        <v>0,816386907748654+0,51697130783047i</v>
      </c>
      <c r="DK295" s="240" t="str">
        <f t="shared" ca="1" si="564"/>
        <v>-0,455513405079182+0,852205640709169i</v>
      </c>
      <c r="DL295" s="240" t="str">
        <f t="shared" ca="1" si="565"/>
        <v>-0,883406197465376-0,391587035718908i</v>
      </c>
      <c r="DM295" s="240" t="str">
        <f t="shared" ca="1" si="566"/>
        <v>0,32553862228401-0,909819499496898i</v>
      </c>
      <c r="DN295" s="240" t="str">
        <f t="shared" ca="1" si="567"/>
        <v>0,931302410831812+0,257726086848442i</v>
      </c>
      <c r="DO295" s="240" t="str">
        <f t="shared" ca="1" si="568"/>
        <v>-0,188516911419117+0,947738513711642i</v>
      </c>
      <c r="DP295" s="240" t="str">
        <f t="shared" ca="1" si="569"/>
        <v>-0,959038739471148-0,118286146513219i</v>
      </c>
      <c r="DQ295" s="240" t="str">
        <f t="shared" ca="1" si="570"/>
        <v>0,0474143787307461-0,965141851207859i</v>
      </c>
      <c r="DR295" s="240" t="str">
        <f t="shared" ca="1" si="571"/>
        <v>0,966014775630484-0,0237143316781726i</v>
      </c>
      <c r="DS295" s="240" t="str">
        <f t="shared" ca="1" si="572"/>
        <v>0,0947145320699306+0,961652782285857i</v>
      </c>
      <c r="DT295" s="240" t="str">
        <f t="shared" ca="1" si="573"/>
        <v>-0,952079509193956+0,165201466205211i</v>
      </c>
      <c r="DU295" s="240" t="str">
        <f t="shared" ca="1" si="574"/>
        <v>-0,234793159281642-0,937346834751097i</v>
      </c>
      <c r="DV295" s="240" t="str">
        <f t="shared" ca="1" si="575"/>
        <v>0,917534596596565-0,303112487884838i</v>
      </c>
      <c r="DW295" s="240" t="str">
        <f t="shared" ca="1" si="576"/>
        <v>0,369789223653735+0,892750158965499i</v>
      </c>
      <c r="DX295" s="240" t="str">
        <f t="shared" ca="1" si="577"/>
        <v>-0,863127830872368+0,434462039581038i</v>
      </c>
      <c r="DY295" s="240" t="str">
        <f t="shared" ca="1" si="578"/>
        <v>-0,496780468072022-0,828828138280487i</v>
      </c>
      <c r="DZ295" s="240" t="str">
        <f t="shared" ca="1" si="579"/>
        <v>0,790036954195446-0,556406800164177i</v>
      </c>
      <c r="EA295" s="240" t="str">
        <f t="shared" ca="1" si="580"/>
        <v>0,613017915597715+0,746964491404772i</v>
      </c>
      <c r="EB295" s="240" t="str">
        <f t="shared" ca="1" si="581"/>
        <v>-0,699844163316235+0,666307033833168i</v>
      </c>
      <c r="EC295" s="240" t="str">
        <f t="shared" ca="1" si="582"/>
        <v>-0,715985376522302-0,648931319069726i</v>
      </c>
      <c r="ED295" s="240" t="str">
        <f t="shared" ca="1" si="583"/>
        <v>0,594501859780692-0,761783732420596i</v>
      </c>
      <c r="EE295" s="240" t="str">
        <f t="shared" ca="1" si="584"/>
        <v>0,803453916269987+0,536850743404325i</v>
      </c>
      <c r="EF295" s="240" t="str">
        <f t="shared" ca="1" si="585"/>
        <v>-0,476290386335311+0,840770113733782i</v>
      </c>
      <c r="EG295" s="240" t="str">
        <f t="shared" ca="1" si="586"/>
        <v>-0,873530105104752-0,413148970395713i</v>
      </c>
      <c r="EH295" s="240" t="str">
        <f t="shared" ca="1" si="587"/>
        <v>0,347768664388319-0,901556361151603i</v>
      </c>
      <c r="EI295" s="240" t="str">
        <f t="shared" ca="1" si="588"/>
        <v>0,924697005163772+0,280503769857922i</v>
      </c>
      <c r="EJ295" s="240" t="str">
        <f t="shared" ca="1" si="589"/>
        <v>-0,211718801095091+0,942826635986815i</v>
      </c>
      <c r="EK295" s="240" t="str">
        <f t="shared" ca="1" si="590"/>
        <v>-0,955847007580501-0,14178650980526i</v>
      </c>
      <c r="EL295" s="240" t="str">
        <f t="shared" ca="1" si="591"/>
        <v>0,0710858651331678-0,963687561423112i</v>
      </c>
      <c r="EM295" s="240" t="str">
        <f t="shared" ca="1" si="592"/>
        <v>0,966305808873855-2,7558625692301E-13i</v>
      </c>
      <c r="EN295" s="240"/>
      <c r="EO295" s="240"/>
      <c r="EP295" s="240"/>
    </row>
    <row r="296" spans="1:146">
      <c r="A296" s="268">
        <f t="shared" si="461"/>
        <v>3.828125000000003E-3</v>
      </c>
      <c r="B296" s="267">
        <v>196</v>
      </c>
      <c r="C296" s="266">
        <f t="shared" si="462"/>
        <v>39200</v>
      </c>
      <c r="N296" s="265">
        <f t="shared" ca="1" si="463"/>
        <v>1.0253678157919457</v>
      </c>
      <c r="O296" s="240">
        <f t="shared" ca="1" si="464"/>
        <v>-0.97463218420805442</v>
      </c>
      <c r="P296" s="240" t="str">
        <f t="shared" ca="1" si="465"/>
        <v>-0,0955306595692265-0,969939063847019i</v>
      </c>
      <c r="Q296" s="240" t="str">
        <f t="shared" ca="1" si="466"/>
        <v>0,95590490007851-0,190141306664431i</v>
      </c>
      <c r="R296" s="240" t="str">
        <f t="shared" ca="1" si="467"/>
        <v>0,282920789034636+0,932664849571475i</v>
      </c>
      <c r="S296" s="240" t="str">
        <f t="shared" ca="1" si="468"/>
        <v>-0,900442726716586+0,372975589546237i</v>
      </c>
      <c r="T296" s="240" t="str">
        <f t="shared" ca="1" si="469"/>
        <v>-0,459438431241311-0,859548848171346i</v>
      </c>
      <c r="U296" s="241" t="str">
        <f t="shared" ca="1" si="470"/>
        <v>0,810377044341067-0,541476629688853i</v>
      </c>
      <c r="V296" s="240" t="str">
        <f t="shared" ca="1" si="471"/>
        <v>0,618300112191336+0,753400866576582i</v>
      </c>
      <c r="W296" s="240" t="str">
        <f t="shared" ca="1" si="472"/>
        <v>-0,68916902661615+0,689169026616194i</v>
      </c>
      <c r="X296" s="240" t="str">
        <f t="shared" ca="1" si="473"/>
        <v>-0,753400866576559-0,618300112191363i</v>
      </c>
      <c r="Y296" s="240" t="str">
        <f t="shared" ca="1" si="474"/>
        <v>0,54147662968888-0,810377044341049i</v>
      </c>
      <c r="Z296" s="240" t="str">
        <f t="shared" ca="1" si="475"/>
        <v>0,859548848171376+0,459438431241253i</v>
      </c>
      <c r="AA296" s="240" t="str">
        <f t="shared" ca="1" si="476"/>
        <v>-0,372975589546177+0,90044272671661i</v>
      </c>
      <c r="AB296" s="240" t="str">
        <f t="shared" ca="1" si="477"/>
        <v>-0,932664849571466-0,282920789034665i</v>
      </c>
      <c r="AC296" s="240" t="str">
        <f t="shared" ca="1" si="478"/>
        <v>0,190141306664429-0,95590490007851i</v>
      </c>
      <c r="AD296" s="240" t="str">
        <f t="shared" ca="1" si="479"/>
        <v>0,969939063847023+0,095530659569188i</v>
      </c>
      <c r="AE296" s="240" t="str">
        <f t="shared" ca="1" si="480"/>
        <v>-3,58200657107715E-14+0,974632184208054i</v>
      </c>
      <c r="AF296" s="240" t="str">
        <f t="shared" ca="1" si="481"/>
        <v>-0,969939063847019+0,095530659569227i</v>
      </c>
      <c r="AG296" s="240" t="str">
        <f t="shared" ca="1" si="482"/>
        <v>-0,190141306664453-0,955904900078505i</v>
      </c>
      <c r="AH296" s="240" t="str">
        <f t="shared" ca="1" si="483"/>
        <v>0,932664849571483-0,282920789034609i</v>
      </c>
      <c r="AI296" s="240" t="str">
        <f t="shared" ca="1" si="484"/>
        <v>0,372975589546207+0,900442726716599i</v>
      </c>
      <c r="AJ296" s="240" t="str">
        <f t="shared" ca="1" si="485"/>
        <v>-0,859548848171266+0,459438431241459i</v>
      </c>
      <c r="AK296" s="240" t="str">
        <f t="shared" ca="1" si="486"/>
        <v>-0,541476629688746-0,810377044341138i</v>
      </c>
      <c r="AL296" s="240" t="str">
        <f t="shared" ca="1" si="487"/>
        <v>0,753400866576297-0,618300112191683i</v>
      </c>
      <c r="AM296" s="240" t="str">
        <f t="shared" ca="1" si="488"/>
        <v>0,689169026616241+0,689169026616102i</v>
      </c>
      <c r="AN296" s="240" t="str">
        <f t="shared" ca="1" si="489"/>
        <v>-0,618300112191541+0,753400866576413i</v>
      </c>
      <c r="AO296" s="240" t="str">
        <f t="shared" ca="1" si="490"/>
        <v>-0,810377044341249-0,541476629688581i</v>
      </c>
      <c r="AP296" s="240" t="str">
        <f t="shared" ca="1" si="491"/>
        <v>0,459438431241285-0,859548848171359i</v>
      </c>
      <c r="AQ296" s="240" t="str">
        <f t="shared" ca="1" si="492"/>
        <v>0,900442726716446+0,372975589546575i</v>
      </c>
      <c r="AR296" s="240" t="str">
        <f t="shared" ca="1" si="493"/>
        <v>0,900442726716446+0,372975589546575i</v>
      </c>
      <c r="AS296" s="240" t="str">
        <f t="shared" ca="1" si="494"/>
        <v>-0,955904900078487-0,190141306664546i</v>
      </c>
      <c r="AT296" s="240" t="str">
        <f t="shared" ca="1" si="495"/>
        <v>0,0955306595697061-0,969939063846972i</v>
      </c>
      <c r="AU296" s="240" t="str">
        <f t="shared" ca="1" si="496"/>
        <v>0,974632184208054-1,22264857766026E-13i</v>
      </c>
      <c r="AV296" s="240" t="str">
        <f t="shared" ca="1" si="497"/>
        <v>0,0955306595689846+0,969939063847042i</v>
      </c>
      <c r="AW296" s="240" t="str">
        <f t="shared" ca="1" si="498"/>
        <v>-0,955904900078434+0,190141306664813i</v>
      </c>
      <c r="AX296" s="240" t="str">
        <f t="shared" ca="1" si="499"/>
        <v>-0,282920789034668-0,932664849571465i</v>
      </c>
      <c r="AY296" s="240" t="str">
        <f t="shared" ca="1" si="500"/>
        <v>0,900442726716723-0,372975589545905i</v>
      </c>
      <c r="AZ296" s="240" t="str">
        <f t="shared" ca="1" si="501"/>
        <v>0,459438431241501+0,859548848171243i</v>
      </c>
      <c r="BA296" s="240" t="str">
        <f t="shared" ca="1" si="502"/>
        <v>-0,810377044341097+0,541476629688808i</v>
      </c>
      <c r="BB296" s="240" t="str">
        <f t="shared" ca="1" si="503"/>
        <v>-0,618300112190991-0,753400866576864i</v>
      </c>
      <c r="BC296" s="240" t="str">
        <f t="shared" ca="1" si="504"/>
        <v>0,689169026616059-0,689169026616284i</v>
      </c>
      <c r="BD296" s="240" t="str">
        <f t="shared" ca="1" si="505"/>
        <v>0,753400866576452+0,618300112191494i</v>
      </c>
      <c r="BE296" s="240" t="str">
        <f t="shared" ca="1" si="506"/>
        <v>-0,541476629688519+0,810377044341291i</v>
      </c>
      <c r="BF296" s="240" t="str">
        <f t="shared" ca="1" si="507"/>
        <v>-0,859548848171394-0,459438431241219i</v>
      </c>
      <c r="BG296" s="240" t="str">
        <f t="shared" ca="1" si="508"/>
        <v>0,372975589546506-0,900442726716475i</v>
      </c>
      <c r="BH296" s="240" t="str">
        <f t="shared" ca="1" si="509"/>
        <v>0,932664849571557+0,282920789034362i</v>
      </c>
      <c r="BI296" s="240" t="str">
        <f t="shared" ca="1" si="510"/>
        <v>-0,190141306664499+0,955904900078496i</v>
      </c>
      <c r="BJ296" s="240" t="str">
        <f t="shared" ca="1" si="511"/>
        <v>-0,969939063846976-0,0955306595696591i</v>
      </c>
      <c r="BK296" s="240" t="str">
        <f t="shared" ca="1" si="512"/>
        <v>-1,9724764301958E-13-0,974632184208054i</v>
      </c>
      <c r="BL296" s="240" t="str">
        <f t="shared" ca="1" si="513"/>
        <v>0,969939063847036-0,0955306595690593i</v>
      </c>
      <c r="BM296" s="240" t="str">
        <f t="shared" ca="1" si="514"/>
        <v>0,190141306664858+0,955904900078424i</v>
      </c>
      <c r="BN296" s="240" t="str">
        <f t="shared" ca="1" si="515"/>
        <v>-0,932664849571451+0,282920789034713i</v>
      </c>
      <c r="BO296" s="240" t="str">
        <f t="shared" ca="1" si="516"/>
        <v>-0,372975589545974-0,900442726716694i</v>
      </c>
      <c r="BP296" s="240" t="str">
        <f t="shared" ca="1" si="517"/>
        <v>0,859548848171208-0,459438431241567i</v>
      </c>
      <c r="BQ296" s="240" t="str">
        <f t="shared" ca="1" si="518"/>
        <v>0,541476629688847+0,810377044341071i</v>
      </c>
      <c r="BR296" s="240" t="str">
        <f t="shared" ca="1" si="519"/>
        <v>-0,753400866576817+0,61830011219105i</v>
      </c>
      <c r="BS296" s="240" t="str">
        <f t="shared" ca="1" si="520"/>
        <v>-0,689169026616338-0,689169026616005i</v>
      </c>
      <c r="BT296" s="240" t="str">
        <f t="shared" ca="1" si="521"/>
        <v>0,618300112191457-0,753400866576482i</v>
      </c>
      <c r="BU296" s="240" t="str">
        <f t="shared" ca="1" si="522"/>
        <v>0,810377044341331+0,541476629688456i</v>
      </c>
      <c r="BV296" s="240" t="str">
        <f t="shared" ca="1" si="523"/>
        <v>-0,459438431241177+0,859548848171417i</v>
      </c>
      <c r="BW296" s="240" t="str">
        <f t="shared" ca="1" si="524"/>
        <v>-0,900442726716503-0,372975589546436i</v>
      </c>
      <c r="BX296" s="240" t="str">
        <f t="shared" ca="1" si="525"/>
        <v>0,282920789034291-0,93266484957158i</v>
      </c>
      <c r="BY296" s="240" t="str">
        <f t="shared" ca="1" si="526"/>
        <v>0,955904900078505+0,190141306664452i</v>
      </c>
      <c r="BZ296" s="240" t="str">
        <f t="shared" ca="1" si="527"/>
        <v>-0,0955306595695845+0,969939063846984i</v>
      </c>
      <c r="CA296" s="240" t="str">
        <f t="shared" ca="1" si="528"/>
        <v>-0,974632184208054+2,44529715532053E-13i</v>
      </c>
      <c r="CB296" s="240" t="str">
        <f t="shared" ca="1" si="529"/>
        <v>-0,095530659569134-0,969939063847028i</v>
      </c>
      <c r="CC296" s="240" t="str">
        <f t="shared" ca="1" si="530"/>
        <v>0,955904900078605-0,190141306663954i</v>
      </c>
      <c r="CD296" s="240" t="str">
        <f t="shared" ca="1" si="531"/>
        <v>0,282920789034811+0,932664849571422i</v>
      </c>
      <c r="CE296" s="240" t="str">
        <f t="shared" ca="1" si="532"/>
        <v>-0,900442726716677+0,372975589546018i</v>
      </c>
      <c r="CF296" s="240" t="str">
        <f t="shared" ca="1" si="533"/>
        <v>-0,459438431241609-0,859548848171186i</v>
      </c>
      <c r="CG296" s="240" t="str">
        <f t="shared" ca="1" si="534"/>
        <v>0,810377044341029-0,54147662968891i</v>
      </c>
      <c r="CH296" s="240" t="str">
        <f t="shared" ca="1" si="535"/>
        <v>0,618300112191064+0,753400866576804i</v>
      </c>
      <c r="CI296" s="240" t="str">
        <f t="shared" ca="1" si="536"/>
        <v>-0,689169026615953+0,68916902661639i</v>
      </c>
      <c r="CJ296" s="240" t="str">
        <f t="shared" ca="1" si="537"/>
        <v>-0,753400866576529-0,6183001121914i</v>
      </c>
      <c r="CK296" s="240" t="str">
        <f t="shared" ca="1" si="538"/>
        <v>0,541476629689223-0,81037704434082i</v>
      </c>
      <c r="CL296" s="240" t="str">
        <f t="shared" ca="1" si="539"/>
        <v>0,859548848171452+0,459438431241111i</v>
      </c>
      <c r="CM296" s="240" t="str">
        <f t="shared" ca="1" si="540"/>
        <v>-0,372975589546367+0,900442726716531i</v>
      </c>
      <c r="CN296" s="240" t="str">
        <f t="shared" ca="1" si="541"/>
        <v>-0,932664849571601-0,282920789034219i</v>
      </c>
      <c r="CO296" s="240" t="str">
        <f t="shared" ca="1" si="542"/>
        <v>0,190141306664379-0,95590490007852i</v>
      </c>
      <c r="CP296" s="240" t="str">
        <f t="shared" ca="1" si="543"/>
        <v>0,969939063846991+0,0955306595695099i</v>
      </c>
      <c r="CQ296" s="240" t="str">
        <f t="shared" ca="1" si="544"/>
        <v>3,19512500785606E-13+0,974632184208054i</v>
      </c>
      <c r="CR296" s="240" t="str">
        <f t="shared" ca="1" si="545"/>
        <v>-0,969939063847021+0,0955306595692085i</v>
      </c>
      <c r="CS296" s="240" t="str">
        <f t="shared" ca="1" si="546"/>
        <v>-0,190141306664028-0,95590490007859i</v>
      </c>
      <c r="CT296" s="240" t="str">
        <f t="shared" ca="1" si="547"/>
        <v>0,932664849571416-0,282920789034831i</v>
      </c>
      <c r="CU296" s="240" t="str">
        <f t="shared" ca="1" si="548"/>
        <v>0,372975589546087+0,900442726716647i</v>
      </c>
      <c r="CV296" s="240" t="str">
        <f t="shared" ca="1" si="549"/>
        <v>-0,859548848171151+0,459438431241674i</v>
      </c>
      <c r="CW296" s="240" t="str">
        <f t="shared" ca="1" si="550"/>
        <v>-0,541476629688972-0,810377044340987i</v>
      </c>
      <c r="CX296" s="240" t="str">
        <f t="shared" ca="1" si="551"/>
        <v>0,753400866576757-0,618300112191123i</v>
      </c>
      <c r="CY296" s="240" t="str">
        <f t="shared" ca="1" si="552"/>
        <v>0,689169026616404+0,689169026615939i</v>
      </c>
      <c r="CZ296" s="240" t="str">
        <f t="shared" ca="1" si="553"/>
        <v>-0,618300112191341+0,753400866576577i</v>
      </c>
      <c r="DA296" s="240" t="str">
        <f t="shared" ca="1" si="554"/>
        <v>-0,810377044340862-0,541476629689161i</v>
      </c>
      <c r="DB296" s="240" t="str">
        <f t="shared" ca="1" si="555"/>
        <v>0,459438431241045-0,859548848171487i</v>
      </c>
      <c r="DC296" s="240" t="str">
        <f t="shared" ca="1" si="556"/>
        <v>0,900442726716539+0,372975589546349i</v>
      </c>
      <c r="DD296" s="240" t="str">
        <f t="shared" ca="1" si="557"/>
        <v>-0,282920789035102+0,932664849571333i</v>
      </c>
      <c r="DE296" s="240" t="str">
        <f t="shared" ca="1" si="558"/>
        <v>-0,955904900078534-0,190141306664306i</v>
      </c>
      <c r="DF296" s="240" t="str">
        <f t="shared" ca="1" si="559"/>
        <v>0,0955306595694352-0,969939063846998i</v>
      </c>
      <c r="DG296" s="240" t="str">
        <f t="shared" ca="1" si="560"/>
        <v>0,974632184208054-3,9449528603916E-13i</v>
      </c>
      <c r="DH296" s="240" t="str">
        <f t="shared" ca="1" si="561"/>
        <v>0,095530659569228+0,969939063847019i</v>
      </c>
      <c r="DI296" s="240" t="str">
        <f t="shared" ca="1" si="562"/>
        <v>-0,955904900078576+0,190141306664101i</v>
      </c>
      <c r="DJ296" s="240" t="str">
        <f t="shared" ca="1" si="563"/>
        <v>-0,282920789034902-0,932664849571394i</v>
      </c>
      <c r="DK296" s="240" t="str">
        <f t="shared" ca="1" si="564"/>
        <v>0,900442726716619-0,372975589546157i</v>
      </c>
      <c r="DL296" s="240" t="str">
        <f t="shared" ca="1" si="565"/>
        <v>0,459438431240861+0,859548848171586i</v>
      </c>
      <c r="DM296" s="240" t="str">
        <f t="shared" ca="1" si="566"/>
        <v>-0,810377044340977+0,541476629688988i</v>
      </c>
      <c r="DN296" s="240" t="str">
        <f t="shared" ca="1" si="567"/>
        <v>-0,61830011219118-0,753400866576709i</v>
      </c>
      <c r="DO296" s="240" t="str">
        <f t="shared" ca="1" si="568"/>
        <v>0,689169026615886-0,689169026616458i</v>
      </c>
      <c r="DP296" s="240" t="str">
        <f t="shared" ca="1" si="569"/>
        <v>0,753400866576625+0,618300112191284i</v>
      </c>
      <c r="DQ296" s="240" t="str">
        <f t="shared" ca="1" si="570"/>
        <v>-0,541476629689145+0,810377044340872i</v>
      </c>
      <c r="DR296" s="240" t="str">
        <f t="shared" ca="1" si="571"/>
        <v>-0,859548848171497-0,459438431241028i</v>
      </c>
      <c r="DS296" s="240" t="str">
        <f t="shared" ca="1" si="572"/>
        <v>0,372975589546279-0,900442726716568i</v>
      </c>
      <c r="DT296" s="240" t="str">
        <f t="shared" ca="1" si="573"/>
        <v>0,932664849571356+0,282920789035029i</v>
      </c>
      <c r="DU296" s="240" t="str">
        <f t="shared" ca="1" si="574"/>
        <v>-0,190141306664286+0,955904900078538i</v>
      </c>
      <c r="DV296" s="240" t="str">
        <f t="shared" ca="1" si="575"/>
        <v>-0,969939063847001-0,0955306595694157i</v>
      </c>
      <c r="DW296" s="240" t="str">
        <f t="shared" ca="1" si="576"/>
        <v>-4,69478071292714E-13-0,974632184208054i</v>
      </c>
      <c r="DX296" s="240" t="str">
        <f t="shared" ca="1" si="577"/>
        <v>0,969939063847006-0,0955306595693577i</v>
      </c>
      <c r="DY296" s="240" t="str">
        <f t="shared" ca="1" si="578"/>
        <v>0,190141306664121+0,955904900078572i</v>
      </c>
      <c r="DZ296" s="240" t="str">
        <f t="shared" ca="1" si="579"/>
        <v>-0,932664849571372+0,282920789034974i</v>
      </c>
      <c r="EA296" s="240" t="str">
        <f t="shared" ca="1" si="580"/>
        <v>-0,372975589546226-0,90044272671659i</v>
      </c>
      <c r="EB296" s="240" t="str">
        <f t="shared" ca="1" si="581"/>
        <v>0,859548848171524-0,459438431240976i</v>
      </c>
      <c r="EC296" s="240" t="str">
        <f t="shared" ca="1" si="582"/>
        <v>0,54147662968905+0,810377044340935i</v>
      </c>
      <c r="ED296" s="240" t="str">
        <f t="shared" ca="1" si="583"/>
        <v>-0,753400866576662+0,618300112191239i</v>
      </c>
      <c r="EE296" s="240" t="str">
        <f t="shared" ca="1" si="584"/>
        <v>-0,689169026615845-0,689169026616499i</v>
      </c>
      <c r="EF296" s="240" t="str">
        <f t="shared" ca="1" si="585"/>
        <v>0,618300112191268-0,753400866576637i</v>
      </c>
      <c r="EG296" s="240" t="str">
        <f t="shared" ca="1" si="586"/>
        <v>0,810377044340913+0,541476629689083i</v>
      </c>
      <c r="EH296" s="240" t="str">
        <f t="shared" ca="1" si="587"/>
        <v>-0,459438431240913+0,859548848171558i</v>
      </c>
      <c r="EI296" s="240" t="str">
        <f t="shared" ca="1" si="588"/>
        <v>-0,900442726716575-0,372975589546262i</v>
      </c>
      <c r="EJ296" s="240" t="str">
        <f t="shared" ca="1" si="589"/>
        <v>0,282920789035011-0,932664849571362i</v>
      </c>
      <c r="EK296" s="240" t="str">
        <f t="shared" ca="1" si="590"/>
        <v>0,955904900078564+0,190141306664159i</v>
      </c>
      <c r="EL296" s="240" t="str">
        <f t="shared" ca="1" si="591"/>
        <v>-0,095530659569286+0,969939063847013i</v>
      </c>
      <c r="EM296" s="240" t="str">
        <f t="shared" ca="1" si="592"/>
        <v>-0,974632184208054-5,08166227614823E-13i</v>
      </c>
      <c r="EN296" s="240"/>
      <c r="EO296" s="240"/>
      <c r="EP296" s="240"/>
    </row>
    <row r="297" spans="1:146">
      <c r="A297" s="268">
        <f t="shared" si="461"/>
        <v>3.847656250000003E-3</v>
      </c>
      <c r="B297" s="267">
        <v>197</v>
      </c>
      <c r="C297" s="266">
        <f t="shared" si="462"/>
        <v>39400</v>
      </c>
      <c r="N297" s="265">
        <f t="shared" ca="1" si="463"/>
        <v>1.0203509968991407</v>
      </c>
      <c r="O297" s="240">
        <f t="shared" ca="1" si="464"/>
        <v>-0.97964900310085934</v>
      </c>
      <c r="P297" s="240" t="str">
        <f t="shared" ca="1" si="465"/>
        <v>-0,119919495927814-0,972281586667631i</v>
      </c>
      <c r="Q297" s="240" t="str">
        <f t="shared" ca="1" si="466"/>
        <v>0,950290150168713-0,238035291015497i</v>
      </c>
      <c r="R297" s="240" t="str">
        <f t="shared" ca="1" si="467"/>
        <v>0,352570813762427+0,914005465278741i</v>
      </c>
      <c r="S297" s="240" t="str">
        <f t="shared" ca="1" si="468"/>
        <v>-0,863973287432299+0,461803343296618i</v>
      </c>
      <c r="T297" s="240" t="str">
        <f t="shared" ca="1" si="469"/>
        <v>-0,564089920699797-0,800946147154355i</v>
      </c>
      <c r="U297" s="241" t="str">
        <f t="shared" ca="1" si="470"/>
        <v>0,725872031300477-0,657892060639302i</v>
      </c>
      <c r="V297" s="240" t="str">
        <f t="shared" ca="1" si="471"/>
        <v>0,741798891619238+0,639880124452212i</v>
      </c>
      <c r="W297" s="240" t="str">
        <f t="shared" ca="1" si="472"/>
        <v>-0,544263824930187+0,814548376800832i</v>
      </c>
      <c r="X297" s="240" t="str">
        <f t="shared" ca="1" si="473"/>
        <v>-0,875046296211661-0,440461290878963i</v>
      </c>
      <c r="Y297" s="240" t="str">
        <f t="shared" ca="1" si="474"/>
        <v>0,330033809030494-0,922382704832073i</v>
      </c>
      <c r="Z297" s="240" t="str">
        <f t="shared" ca="1" si="475"/>
        <v>0,955845619015619+0,214642311497888i</v>
      </c>
      <c r="AA297" s="240" t="str">
        <f t="shared" ca="1" si="476"/>
        <v>-0,0960223938106478+0,974931725385619i</v>
      </c>
      <c r="AB297" s="240" t="str">
        <f t="shared" ca="1" si="477"/>
        <v>-0,979353951136844+0,0240417900573067i</v>
      </c>
      <c r="AC297" s="240" t="str">
        <f t="shared" ca="1" si="478"/>
        <v>-0,143744363024736-0,969045781877781i</v>
      </c>
      <c r="AD297" s="240" t="str">
        <f t="shared" ca="1" si="479"/>
        <v>0,944162262068976-0,261284886974545i</v>
      </c>
      <c r="AE297" s="240" t="str">
        <f t="shared" ca="1" si="480"/>
        <v>0,374895443019628+0,90507766300999i</v>
      </c>
      <c r="AF297" s="240" t="str">
        <f t="shared" ca="1" si="481"/>
        <v>-0,852379853450675+0,482867222648125i</v>
      </c>
      <c r="AG297" s="240" t="str">
        <f t="shared" ca="1" si="482"/>
        <v>-0,583576229793852-0,786861457498142i</v>
      </c>
      <c r="AH297" s="240" t="str">
        <f t="shared" ca="1" si="483"/>
        <v>0,709507932812094-0,675507707249308i</v>
      </c>
      <c r="AI297" s="240" t="str">
        <f t="shared" ca="1" si="484"/>
        <v>0,757278920023335+0,621482748404813i</v>
      </c>
      <c r="AJ297" s="240" t="str">
        <f t="shared" ca="1" si="485"/>
        <v>-0,524109884984031+0,82765995296289i</v>
      </c>
      <c r="AK297" s="240" t="str">
        <f t="shared" ca="1" si="486"/>
        <v>-0,885592209822274-0,418853921049583i</v>
      </c>
      <c r="AL297" s="240" t="str">
        <f t="shared" ca="1" si="487"/>
        <v>0,307298004273131-0,930204335534004i</v>
      </c>
      <c r="AM297" s="240" t="str">
        <f t="shared" ca="1" si="488"/>
        <v>0,960825322203023+0,19112003947772i</v>
      </c>
      <c r="AN297" s="240" t="str">
        <f t="shared" ca="1" si="489"/>
        <v>-0,0720674513935023+0,976994601687314i</v>
      </c>
      <c r="AO297" s="240" t="str">
        <f t="shared" ca="1" si="490"/>
        <v>-0,978468972973069+0,0480690982392634i</v>
      </c>
      <c r="AP297" s="240" t="str">
        <f t="shared" ca="1" si="491"/>
        <v>-0,167482643892636-0,965226260143827i</v>
      </c>
      <c r="AQ297" s="240" t="str">
        <f t="shared" ca="1" si="492"/>
        <v>0,937465645927102-0,284377094687649i</v>
      </c>
      <c r="AR297" s="240" t="str">
        <f t="shared" ca="1" si="493"/>
        <v>0,937465645927102-0,284377094687649i</v>
      </c>
      <c r="AS297" s="240" t="str">
        <f t="shared" ca="1" si="494"/>
        <v>-0,840272977717974+0,503640240840104i</v>
      </c>
      <c r="AT297" s="240" t="str">
        <f t="shared" ca="1" si="495"/>
        <v>-0,602711014388642-0,772302791922393i</v>
      </c>
      <c r="AU297" s="240" t="str">
        <f t="shared" ca="1" si="496"/>
        <v>0,692716453275469-0,692716453275049i</v>
      </c>
      <c r="AV297" s="240" t="str">
        <f t="shared" ca="1" si="497"/>
        <v>0,772302791922609+0,602711014388363i</v>
      </c>
      <c r="AW297" s="240" t="str">
        <f t="shared" ca="1" si="498"/>
        <v>-0,503640240840638+0,840272977717653i</v>
      </c>
      <c r="AX297" s="240" t="str">
        <f t="shared" ca="1" si="499"/>
        <v>-0,895604675800072-0,396994249280208i</v>
      </c>
      <c r="AY297" s="240" t="str">
        <f t="shared" ca="1" si="500"/>
        <v>0,284377094688246-0,937465645926921i</v>
      </c>
      <c r="AZ297" s="240" t="str">
        <f t="shared" ca="1" si="501"/>
        <v>0,965226260143888+0,167482643892289i</v>
      </c>
      <c r="BA297" s="240" t="str">
        <f t="shared" ca="1" si="502"/>
        <v>-0,0480690982388981+0,978468972973086i</v>
      </c>
      <c r="BB297" s="240" t="str">
        <f t="shared" ca="1" si="503"/>
        <v>-0,976994601687288+0,0720674513938532i</v>
      </c>
      <c r="BC297" s="240" t="str">
        <f t="shared" ca="1" si="504"/>
        <v>-0,191120039478064-0,960825322202954i</v>
      </c>
      <c r="BD297" s="240" t="str">
        <f t="shared" ca="1" si="505"/>
        <v>0,930204335534195-0,307298004272552i</v>
      </c>
      <c r="BE297" s="240" t="str">
        <f t="shared" ca="1" si="506"/>
        <v>0,418853921049902+0,885592209822123i</v>
      </c>
      <c r="BF297" s="240" t="str">
        <f t="shared" ca="1" si="507"/>
        <v>-0,827659952963223+0,524109884983505i</v>
      </c>
      <c r="BG297" s="240" t="str">
        <f t="shared" ca="1" si="508"/>
        <v>-0,621482748404945-0,757278920023226i</v>
      </c>
      <c r="BH297" s="240" t="str">
        <f t="shared" ca="1" si="509"/>
        <v>0,675507707249547-0,709507932811867i</v>
      </c>
      <c r="BI297" s="240" t="str">
        <f t="shared" ca="1" si="510"/>
        <v>0,786861457498178+0,583576229793805i</v>
      </c>
      <c r="BJ297" s="240" t="str">
        <f t="shared" ca="1" si="511"/>
        <v>-0,482867222648485+0,852379853450471i</v>
      </c>
      <c r="BK297" s="240" t="str">
        <f t="shared" ca="1" si="512"/>
        <v>-0,905077663009975-0,374895443019663i</v>
      </c>
      <c r="BL297" s="240" t="str">
        <f t="shared" ca="1" si="513"/>
        <v>0,261284886975052-0,944162262068836i</v>
      </c>
      <c r="BM297" s="240" t="str">
        <f t="shared" ca="1" si="514"/>
        <v>0,969045781877778+0,143744363024759i</v>
      </c>
      <c r="BN297" s="240" t="str">
        <f t="shared" ca="1" si="515"/>
        <v>-0,0240417900569619+0,979353951136853i</v>
      </c>
      <c r="BO297" s="240" t="str">
        <f t="shared" ca="1" si="516"/>
        <v>-0,974931725385633+0,096022393810513i</v>
      </c>
      <c r="BP297" s="240" t="str">
        <f t="shared" ca="1" si="517"/>
        <v>-0,214642311498122-0,955845619015566i</v>
      </c>
      <c r="BQ297" s="240" t="str">
        <f t="shared" ca="1" si="518"/>
        <v>0,922382704832145-0,330033809030294i</v>
      </c>
      <c r="BR297" s="240" t="str">
        <f t="shared" ca="1" si="519"/>
        <v>0,440461290879215+0,875046296211533i</v>
      </c>
      <c r="BS297" s="240" t="str">
        <f t="shared" ca="1" si="520"/>
        <v>-0,814548376801008+0,544263824929923i</v>
      </c>
      <c r="BT297" s="240" t="str">
        <f t="shared" ca="1" si="521"/>
        <v>-0,639880124452347-0,741798891619121i</v>
      </c>
      <c r="BU297" s="240" t="str">
        <f t="shared" ca="1" si="522"/>
        <v>0,657892060639618-0,72587203130019i</v>
      </c>
      <c r="BV297" s="240" t="str">
        <f t="shared" ca="1" si="523"/>
        <v>0,800946147154395+0,564089920699739i</v>
      </c>
      <c r="BW297" s="240" t="str">
        <f t="shared" ca="1" si="524"/>
        <v>-0,461803343297002+0,863973287432094i</v>
      </c>
      <c r="BX297" s="240" t="str">
        <f t="shared" ca="1" si="525"/>
        <v>-0,914005465278728-0,352570813762462i</v>
      </c>
      <c r="BY297" s="240" t="str">
        <f t="shared" ca="1" si="526"/>
        <v>0,238035291015071-0,95029015016882i</v>
      </c>
      <c r="BZ297" s="240" t="str">
        <f t="shared" ca="1" si="527"/>
        <v>0,972281586667618+0,119919495927919i</v>
      </c>
      <c r="CA297" s="240" t="str">
        <f t="shared" ca="1" si="528"/>
        <v>3,51880974930155E-13+0,979649003100859i</v>
      </c>
      <c r="CB297" s="240" t="str">
        <f t="shared" ca="1" si="529"/>
        <v>-0,972281586667655+0,119919495927622i</v>
      </c>
      <c r="CC297" s="240" t="str">
        <f t="shared" ca="1" si="530"/>
        <v>-0,238035291015754-0,950290150168649i</v>
      </c>
      <c r="CD297" s="240" t="str">
        <f t="shared" ca="1" si="531"/>
        <v>0,914005465278815-0,352570813762236i</v>
      </c>
      <c r="CE297" s="240" t="str">
        <f t="shared" ca="1" si="532"/>
        <v>0,461803343296739+0,863973287432234i</v>
      </c>
      <c r="CF297" s="240" t="str">
        <f t="shared" ca="1" si="533"/>
        <v>-0,800946147154535+0,564089920699541i</v>
      </c>
      <c r="CG297" s="240" t="str">
        <f t="shared" ca="1" si="534"/>
        <v>-0,657892060639439-0,725872031300353i</v>
      </c>
      <c r="CH297" s="240" t="str">
        <f t="shared" ca="1" si="535"/>
        <v>0,63988012445253-0,741798891618962i</v>
      </c>
      <c r="CI297" s="240" t="str">
        <f t="shared" ca="1" si="536"/>
        <v>0,814548376800873+0,544263824930126i</v>
      </c>
      <c r="CJ297" s="240" t="str">
        <f t="shared" ca="1" si="537"/>
        <v>-0,440461290879432+0,875046296211425i</v>
      </c>
      <c r="CK297" s="240" t="str">
        <f t="shared" ca="1" si="538"/>
        <v>-0,922382704832062-0,330033809030523i</v>
      </c>
      <c r="CL297" s="240" t="str">
        <f t="shared" ca="1" si="539"/>
        <v>0,214642311497435-0,95584561901572i</v>
      </c>
      <c r="CM297" s="240" t="str">
        <f t="shared" ca="1" si="540"/>
        <v>0,974931725385606+0,0960223938107825i</v>
      </c>
      <c r="CN297" s="240" t="str">
        <f t="shared" ca="1" si="541"/>
        <v>0,0240417900576655+0,979353951136835i</v>
      </c>
      <c r="CO297" s="240" t="str">
        <f t="shared" ca="1" si="542"/>
        <v>-0,969045781877817+0,143744363024492i</v>
      </c>
      <c r="CP297" s="240" t="str">
        <f t="shared" ca="1" si="543"/>
        <v>-0,261284886974791-0,944162262068908i</v>
      </c>
      <c r="CQ297" s="240" t="str">
        <f t="shared" ca="1" si="544"/>
        <v>0,90507766301009-0,374895443019388i</v>
      </c>
      <c r="CR297" s="240" t="str">
        <f t="shared" ca="1" si="545"/>
        <v>0,482867222648249+0,852379853450604i</v>
      </c>
      <c r="CS297" s="240" t="str">
        <f t="shared" ca="1" si="546"/>
        <v>-0,786861457498322+0,583576229793609i</v>
      </c>
      <c r="CT297" s="240" t="str">
        <f t="shared" ca="1" si="547"/>
        <v>-0,67550770724937-0,709507932812035i</v>
      </c>
      <c r="CU297" s="240" t="str">
        <f t="shared" ca="1" si="548"/>
        <v>0,621482748405133-0,757278920023072i</v>
      </c>
      <c r="CV297" s="240" t="str">
        <f t="shared" ca="1" si="549"/>
        <v>0,827659952963093+0,52410988498371i</v>
      </c>
      <c r="CW297" s="240" t="str">
        <f t="shared" ca="1" si="550"/>
        <v>-0,41885392104924+0,885592209822435i</v>
      </c>
      <c r="CX297" s="240" t="str">
        <f t="shared" ca="1" si="551"/>
        <v>-0,930204335534119-0,307298004272783i</v>
      </c>
      <c r="CY297" s="240" t="str">
        <f t="shared" ca="1" si="552"/>
        <v>0,191120039477346-0,960825322203097i</v>
      </c>
      <c r="CZ297" s="240" t="str">
        <f t="shared" ca="1" si="553"/>
        <v>0,976994601687268+0,0720674513941233i</v>
      </c>
      <c r="DA297" s="240" t="str">
        <f t="shared" ca="1" si="554"/>
        <v>0,0480690982396288+0,978468972973051i</v>
      </c>
      <c r="DB297" s="240" t="str">
        <f t="shared" ca="1" si="555"/>
        <v>-0,965226260143934+0,167482643892023i</v>
      </c>
      <c r="DC297" s="240" t="str">
        <f t="shared" ca="1" si="556"/>
        <v>-0,284377094687986-0,937465645927i</v>
      </c>
      <c r="DD297" s="240" t="str">
        <f t="shared" ca="1" si="557"/>
        <v>0,895604675800181-0,39699424927996i</v>
      </c>
      <c r="DE297" s="240" t="str">
        <f t="shared" ca="1" si="558"/>
        <v>0,503640240840406+0,840272977717792i</v>
      </c>
      <c r="DF297" s="240" t="str">
        <f t="shared" ca="1" si="559"/>
        <v>-0,772302791922759+0,602711014388172i</v>
      </c>
      <c r="DG297" s="240" t="str">
        <f t="shared" ca="1" si="560"/>
        <v>-0,692716453275278-0,69271645327524i</v>
      </c>
      <c r="DH297" s="240" t="str">
        <f t="shared" ca="1" si="561"/>
        <v>0,602711014388833-0,772302791922243i</v>
      </c>
      <c r="DI297" s="240" t="str">
        <f t="shared" ca="1" si="562"/>
        <v>0,840272977717848+0,503640240840312i</v>
      </c>
      <c r="DJ297" s="240" t="str">
        <f t="shared" ca="1" si="563"/>
        <v>-0,396994249279911+0,895604675800203i</v>
      </c>
      <c r="DK297" s="240" t="str">
        <f t="shared" ca="1" si="564"/>
        <v>-0,937465645927032-0,284377094687882i</v>
      </c>
      <c r="DL297" s="240" t="str">
        <f t="shared" ca="1" si="565"/>
        <v>0,167482643891916-0,965226260143953i</v>
      </c>
      <c r="DM297" s="240" t="str">
        <f t="shared" ca="1" si="566"/>
        <v>0,978468972973056+0,04806909823952i</v>
      </c>
      <c r="DN297" s="240" t="str">
        <f t="shared" ca="1" si="567"/>
        <v>0,072067451394232+0,97699460168726i</v>
      </c>
      <c r="DO297" s="240" t="str">
        <f t="shared" ca="1" si="568"/>
        <v>-0,960825322203076+0,191120039477454i</v>
      </c>
      <c r="DP297" s="240" t="str">
        <f t="shared" ca="1" si="569"/>
        <v>-0,307298004272887-0,930204335534085i</v>
      </c>
      <c r="DQ297" s="240" t="str">
        <f t="shared" ca="1" si="570"/>
        <v>0,885592209822365-0,418853921049388i</v>
      </c>
      <c r="DR297" s="240" t="str">
        <f t="shared" ca="1" si="571"/>
        <v>0,524109884983803+0,827659952963035i</v>
      </c>
      <c r="DS297" s="240" t="str">
        <f t="shared" ca="1" si="572"/>
        <v>-0,757278920023603+0,621482748404485i</v>
      </c>
      <c r="DT297" s="240" t="str">
        <f t="shared" ca="1" si="573"/>
        <v>-0,709507932812109-0,675507707249292i</v>
      </c>
      <c r="DU297" s="240" t="str">
        <f t="shared" ca="1" si="574"/>
        <v>0,583576229793477-0,786861457498421i</v>
      </c>
      <c r="DV297" s="240" t="str">
        <f t="shared" ca="1" si="575"/>
        <v>0,852379853450631+0,482867222648203i</v>
      </c>
      <c r="DW297" s="240" t="str">
        <f t="shared" ca="1" si="576"/>
        <v>-0,374895443019287+0,905077663010131i</v>
      </c>
      <c r="DX297" s="240" t="str">
        <f t="shared" ca="1" si="577"/>
        <v>-0,944162262068923-0,261284886974739i</v>
      </c>
      <c r="DY297" s="240" t="str">
        <f t="shared" ca="1" si="578"/>
        <v>0,143744363024384-0,969045781877834i</v>
      </c>
      <c r="DZ297" s="240" t="str">
        <f t="shared" ca="1" si="579"/>
        <v>0,979353951136836+0,0240417900576122i</v>
      </c>
      <c r="EA297" s="240" t="str">
        <f t="shared" ca="1" si="580"/>
        <v>0,0960223938108909+0,974931725385595i</v>
      </c>
      <c r="EB297" s="240" t="str">
        <f t="shared" ca="1" si="581"/>
        <v>-0,955845619015708+0,214642311497487i</v>
      </c>
      <c r="EC297" s="240" t="str">
        <f t="shared" ca="1" si="582"/>
        <v>-0,330033809030625-0,922382704832026i</v>
      </c>
      <c r="ED297" s="240" t="str">
        <f t="shared" ca="1" si="583"/>
        <v>0,875046296211801-0,440461290878684i</v>
      </c>
      <c r="EE297" s="240" t="str">
        <f t="shared" ca="1" si="584"/>
        <v>0,544263824930216+0,814548376800813i</v>
      </c>
      <c r="EF297" s="240" t="str">
        <f t="shared" ca="1" si="585"/>
        <v>-0,74179889161951+0,639880124451897i</v>
      </c>
      <c r="EG297" s="240" t="str">
        <f t="shared" ca="1" si="586"/>
        <v>-0,725872031300426-0,657892060639358i</v>
      </c>
      <c r="EH297" s="240" t="str">
        <f t="shared" ca="1" si="587"/>
        <v>0,564089920700226-0,800946147154053i</v>
      </c>
      <c r="EI297" s="240" t="str">
        <f t="shared" ca="1" si="588"/>
        <v>0,86397328743226+0,461803343296692i</v>
      </c>
      <c r="EJ297" s="240" t="str">
        <f t="shared" ca="1" si="589"/>
        <v>-0,352570813762082+0,914005465278874i</v>
      </c>
      <c r="EK297" s="240" t="str">
        <f t="shared" ca="1" si="590"/>
        <v>-0,950290150168661-0,238035291015703i</v>
      </c>
      <c r="EL297" s="240" t="str">
        <f t="shared" ca="1" si="591"/>
        <v>0,119919495927514-0,972281586667668i</v>
      </c>
      <c r="EM297" s="240" t="str">
        <f t="shared" ca="1" si="592"/>
        <v>0,979649003100859+2,98596825296721E-13i</v>
      </c>
      <c r="EN297" s="240"/>
      <c r="EO297" s="240"/>
      <c r="EP297" s="240"/>
    </row>
    <row r="298" spans="1:146">
      <c r="A298" s="268">
        <f t="shared" si="461"/>
        <v>3.867187500000003E-3</v>
      </c>
      <c r="B298" s="267">
        <v>198</v>
      </c>
      <c r="C298" s="266">
        <f t="shared" si="462"/>
        <v>39600</v>
      </c>
      <c r="N298" s="265">
        <f t="shared" ca="1" si="463"/>
        <v>1.0170014389879158</v>
      </c>
      <c r="O298" s="240">
        <f t="shared" ca="1" si="464"/>
        <v>-0.98299856101208405</v>
      </c>
      <c r="P298" s="240" t="str">
        <f t="shared" ca="1" si="465"/>
        <v>-0,144235845246239-0,972359085882335i</v>
      </c>
      <c r="Q298" s="240" t="str">
        <f t="shared" ca="1" si="466"/>
        <v>0,940670972999183-0,28534942002499i</v>
      </c>
      <c r="R298" s="240" t="str">
        <f t="shared" ca="1" si="467"/>
        <v>0,420286041595324+0,88862017431069i</v>
      </c>
      <c r="S298" s="240" t="str">
        <f t="shared" ca="1" si="468"/>
        <v>-0,817333432418702+0,54612473959938i</v>
      </c>
      <c r="T298" s="240" t="str">
        <f t="shared" ca="1" si="469"/>
        <v>-0,660141486249429-0,72835389000418i</v>
      </c>
      <c r="U298" s="241" t="str">
        <f t="shared" ca="1" si="470"/>
        <v>0,623607685448569-0,759868163302889i</v>
      </c>
      <c r="V298" s="240" t="str">
        <f t="shared" ca="1" si="471"/>
        <v>0,843145989369174+0,50536225775428i</v>
      </c>
      <c r="W298" s="240" t="str">
        <f t="shared" ca="1" si="472"/>
        <v>-0,376177263338041+0,908172251007115i</v>
      </c>
      <c r="X298" s="240" t="str">
        <f t="shared" ca="1" si="473"/>
        <v>-0,953539326026984-0,238849167199372i</v>
      </c>
      <c r="Y298" s="240" t="str">
        <f t="shared" ca="1" si="474"/>
        <v>0,0963507078984912-0,978265154259972i</v>
      </c>
      <c r="Z298" s="240" t="str">
        <f t="shared" ca="1" si="475"/>
        <v>0,981814496195094-0,0482334532560331i</v>
      </c>
      <c r="AA298" s="240" t="str">
        <f t="shared" ca="1" si="476"/>
        <v>0,191773505809203+0,964110519298216i</v>
      </c>
      <c r="AB298" s="240" t="str">
        <f t="shared" ca="1" si="477"/>
        <v>-0,925536461204359+0,331162241104175i</v>
      </c>
      <c r="AC298" s="240" t="str">
        <f t="shared" ca="1" si="478"/>
        <v>-0,463382313965788-0,866927333780369i</v>
      </c>
      <c r="AD298" s="240" t="str">
        <f t="shared" ca="1" si="479"/>
        <v>0,789551847639523-0,585571559111987i</v>
      </c>
      <c r="AE298" s="240" t="str">
        <f t="shared" ca="1" si="480"/>
        <v>0,695084948388275+0,695084948388251i</v>
      </c>
      <c r="AF298" s="240" t="str">
        <f t="shared" ca="1" si="481"/>
        <v>-0,585571559111959+0,789551847639543i</v>
      </c>
      <c r="AG298" s="240" t="str">
        <f t="shared" ca="1" si="482"/>
        <v>-0,866927333780385-0,463382313965759i</v>
      </c>
      <c r="AH298" s="240" t="str">
        <f t="shared" ca="1" si="483"/>
        <v>0,331162241104136-0,925536461204373i</v>
      </c>
      <c r="AI298" s="240" t="str">
        <f t="shared" ca="1" si="484"/>
        <v>0,964110519298204+0,191773505809265i</v>
      </c>
      <c r="AJ298" s="240" t="str">
        <f t="shared" ca="1" si="485"/>
        <v>-0,0482334532560059+0,981814496195095i</v>
      </c>
      <c r="AK298" s="240" t="str">
        <f t="shared" ca="1" si="486"/>
        <v>-0,978265154259939+0,0963507078988242i</v>
      </c>
      <c r="AL298" s="240" t="str">
        <f t="shared" ca="1" si="487"/>
        <v>-0,238849167199026-0,953539326027071i</v>
      </c>
      <c r="AM298" s="240" t="str">
        <f t="shared" ca="1" si="488"/>
        <v>0,90817225100714-0,376177263337982i</v>
      </c>
      <c r="AN298" s="240" t="str">
        <f t="shared" ca="1" si="489"/>
        <v>0,505362257754478+0,843145989369056i</v>
      </c>
      <c r="AO298" s="240" t="str">
        <f t="shared" ca="1" si="490"/>
        <v>-0,759868163302553+0,623607685448979i</v>
      </c>
      <c r="AP298" s="240" t="str">
        <f t="shared" ca="1" si="491"/>
        <v>-0,728353890004065-0,660141486249557i</v>
      </c>
      <c r="AQ298" s="240" t="str">
        <f t="shared" ca="1" si="492"/>
        <v>0,54612473959934-0,817333432418729i</v>
      </c>
      <c r="AR298" s="240" t="str">
        <f t="shared" ca="1" si="493"/>
        <v>0,54612473959934-0,817333432418729i</v>
      </c>
      <c r="AS298" s="240" t="str">
        <f t="shared" ca="1" si="494"/>
        <v>-0,285349420025307+0,940670972999087i</v>
      </c>
      <c r="AT298" s="240" t="str">
        <f t="shared" ca="1" si="495"/>
        <v>-0,972359085882328-0,144235845246289i</v>
      </c>
      <c r="AU298" s="240" t="str">
        <f t="shared" ca="1" si="496"/>
        <v>-2,2976970940895E-13-0,982998561012084i</v>
      </c>
      <c r="AV298" s="240" t="str">
        <f t="shared" ca="1" si="497"/>
        <v>0,972359085882404-0,144235845245776i</v>
      </c>
      <c r="AW298" s="240" t="str">
        <f t="shared" ca="1" si="498"/>
        <v>0,285349420024812+0,940670972999237i</v>
      </c>
      <c r="AX298" s="240" t="str">
        <f t="shared" ca="1" si="499"/>
        <v>-0,888620174310638+0,420286041595434i</v>
      </c>
      <c r="AY298" s="240" t="str">
        <f t="shared" ca="1" si="500"/>
        <v>-0,546124739599745-0,817333432418458i</v>
      </c>
      <c r="AZ298" s="240" t="str">
        <f t="shared" ca="1" si="501"/>
        <v>0,728353890004414-0,660141486249173i</v>
      </c>
      <c r="BA298" s="240" t="str">
        <f t="shared" ca="1" si="502"/>
        <v>0,759868163302852+0,623607685448614i</v>
      </c>
      <c r="BB298" s="240" t="str">
        <f t="shared" ca="1" si="503"/>
        <v>-0,505362257754083+0,843145989369292i</v>
      </c>
      <c r="BC298" s="240" t="str">
        <f t="shared" ca="1" si="504"/>
        <v>-0,908172251006941-0,376177263338461i</v>
      </c>
      <c r="BD298" s="240" t="str">
        <f t="shared" ca="1" si="505"/>
        <v>0,238849167199528-0,953539326026945i</v>
      </c>
      <c r="BE298" s="240" t="str">
        <f t="shared" ca="1" si="506"/>
        <v>0,978265154259985+0,0963507078983669i</v>
      </c>
      <c r="BF298" s="240" t="str">
        <f t="shared" ca="1" si="507"/>
        <v>0,0482334532564509+0,981814496195073i</v>
      </c>
      <c r="BG298" s="240" t="str">
        <f t="shared" ca="1" si="508"/>
        <v>-0,964110519298269+0,191773505808935i</v>
      </c>
      <c r="BH298" s="240" t="str">
        <f t="shared" ca="1" si="509"/>
        <v>-0,331162241104122-0,925536461204378i</v>
      </c>
      <c r="BI298" s="240" t="str">
        <f t="shared" ca="1" si="510"/>
        <v>0,866927333780261-0,463382313965991i</v>
      </c>
      <c r="BJ298" s="240" t="str">
        <f t="shared" ca="1" si="511"/>
        <v>0,585571559111622+0,789551847639794i</v>
      </c>
      <c r="BK298" s="240" t="str">
        <f t="shared" ca="1" si="512"/>
        <v>-0,695084948388365+0,695084948388161i</v>
      </c>
      <c r="BL298" s="240" t="str">
        <f t="shared" ca="1" si="513"/>
        <v>-0,789551847639622-0,585571559111853i</v>
      </c>
      <c r="BM298" s="240" t="str">
        <f t="shared" ca="1" si="514"/>
        <v>0,463382313965383-0,866927333780585i</v>
      </c>
      <c r="BN298" s="240" t="str">
        <f t="shared" ca="1" si="515"/>
        <v>0,925536461204281+0,331162241104394i</v>
      </c>
      <c r="BO298" s="240" t="str">
        <f t="shared" ca="1" si="516"/>
        <v>-0,191773505809246+0,964110519298207i</v>
      </c>
      <c r="BP298" s="240" t="str">
        <f t="shared" ca="1" si="517"/>
        <v>-0,981814496195106-0,0482334532557904i</v>
      </c>
      <c r="BQ298" s="240" t="str">
        <f t="shared" ca="1" si="518"/>
        <v>-0,0963507078980519-0,978265154260016i</v>
      </c>
      <c r="BR298" s="240" t="str">
        <f t="shared" ca="1" si="519"/>
        <v>0,953539326027015-0,238849167199248i</v>
      </c>
      <c r="BS298" s="240" t="str">
        <f t="shared" ca="1" si="520"/>
        <v>0,37617726333822+0,90817225100704i</v>
      </c>
      <c r="BT298" s="240" t="str">
        <f t="shared" ca="1" si="521"/>
        <v>-0,843145989368938+0,505362257754674i</v>
      </c>
      <c r="BU298" s="240" t="str">
        <f t="shared" ca="1" si="522"/>
        <v>-0,623607685448391-0,759868163303036i</v>
      </c>
      <c r="BV298" s="240" t="str">
        <f t="shared" ca="1" si="523"/>
        <v>0,660141486249365-0,728353890004238i</v>
      </c>
      <c r="BW298" s="240" t="str">
        <f t="shared" ca="1" si="524"/>
        <v>0,817333432418841+0,546124739599172i</v>
      </c>
      <c r="BX298" s="240" t="str">
        <f t="shared" ca="1" si="525"/>
        <v>-0,42028604159572+0,888620174310503i</v>
      </c>
      <c r="BY298" s="240" t="str">
        <f t="shared" ca="1" si="526"/>
        <v>-0,940670972999153-0,285349420025088i</v>
      </c>
      <c r="BZ298" s="240" t="str">
        <f t="shared" ca="1" si="527"/>
        <v>0,14423584524609-0,972359085882358i</v>
      </c>
      <c r="CA298" s="240" t="str">
        <f t="shared" ca="1" si="528"/>
        <v>0,982998561012084-4,595394188179E-13i</v>
      </c>
      <c r="CB298" s="240" t="str">
        <f t="shared" ca="1" si="529"/>
        <v>0,144235845246004+0,972359085882371i</v>
      </c>
      <c r="CC298" s="240" t="str">
        <f t="shared" ca="1" si="530"/>
        <v>-0,940670972999162+0,285349420025058i</v>
      </c>
      <c r="CD298" s="240" t="str">
        <f t="shared" ca="1" si="531"/>
        <v>-0,420286041595641-0,88862017431054i</v>
      </c>
      <c r="CE298" s="240" t="str">
        <f t="shared" ca="1" si="532"/>
        <v>0,817333432418889-0,5461247395991i</v>
      </c>
      <c r="CF298" s="240" t="str">
        <f t="shared" ca="1" si="533"/>
        <v>0,660141486249343+0,728353890004259i</v>
      </c>
      <c r="CG298" s="240" t="str">
        <f t="shared" ca="1" si="534"/>
        <v>-0,623607685448458+0,759868163302981i</v>
      </c>
      <c r="CH298" s="240" t="str">
        <f t="shared" ca="1" si="535"/>
        <v>-0,843145989368894-0,505362257754749i</v>
      </c>
      <c r="CI298" s="240" t="str">
        <f t="shared" ca="1" si="536"/>
        <v>0,376177263338248-0,908172251007028i</v>
      </c>
      <c r="CJ298" s="240" t="str">
        <f t="shared" ca="1" si="537"/>
        <v>0,953539326027007+0,238849167199278i</v>
      </c>
      <c r="CK298" s="240" t="str">
        <f t="shared" ca="1" si="538"/>
        <v>-0,0963507078981382+0,978265154260007i</v>
      </c>
      <c r="CL298" s="240" t="str">
        <f t="shared" ca="1" si="539"/>
        <v>-0,98181449619511+0,0482334532557038i</v>
      </c>
      <c r="CM298" s="240" t="str">
        <f t="shared" ca="1" si="540"/>
        <v>-0,191773505809188-0,964110519298219i</v>
      </c>
      <c r="CN298" s="240" t="str">
        <f t="shared" ca="1" si="541"/>
        <v>0,925536461204311-0,331162241104312i</v>
      </c>
      <c r="CO298" s="240" t="str">
        <f t="shared" ca="1" si="542"/>
        <v>0,463382313965307+0,866927333780627i</v>
      </c>
      <c r="CP298" s="240" t="str">
        <f t="shared" ca="1" si="543"/>
        <v>-0,789551847639657+0,585571559111806i</v>
      </c>
      <c r="CQ298" s="240" t="str">
        <f t="shared" ca="1" si="544"/>
        <v>-0,695084948388304-0,695084948388222i</v>
      </c>
      <c r="CR298" s="240" t="str">
        <f t="shared" ca="1" si="545"/>
        <v>0,585571559111669-0,789551847639759i</v>
      </c>
      <c r="CS298" s="240" t="str">
        <f t="shared" ca="1" si="546"/>
        <v>0,866927333780232+0,463382313966043i</v>
      </c>
      <c r="CT298" s="240" t="str">
        <f t="shared" ca="1" si="547"/>
        <v>-0,331162241104151+0,925536461204368i</v>
      </c>
      <c r="CU298" s="240" t="str">
        <f t="shared" ca="1" si="548"/>
        <v>-0,964110519298253-0,19177350580902i</v>
      </c>
      <c r="CV298" s="240" t="str">
        <f t="shared" ca="1" si="549"/>
        <v>0,0482334532565375-0,981814496195069i</v>
      </c>
      <c r="CW298" s="240" t="str">
        <f t="shared" ca="1" si="550"/>
        <v>0,978265154259991-0,0963507078983084i</v>
      </c>
      <c r="CX298" s="240" t="str">
        <f t="shared" ca="1" si="551"/>
        <v>0,238849167199444+0,953539326026966i</v>
      </c>
      <c r="CY298" s="240" t="str">
        <f t="shared" ca="1" si="552"/>
        <v>-0,908172251006964+0,376177263338406i</v>
      </c>
      <c r="CZ298" s="240" t="str">
        <f t="shared" ca="1" si="553"/>
        <v>-0,505362257754033-0,843145989369323i</v>
      </c>
      <c r="DA298" s="240" t="str">
        <f t="shared" ca="1" si="554"/>
        <v>0,759868163302872-0,623607685448589i</v>
      </c>
      <c r="DB298" s="240" t="str">
        <f t="shared" ca="1" si="555"/>
        <v>0,728353890004374+0,660141486249216i</v>
      </c>
      <c r="DC298" s="240" t="str">
        <f t="shared" ca="1" si="556"/>
        <v>-0,546124739599794+0,817333432418425i</v>
      </c>
      <c r="DD298" s="240" t="str">
        <f t="shared" ca="1" si="557"/>
        <v>-0,888620174310614-0,420286041595487i</v>
      </c>
      <c r="DE298" s="240" t="str">
        <f t="shared" ca="1" si="558"/>
        <v>0,285349420024894-0,940670972999213i</v>
      </c>
      <c r="DF298" s="240" t="str">
        <f t="shared" ca="1" si="559"/>
        <v>0,972359085882395+0,144235845245835i</v>
      </c>
      <c r="DG298" s="240" t="str">
        <f t="shared" ca="1" si="560"/>
        <v>-2,88538353278825E-13+0,982998561012084i</v>
      </c>
      <c r="DH298" s="240" t="str">
        <f t="shared" ca="1" si="561"/>
        <v>-0,972359085882332+0,144235845246259i</v>
      </c>
      <c r="DI298" s="240" t="str">
        <f t="shared" ca="1" si="562"/>
        <v>-0,285349420025251-0,940670972999103i</v>
      </c>
      <c r="DJ298" s="240" t="str">
        <f t="shared" ca="1" si="563"/>
        <v>0,88862017431086-0,420286041594965i</v>
      </c>
      <c r="DK298" s="240" t="str">
        <f t="shared" ca="1" si="564"/>
        <v>0,546124739599315+0,817333432418746i</v>
      </c>
      <c r="DL298" s="240" t="str">
        <f t="shared" ca="1" si="565"/>
        <v>-0,728353890004123+0,660141486249492i</v>
      </c>
      <c r="DM298" s="240" t="str">
        <f t="shared" ca="1" si="566"/>
        <v>-0,759868163303144-0,623607685448258i</v>
      </c>
      <c r="DN298" s="240" t="str">
        <f t="shared" ca="1" si="567"/>
        <v>0,505362257754528-0,843145989369026i</v>
      </c>
      <c r="DO298" s="240" t="str">
        <f t="shared" ca="1" si="568"/>
        <v>0,908172251007106+0,376177263338061i</v>
      </c>
      <c r="DP298" s="240" t="str">
        <f t="shared" ca="1" si="569"/>
        <v>-0,238849167199083+0,953539326027056i</v>
      </c>
      <c r="DQ298" s="240" t="str">
        <f t="shared" ca="1" si="570"/>
        <v>-0,978265154259939-0,096350707898827i</v>
      </c>
      <c r="DR298" s="240" t="str">
        <f t="shared" ca="1" si="571"/>
        <v>-0,0482334532559612-0,981814496195097i</v>
      </c>
      <c r="DS298" s="240" t="str">
        <f t="shared" ca="1" si="572"/>
        <v>0,96411051929818-0,191773505809385i</v>
      </c>
      <c r="DT298" s="240" t="str">
        <f t="shared" ca="1" si="573"/>
        <v>0,33116224110366+0,925536461204544i</v>
      </c>
      <c r="DU298" s="240" t="str">
        <f t="shared" ca="1" si="574"/>
        <v>-0,866927333780505+0,463382313965534i</v>
      </c>
      <c r="DV298" s="240" t="str">
        <f t="shared" ca="1" si="575"/>
        <v>-0,585571559111968-0,789551847639537i</v>
      </c>
      <c r="DW298" s="240" t="str">
        <f t="shared" ca="1" si="576"/>
        <v>0,695084948388001-0,695084948388525i</v>
      </c>
      <c r="DX298" s="240" t="str">
        <f t="shared" ca="1" si="577"/>
        <v>0,789551847639313+0,58557155911227i</v>
      </c>
      <c r="DY298" s="240" t="str">
        <f t="shared" ca="1" si="578"/>
        <v>-0,463382313965865+0,866927333780328i</v>
      </c>
      <c r="DZ298" s="240" t="str">
        <f t="shared" ca="1" si="579"/>
        <v>-0,925536461204454-0,331162241103908i</v>
      </c>
      <c r="EA298" s="240" t="str">
        <f t="shared" ca="1" si="580"/>
        <v>0,191773505808767-0,964110519298303i</v>
      </c>
      <c r="EB298" s="240" t="str">
        <f t="shared" ca="1" si="581"/>
        <v>0,981814496195079+0,048233453256336i</v>
      </c>
      <c r="EC298" s="240" t="str">
        <f t="shared" ca="1" si="582"/>
        <v>0,0963507078985649+0,978265154259965i</v>
      </c>
      <c r="ED298" s="240" t="str">
        <f t="shared" ca="1" si="583"/>
        <v>-0,953539326026903+0,238849167199694i</v>
      </c>
      <c r="EE298" s="240" t="str">
        <f t="shared" ca="1" si="584"/>
        <v>-0,376177263337663-0,908172251007271i</v>
      </c>
      <c r="EF298" s="240" t="str">
        <f t="shared" ca="1" si="585"/>
        <v>0,84314598936919-0,505362257754255i</v>
      </c>
      <c r="EG298" s="240" t="str">
        <f t="shared" ca="1" si="586"/>
        <v>0,623607685448746+0,759868163302744i</v>
      </c>
      <c r="EH298" s="240" t="str">
        <f t="shared" ca="1" si="587"/>
        <v>-0,660141486249067+0,72835389000451i</v>
      </c>
      <c r="EI298" s="240" t="str">
        <f t="shared" ca="1" si="588"/>
        <v>-0,817333432418569-0,54612473959958i</v>
      </c>
      <c r="EJ298" s="240" t="str">
        <f t="shared" ca="1" si="589"/>
        <v>0,420286041595305-0,888620174310699i</v>
      </c>
      <c r="EK298" s="240" t="str">
        <f t="shared" ca="1" si="590"/>
        <v>0,94067097299927+0,285349420024701i</v>
      </c>
      <c r="EL298" s="240" t="str">
        <f t="shared" ca="1" si="591"/>
        <v>-0,144235845246574+0,972359085882286i</v>
      </c>
      <c r="EM298" s="240" t="str">
        <f t="shared" ca="1" si="592"/>
        <v>-0,982998561012084-8,67071433414659E-14i</v>
      </c>
      <c r="EN298" s="240"/>
      <c r="EO298" s="240"/>
      <c r="EP298" s="240"/>
    </row>
    <row r="299" spans="1:146">
      <c r="A299" s="268">
        <f t="shared" si="461"/>
        <v>3.886718750000003E-3</v>
      </c>
      <c r="B299" s="267">
        <v>199</v>
      </c>
      <c r="C299" s="266">
        <f t="shared" si="462"/>
        <v>39800</v>
      </c>
      <c r="N299" s="265">
        <f t="shared" ca="1" si="463"/>
        <v>1.0146083859471662</v>
      </c>
      <c r="O299" s="240">
        <f t="shared" ca="1" si="464"/>
        <v>-0.98539161405283382</v>
      </c>
      <c r="P299" s="240" t="str">
        <f t="shared" ca="1" si="465"/>
        <v>-0,168464411507033-0,97088432632381i</v>
      </c>
      <c r="Q299" s="240" t="str">
        <f t="shared" ca="1" si="466"/>
        <v>0,927789626092565-0,331968436392179i</v>
      </c>
      <c r="R299" s="240" t="str">
        <f t="shared" ca="1" si="467"/>
        <v>0,485697745204991+0,857376424535009i</v>
      </c>
      <c r="S299" s="240" t="str">
        <f t="shared" ca="1" si="468"/>
        <v>-0,761718018318838+0,625125822226271i</v>
      </c>
      <c r="T299" s="240" t="str">
        <f t="shared" ca="1" si="469"/>
        <v>-0,746147247434104-0,643631041973706i</v>
      </c>
      <c r="U299" s="241" t="str">
        <f t="shared" ca="1" si="470"/>
        <v>0,50659253288954-0,845198579427468i</v>
      </c>
      <c r="V299" s="240" t="str">
        <f t="shared" ca="1" si="471"/>
        <v>0,919363279943444+0,354637550940791i</v>
      </c>
      <c r="W299" s="240" t="str">
        <f t="shared" ca="1" si="472"/>
        <v>-0,192240367297518+0,966457590495809i</v>
      </c>
      <c r="X299" s="240" t="str">
        <f t="shared" ca="1" si="473"/>
        <v>-0,985094832521763-0,0241827207850642i</v>
      </c>
      <c r="Y299" s="240" t="str">
        <f t="shared" ca="1" si="474"/>
        <v>-0,144586979054291-0,974726237737347i</v>
      </c>
      <c r="Z299" s="240" t="str">
        <f t="shared" ca="1" si="475"/>
        <v>0,935657106463223-0,309099356470565i</v>
      </c>
      <c r="AA299" s="240" t="str">
        <f t="shared" ca="1" si="476"/>
        <v>0,464510391360229+0,869037818143731i</v>
      </c>
      <c r="AB299" s="240" t="str">
        <f t="shared" ca="1" si="477"/>
        <v>-0,776829958751743+0,606244050058566i</v>
      </c>
      <c r="AC299" s="240" t="str">
        <f t="shared" ca="1" si="478"/>
        <v>-0,730127025347757-0,66174856244837i</v>
      </c>
      <c r="AD299" s="240" t="str">
        <f t="shared" ca="1" si="479"/>
        <v>0,527182168174995-0,832511618299685i</v>
      </c>
      <c r="AE299" s="240" t="str">
        <f t="shared" ca="1" si="480"/>
        <v>0,91038314373167+0,377093045089525i</v>
      </c>
      <c r="AF299" s="240" t="str">
        <f t="shared" ca="1" si="481"/>
        <v>-0,215900524679138+0,961448696753457i</v>
      </c>
      <c r="AG299" s="240" t="str">
        <f t="shared" ca="1" si="482"/>
        <v>-0,984204666698653-0,0483508748032797i</v>
      </c>
      <c r="AH299" s="240" t="str">
        <f t="shared" ca="1" si="483"/>
        <v>-0,120622452811804-0,977981010512634i</v>
      </c>
      <c r="AI299" s="240" t="str">
        <f t="shared" ca="1" si="484"/>
        <v>0,942960981979431-0,28604408665455i</v>
      </c>
      <c r="AJ299" s="240" t="str">
        <f t="shared" ca="1" si="485"/>
        <v>0,443043233825217+0,88017573586605i</v>
      </c>
      <c r="AK299" s="240" t="str">
        <f t="shared" ca="1" si="486"/>
        <v>-0,79147396586534+0,586997099143634i</v>
      </c>
      <c r="AL299" s="240" t="str">
        <f t="shared" ca="1" si="487"/>
        <v>-0,71366700204241-0,679467470333531i</v>
      </c>
      <c r="AM299" s="240" t="str">
        <f t="shared" ca="1" si="488"/>
        <v>0,547454248635021-0,819323183302605i</v>
      </c>
      <c r="AN299" s="240" t="str">
        <f t="shared" ca="1" si="489"/>
        <v>0,900854626755534+0,399321392488303i</v>
      </c>
      <c r="AO299" s="240" t="str">
        <f t="shared" ca="1" si="490"/>
        <v>-0,239430631657651+0,955860662267084i</v>
      </c>
      <c r="AP299" s="240" t="str">
        <f t="shared" ca="1" si="491"/>
        <v>-0,982721652786117-0,0724899040623648i</v>
      </c>
      <c r="AQ299" s="240" t="str">
        <f t="shared" ca="1" si="492"/>
        <v>-0,0965852681144916-0,980646684096215i</v>
      </c>
      <c r="AR299" s="240" t="str">
        <f t="shared" ca="1" si="493"/>
        <v>-0,0965852681144916-0,980646684096215i</v>
      </c>
      <c r="AS299" s="240" t="str">
        <f t="shared" ca="1" si="494"/>
        <v>0,421309203611371+0,890783468637582i</v>
      </c>
      <c r="AT299" s="240" t="str">
        <f t="shared" ca="1" si="495"/>
        <v>-0,805641218656708+0,567396563125812i</v>
      </c>
      <c r="AU299" s="240" t="str">
        <f t="shared" ca="1" si="496"/>
        <v>-0,69677709242096-0,696777092421272i</v>
      </c>
      <c r="AV299" s="240" t="str">
        <f t="shared" ca="1" si="497"/>
        <v>0,567396563126149-0,805641218656471i</v>
      </c>
      <c r="AW299" s="240" t="str">
        <f t="shared" ca="1" si="498"/>
        <v>0,890783468637406+0,421309203611744i</v>
      </c>
      <c r="AX299" s="240" t="str">
        <f t="shared" ca="1" si="499"/>
        <v>-0,262816514576542+0,949696853059694i</v>
      </c>
      <c r="AY299" s="240" t="str">
        <f t="shared" ca="1" si="500"/>
        <v>-0,98064668409627-0,096585268113927i</v>
      </c>
      <c r="AZ299" s="240" t="str">
        <f t="shared" ca="1" si="501"/>
        <v>-0,0724899040629306-0,982721652786075i</v>
      </c>
      <c r="BA299" s="240" t="str">
        <f t="shared" ca="1" si="502"/>
        <v>0,955860662267184-0,23943063165725i</v>
      </c>
      <c r="BB299" s="240" t="str">
        <f t="shared" ca="1" si="503"/>
        <v>0,399321392487913+0,900854626755707i</v>
      </c>
      <c r="BC299" s="240" t="str">
        <f t="shared" ca="1" si="504"/>
        <v>-0,819323183302835+0,547454248634678i</v>
      </c>
      <c r="BD299" s="240" t="str">
        <f t="shared" ca="1" si="505"/>
        <v>-0,679467470333232-0,713667002042694i</v>
      </c>
      <c r="BE299" s="240" t="str">
        <f t="shared" ca="1" si="506"/>
        <v>0,586997099143977-0,791473965865085i</v>
      </c>
      <c r="BF299" s="240" t="str">
        <f t="shared" ca="1" si="507"/>
        <v>0,880175735866305+0,443043233824709i</v>
      </c>
      <c r="BG299" s="240" t="str">
        <f t="shared" ca="1" si="508"/>
        <v>-0,286044086654395+0,942960981979478i</v>
      </c>
      <c r="BH299" s="240" t="str">
        <f t="shared" ca="1" si="509"/>
        <v>-0,977981010512668-0,120622452811533i</v>
      </c>
      <c r="BI299" s="240" t="str">
        <f t="shared" ca="1" si="510"/>
        <v>-0,0483508748037625-0,984204666698629i</v>
      </c>
      <c r="BJ299" s="240" t="str">
        <f t="shared" ca="1" si="511"/>
        <v>0,961448696753548-0,215900524678735i</v>
      </c>
      <c r="BK299" s="240" t="str">
        <f t="shared" ca="1" si="512"/>
        <v>0,377093045089235+0,91038314373179i</v>
      </c>
      <c r="BL299" s="240" t="str">
        <f t="shared" ca="1" si="513"/>
        <v>-0,832511618299808+0,527182168174799i</v>
      </c>
      <c r="BM299" s="240" t="str">
        <f t="shared" ca="1" si="514"/>
        <v>-0,661748562448282-0,730127025347837i</v>
      </c>
      <c r="BN299" s="240" t="str">
        <f t="shared" ca="1" si="515"/>
        <v>0,606244050058517-0,776829958751783i</v>
      </c>
      <c r="BO299" s="240" t="str">
        <f t="shared" ca="1" si="516"/>
        <v>0,869037818143813+0,464510391360074i</v>
      </c>
      <c r="BP299" s="240" t="str">
        <f t="shared" ca="1" si="517"/>
        <v>-0,309099356470326+0,935657106463302i</v>
      </c>
      <c r="BQ299" s="240" t="str">
        <f t="shared" ca="1" si="518"/>
        <v>-0,974726237737405-0,144586979053902i</v>
      </c>
      <c r="BR299" s="240" t="str">
        <f t="shared" ca="1" si="519"/>
        <v>-0,0241827207845325-0,985094832521777i</v>
      </c>
      <c r="BS299" s="240" t="str">
        <f t="shared" ca="1" si="520"/>
        <v>0,966457590495867-0,192240367297222i</v>
      </c>
      <c r="BT299" s="240" t="str">
        <f t="shared" ca="1" si="521"/>
        <v>0,354637550940588+0,919363279943522i</v>
      </c>
      <c r="BU299" s="240" t="str">
        <f t="shared" ca="1" si="522"/>
        <v>-0,845198579427536+0,506592532889426i</v>
      </c>
      <c r="BV299" s="240" t="str">
        <f t="shared" ca="1" si="523"/>
        <v>-0,643631041973667-0,746147247434138i</v>
      </c>
      <c r="BW299" s="240" t="str">
        <f t="shared" ca="1" si="524"/>
        <v>0,625125822226206-0,761718018318891i</v>
      </c>
      <c r="BX299" s="240" t="str">
        <f t="shared" ca="1" si="525"/>
        <v>0,857376424535091+0,485697745204847i</v>
      </c>
      <c r="BY299" s="240" t="str">
        <f t="shared" ca="1" si="526"/>
        <v>-0,331968436391889+0,927789626092668i</v>
      </c>
      <c r="BZ299" s="240" t="str">
        <f t="shared" ca="1" si="527"/>
        <v>-0,970884326323889-0,168464411506574i</v>
      </c>
      <c r="CA299" s="240" t="str">
        <f t="shared" ca="1" si="528"/>
        <v>4,40861895195744E-13-0,985391614052834i</v>
      </c>
      <c r="CB299" s="240" t="str">
        <f t="shared" ca="1" si="529"/>
        <v>0,970884326323859-0,168464411506753i</v>
      </c>
      <c r="CC299" s="240" t="str">
        <f t="shared" ca="1" si="530"/>
        <v>0,331968436392008+0,927789626092626i</v>
      </c>
      <c r="CD299" s="240" t="str">
        <f t="shared" ca="1" si="531"/>
        <v>-0,857376424535029+0,485697745204957i</v>
      </c>
      <c r="CE299" s="240" t="str">
        <f t="shared" ca="1" si="532"/>
        <v>-0,625125822226347-0,761718018318775i</v>
      </c>
      <c r="CF299" s="240" t="str">
        <f t="shared" ca="1" si="533"/>
        <v>0,643631041973571-0,746147247434221i</v>
      </c>
      <c r="CG299" s="240" t="str">
        <f t="shared" ca="1" si="534"/>
        <v>0,845198579427601+0,506592532889318i</v>
      </c>
      <c r="CH299" s="240" t="str">
        <f t="shared" ca="1" si="535"/>
        <v>-0,35463755094047+0,919363279943567i</v>
      </c>
      <c r="CI299" s="240" t="str">
        <f t="shared" ca="1" si="536"/>
        <v>-0,966457590495706-0,192240367298032i</v>
      </c>
      <c r="CJ299" s="240" t="str">
        <f t="shared" ca="1" si="537"/>
        <v>0,0241827207854139-0,985094832521755i</v>
      </c>
      <c r="CK299" s="240" t="str">
        <f t="shared" ca="1" si="538"/>
        <v>0,974726237737378-0,144586979054084i</v>
      </c>
      <c r="CL299" s="240" t="str">
        <f t="shared" ca="1" si="539"/>
        <v>0,309099356470446+0,935657106463263i</v>
      </c>
      <c r="CM299" s="240" t="str">
        <f t="shared" ca="1" si="540"/>
        <v>-0,869037818143754+0,464510391360185i</v>
      </c>
      <c r="CN299" s="240" t="str">
        <f t="shared" ca="1" si="541"/>
        <v>-0,606244050058638-0,776829958751687i</v>
      </c>
      <c r="CO299" s="240" t="str">
        <f t="shared" ca="1" si="542"/>
        <v>0,661748562448168-0,73012702534794i</v>
      </c>
      <c r="CP299" s="240" t="str">
        <f t="shared" ca="1" si="543"/>
        <v>0,832511618299876+0,527182168174693i</v>
      </c>
      <c r="CQ299" s="240" t="str">
        <f t="shared" ca="1" si="544"/>
        <v>-0,377093045089066+0,91038314373186i</v>
      </c>
      <c r="CR299" s="240" t="str">
        <f t="shared" ca="1" si="545"/>
        <v>-0,96144869675336-0,215900524679569i</v>
      </c>
      <c r="CS299" s="240" t="str">
        <f t="shared" ca="1" si="546"/>
        <v>0,0483508748035802-0,984204666698638i</v>
      </c>
      <c r="CT299" s="240" t="str">
        <f t="shared" ca="1" si="547"/>
        <v>0,977981010512649-0,120622452811687i</v>
      </c>
      <c r="CU299" s="240" t="str">
        <f t="shared" ca="1" si="548"/>
        <v>0,286044086654516+0,942960981979442i</v>
      </c>
      <c r="CV299" s="240" t="str">
        <f t="shared" ca="1" si="549"/>
        <v>-0,880175735866249+0,443043233824823i</v>
      </c>
      <c r="CW299" s="240" t="str">
        <f t="shared" ca="1" si="550"/>
        <v>-0,586997099144101-0,791473965864993i</v>
      </c>
      <c r="CX299" s="240" t="str">
        <f t="shared" ca="1" si="551"/>
        <v>0,67946747033312-0,713667002042802i</v>
      </c>
      <c r="CY299" s="240" t="str">
        <f t="shared" ca="1" si="552"/>
        <v>0,819323183302905+0,547454248634572i</v>
      </c>
      <c r="CZ299" s="240" t="str">
        <f t="shared" ca="1" si="553"/>
        <v>-0,399321392488693+0,900854626755361i</v>
      </c>
      <c r="DA299" s="240" t="str">
        <f t="shared" ca="1" si="554"/>
        <v>-0,955860662266976-0,239430631658079i</v>
      </c>
      <c r="DB299" s="240" t="str">
        <f t="shared" ca="1" si="555"/>
        <v>0,0724899040627765-0,982721652786087i</v>
      </c>
      <c r="DC299" s="240" t="str">
        <f t="shared" ca="1" si="556"/>
        <v>0,980646684096255-0,0965852681140807i</v>
      </c>
      <c r="DD299" s="240" t="str">
        <f t="shared" ca="1" si="557"/>
        <v>0,262816514576664+0,949696853059661i</v>
      </c>
      <c r="DE299" s="240" t="str">
        <f t="shared" ca="1" si="558"/>
        <v>-0,890783468637328+0,421309203611909i</v>
      </c>
      <c r="DF299" s="240" t="str">
        <f t="shared" ca="1" si="559"/>
        <v>-0,567396563126275-0,805641218656381i</v>
      </c>
      <c r="DG299" s="240" t="str">
        <f t="shared" ca="1" si="560"/>
        <v>0,696777092420871-0,696777092421361i</v>
      </c>
      <c r="DH299" s="240" t="str">
        <f t="shared" ca="1" si="561"/>
        <v>0,805641218656232+0,567396563126487i</v>
      </c>
      <c r="DI299" s="240" t="str">
        <f t="shared" ca="1" si="562"/>
        <v>-0,421309203612142+0,890783468637216i</v>
      </c>
      <c r="DJ299" s="240" t="str">
        <f t="shared" ca="1" si="563"/>
        <v>-0,949696853059577-0,262816514576966i</v>
      </c>
      <c r="DK299" s="240" t="str">
        <f t="shared" ca="1" si="564"/>
        <v>0,0965852681143378-0,98064668409623i</v>
      </c>
      <c r="DL299" s="240" t="str">
        <f t="shared" ca="1" si="565"/>
        <v>0,982721652786106-0,0724899040625189i</v>
      </c>
      <c r="DM299" s="240" t="str">
        <f t="shared" ca="1" si="566"/>
        <v>0,239430631657774+0,955860662267053i</v>
      </c>
      <c r="DN299" s="240" t="str">
        <f t="shared" ca="1" si="567"/>
        <v>-0,900854626755466+0,399321392488457i</v>
      </c>
      <c r="DO299" s="240" t="str">
        <f t="shared" ca="1" si="568"/>
        <v>-0,547454248635149-0,819323183302519i</v>
      </c>
      <c r="DP299" s="240" t="str">
        <f t="shared" ca="1" si="569"/>
        <v>0,713667002042323-0,679467470333622i</v>
      </c>
      <c r="DQ299" s="240" t="str">
        <f t="shared" ca="1" si="570"/>
        <v>0,791473965864806+0,586997099144353i</v>
      </c>
      <c r="DR299" s="240" t="str">
        <f t="shared" ca="1" si="571"/>
        <v>-0,443043233825053+0,880175735866133i</v>
      </c>
      <c r="DS299" s="240" t="str">
        <f t="shared" ca="1" si="572"/>
        <v>-0,942960981979367-0,286044086654764i</v>
      </c>
      <c r="DT299" s="240" t="str">
        <f t="shared" ca="1" si="573"/>
        <v>0,120622452811943-0,977981010512617i</v>
      </c>
      <c r="DU299" s="240" t="str">
        <f t="shared" ca="1" si="574"/>
        <v>0,984204666698651-0,0483508748033222i</v>
      </c>
      <c r="DV299" s="240" t="str">
        <f t="shared" ca="1" si="575"/>
        <v>0,215900524679262+0,961448696753429i</v>
      </c>
      <c r="DW299" s="240" t="str">
        <f t="shared" ca="1" si="576"/>
        <v>-0,910383143731595+0,377093045089707i</v>
      </c>
      <c r="DX299" s="240" t="str">
        <f t="shared" ca="1" si="577"/>
        <v>-0,527182168175327-0,832511618299475i</v>
      </c>
      <c r="DY299" s="240" t="str">
        <f t="shared" ca="1" si="578"/>
        <v>0,730127025348115-0,661748562447977i</v>
      </c>
      <c r="DZ299" s="240" t="str">
        <f t="shared" ca="1" si="579"/>
        <v>0,776829958751528+0,606244050058842i</v>
      </c>
      <c r="EA299" s="240" t="str">
        <f t="shared" ca="1" si="580"/>
        <v>-0,464510391360462+0,869037818143605i</v>
      </c>
      <c r="EB299" s="240" t="str">
        <f t="shared" ca="1" si="581"/>
        <v>-0,935657106463164-0,309099356470745i</v>
      </c>
      <c r="EC299" s="240" t="str">
        <f t="shared" ca="1" si="582"/>
        <v>0,144586979054394-0,974726237737332i</v>
      </c>
      <c r="ED299" s="240" t="str">
        <f t="shared" ca="1" si="583"/>
        <v>0,985094832521761-0,0241827207851557i</v>
      </c>
      <c r="EE299" s="240" t="str">
        <f t="shared" ca="1" si="584"/>
        <v>0,192240367297779+0,966457590495757i</v>
      </c>
      <c r="EF299" s="240" t="str">
        <f t="shared" ca="1" si="585"/>
        <v>-0,919363279943318+0,354637550941117i</v>
      </c>
      <c r="EG299" s="240" t="str">
        <f t="shared" ca="1" si="586"/>
        <v>-0,506592532889913-0,845198579427244i</v>
      </c>
      <c r="EH299" s="240" t="str">
        <f t="shared" ca="1" si="587"/>
        <v>0,746147247434426-0,643631041973333i</v>
      </c>
      <c r="EI299" s="240" t="str">
        <f t="shared" ca="1" si="588"/>
        <v>0,761718018318647+0,625125822226504i</v>
      </c>
      <c r="EJ299" s="240" t="str">
        <f t="shared" ca="1" si="589"/>
        <v>-0,485697745205182+0,857376424534902i</v>
      </c>
      <c r="EK299" s="240" t="str">
        <f t="shared" ca="1" si="590"/>
        <v>-0,927789626092539-0,331968436392251i</v>
      </c>
      <c r="EL299" s="240" t="str">
        <f t="shared" ca="1" si="591"/>
        <v>0,168464411507008-0,970884326323814i</v>
      </c>
      <c r="EM299" s="240" t="str">
        <f t="shared" ca="1" si="592"/>
        <v>0,985391614052834-1,26510718280104E-13i</v>
      </c>
      <c r="EN299" s="240"/>
      <c r="EO299" s="240"/>
      <c r="EP299" s="240"/>
    </row>
    <row r="300" spans="1:146">
      <c r="A300" s="268">
        <f t="shared" si="461"/>
        <v>3.9062500000000026E-3</v>
      </c>
      <c r="B300" s="267">
        <v>200</v>
      </c>
      <c r="C300" s="266">
        <f t="shared" si="462"/>
        <v>40000</v>
      </c>
      <c r="N300" s="265">
        <f t="shared" ca="1" si="463"/>
        <v>1.0128145628795486</v>
      </c>
      <c r="O300" s="240">
        <f t="shared" ca="1" si="464"/>
        <v>-0.98718543712045137</v>
      </c>
      <c r="P300" s="240" t="str">
        <f t="shared" ca="1" si="465"/>
        <v>-0,19259032481746-0,968216945756168i</v>
      </c>
      <c r="Q300" s="240" t="str">
        <f t="shared" ca="1" si="466"/>
        <v>0,912040420148794-0,377779511458083i</v>
      </c>
      <c r="R300" s="240" t="str">
        <f t="shared" ca="1" si="467"/>
        <v>0,548450843334602+0,820814692673236i</v>
      </c>
      <c r="S300" s="240" t="str">
        <f t="shared" ca="1" si="468"/>
        <v>-0,698045516876482+0,698045516876473i</v>
      </c>
      <c r="T300" s="240" t="str">
        <f t="shared" ca="1" si="469"/>
        <v>-0,820814692673283-0,548450843334534i</v>
      </c>
      <c r="U300" s="241" t="str">
        <f t="shared" ca="1" si="470"/>
        <v>0,377779511458097-0,912040420148788i</v>
      </c>
      <c r="V300" s="240" t="str">
        <f t="shared" ca="1" si="471"/>
        <v>0,968216945756175+0,192590324817424i</v>
      </c>
      <c r="W300" s="240" t="str">
        <f t="shared" ca="1" si="472"/>
        <v>-1,37869661121422E-14+0,987185437120451i</v>
      </c>
      <c r="X300" s="240" t="str">
        <f t="shared" ca="1" si="473"/>
        <v>-0,968216945756161+0,192590324817494i</v>
      </c>
      <c r="Y300" s="240" t="str">
        <f t="shared" ca="1" si="474"/>
        <v>-0,377779511458068-0,9120404201488i</v>
      </c>
      <c r="Z300" s="240" t="str">
        <f t="shared" ca="1" si="475"/>
        <v>0,820814692673245-0,54845084333459i</v>
      </c>
      <c r="AA300" s="240" t="str">
        <f t="shared" ca="1" si="476"/>
        <v>0,69804551687646+0,698045516876495i</v>
      </c>
      <c r="AB300" s="240" t="str">
        <f t="shared" ca="1" si="477"/>
        <v>-0,548450843334548+0,820814692673273i</v>
      </c>
      <c r="AC300" s="240" t="str">
        <f t="shared" ca="1" si="478"/>
        <v>-0,912040420148784-0,377779511458107i</v>
      </c>
      <c r="AD300" s="240" t="str">
        <f t="shared" ca="1" si="479"/>
        <v>0,192590324817437-0,968216945756172i</v>
      </c>
      <c r="AE300" s="240" t="str">
        <f t="shared" ca="1" si="480"/>
        <v>0,987185437120451+2,75739322242844E-14i</v>
      </c>
      <c r="AF300" s="240" t="str">
        <f t="shared" ca="1" si="481"/>
        <v>0,19259032481748+0,968216945756164i</v>
      </c>
      <c r="AG300" s="240" t="str">
        <f t="shared" ca="1" si="482"/>
        <v>-0,912040420148806+0,377779511458055i</v>
      </c>
      <c r="AH300" s="240" t="str">
        <f t="shared" ca="1" si="483"/>
        <v>-0,548450843334579-0,820814692673252i</v>
      </c>
      <c r="AI300" s="240" t="str">
        <f t="shared" ca="1" si="484"/>
        <v>0,698045516876504-0,69804551687645i</v>
      </c>
      <c r="AJ300" s="240" t="str">
        <f t="shared" ca="1" si="485"/>
        <v>0,820814692673211+0,548450843334642i</v>
      </c>
      <c r="AK300" s="240" t="str">
        <f t="shared" ca="1" si="486"/>
        <v>-0,377779511458216+0,912040420148739i</v>
      </c>
      <c r="AL300" s="240" t="str">
        <f t="shared" ca="1" si="487"/>
        <v>-0,96821694575613-0,19259032481765i</v>
      </c>
      <c r="AM300" s="240" t="str">
        <f t="shared" ca="1" si="488"/>
        <v>2,44777756282715E-13-0,987185437120451i</v>
      </c>
      <c r="AN300" s="240" t="str">
        <f t="shared" ca="1" si="489"/>
        <v>0,968216945756225-0,192590324817171i</v>
      </c>
      <c r="AO300" s="240" t="str">
        <f t="shared" ca="1" si="490"/>
        <v>0,377779511457764+0,912040420148926i</v>
      </c>
      <c r="AP300" s="240" t="str">
        <f t="shared" ca="1" si="491"/>
        <v>-0,820814692673474+0,548450843334246i</v>
      </c>
      <c r="AQ300" s="240" t="str">
        <f t="shared" ca="1" si="492"/>
        <v>-0,698045516876168-0,698045516876787i</v>
      </c>
      <c r="AR300" s="240" t="str">
        <f t="shared" ca="1" si="493"/>
        <v>-0,698045516876168-0,698045516876787i</v>
      </c>
      <c r="AS300" s="240" t="str">
        <f t="shared" ca="1" si="494"/>
        <v>0,912040420148962+0,377779511457678i</v>
      </c>
      <c r="AT300" s="240" t="str">
        <f t="shared" ca="1" si="495"/>
        <v>-0,192590324817079+0,968216945756243i</v>
      </c>
      <c r="AU300" s="240" t="str">
        <f t="shared" ca="1" si="496"/>
        <v>-0,987185437120451+3,37657102620125E-13i</v>
      </c>
      <c r="AV300" s="240" t="str">
        <f t="shared" ca="1" si="497"/>
        <v>-0,192590324817741-0,968216945756112i</v>
      </c>
      <c r="AW300" s="240" t="str">
        <f t="shared" ca="1" si="498"/>
        <v>0,912040420148703-0,377779511458302i</v>
      </c>
      <c r="AX300" s="240" t="str">
        <f t="shared" ca="1" si="499"/>
        <v>0,548450843334719+0,820814692673159i</v>
      </c>
      <c r="AY300" s="240" t="str">
        <f t="shared" ca="1" si="500"/>
        <v>-0,698045516876385+0,69804551687657i</v>
      </c>
      <c r="AZ300" s="240" t="str">
        <f t="shared" ca="1" si="501"/>
        <v>-0,820814692673305-0,548450843334502i</v>
      </c>
      <c r="BA300" s="240" t="str">
        <f t="shared" ca="1" si="502"/>
        <v>0,37777951145806-0,912040420148803i</v>
      </c>
      <c r="BB300" s="240" t="str">
        <f t="shared" ca="1" si="503"/>
        <v>0,968216945756163+0,192590324817485i</v>
      </c>
      <c r="BC300" s="240" t="str">
        <f t="shared" ca="1" si="504"/>
        <v>-7,59492049726519E-14+0,987185437120451i</v>
      </c>
      <c r="BD300" s="240" t="str">
        <f t="shared" ca="1" si="505"/>
        <v>-0,968216945756193+0,192590324817336i</v>
      </c>
      <c r="BE300" s="240" t="str">
        <f t="shared" ca="1" si="506"/>
        <v>-0,37777951145792-0,912040420148861i</v>
      </c>
      <c r="BF300" s="240" t="str">
        <f t="shared" ca="1" si="507"/>
        <v>0,820814692673388-0,548450843334375i</v>
      </c>
      <c r="BG300" s="240" t="str">
        <f t="shared" ca="1" si="508"/>
        <v>0,698045516876277+0,698045516876677i</v>
      </c>
      <c r="BH300" s="240" t="str">
        <f t="shared" ca="1" si="509"/>
        <v>-0,548450843334845+0,820814692673075i</v>
      </c>
      <c r="BI300" s="240" t="str">
        <f t="shared" ca="1" si="510"/>
        <v>-0,912040420148645-0,377779511458442i</v>
      </c>
      <c r="BJ300" s="240" t="str">
        <f t="shared" ca="1" si="511"/>
        <v>0,19259032481789-0,968216945756082i</v>
      </c>
      <c r="BK300" s="240" t="str">
        <f t="shared" ca="1" si="512"/>
        <v>0,987185437120451+4,89555512565428E-13i</v>
      </c>
      <c r="BL300" s="240" t="str">
        <f t="shared" ca="1" si="513"/>
        <v>0,192590324817893+0,968216945756081i</v>
      </c>
      <c r="BM300" s="240" t="str">
        <f t="shared" ca="1" si="514"/>
        <v>-0,912040420148644+0,377779511458445i</v>
      </c>
      <c r="BN300" s="240" t="str">
        <f t="shared" ca="1" si="515"/>
        <v>-0,548450843334847-0,820814692673073i</v>
      </c>
      <c r="BO300" s="240" t="str">
        <f t="shared" ca="1" si="516"/>
        <v>0,698045516876275-0,698045516876679i</v>
      </c>
      <c r="BP300" s="240" t="str">
        <f t="shared" ca="1" si="517"/>
        <v>0,82081469267339+0,548450843334372i</v>
      </c>
      <c r="BQ300" s="240" t="str">
        <f t="shared" ca="1" si="518"/>
        <v>-0,377779511457917+0,912040420148862i</v>
      </c>
      <c r="BR300" s="240" t="str">
        <f t="shared" ca="1" si="519"/>
        <v>-0,968216945756193-0,192590324817334i</v>
      </c>
      <c r="BS300" s="240" t="str">
        <f t="shared" ca="1" si="520"/>
        <v>-7,88505975135286E-14-0,987185437120451i</v>
      </c>
      <c r="BT300" s="240" t="str">
        <f t="shared" ca="1" si="521"/>
        <v>0,968216945756162-0,192590324817488i</v>
      </c>
      <c r="BU300" s="240" t="str">
        <f t="shared" ca="1" si="522"/>
        <v>0,377779511458063+0,912040420148802i</v>
      </c>
      <c r="BV300" s="240" t="str">
        <f t="shared" ca="1" si="523"/>
        <v>-0,820814692673303+0,548450843334504i</v>
      </c>
      <c r="BW300" s="240" t="str">
        <f t="shared" ca="1" si="524"/>
        <v>-0,698045516876387-0,698045516876568i</v>
      </c>
      <c r="BX300" s="240" t="str">
        <f t="shared" ca="1" si="525"/>
        <v>0,548450843334717-0,82081469267316i</v>
      </c>
      <c r="BY300" s="240" t="str">
        <f t="shared" ca="1" si="526"/>
        <v>0,912040420148704+0,377779511458299i</v>
      </c>
      <c r="BZ300" s="240" t="str">
        <f t="shared" ca="1" si="527"/>
        <v>-0,192590324817738+0,968216945756112i</v>
      </c>
      <c r="CA300" s="240" t="str">
        <f t="shared" ca="1" si="528"/>
        <v>-0,987185437120451-3,34755710079248E-13i</v>
      </c>
      <c r="CB300" s="240" t="str">
        <f t="shared" ca="1" si="529"/>
        <v>-0,192590324817082-0,968216945756243i</v>
      </c>
      <c r="CC300" s="240" t="str">
        <f t="shared" ca="1" si="530"/>
        <v>0,912040420148961-0,377779511457681i</v>
      </c>
      <c r="CD300" s="240" t="str">
        <f t="shared" ca="1" si="531"/>
        <v>0,54845084333416+0,820814692673533i</v>
      </c>
      <c r="CE300" s="240" t="str">
        <f t="shared" ca="1" si="532"/>
        <v>-0,698045516876146+0,698045516876808i</v>
      </c>
      <c r="CF300" s="240" t="str">
        <f t="shared" ca="1" si="533"/>
        <v>-0,820814692673492-0,54845084333422i</v>
      </c>
      <c r="CG300" s="240" t="str">
        <f t="shared" ca="1" si="534"/>
        <v>0,377779511457748-0,912040420148932i</v>
      </c>
      <c r="CH300" s="240" t="str">
        <f t="shared" ca="1" si="535"/>
        <v>0,968216945756228+0,192590324817154i</v>
      </c>
      <c r="CI300" s="240" t="str">
        <f t="shared" ca="1" si="536"/>
        <v>2,61707897647473E-13+0,987185437120451i</v>
      </c>
      <c r="CJ300" s="240" t="str">
        <f t="shared" ca="1" si="537"/>
        <v>-0,968216945756127+0,192590324817667i</v>
      </c>
      <c r="CK300" s="240" t="str">
        <f t="shared" ca="1" si="538"/>
        <v>-0,377779511458232-0,912040420148732i</v>
      </c>
      <c r="CL300" s="240" t="str">
        <f t="shared" ca="1" si="539"/>
        <v>0,820814692673201-0,548450843334656i</v>
      </c>
      <c r="CM300" s="240" t="str">
        <f t="shared" ca="1" si="540"/>
        <v>0,698045516876516+0,698045516876438i</v>
      </c>
      <c r="CN300" s="240" t="str">
        <f t="shared" ca="1" si="541"/>
        <v>-0,548450843334565+0,820814692673262i</v>
      </c>
      <c r="CO300" s="240" t="str">
        <f t="shared" ca="1" si="542"/>
        <v>-0,912040420148774-0,37777951145813i</v>
      </c>
      <c r="CP300" s="240" t="str">
        <f t="shared" ca="1" si="543"/>
        <v>0,19259032481756-0,968216945756148i</v>
      </c>
      <c r="CQ300" s="240" t="str">
        <f t="shared" ca="1" si="544"/>
        <v>0,987185437120451+1,51898409945304E-13i</v>
      </c>
      <c r="CR300" s="240" t="str">
        <f t="shared" ca="1" si="545"/>
        <v>0,192590324817262+0,968216945756208i</v>
      </c>
      <c r="CS300" s="240" t="str">
        <f t="shared" ca="1" si="546"/>
        <v>-0,912040420148891+0,37777951145785i</v>
      </c>
      <c r="CT300" s="240" t="str">
        <f t="shared" ca="1" si="547"/>
        <v>-0,548450843334312-0,820814692673431i</v>
      </c>
      <c r="CU300" s="240" t="str">
        <f t="shared" ca="1" si="548"/>
        <v>0,698045516876731-0,698045516876224i</v>
      </c>
      <c r="CV300" s="240" t="str">
        <f t="shared" ca="1" si="549"/>
        <v>0,820814692673032+0,548450843334908i</v>
      </c>
      <c r="CW300" s="240" t="str">
        <f t="shared" ca="1" si="550"/>
        <v>-0,377779511458513+0,912040420148616i</v>
      </c>
      <c r="CX300" s="240" t="str">
        <f t="shared" ca="1" si="551"/>
        <v>-0,968216945756067-0,192590324817965i</v>
      </c>
      <c r="CY300" s="240" t="str">
        <f t="shared" ca="1" si="552"/>
        <v>-4,44565197781417E-13-0,987185437120451i</v>
      </c>
      <c r="CZ300" s="240" t="str">
        <f t="shared" ca="1" si="553"/>
        <v>0,968216945756091-0,192590324817847i</v>
      </c>
      <c r="DA300" s="240" t="str">
        <f t="shared" ca="1" si="554"/>
        <v>0,377779511458401+0,912040420148663i</v>
      </c>
      <c r="DB300" s="240" t="str">
        <f t="shared" ca="1" si="555"/>
        <v>-0,820814692673099+0,548450843334808i</v>
      </c>
      <c r="DC300" s="240" t="str">
        <f t="shared" ca="1" si="556"/>
        <v>-0,698045516876646-0,698045516876309i</v>
      </c>
      <c r="DD300" s="240" t="str">
        <f t="shared" ca="1" si="557"/>
        <v>0,548450843334413-0,820814692673364i</v>
      </c>
      <c r="DE300" s="240" t="str">
        <f t="shared" ca="1" si="558"/>
        <v>0,912040420148844+0,377779511457962i</v>
      </c>
      <c r="DF300" s="240" t="str">
        <f t="shared" ca="1" si="559"/>
        <v>-0,19259032481738+0,968216945756184i</v>
      </c>
      <c r="DG300" s="240" t="str">
        <f t="shared" ca="1" si="560"/>
        <v>-0,987185437120451+3,09588901886405E-14i</v>
      </c>
      <c r="DH300" s="240" t="str">
        <f t="shared" ca="1" si="561"/>
        <v>-0,192590324817441-0,968216945756172i</v>
      </c>
      <c r="DI300" s="240" t="str">
        <f t="shared" ca="1" si="562"/>
        <v>0,912040420148821-0,377779511458019i</v>
      </c>
      <c r="DJ300" s="240" t="str">
        <f t="shared" ca="1" si="563"/>
        <v>0,548450843334464+0,820814692673329i</v>
      </c>
      <c r="DK300" s="240" t="str">
        <f t="shared" ca="1" si="564"/>
        <v>-0,698045516876601+0,698045516876353i</v>
      </c>
      <c r="DL300" s="240" t="str">
        <f t="shared" ca="1" si="565"/>
        <v>-0,820814692673134-0,548450843334756i</v>
      </c>
      <c r="DM300" s="240" t="str">
        <f t="shared" ca="1" si="566"/>
        <v>0,377779511458344-0,912040420148686i</v>
      </c>
      <c r="DN300" s="240" t="str">
        <f t="shared" ca="1" si="567"/>
        <v>0,968216945756103+0,192590324817786i</v>
      </c>
      <c r="DO300" s="240" t="str">
        <f t="shared" ca="1" si="568"/>
        <v>-3,82647417404136E-13+0,987185437120451i</v>
      </c>
      <c r="DP300" s="240" t="str">
        <f t="shared" ca="1" si="569"/>
        <v>-0,968216945756263+0,19259032481698i</v>
      </c>
      <c r="DQ300" s="240" t="str">
        <f t="shared" ca="1" si="570"/>
        <v>-0,377779511458518-0,912040420148613i</v>
      </c>
      <c r="DR300" s="240" t="str">
        <f t="shared" ca="1" si="571"/>
        <v>0,820814692673029-0,548450843334913i</v>
      </c>
      <c r="DS300" s="240" t="str">
        <f t="shared" ca="1" si="572"/>
        <v>0,698045516876735+0,698045516876219i</v>
      </c>
      <c r="DT300" s="240" t="str">
        <f t="shared" ca="1" si="573"/>
        <v>-0,548450843334307+0,820814692673434i</v>
      </c>
      <c r="DU300" s="240" t="str">
        <f t="shared" ca="1" si="574"/>
        <v>-0,912040420148893-0,377779511457844i</v>
      </c>
      <c r="DV300" s="240" t="str">
        <f t="shared" ca="1" si="575"/>
        <v>0,192590324817256-0,968216945756209i</v>
      </c>
      <c r="DW300" s="240" t="str">
        <f t="shared" ca="1" si="576"/>
        <v>0,987185437120451-1,57701195027058E-13i</v>
      </c>
      <c r="DX300" s="240" t="str">
        <f t="shared" ca="1" si="577"/>
        <v>0,192590324817566+0,968216945756146i</v>
      </c>
      <c r="DY300" s="240" t="str">
        <f t="shared" ca="1" si="578"/>
        <v>-0,912040420148772+0,377779511458136i</v>
      </c>
      <c r="DZ300" s="240" t="str">
        <f t="shared" ca="1" si="579"/>
        <v>-0,548450843334569-0,820814692673259i</v>
      </c>
      <c r="EA300" s="240" t="str">
        <f t="shared" ca="1" si="580"/>
        <v>0,698045516876512-0,698045516876442i</v>
      </c>
      <c r="EB300" s="240" t="str">
        <f t="shared" ca="1" si="581"/>
        <v>0,820814692673205+0,548450843334651i</v>
      </c>
      <c r="EC300" s="240" t="str">
        <f t="shared" ca="1" si="582"/>
        <v>-0,377779511458227+0,912040420148735i</v>
      </c>
      <c r="ED300" s="240" t="str">
        <f t="shared" ca="1" si="583"/>
        <v>-0,968216945756128-0,192590324817661i</v>
      </c>
      <c r="EE300" s="240" t="str">
        <f t="shared" ca="1" si="584"/>
        <v>2,5590511256572E-13-0,987185437120451i</v>
      </c>
      <c r="EF300" s="240" t="str">
        <f t="shared" ca="1" si="585"/>
        <v>0,968216945756227-0,19259032481716i</v>
      </c>
      <c r="EG300" s="240" t="str">
        <f t="shared" ca="1" si="586"/>
        <v>0,377779511457753+0,91204042014893i</v>
      </c>
      <c r="EH300" s="240" t="str">
        <f t="shared" ca="1" si="587"/>
        <v>-0,820814692673488+0,548450843334225i</v>
      </c>
      <c r="EI300" s="240" t="str">
        <f t="shared" ca="1" si="588"/>
        <v>-0,69804551687615-0,698045516876804i</v>
      </c>
      <c r="EJ300" s="240" t="str">
        <f t="shared" ca="1" si="589"/>
        <v>0,548450843334994-0,820814692672975i</v>
      </c>
      <c r="EK300" s="240" t="str">
        <f t="shared" ca="1" si="590"/>
        <v>0,912040420148963+0,377779511457675i</v>
      </c>
      <c r="EL300" s="240" t="str">
        <f t="shared" ca="1" si="591"/>
        <v>-0,192590324817077+0,968216945756244i</v>
      </c>
      <c r="EM300" s="240" t="str">
        <f t="shared" ca="1" si="592"/>
        <v>-0,987185437120451+3,40558495161002E-13i</v>
      </c>
      <c r="EN300" s="240"/>
      <c r="EO300" s="240"/>
      <c r="EP300" s="240"/>
    </row>
    <row r="301" spans="1:146">
      <c r="A301" s="268">
        <f t="shared" si="461"/>
        <v>3.9257812500000022E-3</v>
      </c>
      <c r="B301" s="267">
        <v>201</v>
      </c>
      <c r="C301" s="266">
        <f t="shared" si="462"/>
        <v>40200</v>
      </c>
      <c r="N301" s="265">
        <f t="shared" ca="1" si="463"/>
        <v>1.011420841436776</v>
      </c>
      <c r="O301" s="240">
        <f t="shared" ca="1" si="464"/>
        <v>-0.98857915856322409</v>
      </c>
      <c r="P301" s="240" t="str">
        <f t="shared" ca="1" si="465"/>
        <v>-0,216598919634435-0,964558790721834i</v>
      </c>
      <c r="Q301" s="240" t="str">
        <f t="shared" ca="1" si="466"/>
        <v>0,893664974746139-0,422672054502726i</v>
      </c>
      <c r="R301" s="240" t="str">
        <f t="shared" ca="1" si="467"/>
        <v>0,608205128137736+0,779342848079414i</v>
      </c>
      <c r="S301" s="240" t="str">
        <f t="shared" ca="1" si="468"/>
        <v>-0,627147979056649+0,764182023545918i</v>
      </c>
      <c r="T301" s="240" t="str">
        <f t="shared" ca="1" si="469"/>
        <v>-0,883022928084081-0,444476389950453i</v>
      </c>
      <c r="U301" s="241" t="str">
        <f t="shared" ca="1" si="470"/>
        <v>0,24020514179634-0,958952680063084i</v>
      </c>
      <c r="V301" s="240" t="str">
        <f t="shared" ca="1" si="471"/>
        <v>0,988281417003343+0,0242609470432466i</v>
      </c>
      <c r="W301" s="240" t="str">
        <f t="shared" ca="1" si="472"/>
        <v>0,192862226382553+0,969583887232217i</v>
      </c>
      <c r="X301" s="240" t="str">
        <f t="shared" ca="1" si="473"/>
        <v>-0,903768711043687+0,400613117214107i</v>
      </c>
      <c r="Y301" s="240" t="str">
        <f t="shared" ca="1" si="474"/>
        <v>-0,58889591719181-0,794034225622793i</v>
      </c>
      <c r="Z301" s="240" t="str">
        <f t="shared" ca="1" si="475"/>
        <v>0,645713059483626-0,748560884335982i</v>
      </c>
      <c r="AA301" s="240" t="str">
        <f t="shared" ca="1" si="476"/>
        <v>0,871848981428527+0,466012989440864i</v>
      </c>
      <c r="AB301" s="240" t="str">
        <f t="shared" ca="1" si="477"/>
        <v>-0,263666673362606+0,952768932167433i</v>
      </c>
      <c r="AC301" s="240" t="str">
        <f t="shared" ca="1" si="478"/>
        <v>-0,98738837167208-0,048507280199268i</v>
      </c>
      <c r="AD301" s="240" t="str">
        <f t="shared" ca="1" si="479"/>
        <v>-0,169009360137002-0,974024942664022i</v>
      </c>
      <c r="AE301" s="240" t="str">
        <f t="shared" ca="1" si="480"/>
        <v>0,913328050863777-0,378312865563605i</v>
      </c>
      <c r="AF301" s="240" t="str">
        <f t="shared" ca="1" si="481"/>
        <v>0,569231977365682+0,808247306639452i</v>
      </c>
      <c r="AG301" s="240" t="str">
        <f t="shared" ca="1" si="482"/>
        <v>-0,663889186508264+0,732488840039878i</v>
      </c>
      <c r="AH301" s="240" t="str">
        <f t="shared" ca="1" si="483"/>
        <v>-0,860149865547046-0,487268880131873i</v>
      </c>
      <c r="AI301" s="240" t="str">
        <f t="shared" ca="1" si="484"/>
        <v>0,286969381984055-0,946011271893343i</v>
      </c>
      <c r="AJ301" s="240" t="str">
        <f t="shared" ca="1" si="485"/>
        <v>0,985900560506577+0,0727243943831019i</v>
      </c>
      <c r="AK301" s="240" t="str">
        <f t="shared" ca="1" si="486"/>
        <v>0,145054688972774+0,977879281891473i</v>
      </c>
      <c r="AL301" s="240" t="str">
        <f t="shared" ca="1" si="487"/>
        <v>-0,922337236017632+0,35578473238874i</v>
      </c>
      <c r="AM301" s="240" t="str">
        <f t="shared" ca="1" si="488"/>
        <v>-0,549225153481023-0,821973529701121i</v>
      </c>
      <c r="AN301" s="240" t="str">
        <f t="shared" ca="1" si="489"/>
        <v>0,681665411511078-0,715975571856335i</v>
      </c>
      <c r="AO301" s="240" t="str">
        <f t="shared" ca="1" si="490"/>
        <v>0,84793262754978+0,5082312582694i</v>
      </c>
      <c r="AP301" s="240" t="str">
        <f t="shared" ca="1" si="491"/>
        <v>-0,310099230980178+0,938683769802735i</v>
      </c>
      <c r="AQ301" s="240" t="str">
        <f t="shared" ca="1" si="492"/>
        <v>-0,983818879708551-0,0968977021119957i</v>
      </c>
      <c r="AR301" s="240" t="str">
        <f t="shared" ca="1" si="493"/>
        <v>-0,983818879708551-0,0968977021119957i</v>
      </c>
      <c r="AS301" s="240" t="str">
        <f t="shared" ca="1" si="494"/>
        <v>0,93079083970872-0,333042287795271i</v>
      </c>
      <c r="AT301" s="240" t="str">
        <f t="shared" ca="1" si="495"/>
        <v>0,528887496901414+0,835204626643632i</v>
      </c>
      <c r="AU301" s="240" t="str">
        <f t="shared" ca="1" si="496"/>
        <v>-0,699031026759827+0,699031026759666i</v>
      </c>
      <c r="AV301" s="240" t="str">
        <f t="shared" ca="1" si="497"/>
        <v>-0,835204626643525-0,528887496901583i</v>
      </c>
      <c r="AW301" s="240" t="str">
        <f t="shared" ca="1" si="498"/>
        <v>0,33304228779456-0,930790839708975i</v>
      </c>
      <c r="AX301" s="240" t="str">
        <f t="shared" ca="1" si="499"/>
        <v>0,981144583204841+0,121012642287369i</v>
      </c>
      <c r="AY301" s="240" t="str">
        <f t="shared" ca="1" si="500"/>
        <v>0,0968977021117686+0,983818879708573i</v>
      </c>
      <c r="AZ301" s="240" t="str">
        <f t="shared" ca="1" si="501"/>
        <v>-0,938683769802798+0,310099230979989i</v>
      </c>
      <c r="BA301" s="240" t="str">
        <f t="shared" ca="1" si="502"/>
        <v>-0,508231258269204-0,847932627549898i</v>
      </c>
      <c r="BB301" s="240" t="str">
        <f t="shared" ca="1" si="503"/>
        <v>0,715975571855795-0,681665411511645i</v>
      </c>
      <c r="BC301" s="240" t="str">
        <f t="shared" ca="1" si="504"/>
        <v>0,821973529701001+0,549225153481201i</v>
      </c>
      <c r="BD301" s="240" t="str">
        <f t="shared" ca="1" si="505"/>
        <v>-0,355784732388953+0,92233723601755i</v>
      </c>
      <c r="BE301" s="240" t="str">
        <f t="shared" ca="1" si="506"/>
        <v>-0,977879281891442-0,145054688972986i</v>
      </c>
      <c r="BF301" s="240" t="str">
        <f t="shared" ca="1" si="507"/>
        <v>-0,072724394383883-0,985900560506519i</v>
      </c>
      <c r="BG301" s="240" t="str">
        <f t="shared" ca="1" si="508"/>
        <v>0,946011271893292-0,286969381984227i</v>
      </c>
      <c r="BH301" s="240" t="str">
        <f t="shared" ca="1" si="509"/>
        <v>0,487268880131846+0,860149865547062i</v>
      </c>
      <c r="BI301" s="240" t="str">
        <f t="shared" ca="1" si="510"/>
        <v>-0,732488840040023+0,663889186508106i</v>
      </c>
      <c r="BJ301" s="240" t="str">
        <f t="shared" ca="1" si="511"/>
        <v>-0,808247306639207-0,569231977366029i</v>
      </c>
      <c r="BK301" s="240" t="str">
        <f t="shared" ca="1" si="512"/>
        <v>0,378312865563258-0,91332805086392i</v>
      </c>
      <c r="BL301" s="240" t="str">
        <f t="shared" ca="1" si="513"/>
        <v>0,974024942664034+0,169009360136937i</v>
      </c>
      <c r="BM301" s="240" t="str">
        <f t="shared" ca="1" si="514"/>
        <v>0,0485072801991524+0,987388371672085i</v>
      </c>
      <c r="BN301" s="240" t="str">
        <f t="shared" ca="1" si="515"/>
        <v>-0,95276893216752+0,263666673362292i</v>
      </c>
      <c r="BO301" s="240" t="str">
        <f t="shared" ca="1" si="516"/>
        <v>-0,466012989441263-0,871848981428314i</v>
      </c>
      <c r="BP301" s="240" t="str">
        <f t="shared" ca="1" si="517"/>
        <v>0,74856088433587-0,645713059483756i</v>
      </c>
      <c r="BQ301" s="240" t="str">
        <f t="shared" ca="1" si="518"/>
        <v>0,794034225622787+0,588895917191818i</v>
      </c>
      <c r="BR301" s="240" t="str">
        <f t="shared" ca="1" si="519"/>
        <v>-0,400613117214284+0,903768711043609i</v>
      </c>
      <c r="BS301" s="240" t="str">
        <f t="shared" ca="1" si="520"/>
        <v>-0,969583887232133-0,192862226382976i</v>
      </c>
      <c r="BT301" s="240" t="str">
        <f t="shared" ca="1" si="521"/>
        <v>-0,0242609470436435-0,988281417003334i</v>
      </c>
      <c r="BU301" s="240" t="str">
        <f t="shared" ca="1" si="522"/>
        <v>0,958952680063069-0,240205141796401i</v>
      </c>
      <c r="BV301" s="240" t="str">
        <f t="shared" ca="1" si="523"/>
        <v>0,444476389950347+0,883022928084135i</v>
      </c>
      <c r="BW301" s="240" t="str">
        <f t="shared" ca="1" si="524"/>
        <v>-0,764182023546109+0,627147979056415i</v>
      </c>
      <c r="BX301" s="240" t="str">
        <f t="shared" ca="1" si="525"/>
        <v>-0,779342848079705-0,608205128137364i</v>
      </c>
      <c r="BY301" s="240" t="str">
        <f t="shared" ca="1" si="526"/>
        <v>0,422672054502516-0,893664974746238i</v>
      </c>
      <c r="BZ301" s="240" t="str">
        <f t="shared" ca="1" si="527"/>
        <v>0,964558790721828+0,216598919634461i</v>
      </c>
      <c r="CA301" s="240" t="str">
        <f t="shared" ca="1" si="528"/>
        <v>-2,28168650099205E-13+0,988579158563224i</v>
      </c>
      <c r="CB301" s="240" t="str">
        <f t="shared" ca="1" si="529"/>
        <v>-0,964558790721928+0,216598919634015i</v>
      </c>
      <c r="CC301" s="240" t="str">
        <f t="shared" ca="1" si="530"/>
        <v>-0,422672054503018-0,893664974746001i</v>
      </c>
      <c r="CD301" s="240" t="str">
        <f t="shared" ca="1" si="531"/>
        <v>0,779342848079363-0,608205128137801i</v>
      </c>
      <c r="CE301" s="240" t="str">
        <f t="shared" ca="1" si="532"/>
        <v>0,764182023545856+0,627147979056725i</v>
      </c>
      <c r="CF301" s="240" t="str">
        <f t="shared" ca="1" si="533"/>
        <v>-0,444476389950754+0,88302292808393i</v>
      </c>
      <c r="CG301" s="240" t="str">
        <f t="shared" ca="1" si="534"/>
        <v>-0,958952680063204-0,240205141795864i</v>
      </c>
      <c r="CH301" s="240" t="str">
        <f t="shared" ca="1" si="535"/>
        <v>0,0242609470430885-0,988281417003347i</v>
      </c>
      <c r="CI301" s="240" t="str">
        <f t="shared" ca="1" si="536"/>
        <v>0,969583887232222-0,192862226382528i</v>
      </c>
      <c r="CJ301" s="240" t="str">
        <f t="shared" ca="1" si="537"/>
        <v>0,400613117213919+0,903768711043771i</v>
      </c>
      <c r="CK301" s="240" t="str">
        <f t="shared" ca="1" si="538"/>
        <v>-0,794034225623026+0,588895917191497i</v>
      </c>
      <c r="CL301" s="240" t="str">
        <f t="shared" ca="1" si="539"/>
        <v>-0,748560884336232-0,645713059483336i</v>
      </c>
      <c r="CM301" s="240" t="str">
        <f t="shared" ca="1" si="540"/>
        <v>0,466012989440774-0,871848981428576i</v>
      </c>
      <c r="CN301" s="240" t="str">
        <f t="shared" ca="1" si="541"/>
        <v>0,952768932167398+0,263666673362732i</v>
      </c>
      <c r="CO301" s="240" t="str">
        <f t="shared" ca="1" si="542"/>
        <v>-0,04850728019958+0,987388371672065i</v>
      </c>
      <c r="CP301" s="240" t="str">
        <f t="shared" ca="1" si="543"/>
        <v>-0,974024942663944+0,169009360137456i</v>
      </c>
      <c r="CQ301" s="240" t="str">
        <f t="shared" ca="1" si="544"/>
        <v>-0,378312865563771-0,913328050863708i</v>
      </c>
      <c r="CR301" s="240" t="str">
        <f t="shared" ca="1" si="545"/>
        <v>0,808247306639454-0,569231977365679i</v>
      </c>
      <c r="CS301" s="240" t="str">
        <f t="shared" ca="1" si="546"/>
        <v>0,732488840039716+0,663889186508444i</v>
      </c>
      <c r="CT301" s="240" t="str">
        <f t="shared" ca="1" si="547"/>
        <v>-0,487268880132243+0,860149865546837i</v>
      </c>
      <c r="CU301" s="240" t="str">
        <f t="shared" ca="1" si="548"/>
        <v>-0,946011271893444-0,286969381983722i</v>
      </c>
      <c r="CV301" s="240" t="str">
        <f t="shared" ca="1" si="549"/>
        <v>0,0727243943833294-0,985900560506561i</v>
      </c>
      <c r="CW301" s="240" t="str">
        <f t="shared" ca="1" si="550"/>
        <v>0,977879281891505-0,145054688972563i</v>
      </c>
      <c r="CX301" s="240" t="str">
        <f t="shared" ca="1" si="551"/>
        <v>0,355784732388554+0,922337236017704i</v>
      </c>
      <c r="CY301" s="240" t="str">
        <f t="shared" ca="1" si="552"/>
        <v>-0,821973529701255+0,549225153480822i</v>
      </c>
      <c r="CZ301" s="240" t="str">
        <f t="shared" ca="1" si="553"/>
        <v>-0,715975571856197-0,681665411511222i</v>
      </c>
      <c r="DA301" s="240" t="str">
        <f t="shared" ca="1" si="554"/>
        <v>0,508231258269596-0,847932627549663i</v>
      </c>
      <c r="DB301" s="240" t="str">
        <f t="shared" ca="1" si="555"/>
        <v>0,938683769802663+0,310099230980395i</v>
      </c>
      <c r="DC301" s="240" t="str">
        <f t="shared" ca="1" si="556"/>
        <v>-0,0968977021121948+0,983818879708531i</v>
      </c>
      <c r="DD301" s="240" t="str">
        <f t="shared" ca="1" si="557"/>
        <v>-0,981144583204773+0,12101264228792i</v>
      </c>
      <c r="DE301" s="240" t="str">
        <f t="shared" ca="1" si="558"/>
        <v>-0,333042287795083-0,930790839708787i</v>
      </c>
      <c r="DF301" s="240" t="str">
        <f t="shared" ca="1" si="559"/>
        <v>0,83520462664374-0,528887496901245i</v>
      </c>
      <c r="DG301" s="240" t="str">
        <f t="shared" ca="1" si="560"/>
        <v>0,699031026759505+0,699031026759989i</v>
      </c>
      <c r="DH301" s="240" t="str">
        <f t="shared" ca="1" si="561"/>
        <v>-0,528887496900921+0,835204626643944i</v>
      </c>
      <c r="DI301" s="240" t="str">
        <f t="shared" ca="1" si="562"/>
        <v>-0,930790839708898-0,333042287794775i</v>
      </c>
      <c r="DJ301" s="240" t="str">
        <f t="shared" ca="1" si="563"/>
        <v>0,121012642287595-0,981144583204813i</v>
      </c>
      <c r="DK301" s="240" t="str">
        <f t="shared" ca="1" si="564"/>
        <v>0,983818879708592-0,0968977021115695i</v>
      </c>
      <c r="DL301" s="240" t="str">
        <f t="shared" ca="1" si="565"/>
        <v>0,310099230979745+0,938683769802878i</v>
      </c>
      <c r="DM301" s="240" t="str">
        <f t="shared" ca="1" si="566"/>
        <v>-0,847932627549495+0,508231258269876i</v>
      </c>
      <c r="DN301" s="240" t="str">
        <f t="shared" ca="1" si="567"/>
        <v>-0,681665411511459-0,715975571855971i</v>
      </c>
      <c r="DO301" s="240" t="str">
        <f t="shared" ca="1" si="568"/>
        <v>0,549225153481344-0,821973529700907i</v>
      </c>
      <c r="DP301" s="240" t="str">
        <f t="shared" ca="1" si="569"/>
        <v>0,922337236017457+0,355784732389192i</v>
      </c>
      <c r="DQ301" s="240" t="str">
        <f t="shared" ca="1" si="570"/>
        <v>-0,145054688972239+0,977879281891553i</v>
      </c>
      <c r="DR301" s="240" t="str">
        <f t="shared" ca="1" si="571"/>
        <v>-0,985900560506536+0,0727243943836555i</v>
      </c>
      <c r="DS301" s="240" t="str">
        <f t="shared" ca="1" si="572"/>
        <v>-0,286969381984035-0,946011271893349i</v>
      </c>
      <c r="DT301" s="240" t="str">
        <f t="shared" ca="1" si="573"/>
        <v>0,860149865547147-0,487268880131696i</v>
      </c>
      <c r="DU301" s="240" t="str">
        <f t="shared" ca="1" si="574"/>
        <v>0,663889186508645+0,732488840039534i</v>
      </c>
      <c r="DV301" s="240" t="str">
        <f t="shared" ca="1" si="575"/>
        <v>-0,569231977365412+0,808247306639642i</v>
      </c>
      <c r="DW301" s="240" t="str">
        <f t="shared" ca="1" si="576"/>
        <v>-0,913328050863834-0,378312865563468i</v>
      </c>
      <c r="DX301" s="240" t="str">
        <f t="shared" ca="1" si="577"/>
        <v>0,169009360137134-0,974024942664i</v>
      </c>
      <c r="DY301" s="240" t="str">
        <f t="shared" ca="1" si="578"/>
        <v>0,987388371672095-0,0485072801989525i</v>
      </c>
      <c r="DZ301" s="240" t="str">
        <f t="shared" ca="1" si="579"/>
        <v>0,263666673362993+0,952768932167325i</v>
      </c>
      <c r="EA301" s="240" t="str">
        <f t="shared" ca="1" si="580"/>
        <v>-0,871848981428422+0,466012989441063i</v>
      </c>
      <c r="EB301" s="240" t="str">
        <f t="shared" ca="1" si="581"/>
        <v>-0,645713059483584-0,748560884336018i</v>
      </c>
      <c r="EC301" s="240" t="str">
        <f t="shared" ca="1" si="582"/>
        <v>0,588895917192002-0,794034225622651i</v>
      </c>
      <c r="ED301" s="240" t="str">
        <f t="shared" ca="1" si="583"/>
        <v>0,903768711043516+0,400613117214493i</v>
      </c>
      <c r="EE301" s="240" t="str">
        <f t="shared" ca="1" si="584"/>
        <v>-0,192862226382153+0,969583887232297i</v>
      </c>
      <c r="EF301" s="240" t="str">
        <f t="shared" ca="1" si="585"/>
        <v>-0,98828141700334+0,0242609470433592i</v>
      </c>
      <c r="EG301" s="240" t="str">
        <f t="shared" ca="1" si="586"/>
        <v>-0,24020514179618-0,958952680063125i</v>
      </c>
      <c r="EH301" s="240" t="str">
        <f t="shared" ca="1" si="587"/>
        <v>0,883022928084237-0,444476389950142i</v>
      </c>
      <c r="EI301" s="240" t="str">
        <f t="shared" ca="1" si="588"/>
        <v>0,627147979056239+0,764182023546254i</v>
      </c>
      <c r="EJ301" s="240" t="str">
        <f t="shared" ca="1" si="589"/>
        <v>-0,6082051281375+0,779342848079599i</v>
      </c>
      <c r="EK301" s="240" t="str">
        <f t="shared" ca="1" si="590"/>
        <v>-0,893664974746116-0,422672054502773i</v>
      </c>
      <c r="EL301" s="240" t="str">
        <f t="shared" ca="1" si="591"/>
        <v>0,216598919634684-0,964558790721779i</v>
      </c>
      <c r="EM301" s="240" t="str">
        <f t="shared" ca="1" si="592"/>
        <v>0,988579158563224+4,56337300198412E-13i</v>
      </c>
      <c r="EN301" s="240"/>
      <c r="EO301" s="240"/>
      <c r="EP301" s="240"/>
    </row>
    <row r="302" spans="1:146">
      <c r="A302" s="268">
        <f t="shared" si="461"/>
        <v>3.9453125000000018E-3</v>
      </c>
      <c r="B302" s="267">
        <v>202</v>
      </c>
      <c r="C302" s="266">
        <f t="shared" si="462"/>
        <v>40400</v>
      </c>
      <c r="N302" s="265">
        <f t="shared" ca="1" si="463"/>
        <v>1.0103074924735655</v>
      </c>
      <c r="O302" s="240">
        <f t="shared" ca="1" si="464"/>
        <v>-0.98969250752643445</v>
      </c>
      <c r="P302" s="240" t="str">
        <f t="shared" ca="1" si="465"/>
        <v>-0,240475663527683-0,960032663353119i</v>
      </c>
      <c r="Q302" s="240" t="str">
        <f t="shared" ca="1" si="466"/>
        <v>0,87283086755381-0,466537818509096i</v>
      </c>
      <c r="R302" s="240" t="str">
        <f t="shared" ca="1" si="467"/>
        <v>0,664636865974394+0,733313777207068i</v>
      </c>
      <c r="S302" s="240" t="str">
        <f t="shared" ca="1" si="468"/>
        <v>-0,54984369702419+0,822899245531756i</v>
      </c>
      <c r="T302" s="240" t="str">
        <f t="shared" ca="1" si="469"/>
        <v>-0,931839106817629-0,333417363763925i</v>
      </c>
      <c r="U302" s="241" t="str">
        <f t="shared" ca="1" si="470"/>
        <v>0,0970068293932903-0,98492686759222i</v>
      </c>
      <c r="V302" s="240" t="str">
        <f t="shared" ca="1" si="471"/>
        <v>0,978980580533298-0,145218051194225i</v>
      </c>
      <c r="W302" s="240" t="str">
        <f t="shared" ca="1" si="472"/>
        <v>0,378738925766195+0,914356651183459i</v>
      </c>
      <c r="X302" s="240" t="str">
        <f t="shared" ca="1" si="473"/>
        <v>-0,794928475895217+0,589559138394842i</v>
      </c>
      <c r="Y302" s="240" t="str">
        <f t="shared" ca="1" si="474"/>
        <v>-0,765042653932697-0,627854280161867i</v>
      </c>
      <c r="Z302" s="240" t="str">
        <f t="shared" ca="1" si="475"/>
        <v>0,423148072522729-0,894671430288383i</v>
      </c>
      <c r="AA302" s="240" t="str">
        <f t="shared" ca="1" si="476"/>
        <v>0,970675843507288+0,193079429990293i</v>
      </c>
      <c r="AB302" s="240" t="str">
        <f t="shared" ca="1" si="477"/>
        <v>0,0485619096435901+0,988500379557707i</v>
      </c>
      <c r="AC302" s="240" t="str">
        <f t="shared" ca="1" si="478"/>
        <v>-0,947076680423996+0,287292570128477i</v>
      </c>
      <c r="AD302" s="240" t="str">
        <f t="shared" ca="1" si="479"/>
        <v>-0,508803634026825-0,848887578808324i</v>
      </c>
      <c r="AE302" s="240" t="str">
        <f t="shared" ca="1" si="480"/>
        <v>0,699818283361442-0,699818283361478i</v>
      </c>
      <c r="AF302" s="240" t="str">
        <f t="shared" ca="1" si="481"/>
        <v>0,848887578808343+0,508803634026792i</v>
      </c>
      <c r="AG302" s="240" t="str">
        <f t="shared" ca="1" si="482"/>
        <v>-0,287292570128441+0,947076680424007i</v>
      </c>
      <c r="AH302" s="240" t="str">
        <f t="shared" ca="1" si="483"/>
        <v>-0,988500379557704-0,0485619096436507i</v>
      </c>
      <c r="AI302" s="240" t="str">
        <f t="shared" ca="1" si="484"/>
        <v>-0,193079429990234-0,9706758435073i</v>
      </c>
      <c r="AJ302" s="240" t="str">
        <f t="shared" ca="1" si="485"/>
        <v>0,89467143028849-0,423148072522502i</v>
      </c>
      <c r="AK302" s="240" t="str">
        <f t="shared" ca="1" si="486"/>
        <v>0,62785428016213+0,765042653932481i</v>
      </c>
      <c r="AL302" s="240" t="str">
        <f t="shared" ca="1" si="487"/>
        <v>-0,589559138394885+0,794928475895185i</v>
      </c>
      <c r="AM302" s="240" t="str">
        <f t="shared" ca="1" si="488"/>
        <v>-0,914356651183285-0,378738925766615i</v>
      </c>
      <c r="AN302" s="240" t="str">
        <f t="shared" ca="1" si="489"/>
        <v>0,145218051194091-0,978980580533318i</v>
      </c>
      <c r="AO302" s="240" t="str">
        <f t="shared" ca="1" si="490"/>
        <v>0,984926867592236-0,097006829393132i</v>
      </c>
      <c r="AP302" s="240" t="str">
        <f t="shared" ca="1" si="491"/>
        <v>0,333417363764334+0,931839106817482i</v>
      </c>
      <c r="AQ302" s="240" t="str">
        <f t="shared" ca="1" si="492"/>
        <v>-0,82289924553173+0,549843697024227i</v>
      </c>
      <c r="AR302" s="240" t="str">
        <f t="shared" ca="1" si="493"/>
        <v>-0,82289924553173+0,549843697024227i</v>
      </c>
      <c r="AS302" s="240" t="str">
        <f t="shared" ca="1" si="494"/>
        <v>0,466537818508898-0,872830867553915i</v>
      </c>
      <c r="AT302" s="240" t="str">
        <f t="shared" ca="1" si="495"/>
        <v>0,96003266335308+0,240475663527835i</v>
      </c>
      <c r="AU302" s="240" t="str">
        <f t="shared" ca="1" si="496"/>
        <v>4,45694865800001E-13+0,989692507526434i</v>
      </c>
      <c r="AV302" s="240" t="str">
        <f t="shared" ca="1" si="497"/>
        <v>-0,960032663353103+0,240475663527745i</v>
      </c>
      <c r="AW302" s="240" t="str">
        <f t="shared" ca="1" si="498"/>
        <v>-0,466537818508791-0,872830867553972i</v>
      </c>
      <c r="AX302" s="240" t="str">
        <f t="shared" ca="1" si="499"/>
        <v>0,733313777206916-0,664636865974562i</v>
      </c>
      <c r="AY302" s="240" t="str">
        <f t="shared" ca="1" si="500"/>
        <v>0,822899245531663+0,549843697024328i</v>
      </c>
      <c r="AZ302" s="240" t="str">
        <f t="shared" ca="1" si="501"/>
        <v>-0,333417363763521+0,931839106817773i</v>
      </c>
      <c r="BA302" s="240" t="str">
        <f t="shared" ca="1" si="502"/>
        <v>-0,984926867592224-0,0970068293932527i</v>
      </c>
      <c r="BB302" s="240" t="str">
        <f t="shared" ca="1" si="503"/>
        <v>-0,145218051193971-0,978980580533336i</v>
      </c>
      <c r="BC302" s="240" t="str">
        <f t="shared" ca="1" si="504"/>
        <v>0,914356651183332-0,378738925766503i</v>
      </c>
      <c r="BD302" s="240" t="str">
        <f t="shared" ca="1" si="505"/>
        <v>0,589559138394799+0,794928475895249i</v>
      </c>
      <c r="BE302" s="240" t="str">
        <f t="shared" ca="1" si="506"/>
        <v>-0,627854280162213+0,765042653932414i</v>
      </c>
      <c r="BF302" s="240" t="str">
        <f t="shared" ca="1" si="507"/>
        <v>-0,894671430288445-0,423148072522599i</v>
      </c>
      <c r="BG302" s="240" t="str">
        <f t="shared" ca="1" si="508"/>
        <v>0,193079429990533-0,97067584350724i</v>
      </c>
      <c r="BH302" s="240" t="str">
        <f t="shared" ca="1" si="509"/>
        <v>0,988500379557689-0,048561909643937i</v>
      </c>
      <c r="BI302" s="240" t="str">
        <f t="shared" ca="1" si="510"/>
        <v>0,287292570128433+0,947076680424009i</v>
      </c>
      <c r="BJ302" s="240" t="str">
        <f t="shared" ca="1" si="511"/>
        <v>-0,848887578808565+0,508803634026423i</v>
      </c>
      <c r="BK302" s="240" t="str">
        <f t="shared" ca="1" si="512"/>
        <v>-0,699818283361564-0,699818283361356i</v>
      </c>
      <c r="BL302" s="240" t="str">
        <f t="shared" ca="1" si="513"/>
        <v>0,508803634027013-0,848887578808211i</v>
      </c>
      <c r="BM302" s="240" t="str">
        <f t="shared" ca="1" si="514"/>
        <v>0,947076680424104+0,287292570128122i</v>
      </c>
      <c r="BN302" s="240" t="str">
        <f t="shared" ca="1" si="515"/>
        <v>-0,0485619096436129+0,988500379557705i</v>
      </c>
      <c r="BO302" s="240" t="str">
        <f t="shared" ca="1" si="516"/>
        <v>-0,970675843507369+0,193079429989884i</v>
      </c>
      <c r="BP302" s="240" t="str">
        <f t="shared" ca="1" si="517"/>
        <v>-0,423148072522892-0,894671430288306i</v>
      </c>
      <c r="BQ302" s="240" t="str">
        <f t="shared" ca="1" si="518"/>
        <v>0,765042653932851-0,62785428016168i</v>
      </c>
      <c r="BR302" s="240" t="str">
        <f t="shared" ca="1" si="519"/>
        <v>0,794928475895426+0,589559138394561i</v>
      </c>
      <c r="BS302" s="240" t="str">
        <f t="shared" ca="1" si="520"/>
        <v>-0,378738925766203+0,914356651183456i</v>
      </c>
      <c r="BT302" s="240" t="str">
        <f t="shared" ca="1" si="521"/>
        <v>-0,978980580533235-0,145218051194651i</v>
      </c>
      <c r="BU302" s="240" t="str">
        <f t="shared" ca="1" si="522"/>
        <v>-0,0970068293935476-0,984926867592195i</v>
      </c>
      <c r="BV302" s="240" t="str">
        <f t="shared" ca="1" si="523"/>
        <v>0,931839106817664-0,333417363763826i</v>
      </c>
      <c r="BW302" s="240" t="str">
        <f t="shared" ca="1" si="524"/>
        <v>0,549843697023755+0,822899245532046i</v>
      </c>
      <c r="BX302" s="240" t="str">
        <f t="shared" ca="1" si="525"/>
        <v>-0,664636865974342+0,733313777207114i</v>
      </c>
      <c r="BY302" s="240" t="str">
        <f t="shared" ca="1" si="526"/>
        <v>-0,872830867553661-0,466537818509373i</v>
      </c>
      <c r="BZ302" s="240" t="str">
        <f t="shared" ca="1" si="527"/>
        <v>0,240475663527403-0,960032663353188i</v>
      </c>
      <c r="CA302" s="240" t="str">
        <f t="shared" ca="1" si="528"/>
        <v>0,989692507526434+1,21245371877111E-13i</v>
      </c>
      <c r="CB302" s="240" t="str">
        <f t="shared" ca="1" si="529"/>
        <v>0,240475663527222+0,960032663353234i</v>
      </c>
      <c r="CC302" s="240" t="str">
        <f t="shared" ca="1" si="530"/>
        <v>-0,87283086755375+0,466537818509209i</v>
      </c>
      <c r="CD302" s="240" t="str">
        <f t="shared" ca="1" si="531"/>
        <v>-0,664636865974163-0,733313777207278i</v>
      </c>
      <c r="CE302" s="240" t="str">
        <f t="shared" ca="1" si="532"/>
        <v>0,549843697023957-0,822899245531911i</v>
      </c>
      <c r="CF302" s="240" t="str">
        <f t="shared" ca="1" si="533"/>
        <v>0,931839106817582+0,333417363764055i</v>
      </c>
      <c r="CG302" s="240" t="str">
        <f t="shared" ca="1" si="534"/>
        <v>-0,0970068293937889+0,984926867592171i</v>
      </c>
      <c r="CH302" s="240" t="str">
        <f t="shared" ca="1" si="535"/>
        <v>-0,97898058053327+0,145218051194411i</v>
      </c>
      <c r="CI302" s="240" t="str">
        <f t="shared" ca="1" si="536"/>
        <v>-0,378738925765979-0,914356651183549i</v>
      </c>
      <c r="CJ302" s="240" t="str">
        <f t="shared" ca="1" si="537"/>
        <v>0,794928475895-0,589559138395134i</v>
      </c>
      <c r="CK302" s="240" t="str">
        <f t="shared" ca="1" si="538"/>
        <v>0,765042653932696+0,627854280161869i</v>
      </c>
      <c r="CL302" s="240" t="str">
        <f t="shared" ca="1" si="539"/>
        <v>-0,423148072523111+0,894671430288202i</v>
      </c>
      <c r="CM302" s="240" t="str">
        <f t="shared" ca="1" si="540"/>
        <v>-0,970675843507322-0,193079429990123i</v>
      </c>
      <c r="CN302" s="240" t="str">
        <f t="shared" ca="1" si="541"/>
        <v>-0,0485619096433988-0,988500379557716i</v>
      </c>
      <c r="CO302" s="240" t="str">
        <f t="shared" ca="1" si="542"/>
        <v>0,94707668042388-0,287292570128859i</v>
      </c>
      <c r="CP302" s="240" t="str">
        <f t="shared" ca="1" si="543"/>
        <v>0,508803634026805+0,848887578808335i</v>
      </c>
      <c r="CQ302" s="240" t="str">
        <f t="shared" ca="1" si="544"/>
        <v>-0,699818283361756+0,699818283361164i</v>
      </c>
      <c r="CR302" s="240" t="str">
        <f t="shared" ca="1" si="545"/>
        <v>-0,848887578808425-0,508803634026655i</v>
      </c>
      <c r="CS302" s="240" t="str">
        <f t="shared" ca="1" si="546"/>
        <v>0,287292570128637-0,947076680423947i</v>
      </c>
      <c r="CT302" s="240" t="str">
        <f t="shared" ca="1" si="547"/>
        <v>0,988500379557727+0,0485619096431677i</v>
      </c>
      <c r="CU302" s="240" t="str">
        <f t="shared" ca="1" si="548"/>
        <v>0,193079429990294+0,970675843507288i</v>
      </c>
      <c r="CV302" s="240" t="str">
        <f t="shared" ca="1" si="549"/>
        <v>-0,894671430288537+0,423148072522405i</v>
      </c>
      <c r="CW302" s="240" t="str">
        <f t="shared" ca="1" si="550"/>
        <v>-0,627854280162047-0,76504265393255i</v>
      </c>
      <c r="CX302" s="240" t="str">
        <f t="shared" ca="1" si="551"/>
        <v>0,589559138394994-0,794928475895105i</v>
      </c>
      <c r="CY302" s="240" t="str">
        <f t="shared" ca="1" si="552"/>
        <v>0,91435665118325+0,378738925766701i</v>
      </c>
      <c r="CZ302" s="240" t="str">
        <f t="shared" ca="1" si="553"/>
        <v>-0,145218051194183+0,978980580533304i</v>
      </c>
      <c r="DA302" s="240" t="str">
        <f t="shared" ca="1" si="554"/>
        <v>-0,984926867592248+0,0970068293930113i</v>
      </c>
      <c r="DB302" s="240" t="str">
        <f t="shared" ca="1" si="555"/>
        <v>-0,333417363764219-0,931839106817524i</v>
      </c>
      <c r="DC302" s="240" t="str">
        <f t="shared" ca="1" si="556"/>
        <v>0,822899245531783-0,54984369702415i</v>
      </c>
      <c r="DD302" s="240" t="str">
        <f t="shared" ca="1" si="557"/>
        <v>0,733313777206752+0,664636865974742i</v>
      </c>
      <c r="DE302" s="240" t="str">
        <f t="shared" ca="1" si="558"/>
        <v>-0,466537818509005+0,872830867553858i</v>
      </c>
      <c r="DF302" s="240" t="str">
        <f t="shared" ca="1" si="559"/>
        <v>-0,960032663353044-0,24047566352798i</v>
      </c>
      <c r="DG302" s="240" t="str">
        <f t="shared" ca="1" si="560"/>
        <v>-2,96320741048525E-13-0,989692507526434i</v>
      </c>
      <c r="DH302" s="240" t="str">
        <f t="shared" ca="1" si="561"/>
        <v>0,960032663353133-0,240475663527627i</v>
      </c>
      <c r="DI302" s="240" t="str">
        <f t="shared" ca="1" si="562"/>
        <v>0,466537818508684+0,87283086755403i</v>
      </c>
      <c r="DJ302" s="240" t="str">
        <f t="shared" ca="1" si="563"/>
        <v>-0,733313777206997+0,664636865974472i</v>
      </c>
      <c r="DK302" s="240" t="str">
        <f t="shared" ca="1" si="564"/>
        <v>-0,822899245531611-0,549843697024405i</v>
      </c>
      <c r="DL302" s="240" t="str">
        <f t="shared" ca="1" si="565"/>
        <v>0,333417363763609-0,931839106817741i</v>
      </c>
      <c r="DM302" s="240" t="str">
        <f t="shared" ca="1" si="566"/>
        <v>0,984926867592212+0,0970068293933733i</v>
      </c>
      <c r="DN302" s="240" t="str">
        <f t="shared" ca="1" si="567"/>
        <v>0,145218051193879+0,97898058053335i</v>
      </c>
      <c r="DO302" s="240" t="str">
        <f t="shared" ca="1" si="568"/>
        <v>-0,914356651183368+0,378738925766417i</v>
      </c>
      <c r="DP302" s="240" t="str">
        <f t="shared" ca="1" si="569"/>
        <v>-0,589559138394747-0,794928475895288i</v>
      </c>
      <c r="DQ302" s="240" t="str">
        <f t="shared" ca="1" si="570"/>
        <v>0,627854280161546-0,765042653932962i</v>
      </c>
      <c r="DR302" s="240" t="str">
        <f t="shared" ca="1" si="571"/>
        <v>0,894671430288405+0,423148072522683i</v>
      </c>
      <c r="DS302" s="240" t="str">
        <f t="shared" ca="1" si="572"/>
        <v>-0,193079429990707+0,970675843507206i</v>
      </c>
      <c r="DT302" s="240" t="str">
        <f t="shared" ca="1" si="573"/>
        <v>-0,988500379557695+0,0485619096438158i</v>
      </c>
      <c r="DU302" s="240" t="str">
        <f t="shared" ca="1" si="574"/>
        <v>-0,287292570128344-0,947076680424037i</v>
      </c>
      <c r="DV302" s="240" t="str">
        <f t="shared" ca="1" si="575"/>
        <v>0,848887578808121-0,508803634027163i</v>
      </c>
      <c r="DW302" s="240" t="str">
        <f t="shared" ca="1" si="576"/>
        <v>0,699818283361499+0,699818283361421i</v>
      </c>
      <c r="DX302" s="240" t="str">
        <f t="shared" ca="1" si="577"/>
        <v>-0,508803634027069+0,848887578808178i</v>
      </c>
      <c r="DY302" s="240" t="str">
        <f t="shared" ca="1" si="578"/>
        <v>-0,947076680424068-0,287292570128239i</v>
      </c>
      <c r="DZ302" s="240" t="str">
        <f t="shared" ca="1" si="579"/>
        <v>0,0485619096437059-0,988500379557701i</v>
      </c>
      <c r="EA302" s="240" t="str">
        <f t="shared" ca="1" si="580"/>
        <v>0,970675843507206-0,193079429990704i</v>
      </c>
      <c r="EB302" s="240" t="str">
        <f t="shared" ca="1" si="581"/>
        <v>0,423148072522782+0,894671430288358i</v>
      </c>
      <c r="EC302" s="240" t="str">
        <f t="shared" ca="1" si="582"/>
        <v>-0,765042653932891+0,627854280161631i</v>
      </c>
      <c r="ED302" s="240" t="str">
        <f t="shared" ca="1" si="583"/>
        <v>-0,794928475895354-0,589559138394658i</v>
      </c>
      <c r="EE302" s="240" t="str">
        <f t="shared" ca="1" si="584"/>
        <v>0,378738925766315-0,91435665118341i</v>
      </c>
      <c r="EF302" s="240" t="str">
        <f t="shared" ca="1" si="585"/>
        <v>0,978980580533225+0,145218051194715i</v>
      </c>
      <c r="EG302" s="240" t="str">
        <f t="shared" ca="1" si="586"/>
        <v>0,0970068293934268+0,984926867592207i</v>
      </c>
      <c r="EH302" s="240" t="str">
        <f t="shared" ca="1" si="587"/>
        <v>-0,931839106817705+0,333417363763713i</v>
      </c>
      <c r="EI302" s="240" t="str">
        <f t="shared" ca="1" si="588"/>
        <v>-0,54984369702445-0,822899245531582i</v>
      </c>
      <c r="EJ302" s="240" t="str">
        <f t="shared" ca="1" si="589"/>
        <v>0,664636865974432-0,733313777207033i</v>
      </c>
      <c r="EK302" s="240" t="str">
        <f t="shared" ca="1" si="590"/>
        <v>0,872830867553604+0,46653781850948i</v>
      </c>
      <c r="EL302" s="240" t="str">
        <f t="shared" ca="1" si="591"/>
        <v>-0,240475663527575+0,960032663353146i</v>
      </c>
      <c r="EM302" s="240" t="str">
        <f t="shared" ca="1" si="592"/>
        <v>-0,989692507526434-2,42490743754222E-13i</v>
      </c>
      <c r="EN302" s="240"/>
      <c r="EO302" s="240"/>
      <c r="EP302" s="240"/>
    </row>
    <row r="303" spans="1:146">
      <c r="A303" s="268">
        <f t="shared" si="461"/>
        <v>3.9648437500000014E-3</v>
      </c>
      <c r="B303" s="267">
        <v>203</v>
      </c>
      <c r="C303" s="266">
        <f t="shared" si="462"/>
        <v>40600</v>
      </c>
      <c r="N303" s="265">
        <f t="shared" ca="1" si="463"/>
        <v>1.0093982143873066</v>
      </c>
      <c r="O303" s="240">
        <f t="shared" ca="1" si="464"/>
        <v>-0.99060178561269352</v>
      </c>
      <c r="P303" s="240" t="str">
        <f t="shared" ca="1" si="465"/>
        <v>-0,264206133800317-0,954718291707741i</v>
      </c>
      <c r="Q303" s="240" t="str">
        <f t="shared" ca="1" si="466"/>
        <v>0,849667492637366-0,509271096386187i</v>
      </c>
      <c r="R303" s="240" t="str">
        <f t="shared" ca="1" si="467"/>
        <v>0,717440453596516+0,683060094868879i</v>
      </c>
      <c r="S303" s="240" t="str">
        <f t="shared" ca="1" si="468"/>
        <v>-0,466966449231874+0,873632779233261i</v>
      </c>
      <c r="T303" s="240" t="str">
        <f t="shared" ca="1" si="469"/>
        <v>-0,966532272242272-0,217042079729364i</v>
      </c>
      <c r="U303" s="241" t="str">
        <f t="shared" ca="1" si="470"/>
        <v>-0,0486065258046257-0,989408562378687i</v>
      </c>
      <c r="V303" s="240" t="str">
        <f t="shared" ca="1" si="471"/>
        <v>0,940604311185048-0,310733692153199i</v>
      </c>
      <c r="W303" s="240" t="str">
        <f t="shared" ca="1" si="472"/>
        <v>0,550348864862477+0,823655282629596i</v>
      </c>
      <c r="X303" s="240" t="str">
        <f t="shared" ca="1" si="473"/>
        <v>-0,647034184543701+0,750092435431077i</v>
      </c>
      <c r="Y303" s="240" t="str">
        <f t="shared" ca="1" si="474"/>
        <v>-0,895493407942828-0,423536838999864i</v>
      </c>
      <c r="Z303" s="240" t="str">
        <f t="shared" ca="1" si="475"/>
        <v>0,16935515227766-0,976017791874753i</v>
      </c>
      <c r="AA303" s="240" t="str">
        <f t="shared" ca="1" si="476"/>
        <v>0,985831767255964-0,0970959542310611i</v>
      </c>
      <c r="AB303" s="240" t="str">
        <f t="shared" ca="1" si="477"/>
        <v>0,356512665824694+0,924224332489481i</v>
      </c>
      <c r="AC303" s="240" t="str">
        <f t="shared" ca="1" si="478"/>
        <v>-0,795658814902274+0,590100794718468i</v>
      </c>
      <c r="AD303" s="240" t="str">
        <f t="shared" ca="1" si="479"/>
        <v>-0,780937378888277-0,609449512194541i</v>
      </c>
      <c r="AE303" s="240" t="str">
        <f t="shared" ca="1" si="480"/>
        <v>0,379086891425256-0,915196714596699i</v>
      </c>
      <c r="AF303" s="240" t="str">
        <f t="shared" ca="1" si="481"/>
        <v>0,983151999157542+0,121260233430362i</v>
      </c>
      <c r="AG303" s="240" t="str">
        <f t="shared" ca="1" si="482"/>
        <v>0,145351469999257+0,979880017057247i</v>
      </c>
      <c r="AH303" s="240" t="str">
        <f t="shared" ca="1" si="483"/>
        <v>-0,90561781642446+0,401432769257381i</v>
      </c>
      <c r="AI303" s="240" t="str">
        <f t="shared" ca="1" si="484"/>
        <v>-0,628431120073242-0,765745535398376i</v>
      </c>
      <c r="AJ303" s="240" t="str">
        <f t="shared" ca="1" si="485"/>
        <v>0,570396622588783-0,809900975797884i</v>
      </c>
      <c r="AK303" s="240" t="str">
        <f t="shared" ca="1" si="486"/>
        <v>0,932695232203206+0,333723690325491i</v>
      </c>
      <c r="AL303" s="240" t="str">
        <f t="shared" ca="1" si="487"/>
        <v>-0,0728731880595963+0,987917707160413i</v>
      </c>
      <c r="AM303" s="240" t="str">
        <f t="shared" ca="1" si="488"/>
        <v>-0,971567650070184+0,193256821344443i</v>
      </c>
      <c r="AN303" s="240" t="str">
        <f t="shared" ca="1" si="489"/>
        <v>-0,445385785987494-0,884829587716956i</v>
      </c>
      <c r="AO303" s="240" t="str">
        <f t="shared" ca="1" si="490"/>
        <v>0,733987507828108-0,665247499815926i</v>
      </c>
      <c r="AP303" s="240" t="str">
        <f t="shared" ca="1" si="491"/>
        <v>0,836913450317506+0,529969597558864i</v>
      </c>
      <c r="AQ303" s="240" t="str">
        <f t="shared" ca="1" si="492"/>
        <v>-0,287556519624032+0,94794680530121i</v>
      </c>
      <c r="AR303" s="240" t="str">
        <f t="shared" ca="1" si="493"/>
        <v>-0,287556519624032+0,94794680530121i</v>
      </c>
      <c r="AS303" s="240" t="str">
        <f t="shared" ca="1" si="494"/>
        <v>-0,240696600080773-0,960914691514607i</v>
      </c>
      <c r="AT303" s="240" t="str">
        <f t="shared" ca="1" si="495"/>
        <v>0,861909727030876-0,488265829347721i</v>
      </c>
      <c r="AU303" s="240" t="str">
        <f t="shared" ca="1" si="496"/>
        <v>0,700461240062233+0,700461240062244i</v>
      </c>
      <c r="AV303" s="240" t="str">
        <f t="shared" ca="1" si="497"/>
        <v>-0,488265829347733+0,861909727030869i</v>
      </c>
      <c r="AW303" s="240" t="str">
        <f t="shared" ca="1" si="498"/>
        <v>-0,960914691514604-0,240696600080787i</v>
      </c>
      <c r="AX303" s="240" t="str">
        <f t="shared" ca="1" si="499"/>
        <v>-0,0243105847962227-0,990303434875353i</v>
      </c>
      <c r="AY303" s="240" t="str">
        <f t="shared" ca="1" si="500"/>
        <v>0,947946805301215-0,287556519624018i</v>
      </c>
      <c r="AZ303" s="240" t="str">
        <f t="shared" ca="1" si="501"/>
        <v>0,529969597558852+0,836913450317514i</v>
      </c>
      <c r="BA303" s="240" t="str">
        <f t="shared" ca="1" si="502"/>
        <v>-0,665247499815936+0,733987507828099i</v>
      </c>
      <c r="BB303" s="240" t="str">
        <f t="shared" ca="1" si="503"/>
        <v>-0,884829587716956-0,445385785987494i</v>
      </c>
      <c r="BC303" s="240" t="str">
        <f t="shared" ca="1" si="504"/>
        <v>0,193256821344457-0,971567650070181i</v>
      </c>
      <c r="BD303" s="240" t="str">
        <f t="shared" ca="1" si="505"/>
        <v>0,987917707160415-0,0728731880595681i</v>
      </c>
      <c r="BE303" s="240" t="str">
        <f t="shared" ca="1" si="506"/>
        <v>0,333723690325477+0,932695232203211i</v>
      </c>
      <c r="BF303" s="240" t="str">
        <f t="shared" ca="1" si="507"/>
        <v>-0,809900975797893+0,570396622588771i</v>
      </c>
      <c r="BG303" s="240" t="str">
        <f t="shared" ca="1" si="508"/>
        <v>-0,765745535398564-0,628431120073014i</v>
      </c>
      <c r="BH303" s="240" t="str">
        <f t="shared" ca="1" si="509"/>
        <v>0,401432769257665-0,905617816424334i</v>
      </c>
      <c r="BI303" s="240" t="str">
        <f t="shared" ca="1" si="510"/>
        <v>0,97988001705726+0,145351469999174i</v>
      </c>
      <c r="BJ303" s="240" t="str">
        <f t="shared" ca="1" si="511"/>
        <v>0,121260233429971+0,98315199915759i</v>
      </c>
      <c r="BK303" s="240" t="str">
        <f t="shared" ca="1" si="512"/>
        <v>-0,915196714596705+0,379086891425243i</v>
      </c>
      <c r="BL303" s="240" t="str">
        <f t="shared" ca="1" si="513"/>
        <v>-0,60944951219483-0,780937378888052i</v>
      </c>
      <c r="BM303" s="240" t="str">
        <f t="shared" ca="1" si="514"/>
        <v>0,590100794718546-0,795658814902214i</v>
      </c>
      <c r="BN303" s="240" t="str">
        <f t="shared" ca="1" si="515"/>
        <v>0,924224332489582+0,356512665824431i</v>
      </c>
      <c r="BO303" s="240" t="str">
        <f t="shared" ca="1" si="516"/>
        <v>-0,0970959542313832+0,985831767255932i</v>
      </c>
      <c r="BP303" s="240" t="str">
        <f t="shared" ca="1" si="517"/>
        <v>-0,97601779187472+0,169355152277847i</v>
      </c>
      <c r="BQ303" s="240" t="str">
        <f t="shared" ca="1" si="518"/>
        <v>-0,423536838999489-0,895493407943006i</v>
      </c>
      <c r="BR303" s="240" t="str">
        <f t="shared" ca="1" si="519"/>
        <v>0,750092435431012-0,647034184543777i</v>
      </c>
      <c r="BS303" s="240" t="str">
        <f t="shared" ca="1" si="520"/>
        <v>0,823655282629877+0,550348864862055i</v>
      </c>
      <c r="BT303" s="240" t="str">
        <f t="shared" ca="1" si="521"/>
        <v>-0,310733692153293+0,940604311185017i</v>
      </c>
      <c r="BU303" s="240" t="str">
        <f t="shared" ca="1" si="522"/>
        <v>-0,989408562378705-0,0486065258042672i</v>
      </c>
      <c r="BV303" s="240" t="str">
        <f t="shared" ca="1" si="523"/>
        <v>-0,217042079729182-0,966532272242313i</v>
      </c>
      <c r="BW303" s="240" t="str">
        <f t="shared" ca="1" si="524"/>
        <v>0,873632779233182-0,466966449232024i</v>
      </c>
      <c r="BX303" s="240" t="str">
        <f t="shared" ca="1" si="525"/>
        <v>0,683060094868637+0,717440453596747i</v>
      </c>
      <c r="BY303" s="240" t="str">
        <f t="shared" ca="1" si="526"/>
        <v>-0,509271096386103+0,849667492637415i</v>
      </c>
      <c r="BZ303" s="240" t="str">
        <f t="shared" ca="1" si="527"/>
        <v>-0,954718291707616-0,264206133800765i</v>
      </c>
      <c r="CA303" s="240" t="str">
        <f t="shared" ca="1" si="528"/>
        <v>1,40780498647872E-14-0,990601785612694i</v>
      </c>
      <c r="CB303" s="240" t="str">
        <f t="shared" ca="1" si="529"/>
        <v>0,954718291707624-0,264206133800738i</v>
      </c>
      <c r="CC303" s="240" t="str">
        <f t="shared" ca="1" si="530"/>
        <v>0,50927109638608+0,84966749263743i</v>
      </c>
      <c r="CD303" s="240" t="str">
        <f t="shared" ca="1" si="531"/>
        <v>-0,683060094868658+0,717440453596727i</v>
      </c>
      <c r="CE303" s="240" t="str">
        <f t="shared" ca="1" si="532"/>
        <v>-0,873632779233168-0,466966449232049i</v>
      </c>
      <c r="CF303" s="240" t="str">
        <f t="shared" ca="1" si="533"/>
        <v>0,217042079729209-0,966532272242307i</v>
      </c>
      <c r="CG303" s="240" t="str">
        <f t="shared" ca="1" si="534"/>
        <v>0,989408562378706-0,048606525804239i</v>
      </c>
      <c r="CH303" s="240" t="str">
        <f t="shared" ca="1" si="535"/>
        <v>0,310733692153267+0,940604311185026i</v>
      </c>
      <c r="CI303" s="240" t="str">
        <f t="shared" ca="1" si="536"/>
        <v>-0,823655282629893+0,550348864862032i</v>
      </c>
      <c r="CJ303" s="240" t="str">
        <f t="shared" ca="1" si="537"/>
        <v>-0,750092435430993-0,647034184543797i</v>
      </c>
      <c r="CK303" s="240" t="str">
        <f t="shared" ca="1" si="538"/>
        <v>0,423536838999513-0,895493407942994i</v>
      </c>
      <c r="CL303" s="240" t="str">
        <f t="shared" ca="1" si="539"/>
        <v>0,976017791874715+0,169355152277875i</v>
      </c>
      <c r="CM303" s="240" t="str">
        <f t="shared" ca="1" si="540"/>
        <v>0,0970959542313552+0,985831767255935i</v>
      </c>
      <c r="CN303" s="240" t="str">
        <f t="shared" ca="1" si="541"/>
        <v>-0,924224332489593+0,356512665824405i</v>
      </c>
      <c r="CO303" s="240" t="str">
        <f t="shared" ca="1" si="542"/>
        <v>-0,590100794718546-0,795658814902214i</v>
      </c>
      <c r="CP303" s="240" t="str">
        <f t="shared" ca="1" si="543"/>
        <v>0,609449512194851-0,780937378888034i</v>
      </c>
      <c r="CQ303" s="240" t="str">
        <f t="shared" ca="1" si="544"/>
        <v>0,915196714596705+0,379086891425243i</v>
      </c>
      <c r="CR303" s="240" t="str">
        <f t="shared" ca="1" si="545"/>
        <v>-0,12126023343+0,983151999157587i</v>
      </c>
      <c r="CS303" s="240" t="str">
        <f t="shared" ca="1" si="546"/>
        <v>-0,979880017057268+0,145351469999119i</v>
      </c>
      <c r="CT303" s="240" t="str">
        <f t="shared" ca="1" si="547"/>
        <v>-0,401432769257639-0,905617816424346i</v>
      </c>
      <c r="CU303" s="240" t="str">
        <f t="shared" ca="1" si="548"/>
        <v>0,765745535398582-0,628431120072993i</v>
      </c>
      <c r="CV303" s="240" t="str">
        <f t="shared" ca="1" si="549"/>
        <v>0,809900975797877+0,570396622588794i</v>
      </c>
      <c r="CW303" s="240" t="str">
        <f t="shared" ca="1" si="550"/>
        <v>-0,333723690325504+0,932695232203201i</v>
      </c>
      <c r="CX303" s="240" t="str">
        <f t="shared" ca="1" si="551"/>
        <v>-0,987917707160413-0,0728731880595963i</v>
      </c>
      <c r="CY303" s="240" t="str">
        <f t="shared" ca="1" si="552"/>
        <v>-0,19325682134443-0,971567650070186i</v>
      </c>
      <c r="CZ303" s="240" t="str">
        <f t="shared" ca="1" si="553"/>
        <v>0,884829587716956-0,445385785987494i</v>
      </c>
      <c r="DA303" s="240" t="str">
        <f t="shared" ca="1" si="554"/>
        <v>0,665247499815894+0,733987507828136i</v>
      </c>
      <c r="DB303" s="240" t="str">
        <f t="shared" ca="1" si="555"/>
        <v>-0,529969597558852+0,836913450317514i</v>
      </c>
      <c r="DC303" s="240" t="str">
        <f t="shared" ca="1" si="556"/>
        <v>-0,947946805301198-0,287556519624072i</v>
      </c>
      <c r="DD303" s="240" t="str">
        <f t="shared" ca="1" si="557"/>
        <v>0,024310584796279-0,990303434875351i</v>
      </c>
      <c r="DE303" s="240" t="str">
        <f t="shared" ca="1" si="558"/>
        <v>0,960914691514611-0,240696600080759i</v>
      </c>
      <c r="DF303" s="240" t="str">
        <f t="shared" ca="1" si="559"/>
        <v>0,488265829347685+0,861909727030897i</v>
      </c>
      <c r="DG303" s="240" t="str">
        <f t="shared" ca="1" si="560"/>
        <v>-0,700461240062254+0,700461240062223i</v>
      </c>
      <c r="DH303" s="240" t="str">
        <f t="shared" ca="1" si="561"/>
        <v>-0,861909727030876-0,488265829347721i</v>
      </c>
      <c r="DI303" s="240" t="str">
        <f t="shared" ca="1" si="562"/>
        <v>0,240696600080801-0,9609146915146i</v>
      </c>
      <c r="DJ303" s="240" t="str">
        <f t="shared" ca="1" si="563"/>
        <v>0,990303434875352-0,0243105847962367i</v>
      </c>
      <c r="DK303" s="240" t="str">
        <f t="shared" ca="1" si="564"/>
        <v>0,287556519624032+0,94794680530121i</v>
      </c>
      <c r="DL303" s="240" t="str">
        <f t="shared" ca="1" si="565"/>
        <v>-0,836913450317537+0,529969597558816i</v>
      </c>
      <c r="DM303" s="240" t="str">
        <f t="shared" ca="1" si="566"/>
        <v>-0,733987507828108-0,665247499815926i</v>
      </c>
      <c r="DN303" s="240" t="str">
        <f t="shared" ca="1" si="567"/>
        <v>0,445385785987482-0,884829587716963i</v>
      </c>
      <c r="DO303" s="240" t="str">
        <f t="shared" ca="1" si="568"/>
        <v>0,971567650070178+0,193256821344471i</v>
      </c>
      <c r="DP303" s="240" t="str">
        <f t="shared" ca="1" si="569"/>
        <v>0,0728731880596102+0,987917707160412i</v>
      </c>
      <c r="DQ303" s="240" t="str">
        <f t="shared" ca="1" si="570"/>
        <v>-0,932695232203216+0,333723690325465i</v>
      </c>
      <c r="DR303" s="240" t="str">
        <f t="shared" ca="1" si="571"/>
        <v>-0,570396622588806-0,809900975797869i</v>
      </c>
      <c r="DS303" s="240" t="str">
        <f t="shared" ca="1" si="572"/>
        <v>0,628431120073025-0,765745535398556i</v>
      </c>
      <c r="DT303" s="240" t="str">
        <f t="shared" ca="1" si="573"/>
        <v>0,905617816424306+0,401432769257729i</v>
      </c>
      <c r="DU303" s="240" t="str">
        <f t="shared" ca="1" si="574"/>
        <v>-0,14535146999916+0,979880017057262i</v>
      </c>
      <c r="DV303" s="240" t="str">
        <f t="shared" ca="1" si="575"/>
        <v>-0,983151999157599+0,121260233429902i</v>
      </c>
      <c r="DW303" s="240" t="str">
        <f t="shared" ca="1" si="576"/>
        <v>-0,379086891425256-0,915196714596699i</v>
      </c>
      <c r="DX303" s="240" t="str">
        <f t="shared" ca="1" si="577"/>
        <v>0,780937378888061-0,609449512194819i</v>
      </c>
      <c r="DY303" s="240" t="str">
        <f t="shared" ca="1" si="578"/>
        <v>0,795658814902223+0,590100794718535i</v>
      </c>
      <c r="DZ303" s="240" t="str">
        <f t="shared" ca="1" si="579"/>
        <v>-0,356512665824444+0,924224332489577i</v>
      </c>
      <c r="EA303" s="240" t="str">
        <f t="shared" ca="1" si="580"/>
        <v>-0,985831767255936-0,0970959542313412i</v>
      </c>
      <c r="EB303" s="240" t="str">
        <f t="shared" ca="1" si="581"/>
        <v>-0,169355152277833-0,976017791874722i</v>
      </c>
      <c r="EC303" s="240" t="str">
        <f t="shared" ca="1" si="582"/>
        <v>0,895493407942988-0,423536838999526i</v>
      </c>
      <c r="ED303" s="240" t="str">
        <f t="shared" ca="1" si="583"/>
        <v>0,647034184543766+0,750092435431021i</v>
      </c>
      <c r="EE303" s="240" t="str">
        <f t="shared" ca="1" si="584"/>
        <v>-0,550348864862113+0,823655282629839i</v>
      </c>
      <c r="EF303" s="240" t="str">
        <f t="shared" ca="1" si="585"/>
        <v>-0,940604311185012-0,310733692153306i</v>
      </c>
      <c r="EG303" s="240" t="str">
        <f t="shared" ca="1" si="586"/>
        <v>0,0486065258042812-0,989408562378704i</v>
      </c>
      <c r="EH303" s="240" t="str">
        <f t="shared" ca="1" si="587"/>
        <v>0,966532272242316-0,217042079729168i</v>
      </c>
      <c r="EI303" s="240" t="str">
        <f t="shared" ca="1" si="588"/>
        <v>0,466966449232011+0,873632779233188i</v>
      </c>
      <c r="EJ303" s="240" t="str">
        <f t="shared" ca="1" si="589"/>
        <v>-0,717440453596717+0,683060094868668i</v>
      </c>
      <c r="EK303" s="240" t="str">
        <f t="shared" ca="1" si="590"/>
        <v>-0,849667492637409-0,509271096386115i</v>
      </c>
      <c r="EL303" s="240" t="str">
        <f t="shared" ca="1" si="591"/>
        <v>0,264206133800724-0,954718291707628i</v>
      </c>
      <c r="EM303" s="240" t="str">
        <f t="shared" ca="1" si="592"/>
        <v>0,990601785612694+2,81560997295746E-14i</v>
      </c>
      <c r="EN303" s="240"/>
      <c r="EO303" s="240"/>
      <c r="EP303" s="240"/>
    </row>
    <row r="304" spans="1:146">
      <c r="A304" s="268">
        <f t="shared" si="461"/>
        <v>3.9843750000000009E-3</v>
      </c>
      <c r="B304" s="267">
        <v>204</v>
      </c>
      <c r="C304" s="266">
        <f t="shared" si="462"/>
        <v>40800</v>
      </c>
      <c r="N304" s="265">
        <f t="shared" ca="1" si="463"/>
        <v>1.0086420870835489</v>
      </c>
      <c r="O304" s="240">
        <f t="shared" ca="1" si="464"/>
        <v>-0.99135791291645114</v>
      </c>
      <c r="P304" s="240" t="str">
        <f t="shared" ca="1" si="465"/>
        <v>-0,287776011794606-0,948670374017052i</v>
      </c>
      <c r="Q304" s="240" t="str">
        <f t="shared" ca="1" si="466"/>
        <v>0,824283979505683-0,550768946684848i</v>
      </c>
      <c r="R304" s="240" t="str">
        <f t="shared" ca="1" si="467"/>
        <v>0,766330029708284+0,628910802156683i</v>
      </c>
      <c r="S304" s="240" t="str">
        <f t="shared" ca="1" si="468"/>
        <v>-0,379376248817189+0,915895285136603i</v>
      </c>
      <c r="T304" s="240" t="str">
        <f t="shared" ca="1" si="469"/>
        <v>-0,986584253600081-0,0971700676671177i</v>
      </c>
      <c r="U304" s="241" t="str">
        <f t="shared" ca="1" si="470"/>
        <v>-0,193404334464111-0,972309248599722i</v>
      </c>
      <c r="V304" s="240" t="str">
        <f t="shared" ca="1" si="471"/>
        <v>0,874299623981038-0,467322885175419i</v>
      </c>
      <c r="W304" s="240" t="str">
        <f t="shared" ca="1" si="472"/>
        <v>0,700995902806189+0,700995902806142i</v>
      </c>
      <c r="X304" s="240" t="str">
        <f t="shared" ca="1" si="473"/>
        <v>-0,467322885175442+0,874299623981025i</v>
      </c>
      <c r="Y304" s="240" t="str">
        <f t="shared" ca="1" si="474"/>
        <v>-0,972309248599717-0,193404334464136i</v>
      </c>
      <c r="Z304" s="240" t="str">
        <f t="shared" ca="1" si="475"/>
        <v>-0,0971700676671865-0,986584253600074i</v>
      </c>
      <c r="AA304" s="240" t="str">
        <f t="shared" ca="1" si="476"/>
        <v>0,915895285136613-0,379376248817165i</v>
      </c>
      <c r="AB304" s="240" t="str">
        <f t="shared" ca="1" si="477"/>
        <v>0,628910802156657+0,766330029708304i</v>
      </c>
      <c r="AC304" s="240" t="str">
        <f t="shared" ca="1" si="478"/>
        <v>-0,550768946684789+0,824283979505723i</v>
      </c>
      <c r="AD304" s="240" t="str">
        <f t="shared" ca="1" si="479"/>
        <v>-0,948670374017053-0,287776011794601i</v>
      </c>
      <c r="AE304" s="240" t="str">
        <f t="shared" ca="1" si="480"/>
        <v>3,30342215202869E-14-0,991357912916451i</v>
      </c>
      <c r="AF304" s="240" t="str">
        <f t="shared" ca="1" si="481"/>
        <v>0,94867037401704-0,287776011794646i</v>
      </c>
      <c r="AG304" s="240" t="str">
        <f t="shared" ca="1" si="482"/>
        <v>0,550768946684828+0,824283979505696i</v>
      </c>
      <c r="AH304" s="240" t="str">
        <f t="shared" ca="1" si="483"/>
        <v>-0,628910802156709+0,766330029708263i</v>
      </c>
      <c r="AI304" s="240" t="str">
        <f t="shared" ca="1" si="484"/>
        <v>-0,915895285136744-0,379376248816849i</v>
      </c>
      <c r="AJ304" s="240" t="str">
        <f t="shared" ca="1" si="485"/>
        <v>0,0971700676675326-0,98658425360004i</v>
      </c>
      <c r="AK304" s="240" t="str">
        <f t="shared" ca="1" si="486"/>
        <v>0,972309248599748-0,193404334463981i</v>
      </c>
      <c r="AL304" s="240" t="str">
        <f t="shared" ca="1" si="487"/>
        <v>0,46732288517557+0,874299623980957i</v>
      </c>
      <c r="AM304" s="240" t="str">
        <f t="shared" ca="1" si="488"/>
        <v>-0,700995902805876+0,700995902806454i</v>
      </c>
      <c r="AN304" s="240" t="str">
        <f t="shared" ca="1" si="489"/>
        <v>-0,87429962398087-0,467322885175733i</v>
      </c>
      <c r="AO304" s="240" t="str">
        <f t="shared" ca="1" si="490"/>
        <v>0,193404334464175-0,972309248599709i</v>
      </c>
      <c r="AP304" s="240" t="str">
        <f t="shared" ca="1" si="491"/>
        <v>0,986584253600058-0,0971700676673499i</v>
      </c>
      <c r="AQ304" s="240" t="str">
        <f t="shared" ca="1" si="492"/>
        <v>0,379376248817591+0,915895285136438i</v>
      </c>
      <c r="AR304" s="240" t="str">
        <f t="shared" ca="1" si="493"/>
        <v>0,379376248817591+0,915895285136438i</v>
      </c>
      <c r="AS304" s="240" t="str">
        <f t="shared" ca="1" si="494"/>
        <v>-0,824283979505712-0,550768946684805i</v>
      </c>
      <c r="AT304" s="240" t="str">
        <f t="shared" ca="1" si="495"/>
        <v>0,287776011794336-0,948670374017134i</v>
      </c>
      <c r="AU304" s="240" t="str">
        <f t="shared" ca="1" si="496"/>
        <v>0,991357912916451+4,60533654634778E-13i</v>
      </c>
      <c r="AV304" s="240" t="str">
        <f t="shared" ca="1" si="497"/>
        <v>0,287776011794426+0,948670374017106i</v>
      </c>
      <c r="AW304" s="240" t="str">
        <f t="shared" ca="1" si="498"/>
        <v>-0,82428397950566+0,550768946684883i</v>
      </c>
      <c r="AX304" s="240" t="str">
        <f t="shared" ca="1" si="499"/>
        <v>-0,766330029708501-0,628910802156419i</v>
      </c>
      <c r="AY304" s="240" t="str">
        <f t="shared" ca="1" si="500"/>
        <v>0,379376248817505-0,915895285136473i</v>
      </c>
      <c r="AZ304" s="240" t="str">
        <f t="shared" ca="1" si="501"/>
        <v>0,986584253600067+0,0971700676672571i</v>
      </c>
      <c r="BA304" s="240" t="str">
        <f t="shared" ca="1" si="502"/>
        <v>0,193404334464239+0,972309248599697i</v>
      </c>
      <c r="BB304" s="240" t="str">
        <f t="shared" ca="1" si="503"/>
        <v>-0,874299623980833+0,467322885175802i</v>
      </c>
      <c r="BC304" s="240" t="str">
        <f t="shared" ca="1" si="504"/>
        <v>-0,700995902805943-0,700995902806388i</v>
      </c>
      <c r="BD304" s="240" t="str">
        <f t="shared" ca="1" si="505"/>
        <v>0,467322885175488-0,874299623981001i</v>
      </c>
      <c r="BE304" s="240" t="str">
        <f t="shared" ca="1" si="506"/>
        <v>0,972309248599766+0,19340433446389i</v>
      </c>
      <c r="BF304" s="240" t="str">
        <f t="shared" ca="1" si="507"/>
        <v>0,0971700676676395+0,98658425360003i</v>
      </c>
      <c r="BG304" s="240" t="str">
        <f t="shared" ca="1" si="508"/>
        <v>-0,915895285136714+0,379376248816923i</v>
      </c>
      <c r="BH304" s="240" t="str">
        <f t="shared" ca="1" si="509"/>
        <v>-0,628910802156694-0,766330029708275i</v>
      </c>
      <c r="BI304" s="240" t="str">
        <f t="shared" ca="1" si="510"/>
        <v>0,550768946684586-0,824283979505857i</v>
      </c>
      <c r="BJ304" s="240" t="str">
        <f t="shared" ca="1" si="511"/>
        <v>0,948670374016924+0,287776011795028i</v>
      </c>
      <c r="BK304" s="240" t="str">
        <f t="shared" ca="1" si="512"/>
        <v>-1,69542880916969E-13+0,991357912916451i</v>
      </c>
      <c r="BL304" s="240" t="str">
        <f t="shared" ca="1" si="513"/>
        <v>-0,94867037401703+0,287776011794676i</v>
      </c>
      <c r="BM304" s="240" t="str">
        <f t="shared" ca="1" si="514"/>
        <v>-0,550768946685101-0,824283979505513i</v>
      </c>
      <c r="BN304" s="240" t="str">
        <f t="shared" ca="1" si="515"/>
        <v>0,628910802156978-0,766330029708042i</v>
      </c>
      <c r="BO304" s="240" t="str">
        <f t="shared" ca="1" si="516"/>
        <v>0,915895285136562+0,379376248817287i</v>
      </c>
      <c r="BP304" s="240" t="str">
        <f t="shared" ca="1" si="517"/>
        <v>-0,0971700676669955+0,986584253600093i</v>
      </c>
      <c r="BQ304" s="240" t="str">
        <f t="shared" ca="1" si="518"/>
        <v>-0,972309248599645+0,193404334464497i</v>
      </c>
      <c r="BR304" s="240" t="str">
        <f t="shared" ca="1" si="519"/>
        <v>-0,467322885175164-0,874299623981174i</v>
      </c>
      <c r="BS304" s="240" t="str">
        <f t="shared" ca="1" si="520"/>
        <v>0,700995902806183-0,700995902806148i</v>
      </c>
      <c r="BT304" s="240" t="str">
        <f t="shared" ca="1" si="521"/>
        <v>0,874299623981125+0,467322885175256i</v>
      </c>
      <c r="BU304" s="240" t="str">
        <f t="shared" ca="1" si="522"/>
        <v>-0,19340433446366+0,972309248599812i</v>
      </c>
      <c r="BV304" s="240" t="str">
        <f t="shared" ca="1" si="523"/>
        <v>-0,986584253600104+0,0971700676668916i</v>
      </c>
      <c r="BW304" s="240" t="str">
        <f t="shared" ca="1" si="524"/>
        <v>-0,379376248817191-0,915895285136602i</v>
      </c>
      <c r="BX304" s="240" t="str">
        <f t="shared" ca="1" si="525"/>
        <v>0,766330029708108-0,628910802156897i</v>
      </c>
      <c r="BY304" s="240" t="str">
        <f t="shared" ca="1" si="526"/>
        <v>0,824283979505456+0,550768946685188i</v>
      </c>
      <c r="BZ304" s="240" t="str">
        <f t="shared" ca="1" si="527"/>
        <v>-0,287776011794803+0,948670374016991i</v>
      </c>
      <c r="CA304" s="240" t="str">
        <f t="shared" ca="1" si="528"/>
        <v>-0,991357912916451+9,32718062583973E-14i</v>
      </c>
      <c r="CB304" s="240" t="str">
        <f t="shared" ca="1" si="529"/>
        <v>-0,287776011794928-0,948670374016954i</v>
      </c>
      <c r="CC304" s="240" t="str">
        <f t="shared" ca="1" si="530"/>
        <v>0,824283979505916-0,5507689466845i</v>
      </c>
      <c r="CD304" s="240" t="str">
        <f t="shared" ca="1" si="531"/>
        <v>0,766330029708227+0,628910802156753i</v>
      </c>
      <c r="CE304" s="240" t="str">
        <f t="shared" ca="1" si="532"/>
        <v>-0,379376248817019+0,915895285136674i</v>
      </c>
      <c r="CF304" s="240" t="str">
        <f t="shared" ca="1" si="533"/>
        <v>-0,986584253600122-0,0971700676667059i</v>
      </c>
      <c r="CG304" s="240" t="str">
        <f t="shared" ca="1" si="534"/>
        <v>-0,193404334463788-0,972309248599787i</v>
      </c>
      <c r="CH304" s="240" t="str">
        <f t="shared" ca="1" si="535"/>
        <v>0,874299623981037-0,46732288517542i</v>
      </c>
      <c r="CI304" s="240" t="str">
        <f t="shared" ca="1" si="536"/>
        <v>0,700995902806315+0,700995902806016i</v>
      </c>
      <c r="CJ304" s="240" t="str">
        <f t="shared" ca="1" si="537"/>
        <v>-0,467322885175894+0,874299623980784i</v>
      </c>
      <c r="CK304" s="240" t="str">
        <f t="shared" ca="1" si="538"/>
        <v>-0,972309248599682-0,193404334464314i</v>
      </c>
      <c r="CL304" s="240" t="str">
        <f t="shared" ca="1" si="539"/>
        <v>-0,0971700676671812-0,986584253600075i</v>
      </c>
      <c r="CM304" s="240" t="str">
        <f t="shared" ca="1" si="540"/>
        <v>0,915895285136513-0,379376248817408i</v>
      </c>
      <c r="CN304" s="240" t="str">
        <f t="shared" ca="1" si="541"/>
        <v>0,628910802156338+0,766330029708567i</v>
      </c>
      <c r="CO304" s="240" t="str">
        <f t="shared" ca="1" si="542"/>
        <v>-0,550768946684946+0,824283979505617i</v>
      </c>
      <c r="CP304" s="240" t="str">
        <f t="shared" ca="1" si="543"/>
        <v>-0,948670374017077-0,287776011794526i</v>
      </c>
      <c r="CQ304" s="240" t="str">
        <f t="shared" ca="1" si="544"/>
        <v>-3,84262579976206E-13-0,991357912916451i</v>
      </c>
      <c r="CR304" s="240" t="str">
        <f t="shared" ca="1" si="545"/>
        <v>0,948670374017164-0,287776011794236i</v>
      </c>
      <c r="CS304" s="240" t="str">
        <f t="shared" ca="1" si="546"/>
        <v>0,550768946684742+0,824283979505754i</v>
      </c>
      <c r="CT304" s="240" t="str">
        <f t="shared" ca="1" si="547"/>
        <v>-0,628910802156571+0,766330029708376i</v>
      </c>
      <c r="CU304" s="240" t="str">
        <f t="shared" ca="1" si="548"/>
        <v>-0,915895285136786-0,37937624881675i</v>
      </c>
      <c r="CV304" s="240" t="str">
        <f t="shared" ca="1" si="549"/>
        <v>0,0971700676674258-0,986584253600051i</v>
      </c>
      <c r="CW304" s="240" t="str">
        <f t="shared" ca="1" si="550"/>
        <v>0,972309248599729-0,193404334464073i</v>
      </c>
      <c r="CX304" s="240" t="str">
        <f t="shared" ca="1" si="551"/>
        <v>0,467322885175627+0,874299623980926i</v>
      </c>
      <c r="CY304" s="240" t="str">
        <f t="shared" ca="1" si="552"/>
        <v>-0,700995902806528+0,700995902805803i</v>
      </c>
      <c r="CZ304" s="240" t="str">
        <f t="shared" ca="1" si="553"/>
        <v>-0,874299623980921-0,467322885175637i</v>
      </c>
      <c r="DA304" s="240" t="str">
        <f t="shared" ca="1" si="554"/>
        <v>0,193404334464084-0,972309248599727i</v>
      </c>
      <c r="DB304" s="240" t="str">
        <f t="shared" ca="1" si="555"/>
        <v>0,986584253600046-0,0971700676674707i</v>
      </c>
      <c r="DC304" s="240" t="str">
        <f t="shared" ca="1" si="556"/>
        <v>0,37937624881674+0,91589528513679i</v>
      </c>
      <c r="DD304" s="240" t="str">
        <f t="shared" ca="1" si="557"/>
        <v>-0,766330029708383+0,628910802156563i</v>
      </c>
      <c r="DE304" s="240" t="str">
        <f t="shared" ca="1" si="558"/>
        <v>-0,824283979505747-0,550768946684751i</v>
      </c>
      <c r="DF304" s="240" t="str">
        <f t="shared" ca="1" si="559"/>
        <v>0,287776011794247-0,948670374017161i</v>
      </c>
      <c r="DG304" s="240" t="str">
        <f t="shared" ca="1" si="560"/>
        <v>0,991357912916451+3,39085761833937E-13i</v>
      </c>
      <c r="DH304" s="240" t="str">
        <f t="shared" ca="1" si="561"/>
        <v>0,287776011794515+0,94867037401708i</v>
      </c>
      <c r="DI304" s="240" t="str">
        <f t="shared" ca="1" si="562"/>
        <v>-0,824283979505623+0,550768946684937i</v>
      </c>
      <c r="DJ304" s="240" t="str">
        <f t="shared" ca="1" si="563"/>
        <v>-0,76633002970856-0,628910802156346i</v>
      </c>
      <c r="DK304" s="240" t="str">
        <f t="shared" ca="1" si="564"/>
        <v>0,379376248817418-0,915895285136508i</v>
      </c>
      <c r="DL304" s="240" t="str">
        <f t="shared" ca="1" si="565"/>
        <v>0,986584253600074+0,0971700676671923i</v>
      </c>
      <c r="DM304" s="240" t="str">
        <f t="shared" ca="1" si="566"/>
        <v>0,193404334464359+0,972309248599673i</v>
      </c>
      <c r="DN304" s="240" t="str">
        <f t="shared" ca="1" si="567"/>
        <v>-0,874299623981267+0,46732288517499i</v>
      </c>
      <c r="DO304" s="240" t="str">
        <f t="shared" ca="1" si="568"/>
        <v>-0,700995902805969-0,700995902806362i</v>
      </c>
      <c r="DP304" s="240" t="str">
        <f t="shared" ca="1" si="569"/>
        <v>0,467322885175381-0,874299623981059i</v>
      </c>
      <c r="DQ304" s="240" t="str">
        <f t="shared" ca="1" si="570"/>
        <v>0,972309248599784+0,193404334463799i</v>
      </c>
      <c r="DR304" s="240" t="str">
        <f t="shared" ca="1" si="571"/>
        <v>0,0971700676666948+0,986584253600123i</v>
      </c>
      <c r="DS304" s="240" t="str">
        <f t="shared" ca="1" si="572"/>
        <v>-0,915895285136657+0,37937624881706i</v>
      </c>
      <c r="DT304" s="240" t="str">
        <f t="shared" ca="1" si="573"/>
        <v>-0,628910802156787-0,766330029708198i</v>
      </c>
      <c r="DU304" s="240" t="str">
        <f t="shared" ca="1" si="574"/>
        <v>0,550768946684509-0,82428397950591i</v>
      </c>
      <c r="DV304" s="240" t="str">
        <f t="shared" ca="1" si="575"/>
        <v>0,948670374016934+0,287776011794993i</v>
      </c>
      <c r="DW304" s="240" t="str">
        <f t="shared" ca="1" si="576"/>
        <v>-4,80949881161282E-14+0,991357912916451i</v>
      </c>
      <c r="DX304" s="240" t="str">
        <f t="shared" ca="1" si="577"/>
        <v>-0,948670374016995+0,287776011794793i</v>
      </c>
      <c r="DY304" s="240" t="str">
        <f t="shared" ca="1" si="578"/>
        <v>-0,550768946685179-0,824283979505462i</v>
      </c>
      <c r="DZ304" s="240" t="str">
        <f t="shared" ca="1" si="579"/>
        <v>0,628910802156949-0,766330029708066i</v>
      </c>
      <c r="EA304" s="240" t="str">
        <f t="shared" ca="1" si="580"/>
        <v>0,91589528513662+0,37937624881715i</v>
      </c>
      <c r="EB304" s="240" t="str">
        <f t="shared" ca="1" si="581"/>
        <v>-0,0971700676669027+0,986584253600103i</v>
      </c>
      <c r="EC304" s="240" t="str">
        <f t="shared" ca="1" si="582"/>
        <v>-0,972309248599824+0,193404334463594i</v>
      </c>
      <c r="ED304" s="240" t="str">
        <f t="shared" ca="1" si="583"/>
        <v>-0,467322885175296-0,874299623981103i</v>
      </c>
      <c r="EE304" s="240" t="str">
        <f t="shared" ca="1" si="584"/>
        <v>0,700995902806116-0,700995902806214i</v>
      </c>
      <c r="EF304" s="240" t="str">
        <f t="shared" ca="1" si="585"/>
        <v>0,874299623981169+0,467322885175173i</v>
      </c>
      <c r="EG304" s="240" t="str">
        <f t="shared" ca="1" si="586"/>
        <v>-0,193404334464563+0,972309248599632i</v>
      </c>
      <c r="EH304" s="240" t="str">
        <f t="shared" ca="1" si="587"/>
        <v>-0,986584253600089+0,0971700676670405i</v>
      </c>
      <c r="EI304" s="240" t="str">
        <f t="shared" ca="1" si="588"/>
        <v>-0,379376248817277-0,915895285136566i</v>
      </c>
      <c r="EJ304" s="240" t="str">
        <f t="shared" ca="1" si="589"/>
        <v>0,76633002970805-0,628910802156969i</v>
      </c>
      <c r="EK304" s="240" t="str">
        <f t="shared" ca="1" si="590"/>
        <v>0,824283979505477+0,550768946685157i</v>
      </c>
      <c r="EL304" s="240" t="str">
        <f t="shared" ca="1" si="591"/>
        <v>-0,287776011794661+0,948670374017035i</v>
      </c>
      <c r="EM304" s="240" t="str">
        <f t="shared" ca="1" si="592"/>
        <v>-0,991357912916451+1,86543612516794E-13i</v>
      </c>
      <c r="EN304" s="240"/>
      <c r="EO304" s="240"/>
      <c r="EP304" s="240"/>
    </row>
    <row r="305" spans="1:146">
      <c r="A305" s="268">
        <f t="shared" si="461"/>
        <v>4.0039062500000005E-3</v>
      </c>
      <c r="B305" s="267">
        <v>205</v>
      </c>
      <c r="C305" s="266">
        <f t="shared" si="462"/>
        <v>41000</v>
      </c>
      <c r="N305" s="265">
        <f t="shared" ca="1" si="463"/>
        <v>1.0080038318081543</v>
      </c>
      <c r="O305" s="240">
        <f t="shared" ca="1" si="464"/>
        <v>-0.99199616819184577</v>
      </c>
      <c r="P305" s="240" t="str">
        <f t="shared" ca="1" si="465"/>
        <v>-0,311171084507447-0,941928316738469i</v>
      </c>
      <c r="Q305" s="240" t="str">
        <f t="shared" ca="1" si="466"/>
        <v>0,796778793491634-0,590931427451036i</v>
      </c>
      <c r="R305" s="240" t="str">
        <f t="shared" ca="1" si="467"/>
        <v>0,811041001818212+0,571199519499988i</v>
      </c>
      <c r="S305" s="240" t="str">
        <f t="shared" ca="1" si="468"/>
        <v>-0,287961287521245+0,949281146234566i</v>
      </c>
      <c r="T305" s="240" t="str">
        <f t="shared" ca="1" si="469"/>
        <v>-0,99169739749255+0,0243448046574334i</v>
      </c>
      <c r="U305" s="241" t="str">
        <f t="shared" ca="1" si="470"/>
        <v>-0,334193443667776-0,934008104845337i</v>
      </c>
      <c r="V305" s="240" t="str">
        <f t="shared" ca="1" si="471"/>
        <v>0,782036635413336-0,610307380406541i</v>
      </c>
      <c r="W305" s="240" t="str">
        <f t="shared" ca="1" si="472"/>
        <v>0,824814669372071+0,551123542316916i</v>
      </c>
      <c r="X305" s="240" t="str">
        <f t="shared" ca="1" si="473"/>
        <v>-0,264578033423008+0,956062164264081i</v>
      </c>
      <c r="Y305" s="240" t="str">
        <f t="shared" ca="1" si="474"/>
        <v>-0,990801265362959+0,048674944914852i</v>
      </c>
      <c r="Z305" s="240" t="str">
        <f t="shared" ca="1" si="475"/>
        <v>-0,357014497193939-0,92552528139466i</v>
      </c>
      <c r="AA305" s="240" t="str">
        <f t="shared" ca="1" si="476"/>
        <v>0,766823407708101-0,629315707016946i</v>
      </c>
      <c r="AB305" s="240" t="str">
        <f t="shared" ca="1" si="477"/>
        <v>0,838091499410905+0,530715588919796i</v>
      </c>
      <c r="AC305" s="240" t="str">
        <f t="shared" ca="1" si="478"/>
        <v>-0,241035407410643+0,962267286195312i</v>
      </c>
      <c r="AD305" s="240" t="str">
        <f t="shared" ca="1" si="479"/>
        <v>-0,98930831159956+0,0729757652055239i</v>
      </c>
      <c r="AE305" s="240" t="str">
        <f t="shared" ca="1" si="480"/>
        <v>-0,379620498536628-0,916484956122089i</v>
      </c>
      <c r="AF305" s="240" t="str">
        <f t="shared" ca="1" si="481"/>
        <v>0,751148274255375-0,647944957377151i</v>
      </c>
      <c r="AG305" s="240" t="str">
        <f t="shared" ca="1" si="482"/>
        <v>0,85086349446881+0,509987952296552i</v>
      </c>
      <c r="AH305" s="240" t="str">
        <f t="shared" ca="1" si="483"/>
        <v>-0,217347590681666+0,967892774294849i</v>
      </c>
      <c r="AI305" s="240" t="str">
        <f t="shared" ca="1" si="484"/>
        <v>-0,987219435501875+0,0972326276239828i</v>
      </c>
      <c r="AJ305" s="240" t="str">
        <f t="shared" ca="1" si="485"/>
        <v>-0,401997830686013-0,90689257458149i</v>
      </c>
      <c r="AK305" s="240" t="str">
        <f t="shared" ca="1" si="486"/>
        <v>0,735020677169471-0,666183909923256i</v>
      </c>
      <c r="AL305" s="240" t="str">
        <f t="shared" ca="1" si="487"/>
        <v>0,863122961173526+0,488953118000436i</v>
      </c>
      <c r="AM305" s="240" t="str">
        <f t="shared" ca="1" si="488"/>
        <v>-0,193528851891004+0,972935239979031i</v>
      </c>
      <c r="AN305" s="240" t="str">
        <f t="shared" ca="1" si="489"/>
        <v>-0,984535895330696+0,121430920743813i</v>
      </c>
      <c r="AO305" s="240" t="str">
        <f t="shared" ca="1" si="490"/>
        <v>-0,424133014373311-0,896753914865117i</v>
      </c>
      <c r="AP305" s="240" t="str">
        <f t="shared" ca="1" si="491"/>
        <v>0,718450331112249-0,684021578191803i</v>
      </c>
      <c r="AQ305" s="240" t="str">
        <f t="shared" ca="1" si="492"/>
        <v>0,874862514880345+0,467623756629775i</v>
      </c>
      <c r="AR305" s="240" t="str">
        <f t="shared" ca="1" si="493"/>
        <v>0,874862514880345+0,467623756629775i</v>
      </c>
      <c r="AS305" s="240" t="str">
        <f t="shared" ca="1" si="494"/>
        <v>-0,981259307550461+0,145556068416588i</v>
      </c>
      <c r="AT305" s="240" t="str">
        <f t="shared" ca="1" si="495"/>
        <v>-0,446012716193022-0,886075084121785i</v>
      </c>
      <c r="AU305" s="240" t="str">
        <f t="shared" ca="1" si="496"/>
        <v>0,701447217439454-0,701447217439596i</v>
      </c>
      <c r="AV305" s="240" t="str">
        <f t="shared" ca="1" si="497"/>
        <v>0,886075084121875+0,446012716192842i</v>
      </c>
      <c r="AW305" s="240" t="str">
        <f t="shared" ca="1" si="498"/>
        <v>-0,145556068416418+0,981259307550487i</v>
      </c>
      <c r="AX305" s="240" t="str">
        <f t="shared" ca="1" si="499"/>
        <v>-0,977391645854859+0,169593538557445i</v>
      </c>
      <c r="AY305" s="240" t="str">
        <f t="shared" ca="1" si="500"/>
        <v>-0,467623756629953-0,87486251488025i</v>
      </c>
      <c r="AZ305" s="240" t="str">
        <f t="shared" ca="1" si="501"/>
        <v>0,684021578192392-0,718450331111687i</v>
      </c>
      <c r="BA305" s="240" t="str">
        <f t="shared" ca="1" si="502"/>
        <v>0,896753914864769+0,424133014374047i</v>
      </c>
      <c r="BB305" s="240" t="str">
        <f t="shared" ca="1" si="503"/>
        <v>-0,121430920743613+0,98453589533072i</v>
      </c>
      <c r="BC305" s="240" t="str">
        <f t="shared" ca="1" si="504"/>
        <v>-0,972935239978995+0,193528851891186i</v>
      </c>
      <c r="BD305" s="240" t="str">
        <f t="shared" ca="1" si="505"/>
        <v>-0,488953118000598-0,863122961173435i</v>
      </c>
      <c r="BE305" s="240" t="str">
        <f t="shared" ca="1" si="506"/>
        <v>0,666183909923107-0,735020677169606i</v>
      </c>
      <c r="BF305" s="240" t="str">
        <f t="shared" ca="1" si="507"/>
        <v>0,906892574581572+0,40199783068583i</v>
      </c>
      <c r="BG305" s="240" t="str">
        <f t="shared" ca="1" si="508"/>
        <v>-0,097232627623797+0,987219435501894i</v>
      </c>
      <c r="BH305" s="240" t="str">
        <f t="shared" ca="1" si="509"/>
        <v>-0,967892774294768+0,217347590682027i</v>
      </c>
      <c r="BI305" s="240" t="str">
        <f t="shared" ca="1" si="510"/>
        <v>-0,509987952296979-0,850863494468555i</v>
      </c>
      <c r="BJ305" s="240" t="str">
        <f t="shared" ca="1" si="511"/>
        <v>0,647944957377457-0,75114827425511i</v>
      </c>
      <c r="BK305" s="240" t="str">
        <f t="shared" ca="1" si="512"/>
        <v>0,916484956121934+0,379620498537002i</v>
      </c>
      <c r="BL305" s="240" t="str">
        <f t="shared" ca="1" si="513"/>
        <v>-0,0729757652058439+0,989308311599537i</v>
      </c>
      <c r="BM305" s="240" t="str">
        <f t="shared" ca="1" si="514"/>
        <v>-0,962267286195358+0,241035407410454i</v>
      </c>
      <c r="BN305" s="240" t="str">
        <f t="shared" ca="1" si="515"/>
        <v>-0,530715588919726-0,838091499410949i</v>
      </c>
      <c r="BO305" s="240" t="str">
        <f t="shared" ca="1" si="516"/>
        <v>0,629315707016938-0,766823407708108i</v>
      </c>
      <c r="BP305" s="240" t="str">
        <f t="shared" ca="1" si="517"/>
        <v>0,925525281394696+0,357014497193843i</v>
      </c>
      <c r="BQ305" s="240" t="str">
        <f t="shared" ca="1" si="518"/>
        <v>-0,0486749449146586+0,990801265362969i</v>
      </c>
      <c r="BR305" s="240" t="str">
        <f t="shared" ca="1" si="519"/>
        <v>-0,956062164264005+0,264578033423282i</v>
      </c>
      <c r="BS305" s="240" t="str">
        <f t="shared" ca="1" si="520"/>
        <v>-0,551123542317229-0,824814669371862i</v>
      </c>
      <c r="BT305" s="240" t="str">
        <f t="shared" ca="1" si="521"/>
        <v>0,610307380406926-0,782036635413035i</v>
      </c>
      <c r="BU305" s="240" t="str">
        <f t="shared" ca="1" si="522"/>
        <v>0,934008104845201+0,334193443668155i</v>
      </c>
      <c r="BV305" s="240" t="str">
        <f t="shared" ca="1" si="523"/>
        <v>-0,0243448046577436+0,991697397492542i</v>
      </c>
      <c r="BW305" s="240" t="str">
        <f t="shared" ca="1" si="524"/>
        <v>-0,949281146234629+0,287961287521036i</v>
      </c>
      <c r="BX305" s="240" t="str">
        <f t="shared" ca="1" si="525"/>
        <v>-0,571199519499882-0,811041001818286i</v>
      </c>
      <c r="BY305" s="240" t="str">
        <f t="shared" ca="1" si="526"/>
        <v>0,590931427451021-0,796778793491646i</v>
      </c>
      <c r="BZ305" s="240" t="str">
        <f t="shared" ca="1" si="527"/>
        <v>0,941928316738502+0,311171084507342i</v>
      </c>
      <c r="CA305" s="240" t="str">
        <f t="shared" ca="1" si="528"/>
        <v>2,00761579170659E-13+0,991996168191846i</v>
      </c>
      <c r="CB305" s="240" t="str">
        <f t="shared" ca="1" si="529"/>
        <v>-0,941928316738376+0,311171084507724i</v>
      </c>
      <c r="CC305" s="240" t="str">
        <f t="shared" ca="1" si="530"/>
        <v>-0,590931427451344-0,796778793491407i</v>
      </c>
      <c r="CD305" s="240" t="str">
        <f t="shared" ca="1" si="531"/>
        <v>0,571199519500384-0,811041001817933i</v>
      </c>
      <c r="CE305" s="240" t="str">
        <f t="shared" ca="1" si="532"/>
        <v>0,949281146234452+0,287961287521623i</v>
      </c>
      <c r="CF305" s="240" t="str">
        <f t="shared" ca="1" si="533"/>
        <v>0,0243448046571303+0,991697397492557i</v>
      </c>
      <c r="CG305" s="240" t="str">
        <f t="shared" ca="1" si="534"/>
        <v>-0,934008104845408+0,334193443667577i</v>
      </c>
      <c r="CH305" s="240" t="str">
        <f t="shared" ca="1" si="535"/>
        <v>-0,610307380406443-0,782036635413412i</v>
      </c>
      <c r="CI305" s="240" t="str">
        <f t="shared" ca="1" si="536"/>
        <v>0,551123542316943-0,824814669372053i</v>
      </c>
      <c r="CJ305" s="240" t="str">
        <f t="shared" ca="1" si="537"/>
        <v>0,956062164264112+0,264578033422896i</v>
      </c>
      <c r="CK305" s="240" t="str">
        <f t="shared" ca="1" si="538"/>
        <v>0,0486749449150596+0,990801265362949i</v>
      </c>
      <c r="CL305" s="240" t="str">
        <f t="shared" ca="1" si="539"/>
        <v>-0,925525281394551+0,357014497194218i</v>
      </c>
      <c r="CM305" s="240" t="str">
        <f t="shared" ca="1" si="540"/>
        <v>-0,629315707017248-0,766823407707853i</v>
      </c>
      <c r="CN305" s="240" t="str">
        <f t="shared" ca="1" si="541"/>
        <v>0,530715588919387-0,838091499411164i</v>
      </c>
      <c r="CO305" s="240" t="str">
        <f t="shared" ca="1" si="542"/>
        <v>0,962267286195217+0,241035407411022i</v>
      </c>
      <c r="CP305" s="240" t="str">
        <f t="shared" ca="1" si="543"/>
        <v>0,0729757652052321+0,989308311599582i</v>
      </c>
      <c r="CQ305" s="240" t="str">
        <f t="shared" ca="1" si="544"/>
        <v>-0,916484956122169+0,379620498536436i</v>
      </c>
      <c r="CR305" s="240" t="str">
        <f t="shared" ca="1" si="545"/>
        <v>-0,647944957376993-0,751148274255511i</v>
      </c>
      <c r="CS305" s="240" t="str">
        <f t="shared" ca="1" si="546"/>
        <v>0,509987952296658-0,850863494468746i</v>
      </c>
      <c r="CT305" s="240" t="str">
        <f t="shared" ca="1" si="547"/>
        <v>0,967892774294844+0,217347590681689i</v>
      </c>
      <c r="CU305" s="240" t="str">
        <f t="shared" ca="1" si="548"/>
        <v>0,0972326276241965+0,987219435501854i</v>
      </c>
      <c r="CV305" s="240" t="str">
        <f t="shared" ca="1" si="549"/>
        <v>-0,906892574581409+0,401997830686197i</v>
      </c>
      <c r="CW305" s="240" t="str">
        <f t="shared" ca="1" si="550"/>
        <v>-0,666183909923405-0,735020677169336i</v>
      </c>
      <c r="CX305" s="240" t="str">
        <f t="shared" ca="1" si="551"/>
        <v>0,488953118000273-0,863122961173618i</v>
      </c>
      <c r="CY305" s="240" t="str">
        <f t="shared" ca="1" si="552"/>
        <v>0,972935239978881+0,193528851891761i</v>
      </c>
      <c r="CZ305" s="240" t="str">
        <f t="shared" ca="1" si="553"/>
        <v>0,121430920743033+0,984535895330792i</v>
      </c>
      <c r="DA305" s="240" t="str">
        <f t="shared" ca="1" si="554"/>
        <v>-0,896753914865032+0,424133014373492i</v>
      </c>
      <c r="DB305" s="240" t="str">
        <f t="shared" ca="1" si="555"/>
        <v>-0,684021578191948-0,718450331112111i</v>
      </c>
      <c r="DC305" s="240" t="str">
        <f t="shared" ca="1" si="556"/>
        <v>0,467623756629623-0,874862514880426i</v>
      </c>
      <c r="DD305" s="240" t="str">
        <f t="shared" ca="1" si="557"/>
        <v>0,977391645854922+0,169593538557078i</v>
      </c>
      <c r="DE305" s="240" t="str">
        <f t="shared" ca="1" si="558"/>
        <v>0,145556068416759+0,981259307550436i</v>
      </c>
      <c r="DF305" s="240" t="str">
        <f t="shared" ca="1" si="559"/>
        <v>-0,886075084121695+0,446012716193201i</v>
      </c>
      <c r="DG305" s="240" t="str">
        <f t="shared" ca="1" si="560"/>
        <v>-0,701447217439738-0,701447217439312i</v>
      </c>
      <c r="DH305" s="240" t="str">
        <f t="shared" ca="1" si="561"/>
        <v>0,446012716192663-0,886075084121966i</v>
      </c>
      <c r="DI305" s="240" t="str">
        <f t="shared" ca="1" si="562"/>
        <v>0,981259307550366+0,145556068417223i</v>
      </c>
      <c r="DJ305" s="240" t="str">
        <f t="shared" ca="1" si="563"/>
        <v>0,169593538556671+0,977391645854993i</v>
      </c>
      <c r="DK305" s="240" t="str">
        <f t="shared" ca="1" si="564"/>
        <v>-0,874862514880621+0,467623756629259i</v>
      </c>
      <c r="DL305" s="240" t="str">
        <f t="shared" ca="1" si="565"/>
        <v>-0,718450331111826-0,684021578192247i</v>
      </c>
      <c r="DM305" s="240" t="str">
        <f t="shared" ca="1" si="566"/>
        <v>0,424133014373814-0,896753914864879i</v>
      </c>
      <c r="DN305" s="240" t="str">
        <f t="shared" ca="1" si="567"/>
        <v>0,984535895330749+0,121430920743386i</v>
      </c>
      <c r="DO305" s="240" t="str">
        <f t="shared" ca="1" si="568"/>
        <v>0,193528851891411+0,97293523997895i</v>
      </c>
      <c r="DP305" s="240" t="str">
        <f t="shared" ca="1" si="569"/>
        <v>-0,863122961173322+0,488953118000797i</v>
      </c>
      <c r="DQ305" s="240" t="str">
        <f t="shared" ca="1" si="570"/>
        <v>-0,735020677169741-0,666183909922958i</v>
      </c>
      <c r="DR305" s="240" t="str">
        <f t="shared" ca="1" si="571"/>
        <v>0,401997830685646-0,906892574581653i</v>
      </c>
      <c r="DS305" s="240" t="str">
        <f t="shared" ca="1" si="572"/>
        <v>0,987219435501913+0,0972326276235972i</v>
      </c>
      <c r="DT305" s="240" t="str">
        <f t="shared" ca="1" si="573"/>
        <v>0,217347590681232+0,967892774294947i</v>
      </c>
      <c r="DU305" s="240" t="str">
        <f t="shared" ca="1" si="574"/>
        <v>-0,850863494468987+0,509987952296256i</v>
      </c>
      <c r="DV305" s="240" t="str">
        <f t="shared" ca="1" si="575"/>
        <v>-0,751148274255204-0,647944957377348i</v>
      </c>
      <c r="DW305" s="240" t="str">
        <f t="shared" ca="1" si="576"/>
        <v>0,379620498536869-0,916484956121989i</v>
      </c>
      <c r="DX305" s="240" t="str">
        <f t="shared" ca="1" si="577"/>
        <v>0,989308311599555+0,0729757652055874i</v>
      </c>
      <c r="DY305" s="240" t="str">
        <f t="shared" ca="1" si="578"/>
        <v>0,241035407410677+0,962267286195303i</v>
      </c>
      <c r="DZ305" s="240" t="str">
        <f t="shared" ca="1" si="579"/>
        <v>-0,838091499410842+0,530715588919896i</v>
      </c>
      <c r="EA305" s="240" t="str">
        <f t="shared" ca="1" si="580"/>
        <v>-0,766823407708236-0,629315707016783i</v>
      </c>
      <c r="EB305" s="240" t="str">
        <f t="shared" ca="1" si="581"/>
        <v>0,357014497193656-0,925525281394769i</v>
      </c>
      <c r="EC305" s="240" t="str">
        <f t="shared" ca="1" si="582"/>
        <v>0,990801265362978+0,048674944914458i</v>
      </c>
      <c r="ED305" s="240" t="str">
        <f t="shared" ca="1" si="583"/>
        <v>0,264578033422498+0,956062164264223i</v>
      </c>
      <c r="EE305" s="240" t="str">
        <f t="shared" ca="1" si="584"/>
        <v>-0,824814669372313+0,551123542316553i</v>
      </c>
      <c r="EF305" s="240" t="str">
        <f t="shared" ca="1" si="585"/>
        <v>-0,782036635413124-0,610307380406812i</v>
      </c>
      <c r="EG305" s="240" t="str">
        <f t="shared" ca="1" si="586"/>
        <v>0,334193443668019-0,93400810484525i</v>
      </c>
      <c r="EH305" s="240" t="str">
        <f t="shared" ca="1" si="587"/>
        <v>0,991697397492545+0,0243448046575992i</v>
      </c>
      <c r="EI305" s="240" t="str">
        <f t="shared" ca="1" si="588"/>
        <v>0,287961287521282+0,949281146234555i</v>
      </c>
      <c r="EJ305" s="240" t="str">
        <f t="shared" ca="1" si="589"/>
        <v>-0,811041001818137+0,571199519500092i</v>
      </c>
      <c r="EK305" s="240" t="str">
        <f t="shared" ca="1" si="590"/>
        <v>-0,796778793491766-0,59093142745086i</v>
      </c>
      <c r="EL305" s="240" t="str">
        <f t="shared" ca="1" si="591"/>
        <v>0,311171084507152-0,941928316738566i</v>
      </c>
      <c r="EM305" s="240" t="str">
        <f t="shared" ca="1" si="592"/>
        <v>0,991996168191846-4,01523158341317E-13i</v>
      </c>
      <c r="EN305" s="240"/>
      <c r="EO305" s="240"/>
      <c r="EP305" s="240"/>
    </row>
    <row r="306" spans="1:146">
      <c r="A306" s="268">
        <f t="shared" si="461"/>
        <v>4.0234375000000001E-3</v>
      </c>
      <c r="B306" s="267">
        <v>206</v>
      </c>
      <c r="C306" s="266">
        <f t="shared" si="462"/>
        <v>41200</v>
      </c>
      <c r="N306" s="265">
        <f t="shared" ca="1" si="463"/>
        <v>1.0074582356039805</v>
      </c>
      <c r="O306" s="240">
        <f t="shared" ca="1" si="464"/>
        <v>-0.99254176439601938</v>
      </c>
      <c r="P306" s="240" t="str">
        <f t="shared" ca="1" si="465"/>
        <v>-0,334377249493027-0,934521807713357i</v>
      </c>
      <c r="Q306" s="240" t="str">
        <f t="shared" ca="1" si="466"/>
        <v>0,767245159277248-0,629661829584734i</v>
      </c>
      <c r="R306" s="240" t="str">
        <f t="shared" ca="1" si="467"/>
        <v>0,851331467942605+0,510268444802393i</v>
      </c>
      <c r="S306" s="240" t="str">
        <f t="shared" ca="1" si="468"/>
        <v>-0,19363529243047+0,973470352705068i</v>
      </c>
      <c r="T306" s="240" t="str">
        <f t="shared" ca="1" si="469"/>
        <v>-0,981798998499535+0,145636124006622i</v>
      </c>
      <c r="U306" s="241" t="str">
        <f t="shared" ca="1" si="470"/>
        <v>-0,467880948899766-0,875343687774703i</v>
      </c>
      <c r="V306" s="240" t="str">
        <f t="shared" ca="1" si="471"/>
        <v>0,666550309939819-0,735424937291016i</v>
      </c>
      <c r="W306" s="240" t="str">
        <f t="shared" ca="1" si="472"/>
        <v>0,916989021288126+0,379829289164761i</v>
      </c>
      <c r="X306" s="240" t="str">
        <f t="shared" ca="1" si="473"/>
        <v>-0,0487017160517076+0,99134620437261i</v>
      </c>
      <c r="Y306" s="240" t="str">
        <f t="shared" ca="1" si="474"/>
        <v>-0,949803249249376+0,28811966573924i</v>
      </c>
      <c r="Z306" s="240" t="str">
        <f t="shared" ca="1" si="475"/>
        <v>-0,591256438730395-0,797217020471976i</v>
      </c>
      <c r="AA306" s="240" t="str">
        <f t="shared" ca="1" si="476"/>
        <v>0,551426659327168-0,825268316036453i</v>
      </c>
      <c r="AB306" s="240" t="str">
        <f t="shared" ca="1" si="477"/>
        <v>0,962796531565005+0,241167976474403i</v>
      </c>
      <c r="AC306" s="240" t="str">
        <f t="shared" ca="1" si="478"/>
        <v>0,0972861054037215+0,987762404511196i</v>
      </c>
      <c r="AD306" s="240" t="str">
        <f t="shared" ca="1" si="479"/>
        <v>-0,897247127991852+0,424366286809798i</v>
      </c>
      <c r="AE306" s="240" t="str">
        <f t="shared" ca="1" si="480"/>
        <v>-0,7018330122153-0,701833012215272i</v>
      </c>
      <c r="AF306" s="240" t="str">
        <f t="shared" ca="1" si="481"/>
        <v>0,424366286809837-0,897247127991834i</v>
      </c>
      <c r="AG306" s="240" t="str">
        <f t="shared" ca="1" si="482"/>
        <v>0,98776240451119+0,0972861054037785i</v>
      </c>
      <c r="AH306" s="240" t="str">
        <f t="shared" ca="1" si="483"/>
        <v>0,241167976474457+0,962796531564992i</v>
      </c>
      <c r="AI306" s="240" t="str">
        <f t="shared" ca="1" si="484"/>
        <v>-0,8252683160367+0,551426659326797i</v>
      </c>
      <c r="AJ306" s="240" t="str">
        <f t="shared" ca="1" si="485"/>
        <v>-0,797217020472244-0,591256438730034i</v>
      </c>
      <c r="AK306" s="240" t="str">
        <f t="shared" ca="1" si="486"/>
        <v>0,28811966573891-0,949803249249476i</v>
      </c>
      <c r="AL306" s="240" t="str">
        <f t="shared" ca="1" si="487"/>
        <v>0,991346204372595-0,0487017160520448i</v>
      </c>
      <c r="AM306" s="240" t="str">
        <f t="shared" ca="1" si="488"/>
        <v>0,379829289164989+0,916989021288032i</v>
      </c>
      <c r="AN306" s="240" t="str">
        <f t="shared" ca="1" si="489"/>
        <v>-0,735424937290922+0,666550309939922i</v>
      </c>
      <c r="AO306" s="240" t="str">
        <f t="shared" ca="1" si="490"/>
        <v>-0,875343687774728-0,467880948899721i</v>
      </c>
      <c r="AP306" s="240" t="str">
        <f t="shared" ca="1" si="491"/>
        <v>0,145636124006563-0,981798998499544i</v>
      </c>
      <c r="AQ306" s="240" t="str">
        <f t="shared" ca="1" si="492"/>
        <v>0,973470352705079-0,193635292430411i</v>
      </c>
      <c r="AR306" s="240" t="str">
        <f t="shared" ca="1" si="493"/>
        <v>0,973470352705079-0,193635292430411i</v>
      </c>
      <c r="AS306" s="240" t="str">
        <f t="shared" ca="1" si="494"/>
        <v>-0,629661829584921+0,767245159277094i</v>
      </c>
      <c r="AT306" s="240" t="str">
        <f t="shared" ca="1" si="495"/>
        <v>-0,934521807713259-0,334377249493302i</v>
      </c>
      <c r="AU306" s="240" t="str">
        <f t="shared" ca="1" si="496"/>
        <v>3,53594801957099E-13-0,992541764396019i</v>
      </c>
      <c r="AV306" s="240" t="str">
        <f t="shared" ca="1" si="497"/>
        <v>0,934521807713497-0,334377249492636i</v>
      </c>
      <c r="AW306" s="240" t="str">
        <f t="shared" ca="1" si="498"/>
        <v>0,629661829584396+0,767245159277524i</v>
      </c>
      <c r="AX306" s="240" t="str">
        <f t="shared" ca="1" si="499"/>
        <v>-0,510268444802024+0,851331467942827i</v>
      </c>
      <c r="AY306" s="240" t="str">
        <f t="shared" ca="1" si="500"/>
        <v>-0,973470352705134-0,193635292430136i</v>
      </c>
      <c r="AZ306" s="240" t="str">
        <f t="shared" ca="1" si="501"/>
        <v>-0,145636124006868-0,981798998499499i</v>
      </c>
      <c r="BA306" s="240" t="str">
        <f t="shared" ca="1" si="502"/>
        <v>0,875343687774582-0,467880948899993i</v>
      </c>
      <c r="BB306" s="240" t="str">
        <f t="shared" ca="1" si="503"/>
        <v>0,735424937291111+0,666550309939715i</v>
      </c>
      <c r="BC306" s="240" t="str">
        <f t="shared" ca="1" si="504"/>
        <v>-0,379829289164717+0,916989021288144i</v>
      </c>
      <c r="BD306" s="240" t="str">
        <f t="shared" ca="1" si="505"/>
        <v>-0,991346204372608-0,0487017160517508i</v>
      </c>
      <c r="BE306" s="240" t="str">
        <f t="shared" ca="1" si="506"/>
        <v>-0,288119665739178-0,949803249249395i</v>
      </c>
      <c r="BF306" s="240" t="str">
        <f t="shared" ca="1" si="507"/>
        <v>0,797217020472068-0,59125643873027i</v>
      </c>
      <c r="BG306" s="240" t="str">
        <f t="shared" ca="1" si="508"/>
        <v>0,825268316036315+0,551426659327374i</v>
      </c>
      <c r="BH306" s="240" t="str">
        <f t="shared" ca="1" si="509"/>
        <v>-0,241167976474733+0,962796531564923i</v>
      </c>
      <c r="BI306" s="240" t="str">
        <f t="shared" ca="1" si="510"/>
        <v>-0,98776240451123+0,0972861054033695i</v>
      </c>
      <c r="BJ306" s="240" t="str">
        <f t="shared" ca="1" si="511"/>
        <v>-0,424366286809389-0,897247127992046i</v>
      </c>
      <c r="BK306" s="240" t="str">
        <f t="shared" ca="1" si="512"/>
        <v>0,701833012214953-0,701833012215619i</v>
      </c>
      <c r="BL306" s="240" t="str">
        <f t="shared" ca="1" si="513"/>
        <v>0,897247127992026+0,42436628680943i</v>
      </c>
      <c r="BM306" s="240" t="str">
        <f t="shared" ca="1" si="514"/>
        <v>-0,0972861054034427+0,987762404511223i</v>
      </c>
      <c r="BN306" s="240" t="str">
        <f t="shared" ca="1" si="515"/>
        <v>-0,962796531564934+0,241167976474689i</v>
      </c>
      <c r="BO306" s="240" t="str">
        <f t="shared" ca="1" si="516"/>
        <v>-0,551426659327336-0,825268316036341i</v>
      </c>
      <c r="BP306" s="240" t="str">
        <f t="shared" ca="1" si="517"/>
        <v>0,591256438730306-0,797217020472041i</v>
      </c>
      <c r="BQ306" s="240" t="str">
        <f t="shared" ca="1" si="518"/>
        <v>0,949803249249382+0,288119665739221i</v>
      </c>
      <c r="BR306" s="240" t="str">
        <f t="shared" ca="1" si="519"/>
        <v>0,0487017160516774+0,991346204372612i</v>
      </c>
      <c r="BS306" s="240" t="str">
        <f t="shared" ca="1" si="520"/>
        <v>-0,916989021288173+0,379829289164649i</v>
      </c>
      <c r="BT306" s="240" t="str">
        <f t="shared" ca="1" si="521"/>
        <v>-0,66655030993966-0,735424937291159i</v>
      </c>
      <c r="BU306" s="240" t="str">
        <f t="shared" ca="1" si="522"/>
        <v>0,467880948900032-0,875343687774562i</v>
      </c>
      <c r="BV306" s="240" t="str">
        <f t="shared" ca="1" si="523"/>
        <v>0,981798998499493+0,145636124006913i</v>
      </c>
      <c r="BW306" s="240" t="str">
        <f t="shared" ca="1" si="524"/>
        <v>0,193635292430091+0,973470352705143i</v>
      </c>
      <c r="BX306" s="240" t="str">
        <f t="shared" ca="1" si="525"/>
        <v>-0,851331467942849+0,510268444801984i</v>
      </c>
      <c r="BY306" s="240" t="str">
        <f t="shared" ca="1" si="526"/>
        <v>-0,767245159277496-0,629661829584431i</v>
      </c>
      <c r="BZ306" s="240" t="str">
        <f t="shared" ca="1" si="527"/>
        <v>0,334377249492679-0,934521807713481i</v>
      </c>
      <c r="CA306" s="240" t="str">
        <f t="shared" ca="1" si="528"/>
        <v>0,992541764396019-3,08360806593152E-13i</v>
      </c>
      <c r="CB306" s="240" t="str">
        <f t="shared" ca="1" si="529"/>
        <v>0,33437724949326+0,934521807713274i</v>
      </c>
      <c r="CC306" s="240" t="str">
        <f t="shared" ca="1" si="530"/>
        <v>-0,76724515927714+0,629661829584865i</v>
      </c>
      <c r="CD306" s="240" t="str">
        <f t="shared" ca="1" si="531"/>
        <v>-0,851331467942645-0,510268444802326i</v>
      </c>
      <c r="CE306" s="240" t="str">
        <f t="shared" ca="1" si="532"/>
        <v>0,193635292430483-0,973470352705066i</v>
      </c>
      <c r="CF306" s="240" t="str">
        <f t="shared" ca="1" si="533"/>
        <v>0,981798998499551-0,145636124006519i</v>
      </c>
      <c r="CG306" s="240" t="str">
        <f t="shared" ca="1" si="534"/>
        <v>0,467880948899681+0,875343687774749i</v>
      </c>
      <c r="CH306" s="240" t="str">
        <f t="shared" ca="1" si="535"/>
        <v>-0,666550309939956+0,735424937290892i</v>
      </c>
      <c r="CI306" s="240" t="str">
        <f t="shared" ca="1" si="536"/>
        <v>-0,91698902128802-0,379829289165017i</v>
      </c>
      <c r="CJ306" s="240" t="str">
        <f t="shared" ca="1" si="537"/>
        <v>0,0487017160521322-0,99134620437259i</v>
      </c>
      <c r="CK306" s="240" t="str">
        <f t="shared" ca="1" si="538"/>
        <v>0,949803249249497-0,28811966573884i</v>
      </c>
      <c r="CL306" s="240" t="str">
        <f t="shared" ca="1" si="539"/>
        <v>0,591256438730801+0,797217020471674i</v>
      </c>
      <c r="CM306" s="240" t="str">
        <f t="shared" ca="1" si="540"/>
        <v>-0,551426659326823+0,825268316036683i</v>
      </c>
      <c r="CN306" s="240" t="str">
        <f t="shared" ca="1" si="541"/>
        <v>-0,96279653156507-0,241167976474145i</v>
      </c>
      <c r="CO306" s="240" t="str">
        <f t="shared" ca="1" si="542"/>
        <v>-0,0972861054040003-0,987762404511169i</v>
      </c>
      <c r="CP306" s="240" t="str">
        <f t="shared" ca="1" si="543"/>
        <v>0,897247127991775-0,424366286809962i</v>
      </c>
      <c r="CQ306" s="240" t="str">
        <f t="shared" ca="1" si="544"/>
        <v>0,701833012215369+0,701833012215203i</v>
      </c>
      <c r="CR306" s="240" t="str">
        <f t="shared" ca="1" si="545"/>
        <v>-0,424366286809749+0,897247127991875i</v>
      </c>
      <c r="CS306" s="240" t="str">
        <f t="shared" ca="1" si="546"/>
        <v>-0,987762404511192-0,0972861054037664i</v>
      </c>
      <c r="CT306" s="240" t="str">
        <f t="shared" ca="1" si="547"/>
        <v>-0,241167976474373-0,962796531565013i</v>
      </c>
      <c r="CU306" s="240" t="str">
        <f t="shared" ca="1" si="548"/>
        <v>0,825268316036552-0,551426659327019i</v>
      </c>
      <c r="CV306" s="240" t="str">
        <f t="shared" ca="1" si="549"/>
        <v>0,797217020471814+0,591256438730612i</v>
      </c>
      <c r="CW306" s="240" t="str">
        <f t="shared" ca="1" si="550"/>
        <v>-0,288119665739587+0,949803249249271i</v>
      </c>
      <c r="CX306" s="240" t="str">
        <f t="shared" ca="1" si="551"/>
        <v>-0,991346204372628+0,0487017160513525i</v>
      </c>
      <c r="CY306" s="240" t="str">
        <f t="shared" ca="1" si="552"/>
        <v>-0,379829289164348-0,916989021288297i</v>
      </c>
      <c r="CZ306" s="240" t="str">
        <f t="shared" ca="1" si="553"/>
        <v>0,735424937290734-0,66655030994013i</v>
      </c>
      <c r="DA306" s="240" t="str">
        <f t="shared" ca="1" si="554"/>
        <v>0,87534368777486+0,467880948899474i</v>
      </c>
      <c r="DB306" s="240" t="str">
        <f t="shared" ca="1" si="555"/>
        <v>-0,145636124006286+0,981798998499585i</v>
      </c>
      <c r="DC306" s="240" t="str">
        <f t="shared" ca="1" si="556"/>
        <v>-0,97347035270502+0,193635292430713i</v>
      </c>
      <c r="DD306" s="240" t="str">
        <f t="shared" ca="1" si="557"/>
        <v>-0,510268444802528-0,851331467942524i</v>
      </c>
      <c r="DE306" s="240" t="str">
        <f t="shared" ca="1" si="558"/>
        <v>0,629661829584683-0,767245159277289i</v>
      </c>
      <c r="DF306" s="240" t="str">
        <f t="shared" ca="1" si="559"/>
        <v>0,934521807713353+0,334377249493038i</v>
      </c>
      <c r="DG306" s="240" t="str">
        <f t="shared" ca="1" si="560"/>
        <v>-7,34437289891509E-14+0,992541764396019i</v>
      </c>
      <c r="DH306" s="240" t="str">
        <f t="shared" ca="1" si="561"/>
        <v>-0,934521807713403+0,3343772494929i</v>
      </c>
      <c r="DI306" s="240" t="str">
        <f t="shared" ca="1" si="562"/>
        <v>-0,629661829584613-0,767245159277347i</v>
      </c>
      <c r="DJ306" s="240" t="str">
        <f t="shared" ca="1" si="563"/>
        <v>0,510268444802605-0,851331467942477i</v>
      </c>
      <c r="DK306" s="240" t="str">
        <f t="shared" ca="1" si="564"/>
        <v>0,973470352705002+0,193635292430802i</v>
      </c>
      <c r="DL306" s="240" t="str">
        <f t="shared" ca="1" si="565"/>
        <v>0,145636124006197+0,981798998499599i</v>
      </c>
      <c r="DM306" s="240" t="str">
        <f t="shared" ca="1" si="566"/>
        <v>-0,875343687774929+0,467880948899345i</v>
      </c>
      <c r="DN306" s="240" t="str">
        <f t="shared" ca="1" si="567"/>
        <v>-0,735424937291317-0,666550309939486i</v>
      </c>
      <c r="DO306" s="240" t="str">
        <f t="shared" ca="1" si="568"/>
        <v>0,379829289164432-0,916989021288262i</v>
      </c>
      <c r="DP306" s="240" t="str">
        <f t="shared" ca="1" si="569"/>
        <v>0,991346204372623+0,0487017160514428i</v>
      </c>
      <c r="DQ306" s="240" t="str">
        <f t="shared" ca="1" si="570"/>
        <v>0,2881196657395+0,949803249249296i</v>
      </c>
      <c r="DR306" s="240" t="str">
        <f t="shared" ca="1" si="571"/>
        <v>-0,797217020471867+0,59125643873054i</v>
      </c>
      <c r="DS306" s="240" t="str">
        <f t="shared" ca="1" si="572"/>
        <v>-0,825268316036503-0,551426659327094i</v>
      </c>
      <c r="DT306" s="240" t="str">
        <f t="shared" ca="1" si="573"/>
        <v>0,241167976474406-0,962796531565005i</v>
      </c>
      <c r="DU306" s="240" t="str">
        <f t="shared" ca="1" si="574"/>
        <v>0,987762404511206-0,0972861054036202i</v>
      </c>
      <c r="DV306" s="240" t="str">
        <f t="shared" ca="1" si="575"/>
        <v>0,424366286809616+0,897247127991938i</v>
      </c>
      <c r="DW306" s="240" t="str">
        <f t="shared" ca="1" si="576"/>
        <v>-0,701833012215473+0,701833012215099i</v>
      </c>
      <c r="DX306" s="240" t="str">
        <f t="shared" ca="1" si="577"/>
        <v>-0,897247127991712-0,424366286810095i</v>
      </c>
      <c r="DY306" s="240" t="str">
        <f t="shared" ca="1" si="578"/>
        <v>0,0972861054041464-0,987762404511154i</v>
      </c>
      <c r="DZ306" s="240" t="str">
        <f t="shared" ca="1" si="579"/>
        <v>0,962796531565106-0,241167976474002i</v>
      </c>
      <c r="EA306" s="240" t="str">
        <f t="shared" ca="1" si="580"/>
        <v>0,551426659327592+0,825268316036169i</v>
      </c>
      <c r="EB306" s="240" t="str">
        <f t="shared" ca="1" si="581"/>
        <v>-0,591256438730059+0,797217020472225i</v>
      </c>
      <c r="EC306" s="240" t="str">
        <f t="shared" ca="1" si="582"/>
        <v>-0,949803249249471-0,288119665738926i</v>
      </c>
      <c r="ED306" s="240" t="str">
        <f t="shared" ca="1" si="583"/>
        <v>-0,0487017160520418-0,991346204372595i</v>
      </c>
      <c r="EE306" s="240" t="str">
        <f t="shared" ca="1" si="584"/>
        <v>0,916989021288033-0,379829289164986i</v>
      </c>
      <c r="EF306" s="240" t="str">
        <f t="shared" ca="1" si="585"/>
        <v>0,666550309939847+0,73542493729099i</v>
      </c>
      <c r="EG306" s="240" t="str">
        <f t="shared" ca="1" si="586"/>
        <v>-0,46788094889981+0,87534368777468i</v>
      </c>
      <c r="EH306" s="240" t="str">
        <f t="shared" ca="1" si="587"/>
        <v>-0,981798998499529-0,145636124006663i</v>
      </c>
      <c r="EI306" s="240" t="str">
        <f t="shared" ca="1" si="588"/>
        <v>-0,193635292430338-0,973470352705094i</v>
      </c>
      <c r="EJ306" s="240" t="str">
        <f t="shared" ca="1" si="589"/>
        <v>0,85133146794272-0,5102684448022i</v>
      </c>
      <c r="EK306" s="240" t="str">
        <f t="shared" ca="1" si="590"/>
        <v>0,767245159277047+0,629661829584978i</v>
      </c>
      <c r="EL306" s="240" t="str">
        <f t="shared" ca="1" si="591"/>
        <v>-0,334377249493345+0,934521807713243i</v>
      </c>
      <c r="EM306" s="240" t="str">
        <f t="shared" ca="1" si="592"/>
        <v>-0,992541764396019-3,98828797321046E-13i</v>
      </c>
      <c r="EN306" s="240"/>
      <c r="EO306" s="240"/>
      <c r="EP306" s="240"/>
    </row>
    <row r="307" spans="1:146">
      <c r="A307" s="268">
        <f t="shared" si="461"/>
        <v>4.0429687499999997E-3</v>
      </c>
      <c r="B307" s="267">
        <v>207</v>
      </c>
      <c r="C307" s="266">
        <f t="shared" si="462"/>
        <v>41400</v>
      </c>
      <c r="N307" s="265">
        <f t="shared" ca="1" si="463"/>
        <v>1.0069868015467183</v>
      </c>
      <c r="O307" s="240">
        <f t="shared" ca="1" si="464"/>
        <v>-0.99301319845328184</v>
      </c>
      <c r="P307" s="240" t="str">
        <f t="shared" ca="1" si="465"/>
        <v>-0,357380521337065-0,926474163304765i</v>
      </c>
      <c r="Q307" s="240" t="str">
        <f t="shared" ca="1" si="466"/>
        <v>0,735774246886277-0,66686690570259i</v>
      </c>
      <c r="R307" s="240" t="str">
        <f t="shared" ca="1" si="467"/>
        <v>0,886983520266342+0,446469984521182i</v>
      </c>
      <c r="S307" s="240" t="str">
        <f t="shared" ca="1" si="468"/>
        <v>-0,0973323140218752+0,988231568484615i</v>
      </c>
      <c r="T307" s="240" t="str">
        <f t="shared" ca="1" si="469"/>
        <v>-0,957042353688255+0,264849288368425i</v>
      </c>
      <c r="U307" s="241" t="str">
        <f t="shared" ca="1" si="470"/>
        <v>-0,591537271670455-0,797595679857339i</v>
      </c>
      <c r="V307" s="240" t="str">
        <f t="shared" ca="1" si="471"/>
        <v>0,531259697688984-0,838950741053267i</v>
      </c>
      <c r="W307" s="240" t="str">
        <f t="shared" ca="1" si="472"/>
        <v>0,973932728289101+0,193727264652562i</v>
      </c>
      <c r="X307" s="240" t="str">
        <f t="shared" ca="1" si="473"/>
        <v>0,169767411971485+0,978393703033151i</v>
      </c>
      <c r="Y307" s="240" t="str">
        <f t="shared" ca="1" si="474"/>
        <v>-0,851735830421277+0,510510810344888i</v>
      </c>
      <c r="Z307" s="240" t="str">
        <f t="shared" ca="1" si="475"/>
        <v>-0,782838407586728-0,610933089551953i</v>
      </c>
      <c r="AA307" s="240" t="str">
        <f t="shared" ca="1" si="476"/>
        <v>0,288256515822459-0,95025438351439i</v>
      </c>
      <c r="AB307" s="240" t="str">
        <f t="shared" ca="1" si="477"/>
        <v>0,990322586173437-0,0730505825929624i</v>
      </c>
      <c r="AC307" s="240" t="str">
        <f t="shared" ca="1" si="478"/>
        <v>0,424567850842186+0,897673299332036i</v>
      </c>
      <c r="AD307" s="240" t="str">
        <f t="shared" ca="1" si="479"/>
        <v>-0,684722861792544+0,719186912312122i</v>
      </c>
      <c r="AE307" s="240" t="str">
        <f t="shared" ca="1" si="480"/>
        <v>-0,917424569564558-0,380009699167933i</v>
      </c>
      <c r="AF307" s="240" t="str">
        <f t="shared" ca="1" si="481"/>
        <v>0,0243697638295529-0,992714121443484i</v>
      </c>
      <c r="AG307" s="240" t="str">
        <f t="shared" ca="1" si="482"/>
        <v>0,934965683652094-0,334536070843473i</v>
      </c>
      <c r="AH307" s="240" t="str">
        <f t="shared" ca="1" si="483"/>
        <v>0,648609253924333+0,751918378566542i</v>
      </c>
      <c r="AI307" s="240" t="str">
        <f t="shared" ca="1" si="484"/>
        <v>-0,468103181375915+0,87575945549458i</v>
      </c>
      <c r="AJ307" s="240" t="str">
        <f t="shared" ca="1" si="485"/>
        <v>-0,985545277051275-0,121555416104521i</v>
      </c>
      <c r="AK307" s="240" t="str">
        <f t="shared" ca="1" si="486"/>
        <v>-0,24128252560615-0,963253837334446i</v>
      </c>
      <c r="AL307" s="240" t="str">
        <f t="shared" ca="1" si="487"/>
        <v>0,81187251031426-0,571785133855751i</v>
      </c>
      <c r="AM307" s="240" t="str">
        <f t="shared" ca="1" si="488"/>
        <v>0,82566029912934+0,551688574056112i</v>
      </c>
      <c r="AN307" s="240" t="str">
        <f t="shared" ca="1" si="489"/>
        <v>-0,217570423273342+0,96888509288722i</v>
      </c>
      <c r="AO307" s="240" t="str">
        <f t="shared" ca="1" si="490"/>
        <v>-0,982265329995028+0,145705297749169i</v>
      </c>
      <c r="AP307" s="240" t="str">
        <f t="shared" ca="1" si="491"/>
        <v>-0,489454410378305-0,864007865973247i</v>
      </c>
      <c r="AQ307" s="240" t="str">
        <f t="shared" ca="1" si="492"/>
        <v>0,629960904184488-0,767609582731664i</v>
      </c>
      <c r="AR307" s="240" t="str">
        <f t="shared" ca="1" si="493"/>
        <v>0,629960904184488-0,767609582731664i</v>
      </c>
      <c r="AS307" s="240" t="str">
        <f t="shared" ca="1" si="494"/>
        <v>0,0487248482242173+0,991817070566918i</v>
      </c>
      <c r="AT307" s="240" t="str">
        <f t="shared" ca="1" si="495"/>
        <v>-0,907822353568173+0,402409973365921i</v>
      </c>
      <c r="AU307" s="240" t="str">
        <f t="shared" ca="1" si="496"/>
        <v>-0,702166366434206-0,702166366433911i</v>
      </c>
      <c r="AV307" s="240" t="str">
        <f t="shared" ca="1" si="497"/>
        <v>0,402409973365541-0,907822353568341i</v>
      </c>
      <c r="AW307" s="240" t="str">
        <f t="shared" ca="1" si="498"/>
        <v>0,991817070566889+0,0487248482248164i</v>
      </c>
      <c r="AX307" s="240" t="str">
        <f t="shared" ca="1" si="499"/>
        <v>0,311490108330331+0,942894015632073i</v>
      </c>
      <c r="AY307" s="240" t="str">
        <f t="shared" ca="1" si="500"/>
        <v>-0,767609582731418+0,629960904184788i</v>
      </c>
      <c r="AZ307" s="240" t="str">
        <f t="shared" ca="1" si="501"/>
        <v>-0,864007865973451-0,489454410377942i</v>
      </c>
      <c r="BA307" s="240" t="str">
        <f t="shared" ca="1" si="502"/>
        <v>0,145705297749734-0,982265329994945i</v>
      </c>
      <c r="BB307" s="240" t="str">
        <f t="shared" ca="1" si="503"/>
        <v>0,968885092887348-0,21757042327277i</v>
      </c>
      <c r="BC307" s="240" t="str">
        <f t="shared" ca="1" si="504"/>
        <v>0,551688574056435+0,825660299129124i</v>
      </c>
      <c r="BD307" s="240" t="str">
        <f t="shared" ca="1" si="505"/>
        <v>-0,571785133855434+0,811872510314483i</v>
      </c>
      <c r="BE307" s="240" t="str">
        <f t="shared" ca="1" si="506"/>
        <v>-0,9632538373343-0,241282525606732i</v>
      </c>
      <c r="BF307" s="240" t="str">
        <f t="shared" ca="1" si="507"/>
        <v>-0,121555416103912-0,98554527705135i</v>
      </c>
      <c r="BG307" s="240" t="str">
        <f t="shared" ca="1" si="508"/>
        <v>0,875759455494391-0,468103181376269i</v>
      </c>
      <c r="BH307" s="240" t="str">
        <f t="shared" ca="1" si="509"/>
        <v>0,751918378566546+0,648609253924327i</v>
      </c>
      <c r="BI307" s="240" t="str">
        <f t="shared" ca="1" si="510"/>
        <v>-0,334536070843666+0,934965683652025i</v>
      </c>
      <c r="BJ307" s="240" t="str">
        <f t="shared" ca="1" si="511"/>
        <v>-0,992714121443497+0,0243697638290519i</v>
      </c>
      <c r="BK307" s="240" t="str">
        <f t="shared" ca="1" si="512"/>
        <v>-0,3800096991682-0,917424569564447i</v>
      </c>
      <c r="BL307" s="240" t="str">
        <f t="shared" ca="1" si="513"/>
        <v>0,71918691231205-0,684722861792621i</v>
      </c>
      <c r="BM307" s="240" t="str">
        <f t="shared" ca="1" si="514"/>
        <v>0,897673299331955+0,424567850842358i</v>
      </c>
      <c r="BN307" s="240" t="str">
        <f t="shared" ca="1" si="515"/>
        <v>-0,0730505825933496+0,990322586173409i</v>
      </c>
      <c r="BO307" s="240" t="str">
        <f t="shared" ca="1" si="516"/>
        <v>-0,950254383514306+0,288256515822736i</v>
      </c>
      <c r="BP307" s="240" t="str">
        <f t="shared" ca="1" si="517"/>
        <v>-0,610933089552047-0,782838407586654i</v>
      </c>
      <c r="BQ307" s="240" t="str">
        <f t="shared" ca="1" si="518"/>
        <v>0,510510810345071-0,851735830421168i</v>
      </c>
      <c r="BR307" s="240" t="str">
        <f t="shared" ca="1" si="519"/>
        <v>0,978393703033085+0,169767411971867i</v>
      </c>
      <c r="BS307" s="240" t="str">
        <f t="shared" ca="1" si="520"/>
        <v>0,19372726465286+0,973932728289043i</v>
      </c>
      <c r="BT307" s="240" t="str">
        <f t="shared" ca="1" si="521"/>
        <v>-0,838950741053199+0,531259697689091i</v>
      </c>
      <c r="BU307" s="240" t="str">
        <f t="shared" ca="1" si="522"/>
        <v>-0,797595679857276-0,591537271670541i</v>
      </c>
      <c r="BV307" s="240" t="str">
        <f t="shared" ca="1" si="523"/>
        <v>0,264849288368789-0,957042353688154i</v>
      </c>
      <c r="BW307" s="240" t="str">
        <f t="shared" ca="1" si="524"/>
        <v>0,988231568484576-0,0973323140222822i</v>
      </c>
      <c r="BX307" s="240" t="str">
        <f t="shared" ca="1" si="525"/>
        <v>0,446469984521252+0,886983520266307i</v>
      </c>
      <c r="BY307" s="240" t="str">
        <f t="shared" ca="1" si="526"/>
        <v>-0,666866905702661+0,735774246886214i</v>
      </c>
      <c r="BZ307" s="240" t="str">
        <f t="shared" ca="1" si="527"/>
        <v>-0,926474163304646-0,357380521337373i</v>
      </c>
      <c r="CA307" s="240" t="str">
        <f t="shared" ca="1" si="528"/>
        <v>-4,16047134302076E-13-0,993013198453282i</v>
      </c>
      <c r="CB307" s="240" t="str">
        <f t="shared" ca="1" si="529"/>
        <v>0,926474163304712-0,357380521337202i</v>
      </c>
      <c r="CC307" s="240" t="str">
        <f t="shared" ca="1" si="530"/>
        <v>0,666866905702525+0,735774246886337i</v>
      </c>
      <c r="CD307" s="240" t="str">
        <f t="shared" ca="1" si="531"/>
        <v>-0,446469984521466+0,886983520266199i</v>
      </c>
      <c r="CE307" s="240" t="str">
        <f t="shared" ca="1" si="532"/>
        <v>-0,988231568484657-0,0973323140214542i</v>
      </c>
      <c r="CF307" s="240" t="str">
        <f t="shared" ca="1" si="533"/>
        <v>-0,264849288368612-0,957042353688204i</v>
      </c>
      <c r="CG307" s="240" t="str">
        <f t="shared" ca="1" si="534"/>
        <v>0,797595679857385-0,591537271670393i</v>
      </c>
      <c r="CH307" s="240" t="str">
        <f t="shared" ca="1" si="535"/>
        <v>0,838950741053101+0,531259697689246i</v>
      </c>
      <c r="CI307" s="240" t="str">
        <f t="shared" ca="1" si="536"/>
        <v>-0,193727264652099+0,973932728289194i</v>
      </c>
      <c r="CJ307" s="240" t="str">
        <f t="shared" ca="1" si="537"/>
        <v>-0,978393703033115+0,169767411971686i</v>
      </c>
      <c r="CK307" s="240" t="str">
        <f t="shared" ca="1" si="538"/>
        <v>-0,510510810344913-0,851735830421263i</v>
      </c>
      <c r="CL307" s="240" t="str">
        <f t="shared" ca="1" si="539"/>
        <v>0,610933089552192-0,782838407586541i</v>
      </c>
      <c r="CM307" s="240" t="str">
        <f t="shared" ca="1" si="540"/>
        <v>0,950254383514252+0,288256515822912i</v>
      </c>
      <c r="CN307" s="240" t="str">
        <f t="shared" ca="1" si="541"/>
        <v>0,0730505825931662+0,990322586173422i</v>
      </c>
      <c r="CO307" s="240" t="str">
        <f t="shared" ca="1" si="542"/>
        <v>-0,897673299332045+0,424567850842166i</v>
      </c>
      <c r="CP307" s="240" t="str">
        <f t="shared" ca="1" si="543"/>
        <v>-0,719186912311923-0,684722861792754i</v>
      </c>
      <c r="CQ307" s="240" t="str">
        <f t="shared" ca="1" si="544"/>
        <v>0,380009699168422-0,917424569564355i</v>
      </c>
      <c r="CR307" s="240" t="str">
        <f t="shared" ca="1" si="545"/>
        <v>0,992714121443492+0,0243697638292358i</v>
      </c>
      <c r="CS307" s="240" t="str">
        <f t="shared" ca="1" si="546"/>
        <v>0,334536070843466+0,934965683652097i</v>
      </c>
      <c r="CT307" s="240" t="str">
        <f t="shared" ca="1" si="547"/>
        <v>-0,751918378566666+0,648609253924188i</v>
      </c>
      <c r="CU307" s="240" t="str">
        <f t="shared" ca="1" si="548"/>
        <v>-0,875759455494291-0,468103181376457i</v>
      </c>
      <c r="CV307" s="240" t="str">
        <f t="shared" ca="1" si="549"/>
        <v>0,12155541610415-0,98554527705132i</v>
      </c>
      <c r="CW307" s="240" t="str">
        <f t="shared" ca="1" si="550"/>
        <v>0,963253837334351-0,241282525606527i</v>
      </c>
      <c r="CX307" s="240" t="str">
        <f t="shared" ca="1" si="551"/>
        <v>0,571785133855284+0,811872510314588i</v>
      </c>
      <c r="CY307" s="240" t="str">
        <f t="shared" ca="1" si="552"/>
        <v>-0,551688574056611+0,825660299129006i</v>
      </c>
      <c r="CZ307" s="240" t="str">
        <f t="shared" ca="1" si="553"/>
        <v>-0,968885092887301-0,217570423272977i</v>
      </c>
      <c r="DA307" s="240" t="str">
        <f t="shared" ca="1" si="554"/>
        <v>-0,145705297749552-0,982265329994972i</v>
      </c>
      <c r="DB307" s="240" t="str">
        <f t="shared" ca="1" si="555"/>
        <v>0,864007865973556-0,489454410377758i</v>
      </c>
      <c r="DC307" s="240" t="str">
        <f t="shared" ca="1" si="556"/>
        <v>0,767609582731283+0,629960904184952i</v>
      </c>
      <c r="DD307" s="240" t="str">
        <f t="shared" ca="1" si="557"/>
        <v>-0,311490108329594+0,942894015632316i</v>
      </c>
      <c r="DE307" s="240" t="str">
        <f t="shared" ca="1" si="558"/>
        <v>-0,991817070566899+0,0487248482246327i</v>
      </c>
      <c r="DF307" s="240" t="str">
        <f t="shared" ca="1" si="559"/>
        <v>-0,402409973365346-0,907822353568427i</v>
      </c>
      <c r="DG307" s="240" t="str">
        <f t="shared" ca="1" si="560"/>
        <v>0,702166366434336-0,702166366433781i</v>
      </c>
      <c r="DH307" s="240" t="str">
        <f t="shared" ca="1" si="561"/>
        <v>0,907822353568499+0,402409973365186i</v>
      </c>
      <c r="DI307" s="240" t="str">
        <f t="shared" ca="1" si="562"/>
        <v>-0,048724848224401+0,99181707056691i</v>
      </c>
      <c r="DJ307" s="240" t="str">
        <f t="shared" ca="1" si="563"/>
        <v>-0,942894015632261+0,311490108329761i</v>
      </c>
      <c r="DK307" s="240" t="str">
        <f t="shared" ca="1" si="564"/>
        <v>-0,629960904184346-0,76760958273178i</v>
      </c>
      <c r="DL307" s="240" t="str">
        <f t="shared" ca="1" si="565"/>
        <v>0,489454410377605-0,864007865973643i</v>
      </c>
      <c r="DM307" s="240" t="str">
        <f t="shared" ca="1" si="566"/>
        <v>0,982265329995006+0,145705297749323i</v>
      </c>
      <c r="DN307" s="240" t="str">
        <f t="shared" ca="1" si="567"/>
        <v>0,217570423273203+0,968885092887251i</v>
      </c>
      <c r="DO307" s="240" t="str">
        <f t="shared" ca="1" si="568"/>
        <v>-0,825660299129473+0,551688574055912i</v>
      </c>
      <c r="DP307" s="240" t="str">
        <f t="shared" ca="1" si="569"/>
        <v>-0,811872510314723-0,571785133855094i</v>
      </c>
      <c r="DQ307" s="240" t="str">
        <f t="shared" ca="1" si="570"/>
        <v>0,241282525606301-0,963253837334408i</v>
      </c>
      <c r="DR307" s="240" t="str">
        <f t="shared" ca="1" si="571"/>
        <v>0,985545277051305-0,121555416104269i</v>
      </c>
      <c r="DS307" s="240" t="str">
        <f t="shared" ca="1" si="572"/>
        <v>0,468103181375716+0,875759455494687i</v>
      </c>
      <c r="DT307" s="240" t="str">
        <f t="shared" ca="1" si="573"/>
        <v>-0,648609253924782+0,751918378566154i</v>
      </c>
      <c r="DU307" s="240" t="str">
        <f t="shared" ca="1" si="574"/>
        <v>-0,934965683652174-0,334536070843247i</v>
      </c>
      <c r="DV307" s="240" t="str">
        <f t="shared" ca="1" si="575"/>
        <v>-0,0243697638294114-0,992714121443488i</v>
      </c>
      <c r="DW307" s="240" t="str">
        <f t="shared" ca="1" si="576"/>
        <v>0,917424569564677-0,380009699167646i</v>
      </c>
      <c r="DX307" s="240" t="str">
        <f t="shared" ca="1" si="577"/>
        <v>0,684722861792187+0,719186912312463i</v>
      </c>
      <c r="DY307" s="240" t="str">
        <f t="shared" ca="1" si="578"/>
        <v>-0,424567850841957+0,897673299332145i</v>
      </c>
      <c r="DZ307" s="240" t="str">
        <f t="shared" ca="1" si="579"/>
        <v>-0,990322586173435-0,073050582592991i</v>
      </c>
      <c r="EA307" s="240" t="str">
        <f t="shared" ca="1" si="580"/>
        <v>-0,288256515822162-0,950254383514481i</v>
      </c>
      <c r="EB307" s="240" t="str">
        <f t="shared" ca="1" si="581"/>
        <v>0,782838407587023-0,610933089551573i</v>
      </c>
      <c r="EC307" s="240" t="str">
        <f t="shared" ca="1" si="582"/>
        <v>0,851735830421353+0,510510810344762i</v>
      </c>
      <c r="ED307" s="240" t="str">
        <f t="shared" ca="1" si="583"/>
        <v>-0,169767411971512+0,978393703033146i</v>
      </c>
      <c r="EE307" s="240" t="str">
        <f t="shared" ca="1" si="584"/>
        <v>-0,97393272828916+0,193727264652271i</v>
      </c>
      <c r="EF307" s="240" t="str">
        <f t="shared" ca="1" si="585"/>
        <v>-0,531259697688584-0,83895074105352i</v>
      </c>
      <c r="EG307" s="240" t="str">
        <f t="shared" ca="1" si="586"/>
        <v>0,591537271670252-0,79759567985749i</v>
      </c>
      <c r="EH307" s="240" t="str">
        <f t="shared" ca="1" si="587"/>
        <v>0,95704235368825+0,264849288368443i</v>
      </c>
      <c r="EI307" s="240" t="str">
        <f t="shared" ca="1" si="588"/>
        <v>0,0973323140216852+0,988231568484634i</v>
      </c>
      <c r="EJ307" s="240" t="str">
        <f t="shared" ca="1" si="589"/>
        <v>-0,886983520266551+0,446469984520766i</v>
      </c>
      <c r="EK307" s="240" t="str">
        <f t="shared" ca="1" si="590"/>
        <v>-0,735774246886455-0,666866905702395i</v>
      </c>
      <c r="EL307" s="240" t="str">
        <f t="shared" ca="1" si="591"/>
        <v>0,357380521337038-0,926474163304775i</v>
      </c>
      <c r="EM307" s="240" t="str">
        <f t="shared" ca="1" si="592"/>
        <v>0,993013198453282+1,83938504527679E-13i</v>
      </c>
      <c r="EN307" s="240"/>
      <c r="EO307" s="240"/>
      <c r="EP307" s="240"/>
    </row>
    <row r="308" spans="1:146">
      <c r="A308" s="268">
        <f t="shared" si="461"/>
        <v>4.0624999999999993E-3</v>
      </c>
      <c r="B308" s="267">
        <v>208</v>
      </c>
      <c r="C308" s="266">
        <f t="shared" si="462"/>
        <v>41600</v>
      </c>
      <c r="N308" s="265">
        <f t="shared" ca="1" si="463"/>
        <v>1.0065756529837726</v>
      </c>
      <c r="O308" s="240">
        <f t="shared" ca="1" si="464"/>
        <v>-0.9934243470162275</v>
      </c>
      <c r="P308" s="240" t="str">
        <f t="shared" ca="1" si="465"/>
        <v>-0,380167038911214-0,917804421306684i</v>
      </c>
      <c r="Q308" s="240" t="str">
        <f t="shared" ca="1" si="466"/>
        <v>0,702457092371012-0,702457092370973i</v>
      </c>
      <c r="R308" s="240" t="str">
        <f t="shared" ca="1" si="467"/>
        <v>0,917804421306667+0,380167038911256i</v>
      </c>
      <c r="S308" s="240" t="str">
        <f t="shared" ca="1" si="468"/>
        <v>4,3325793333745E-14+0,993424347016228i</v>
      </c>
      <c r="T308" s="240" t="str">
        <f t="shared" ca="1" si="469"/>
        <v>-0,917804421306671+0,380167038911245i</v>
      </c>
      <c r="U308" s="241" t="str">
        <f t="shared" ca="1" si="470"/>
        <v>-0,702457092371004-0,702457092370981i</v>
      </c>
      <c r="V308" s="240" t="str">
        <f t="shared" ca="1" si="471"/>
        <v>0,380167038911213-0,917804421306685i</v>
      </c>
      <c r="W308" s="240" t="str">
        <f t="shared" ca="1" si="472"/>
        <v>0,993424347016228+1,21702767944542E-14i</v>
      </c>
      <c r="X308" s="240" t="str">
        <f t="shared" ca="1" si="473"/>
        <v>0,380167038911197+0,917804421306691i</v>
      </c>
      <c r="Y308" s="240" t="str">
        <f t="shared" ca="1" si="474"/>
        <v>-0,702457092371021+0,702457092370964i</v>
      </c>
      <c r="Z308" s="240" t="str">
        <f t="shared" ca="1" si="475"/>
        <v>-0,917804421306663-0,380167038911265i</v>
      </c>
      <c r="AA308" s="240" t="str">
        <f t="shared" ca="1" si="476"/>
        <v>-3,11555165392907E-14-0,993424347016228i</v>
      </c>
      <c r="AB308" s="240" t="str">
        <f t="shared" ca="1" si="477"/>
        <v>0,917804421306677-0,380167038911231i</v>
      </c>
      <c r="AC308" s="240" t="str">
        <f t="shared" ca="1" si="478"/>
        <v>0,702457092371+0,702457092370985i</v>
      </c>
      <c r="AD308" s="240" t="str">
        <f t="shared" ca="1" si="479"/>
        <v>-0,380167038911224+0,91780442130668i</v>
      </c>
      <c r="AE308" s="240" t="str">
        <f t="shared" ca="1" si="480"/>
        <v>-0,993424347016228-2,43405535889084E-14i</v>
      </c>
      <c r="AF308" s="240" t="str">
        <f t="shared" ca="1" si="481"/>
        <v>-0,380167038911179-0,917804421306699i</v>
      </c>
      <c r="AG308" s="240" t="str">
        <f t="shared" ca="1" si="482"/>
        <v>0,702457092371025-0,70245709237096i</v>
      </c>
      <c r="AH308" s="240" t="str">
        <f t="shared" ca="1" si="483"/>
        <v>0,917804421306697+0,380167038911184i</v>
      </c>
      <c r="AI308" s="240" t="str">
        <f t="shared" ca="1" si="484"/>
        <v>-2,77480350640996E-13+0,993424347016228i</v>
      </c>
      <c r="AJ308" s="240" t="str">
        <f t="shared" ca="1" si="485"/>
        <v>-0,917804421306569+0,380167038911493i</v>
      </c>
      <c r="AK308" s="240" t="str">
        <f t="shared" ca="1" si="486"/>
        <v>-0,702457092370921-0,702457092371063i</v>
      </c>
      <c r="AL308" s="240" t="str">
        <f t="shared" ca="1" si="487"/>
        <v>0,380167038910779-0,917804421306865i</v>
      </c>
      <c r="AM308" s="240" t="str">
        <f t="shared" ca="1" si="488"/>
        <v>0,993424347016228-6,23110330785815E-14i</v>
      </c>
      <c r="AN308" s="240" t="str">
        <f t="shared" ca="1" si="489"/>
        <v>0,380167038910894+0,917804421306817i</v>
      </c>
      <c r="AO308" s="240" t="str">
        <f t="shared" ca="1" si="490"/>
        <v>-0,702457092370833+0,702457092371152i</v>
      </c>
      <c r="AP308" s="240" t="str">
        <f t="shared" ca="1" si="491"/>
        <v>-0,917804421306616-0,380167038911378i</v>
      </c>
      <c r="AQ308" s="240" t="str">
        <f t="shared" ca="1" si="492"/>
        <v>-4,16219825864152E-13-0,993424347016228i</v>
      </c>
      <c r="AR308" s="240" t="str">
        <f t="shared" ca="1" si="493"/>
        <v>-4,16219825864152E-13-0,993424347016228i</v>
      </c>
      <c r="AS308" s="240" t="str">
        <f t="shared" ca="1" si="494"/>
        <v>0,702457092370703+0,702457092371282i</v>
      </c>
      <c r="AT308" s="240" t="str">
        <f t="shared" ca="1" si="495"/>
        <v>-0,380167038911077+0,91780442130674i</v>
      </c>
      <c r="AU308" s="240" t="str">
        <f t="shared" ca="1" si="496"/>
        <v>-0,993424347016228-2,46324834101705E-13i</v>
      </c>
      <c r="AV308" s="240" t="str">
        <f t="shared" ca="1" si="497"/>
        <v>-0,380167038911535-0,917804421306552i</v>
      </c>
      <c r="AW308" s="240" t="str">
        <f t="shared" ca="1" si="498"/>
        <v>0,702457092371051-0,702457092370933i</v>
      </c>
      <c r="AX308" s="240" t="str">
        <f t="shared" ca="1" si="499"/>
        <v>0,917804421306498+0,380167038911663i</v>
      </c>
      <c r="AY308" s="240" t="str">
        <f t="shared" ca="1" si="500"/>
        <v>1,07583958683864E-13+0,993424347016228i</v>
      </c>
      <c r="AZ308" s="240" t="str">
        <f t="shared" ca="1" si="501"/>
        <v>-0,917804421306805+0,380167038910923i</v>
      </c>
      <c r="BA308" s="240" t="str">
        <f t="shared" ca="1" si="502"/>
        <v>-0,702457092371184-0,702457092370801i</v>
      </c>
      <c r="BB308" s="240" t="str">
        <f t="shared" ca="1" si="503"/>
        <v>0,380167038911362-0,917804421306623i</v>
      </c>
      <c r="BC308" s="240" t="str">
        <f t="shared" ca="1" si="504"/>
        <v>0,993424347016228-4,3325793333745E-13i</v>
      </c>
      <c r="BD308" s="240" t="str">
        <f t="shared" ca="1" si="505"/>
        <v>0,38016703891125+0,917804421306669i</v>
      </c>
      <c r="BE308" s="240" t="str">
        <f t="shared" ca="1" si="506"/>
        <v>-0,70245709237127+0,702457092370715i</v>
      </c>
      <c r="BF308" s="240" t="str">
        <f t="shared" ca="1" si="507"/>
        <v>-0,917804421306758-0,380167038911035i</v>
      </c>
      <c r="BG308" s="240" t="str">
        <f t="shared" ca="1" si="508"/>
        <v>2,01051908496423E-13-0,993424347016228i</v>
      </c>
      <c r="BH308" s="240" t="str">
        <f t="shared" ca="1" si="509"/>
        <v>0,917804421306545-0,380167038911551i</v>
      </c>
      <c r="BI308" s="240" t="str">
        <f t="shared" ca="1" si="510"/>
        <v>0,702457092370965+0,70245709237102i</v>
      </c>
      <c r="BJ308" s="240" t="str">
        <f t="shared" ca="1" si="511"/>
        <v>-0,380167038911647+0,917804421306505i</v>
      </c>
      <c r="BK308" s="240" t="str">
        <f t="shared" ca="1" si="512"/>
        <v>-0,993424347016228+1,24622066157163E-13i</v>
      </c>
      <c r="BL308" s="240" t="str">
        <f t="shared" ca="1" si="513"/>
        <v>-0,380167038910965-0,917804421306787i</v>
      </c>
      <c r="BM308" s="240" t="str">
        <f t="shared" ca="1" si="514"/>
        <v>0,702457092370789-0,702457092371196i</v>
      </c>
      <c r="BN308" s="240" t="str">
        <f t="shared" ca="1" si="515"/>
        <v>0,917804421306629+0,380167038911346i</v>
      </c>
      <c r="BO308" s="240" t="str">
        <f t="shared" ca="1" si="516"/>
        <v>4,50296040810749E-13+0,993424347016228i</v>
      </c>
      <c r="BP308" s="240" t="str">
        <f t="shared" ca="1" si="517"/>
        <v>-0,917804421306652+0,380167038911292i</v>
      </c>
      <c r="BQ308" s="240" t="str">
        <f t="shared" ca="1" si="518"/>
        <v>-0,702457092370747-0,702457092371237i</v>
      </c>
      <c r="BR308" s="240" t="str">
        <f t="shared" ca="1" si="519"/>
        <v>0,380167038910994-0,917804421306775i</v>
      </c>
      <c r="BS308" s="240" t="str">
        <f t="shared" ca="1" si="520"/>
        <v>0,993424347016228+1,84013801023124E-13i</v>
      </c>
      <c r="BT308" s="240" t="str">
        <f t="shared" ca="1" si="521"/>
        <v>0,380167038911593+0,917804421306528i</v>
      </c>
      <c r="BU308" s="240" t="str">
        <f t="shared" ca="1" si="522"/>
        <v>-0,702457092371008+0,702457092370977i</v>
      </c>
      <c r="BV308" s="240" t="str">
        <f t="shared" ca="1" si="523"/>
        <v>-0,917804421306511-0,380167038911631i</v>
      </c>
      <c r="BW308" s="240" t="str">
        <f t="shared" ca="1" si="524"/>
        <v>-1,41660173630462E-13-0,993424347016228i</v>
      </c>
      <c r="BX308" s="240" t="str">
        <f t="shared" ca="1" si="525"/>
        <v>0,91780442130677-0,380167038911007i</v>
      </c>
      <c r="BY308" s="240" t="str">
        <f t="shared" ca="1" si="526"/>
        <v>0,702457092371207+0,702457092370777i</v>
      </c>
      <c r="BZ308" s="240" t="str">
        <f t="shared" ca="1" si="527"/>
        <v>-0,380167038911279+0,917804421306657i</v>
      </c>
      <c r="CA308" s="240" t="str">
        <f t="shared" ca="1" si="528"/>
        <v>-0,993424347016228+5,23803784548015E-13i</v>
      </c>
      <c r="CB308" s="240" t="str">
        <f t="shared" ca="1" si="529"/>
        <v>-0,380167038911308-0,917804421306645i</v>
      </c>
      <c r="CC308" s="240" t="str">
        <f t="shared" ca="1" si="530"/>
        <v>0,702457092371225-0,702457092370759i</v>
      </c>
      <c r="CD308" s="240" t="str">
        <f t="shared" ca="1" si="531"/>
        <v>0,917804421306782+0,380167038910978i</v>
      </c>
      <c r="CE308" s="240" t="str">
        <f t="shared" ca="1" si="532"/>
        <v>-1,66975693549825E-13+0,993424347016228i</v>
      </c>
      <c r="CF308" s="240" t="str">
        <f t="shared" ca="1" si="533"/>
        <v>-0,917804421306521+0,380167038911609i</v>
      </c>
      <c r="CG308" s="240" t="str">
        <f t="shared" ca="1" si="534"/>
        <v>-0,70245709237099-0,702457092370995i</v>
      </c>
      <c r="CH308" s="240" t="str">
        <f t="shared" ca="1" si="535"/>
        <v>0,380167038911564-0,91780442130654i</v>
      </c>
      <c r="CI308" s="240" t="str">
        <f t="shared" ca="1" si="536"/>
        <v>0,993424347016228-2,15167917367729E-13i</v>
      </c>
      <c r="CJ308" s="240" t="str">
        <f t="shared" ca="1" si="537"/>
        <v>0,380167038911022+0,917804421306763i</v>
      </c>
      <c r="CK308" s="240" t="str">
        <f t="shared" ca="1" si="538"/>
        <v>-0,702457092370725+0,70245709237126i</v>
      </c>
      <c r="CL308" s="240" t="str">
        <f t="shared" ca="1" si="539"/>
        <v>-0,917804421306664-0,380167038911263i</v>
      </c>
      <c r="CM308" s="240" t="str">
        <f t="shared" ca="1" si="540"/>
        <v>4,75611560730112E-13-0,993424347016228i</v>
      </c>
      <c r="CN308" s="240" t="str">
        <f t="shared" ca="1" si="541"/>
        <v>0,917804421306639-0,380167038911323i</v>
      </c>
      <c r="CO308" s="240" t="str">
        <f t="shared" ca="1" si="542"/>
        <v>0,702457092370771+0,702457092371213i</v>
      </c>
      <c r="CP308" s="240" t="str">
        <f t="shared" ca="1" si="543"/>
        <v>-0,380167038910962+0,917804421306788i</v>
      </c>
      <c r="CQ308" s="240" t="str">
        <f t="shared" ca="1" si="544"/>
        <v>-0,993424347016228-9,34679498125581E-14i</v>
      </c>
      <c r="CR308" s="240" t="str">
        <f t="shared" ca="1" si="545"/>
        <v>-0,380167038911625-0,917804421306514i</v>
      </c>
      <c r="CS308" s="240" t="str">
        <f t="shared" ca="1" si="546"/>
        <v>0,702457092370943-0,702457092371042i</v>
      </c>
      <c r="CT308" s="240" t="str">
        <f t="shared" ca="1" si="547"/>
        <v>0,917804421306546+0,380167038911548i</v>
      </c>
      <c r="CU308" s="240" t="str">
        <f t="shared" ca="1" si="548"/>
        <v>2,32206024841028E-13+0,993424347016228i</v>
      </c>
      <c r="CV308" s="240" t="str">
        <f t="shared" ca="1" si="549"/>
        <v>-0,917804421306757+0,380167038911038i</v>
      </c>
      <c r="CW308" s="240" t="str">
        <f t="shared" ca="1" si="550"/>
        <v>-0,702457092371272-0,702457092370713i</v>
      </c>
      <c r="CX308" s="240" t="str">
        <f t="shared" ca="1" si="551"/>
        <v>0,380167038911247-0,917804421306671i</v>
      </c>
      <c r="CY308" s="240" t="str">
        <f t="shared" ca="1" si="552"/>
        <v>0,993424347016228+4,02103816992845E-13i</v>
      </c>
      <c r="CZ308" s="240" t="str">
        <f t="shared" ca="1" si="553"/>
        <v>0,380167038911339+0,917804421306632i</v>
      </c>
      <c r="DA308" s="240" t="str">
        <f t="shared" ca="1" si="554"/>
        <v>-0,702457092371162+0,702457092370823i</v>
      </c>
      <c r="DB308" s="240" t="str">
        <f t="shared" ca="1" si="555"/>
        <v>-0,917804421306817-0,380167038910894i</v>
      </c>
      <c r="DC308" s="240" t="str">
        <f t="shared" ca="1" si="556"/>
        <v>7,64298423392593E-14-0,993424347016228i</v>
      </c>
      <c r="DD308" s="240" t="str">
        <f t="shared" ca="1" si="557"/>
        <v>0,917804421306876-0,380167038910753i</v>
      </c>
      <c r="DE308" s="240" t="str">
        <f t="shared" ca="1" si="558"/>
        <v>0,702457092371053+0,702457092370931i</v>
      </c>
      <c r="DF308" s="240" t="str">
        <f t="shared" ca="1" si="559"/>
        <v>-0,380167038911532+0,917804421306553i</v>
      </c>
      <c r="DG308" s="240" t="str">
        <f t="shared" ca="1" si="560"/>
        <v>-0,993424347016228+2,49244132314327E-13i</v>
      </c>
      <c r="DH308" s="240" t="str">
        <f t="shared" ca="1" si="561"/>
        <v>-0,380167038911054-0,91780442130675i</v>
      </c>
      <c r="DI308" s="240" t="str">
        <f t="shared" ca="1" si="562"/>
        <v>0,702457092370701-0,702457092371284i</v>
      </c>
      <c r="DJ308" s="240" t="str">
        <f t="shared" ca="1" si="563"/>
        <v>0,917804421306677+0,380167038911231i</v>
      </c>
      <c r="DK308" s="240" t="str">
        <f t="shared" ca="1" si="564"/>
        <v>-3,85065709519546E-13+0,993424347016228i</v>
      </c>
      <c r="DL308" s="240" t="str">
        <f t="shared" ca="1" si="565"/>
        <v>-0,917804421306604+0,380167038911407i</v>
      </c>
      <c r="DM308" s="240" t="str">
        <f t="shared" ca="1" si="566"/>
        <v>-0,702457092370795-0,70245709237119i</v>
      </c>
      <c r="DN308" s="240" t="str">
        <f t="shared" ca="1" si="567"/>
        <v>0,380167038910878-0,917804421306823i</v>
      </c>
      <c r="DO308" s="240" t="str">
        <f t="shared" ca="1" si="568"/>
        <v>0,993424347016228+2,92209860199252E-15i</v>
      </c>
      <c r="DP308" s="240" t="str">
        <f t="shared" ca="1" si="569"/>
        <v>0,380167038910769+0,917804421306869i</v>
      </c>
      <c r="DQ308" s="240" t="str">
        <f t="shared" ca="1" si="570"/>
        <v>-0,70245709237088+0,702457092371105i</v>
      </c>
      <c r="DR308" s="240" t="str">
        <f t="shared" ca="1" si="571"/>
        <v>-0,917804421306559-0,380167038911516i</v>
      </c>
      <c r="DS308" s="240" t="str">
        <f t="shared" ca="1" si="572"/>
        <v>-3,22751876051593E-13-0,993424347016228i</v>
      </c>
      <c r="DT308" s="240" t="str">
        <f t="shared" ca="1" si="573"/>
        <v>0,917804421306744-0,380167038911069i</v>
      </c>
      <c r="DU308" s="240" t="str">
        <f t="shared" ca="1" si="574"/>
        <v>0,702457092371336+0,702457092370649i</v>
      </c>
      <c r="DV308" s="240" t="str">
        <f t="shared" ca="1" si="575"/>
        <v>-0,380167038911216+0,917804421306684i</v>
      </c>
      <c r="DW308" s="240" t="str">
        <f t="shared" ca="1" si="576"/>
        <v>-0,993424347016228-3,68027602046247E-13i</v>
      </c>
      <c r="DX308" s="240" t="str">
        <f t="shared" ca="1" si="577"/>
        <v>-0,38016703891137-0,917804421306619i</v>
      </c>
      <c r="DY308" s="240" t="str">
        <f t="shared" ca="1" si="578"/>
        <v>0,702457092371138-0,702457092370847i</v>
      </c>
      <c r="DZ308" s="240" t="str">
        <f t="shared" ca="1" si="579"/>
        <v>0,917804421306852+0,380167038910811i</v>
      </c>
      <c r="EA308" s="240" t="str">
        <f t="shared" ca="1" si="580"/>
        <v>-4,23536273926618E-14+0,993424347016228i</v>
      </c>
      <c r="EB308" s="240" t="str">
        <f t="shared" ca="1" si="581"/>
        <v>-0,917804421306841+0,380167038910837i</v>
      </c>
      <c r="EC308" s="240" t="str">
        <f t="shared" ca="1" si="582"/>
        <v>-0,702457092371077-0,702457092370907i</v>
      </c>
      <c r="ED308" s="240" t="str">
        <f t="shared" ca="1" si="583"/>
        <v>0,380167038911449-0,917804421306586i</v>
      </c>
      <c r="EE308" s="240" t="str">
        <f t="shared" ca="1" si="584"/>
        <v>0,993424347016228-2,83320347260923E-13i</v>
      </c>
      <c r="EF308" s="240" t="str">
        <f t="shared" ca="1" si="585"/>
        <v>0,380167038911138+0,917804421306716i</v>
      </c>
      <c r="EG308" s="240" t="str">
        <f t="shared" ca="1" si="586"/>
        <v>-0,702457092370677+0,702457092371308i</v>
      </c>
      <c r="EH308" s="240" t="str">
        <f t="shared" ca="1" si="587"/>
        <v>-0,917804421306712-0,380167038911148i</v>
      </c>
      <c r="EI308" s="240" t="str">
        <f t="shared" ca="1" si="588"/>
        <v>2,94519858308981E-13-0,993424347016228i</v>
      </c>
      <c r="EJ308" s="240" t="str">
        <f t="shared" ca="1" si="589"/>
        <v>0,917804421306591-0,380167038911439i</v>
      </c>
      <c r="EK308" s="240" t="str">
        <f t="shared" ca="1" si="590"/>
        <v>0,702457092370899+0,702457092371085i</v>
      </c>
      <c r="EL308" s="240" t="str">
        <f t="shared" ca="1" si="591"/>
        <v>-0,380167038910847+0,917804421306836i</v>
      </c>
      <c r="EM308" s="240" t="str">
        <f t="shared" ca="1" si="592"/>
        <v>-0,993424347016228+3,11541163446049E-14i</v>
      </c>
      <c r="EN308" s="240"/>
      <c r="EO308" s="240"/>
      <c r="EP308" s="240"/>
    </row>
    <row r="309" spans="1:146">
      <c r="A309" s="268">
        <f t="shared" si="461"/>
        <v>4.0820312499999989E-3</v>
      </c>
      <c r="B309" s="267">
        <v>209</v>
      </c>
      <c r="C309" s="266">
        <f t="shared" si="462"/>
        <v>41800</v>
      </c>
      <c r="N309" s="265">
        <f t="shared" ca="1" si="463"/>
        <v>1.0062141763452537</v>
      </c>
      <c r="O309" s="240">
        <f t="shared" ca="1" si="464"/>
        <v>-0.99378582365474633</v>
      </c>
      <c r="P309" s="240" t="str">
        <f t="shared" ca="1" si="465"/>
        <v>-0,402723073017377-0,908528695065039i</v>
      </c>
      <c r="Q309" s="240" t="str">
        <f t="shared" ca="1" si="466"/>
        <v>0,667385769075341-0,736346724398811i</v>
      </c>
      <c r="R309" s="240" t="str">
        <f t="shared" ca="1" si="467"/>
        <v>0,943627645034059+0,311732466747721i</v>
      </c>
      <c r="S309" s="240" t="str">
        <f t="shared" ca="1" si="468"/>
        <v>0,0974080445346573+0,989000473284557i</v>
      </c>
      <c r="T309" s="240" t="str">
        <f t="shared" ca="1" si="469"/>
        <v>-0,864680117110261+0,489835235942992i</v>
      </c>
      <c r="U309" s="241" t="str">
        <f t="shared" ca="1" si="470"/>
        <v>-0,798216258238185-0,591997523965576i</v>
      </c>
      <c r="V309" s="240" t="str">
        <f t="shared" ca="1" si="471"/>
        <v>0,217739706413062-0,969638944942032i</v>
      </c>
      <c r="W309" s="240" t="str">
        <f t="shared" ca="1" si="472"/>
        <v>0,974690507713971-0,193877996351889i</v>
      </c>
      <c r="X309" s="240" t="str">
        <f t="shared" ca="1" si="473"/>
        <v>0,572230017775369+0,812504196945434i</v>
      </c>
      <c r="Y309" s="240" t="str">
        <f t="shared" ca="1" si="474"/>
        <v>-0,510908019081262+0,852398533161339i</v>
      </c>
      <c r="Z309" s="240" t="str">
        <f t="shared" ca="1" si="475"/>
        <v>-0,986312091751654-0,121649993677015i</v>
      </c>
      <c r="AA309" s="240" t="str">
        <f t="shared" ca="1" si="476"/>
        <v>-0,28848079707967-0,950993739734085i</v>
      </c>
      <c r="AB309" s="240" t="str">
        <f t="shared" ca="1" si="477"/>
        <v>0,752503417204104-0,649113911723734i</v>
      </c>
      <c r="AC309" s="240" t="str">
        <f t="shared" ca="1" si="478"/>
        <v>0,898371744241761+0,424898190682379i</v>
      </c>
      <c r="AD309" s="240" t="str">
        <f t="shared" ca="1" si="479"/>
        <v>-0,0243887250011103+0,993486513944685i</v>
      </c>
      <c r="AE309" s="240" t="str">
        <f t="shared" ca="1" si="480"/>
        <v>-0,918138382174473+0,380305370032008i</v>
      </c>
      <c r="AF309" s="240" t="str">
        <f t="shared" ca="1" si="481"/>
        <v>-0,719746483860453-0,685255618194887i</v>
      </c>
      <c r="AG309" s="240" t="str">
        <f t="shared" ca="1" si="482"/>
        <v>0,334796360434326-0,935693144325142i</v>
      </c>
      <c r="AH309" s="240" t="str">
        <f t="shared" ca="1" si="483"/>
        <v>0,99109311791345-0,0731074204286978i</v>
      </c>
      <c r="AI309" s="240" t="str">
        <f t="shared" ca="1" si="484"/>
        <v>0,468467394375057+0,876440850088919i</v>
      </c>
      <c r="AJ309" s="240" t="str">
        <f t="shared" ca="1" si="485"/>
        <v>-0,611408432983801+0,783447503904018i</v>
      </c>
      <c r="AK309" s="240" t="str">
        <f t="shared" ca="1" si="486"/>
        <v>-0,964003307926819-0,241470258216809i</v>
      </c>
      <c r="AL309" s="240" t="str">
        <f t="shared" ca="1" si="487"/>
        <v>-0,169899501434794-0,979154953370176i</v>
      </c>
      <c r="AM309" s="240" t="str">
        <f t="shared" ca="1" si="488"/>
        <v>0,826302713505987-0,552117821619431i</v>
      </c>
      <c r="AN309" s="240" t="str">
        <f t="shared" ca="1" si="489"/>
        <v>0,839603496209539+0,531673050332497i</v>
      </c>
      <c r="AO309" s="240" t="str">
        <f t="shared" ca="1" si="490"/>
        <v>-0,145818665412059+0,983029592695249i</v>
      </c>
      <c r="AP309" s="240" t="str">
        <f t="shared" ca="1" si="491"/>
        <v>-0,957786991365194+0,265055357366633i</v>
      </c>
      <c r="AQ309" s="240" t="str">
        <f t="shared" ca="1" si="492"/>
        <v>-0,63045105242333-0,768206830089044i</v>
      </c>
      <c r="AR309" s="240" t="str">
        <f t="shared" ca="1" si="493"/>
        <v>-0,63045105242333-0,768206830089044i</v>
      </c>
      <c r="AS309" s="240" t="str">
        <f t="shared" ca="1" si="494"/>
        <v>0,992588765107498+0,048762759145838i</v>
      </c>
      <c r="AT309" s="240" t="str">
        <f t="shared" ca="1" si="495"/>
        <v>0,357658585312065+0,927195017053972i</v>
      </c>
      <c r="AU309" s="240" t="str">
        <f t="shared" ca="1" si="496"/>
        <v>-0,702712694953126+0,702712694953533i</v>
      </c>
      <c r="AV309" s="240" t="str">
        <f t="shared" ca="1" si="497"/>
        <v>-0,927195017053823-0,35765858531245i</v>
      </c>
      <c r="AW309" s="240" t="str">
        <f t="shared" ca="1" si="498"/>
        <v>-0,0487627591464406-0,992588765107468i</v>
      </c>
      <c r="AX309" s="240" t="str">
        <f t="shared" ca="1" si="499"/>
        <v>0,887673647872216-0,446817365564921i</v>
      </c>
      <c r="AY309" s="240" t="str">
        <f t="shared" ca="1" si="500"/>
        <v>0,7682068300888+0,630451052423628i</v>
      </c>
      <c r="AZ309" s="240" t="str">
        <f t="shared" ca="1" si="501"/>
        <v>-0,265055357366051+0,957786991365355i</v>
      </c>
      <c r="BA309" s="240" t="str">
        <f t="shared" ca="1" si="502"/>
        <v>-0,983029592695306+0,145818665411679i</v>
      </c>
      <c r="BB309" s="240" t="str">
        <f t="shared" ca="1" si="503"/>
        <v>-0,531673050333006-0,839603496209216i</v>
      </c>
      <c r="BC309" s="240" t="str">
        <f t="shared" ca="1" si="504"/>
        <v>0,552117821619751-0,826302713505774i</v>
      </c>
      <c r="BD309" s="240" t="str">
        <f t="shared" ca="1" si="505"/>
        <v>0,979154953370107+0,169899501435187i</v>
      </c>
      <c r="BE309" s="240" t="str">
        <f t="shared" ca="1" si="506"/>
        <v>0,24147025821738+0,964003307926676i</v>
      </c>
      <c r="BF309" s="240" t="str">
        <f t="shared" ca="1" si="507"/>
        <v>-0,783447503904264+0,611408432983486i</v>
      </c>
      <c r="BG309" s="240" t="str">
        <f t="shared" ca="1" si="508"/>
        <v>-0,876440850089196-0,468467394374538i</v>
      </c>
      <c r="BH309" s="240" t="str">
        <f t="shared" ca="1" si="509"/>
        <v>0,0731074204289975-0,991093117913428i</v>
      </c>
      <c r="BI309" s="240" t="str">
        <f t="shared" ca="1" si="510"/>
        <v>0,935693144325101-0,334796360434442i</v>
      </c>
      <c r="BJ309" s="240" t="str">
        <f t="shared" ca="1" si="511"/>
        <v>0,685255618194527+0,719746483860796i</v>
      </c>
      <c r="BK309" s="240" t="str">
        <f t="shared" ca="1" si="512"/>
        <v>-0,380305370031998+0,918138382174477i</v>
      </c>
      <c r="BL309" s="240" t="str">
        <f t="shared" ca="1" si="513"/>
        <v>-0,993486513944675+0,0243887250015157i</v>
      </c>
      <c r="BM309" s="240" t="str">
        <f t="shared" ca="1" si="514"/>
        <v>-0,424898190682183-0,898371744241853i</v>
      </c>
      <c r="BN309" s="240" t="str">
        <f t="shared" ca="1" si="515"/>
        <v>0,649113911723577-0,75250341720424i</v>
      </c>
      <c r="BO309" s="240" t="str">
        <f t="shared" ca="1" si="516"/>
        <v>0,950993739733973+0,288480797080038i</v>
      </c>
      <c r="BP309" s="240" t="str">
        <f t="shared" ca="1" si="517"/>
        <v>0,121649993677047+0,986312091751651i</v>
      </c>
      <c r="BQ309" s="240" t="str">
        <f t="shared" ca="1" si="518"/>
        <v>-0,852398533161134+0,510908019081604i</v>
      </c>
      <c r="BR309" s="240" t="str">
        <f t="shared" ca="1" si="519"/>
        <v>-0,812504196945378-0,572230017775446i</v>
      </c>
      <c r="BS309" s="240" t="str">
        <f t="shared" ca="1" si="520"/>
        <v>0,193877996351575-0,974690507714034i</v>
      </c>
      <c r="BT309" s="240" t="str">
        <f t="shared" ca="1" si="521"/>
        <v>0,969638944942092-0,217739706412797i</v>
      </c>
      <c r="BU309" s="240" t="str">
        <f t="shared" ca="1" si="522"/>
        <v>0,591997523965653+0,798216258238129i</v>
      </c>
      <c r="BV309" s="240" t="str">
        <f t="shared" ca="1" si="523"/>
        <v>-0,48983523594343+0,864680117110014i</v>
      </c>
      <c r="BW309" s="240" t="str">
        <f t="shared" ca="1" si="524"/>
        <v>-0,989000473284549-0,0974080445347384i</v>
      </c>
      <c r="BX309" s="240" t="str">
        <f t="shared" ca="1" si="525"/>
        <v>-0,311732466748087-0,943627645033938i</v>
      </c>
      <c r="BY309" s="240" t="str">
        <f t="shared" ca="1" si="526"/>
        <v>0,736346724398952-0,667385769075186i</v>
      </c>
      <c r="BZ309" s="240" t="str">
        <f t="shared" ca="1" si="527"/>
        <v>0,908528695065116+0,402723073017203i</v>
      </c>
      <c r="CA309" s="240" t="str">
        <f t="shared" ca="1" si="528"/>
        <v>-3,85205392130323E-13+0,993785823654746i</v>
      </c>
      <c r="CB309" s="240" t="str">
        <f t="shared" ca="1" si="529"/>
        <v>-0,90852869506504+0,402723073017377i</v>
      </c>
      <c r="CC309" s="240" t="str">
        <f t="shared" ca="1" si="530"/>
        <v>-0,736346724399079-0,667385769075044i</v>
      </c>
      <c r="CD309" s="240" t="str">
        <f t="shared" ca="1" si="531"/>
        <v>0,311732466747906-0,943627645033997i</v>
      </c>
      <c r="CE309" s="240" t="str">
        <f t="shared" ca="1" si="532"/>
        <v>0,989000473284524-0,0974080445349836i</v>
      </c>
      <c r="CF309" s="240" t="str">
        <f t="shared" ca="1" si="533"/>
        <v>0,489835235942759+0,864680117110393i</v>
      </c>
      <c r="CG309" s="240" t="str">
        <f t="shared" ca="1" si="534"/>
        <v>-0,591997523965499+0,798216258238242i</v>
      </c>
      <c r="CH309" s="240" t="str">
        <f t="shared" ca="1" si="535"/>
        <v>-0,969638944942145-0,217739706412557i</v>
      </c>
      <c r="CI309" s="240" t="str">
        <f t="shared" ca="1" si="536"/>
        <v>-0,193877996351817-0,974690507713986i</v>
      </c>
      <c r="CJ309" s="240" t="str">
        <f t="shared" ca="1" si="537"/>
        <v>0,812504196945269-0,572230017775602i</v>
      </c>
      <c r="CK309" s="240" t="str">
        <f t="shared" ca="1" si="538"/>
        <v>0,852398533161232+0,510908019081441i</v>
      </c>
      <c r="CL309" s="240" t="str">
        <f t="shared" ca="1" si="539"/>
        <v>-0,121649993676803+0,986312091751681i</v>
      </c>
      <c r="CM309" s="240" t="str">
        <f t="shared" ca="1" si="540"/>
        <v>-0,950993739734197+0,288480797079301i</v>
      </c>
      <c r="CN309" s="240" t="str">
        <f t="shared" ca="1" si="541"/>
        <v>-0,649113911723722-0,752503417204116i</v>
      </c>
      <c r="CO309" s="240" t="str">
        <f t="shared" ca="1" si="542"/>
        <v>0,424898190682012-0,898371744241935i</v>
      </c>
      <c r="CP309" s="240" t="str">
        <f t="shared" ca="1" si="543"/>
        <v>0,99348651394468+0,0243887250012977i</v>
      </c>
      <c r="CQ309" s="240" t="str">
        <f t="shared" ca="1" si="544"/>
        <v>0,380305370032226+0,918138382174383i</v>
      </c>
      <c r="CR309" s="240" t="str">
        <f t="shared" ca="1" si="545"/>
        <v>-0,685255618195085+0,719746483860265i</v>
      </c>
      <c r="CS309" s="240" t="str">
        <f t="shared" ca="1" si="546"/>
        <v>-0,935693144325174-0,334796360434237i</v>
      </c>
      <c r="CT309" s="240" t="str">
        <f t="shared" ca="1" si="547"/>
        <v>-0,0731074204292151-0,991093117913412i</v>
      </c>
      <c r="CU309" s="240" t="str">
        <f t="shared" ca="1" si="548"/>
        <v>0,876440850089094-0,46846739437473i</v>
      </c>
      <c r="CV309" s="240" t="str">
        <f t="shared" ca="1" si="549"/>
        <v>0,78344750390438+0,611408432983336i</v>
      </c>
      <c r="CW309" s="240" t="str">
        <f t="shared" ca="1" si="550"/>
        <v>-0,241470258217196+0,964003307926722i</v>
      </c>
      <c r="CX309" s="240" t="str">
        <f t="shared" ca="1" si="551"/>
        <v>-0,979154953370071+0,169899501435402i</v>
      </c>
      <c r="CY309" s="240" t="str">
        <f t="shared" ca="1" si="552"/>
        <v>-0,55211782161911-0,826302713506201i</v>
      </c>
      <c r="CZ309" s="240" t="str">
        <f t="shared" ca="1" si="553"/>
        <v>0,531673050332847-0,839603496209317i</v>
      </c>
      <c r="DA309" s="240" t="str">
        <f t="shared" ca="1" si="554"/>
        <v>0,983029592695338+0,145818665411463i</v>
      </c>
      <c r="DB309" s="240" t="str">
        <f t="shared" ca="1" si="555"/>
        <v>0,265055357366262+0,957786991365296i</v>
      </c>
      <c r="DC309" s="240" t="str">
        <f t="shared" ca="1" si="556"/>
        <v>-0,768206830088644+0,630451052423818i</v>
      </c>
      <c r="DD309" s="240" t="str">
        <f t="shared" ca="1" si="557"/>
        <v>-0,887673647871882-0,446817365565584i</v>
      </c>
      <c r="DE309" s="240" t="str">
        <f t="shared" ca="1" si="558"/>
        <v>0,0487627591462228-0,992588765107479i</v>
      </c>
      <c r="DF309" s="240" t="str">
        <f t="shared" ca="1" si="559"/>
        <v>0,927195017053744-0,357658585312654i</v>
      </c>
      <c r="DG309" s="240" t="str">
        <f t="shared" ca="1" si="560"/>
        <v>0,70271269495328+0,702712694953379i</v>
      </c>
      <c r="DH309" s="240" t="str">
        <f t="shared" ca="1" si="561"/>
        <v>-0,357658585311888+0,92719501705404i</v>
      </c>
      <c r="DI309" s="240" t="str">
        <f t="shared" ca="1" si="562"/>
        <v>-0,992588765107489+0,0487627591460277i</v>
      </c>
      <c r="DJ309" s="240" t="str">
        <f t="shared" ca="1" si="563"/>
        <v>-0,446817365565459-0,887673647871945i</v>
      </c>
      <c r="DK309" s="240" t="str">
        <f t="shared" ca="1" si="564"/>
        <v>0,630451052423969-0,768206830088519i</v>
      </c>
      <c r="DL309" s="240" t="str">
        <f t="shared" ca="1" si="565"/>
        <v>0,957786991365259+0,265055357366395i</v>
      </c>
      <c r="DM309" s="240" t="str">
        <f t="shared" ca="1" si="566"/>
        <v>0,145818665412275+0,983029592695218i</v>
      </c>
      <c r="DN309" s="240" t="str">
        <f t="shared" ca="1" si="567"/>
        <v>-0,839603496209452+0,531673050332634i</v>
      </c>
      <c r="DO309" s="240" t="str">
        <f t="shared" ca="1" si="568"/>
        <v>-0,826302713506124-0,552117821619226i</v>
      </c>
      <c r="DP309" s="240" t="str">
        <f t="shared" ca="1" si="569"/>
        <v>0,169899501435595-0,979154953370037i</v>
      </c>
      <c r="DQ309" s="240" t="str">
        <f t="shared" ca="1" si="570"/>
        <v>0,964003307926756-0,241470258217061i</v>
      </c>
      <c r="DR309" s="240" t="str">
        <f t="shared" ca="1" si="571"/>
        <v>0,611408432983182+0,7834475039045i</v>
      </c>
      <c r="DS309" s="240" t="str">
        <f t="shared" ca="1" si="572"/>
        <v>-0,468467394374902+0,876440850089002i</v>
      </c>
      <c r="DT309" s="240" t="str">
        <f t="shared" ca="1" si="573"/>
        <v>-0,991093117913477-0,0731074204283395i</v>
      </c>
      <c r="DU309" s="240" t="str">
        <f t="shared" ca="1" si="574"/>
        <v>-0,334796360434053-0,93569314432524i</v>
      </c>
      <c r="DV309" s="240" t="str">
        <f t="shared" ca="1" si="575"/>
        <v>0,719746483860399-0,685255618194943i</v>
      </c>
      <c r="DW309" s="240" t="str">
        <f t="shared" ca="1" si="576"/>
        <v>0,91813838217433+0,380305370032354i</v>
      </c>
      <c r="DX309" s="240" t="str">
        <f t="shared" ca="1" si="577"/>
        <v>0,0243887250011024+0,993486513944685i</v>
      </c>
      <c r="DY309" s="240" t="str">
        <f t="shared" ca="1" si="578"/>
        <v>-0,898371744241993+0,424898190681886i</v>
      </c>
      <c r="DZ309" s="240" t="str">
        <f t="shared" ca="1" si="579"/>
        <v>-0,752503417203988-0,649113911723869i</v>
      </c>
      <c r="EA309" s="240" t="str">
        <f t="shared" ca="1" si="580"/>
        <v>0,288480797079488-0,95099373973414i</v>
      </c>
      <c r="EB309" s="240" t="str">
        <f t="shared" ca="1" si="581"/>
        <v>0,986312091751698-0,121649993676665i</v>
      </c>
      <c r="EC309" s="240" t="str">
        <f t="shared" ca="1" si="582"/>
        <v>0,510908019081274+0,852398533161332i</v>
      </c>
      <c r="ED309" s="240" t="str">
        <f t="shared" ca="1" si="583"/>
        <v>-0,572230017774976+0,81250419694571i</v>
      </c>
      <c r="EE309" s="240" t="str">
        <f t="shared" ca="1" si="584"/>
        <v>-0,974690507713958-0,193877996351953i</v>
      </c>
      <c r="EF309" s="240" t="str">
        <f t="shared" ca="1" si="585"/>
        <v>-0,217739706413358-0,969638944941965i</v>
      </c>
      <c r="EG309" s="240" t="str">
        <f t="shared" ca="1" si="586"/>
        <v>0,798216258238325-0,591997523965388i</v>
      </c>
      <c r="EH309" s="240" t="str">
        <f t="shared" ca="1" si="587"/>
        <v>0,864680117110325+0,48983523594288i</v>
      </c>
      <c r="EI309" s="240" t="str">
        <f t="shared" ca="1" si="588"/>
        <v>-0,097408044535178+0,989000473284505i</v>
      </c>
      <c r="EJ309" s="240" t="str">
        <f t="shared" ca="1" si="589"/>
        <v>-0,943627645034041+0,311732466747775i</v>
      </c>
      <c r="EK309" s="240" t="str">
        <f t="shared" ca="1" si="590"/>
        <v>-0,667385769075654-0,736346724398528i</v>
      </c>
      <c r="EL309" s="240" t="str">
        <f t="shared" ca="1" si="591"/>
        <v>0,402723073017606-0,908528695064938i</v>
      </c>
      <c r="EM309" s="240" t="str">
        <f t="shared" ca="1" si="592"/>
        <v>0,993785823654746-2,46412524714271E-13i</v>
      </c>
      <c r="EN309" s="240"/>
      <c r="EO309" s="240"/>
      <c r="EP309" s="240"/>
    </row>
    <row r="310" spans="1:146">
      <c r="A310" s="268">
        <f t="shared" si="461"/>
        <v>4.1015624999999984E-3</v>
      </c>
      <c r="B310" s="267">
        <v>210</v>
      </c>
      <c r="C310" s="266">
        <f t="shared" si="462"/>
        <v>42000</v>
      </c>
      <c r="N310" s="265">
        <f t="shared" ca="1" si="463"/>
        <v>1.0058941157558787</v>
      </c>
      <c r="O310" s="240">
        <f t="shared" ca="1" si="464"/>
        <v>-0.99410588424412127</v>
      </c>
      <c r="P310" s="240" t="str">
        <f t="shared" ca="1" si="465"/>
        <v>-0,425035034217584-0,8986610755877i</v>
      </c>
      <c r="Q310" s="240" t="str">
        <f t="shared" ca="1" si="466"/>
        <v>0,630654096712039-0,768454240270107i</v>
      </c>
      <c r="R310" s="240" t="str">
        <f t="shared" ca="1" si="467"/>
        <v>0,964313776701404+0,241548026596495i</v>
      </c>
      <c r="S310" s="240" t="str">
        <f t="shared" ca="1" si="468"/>
        <v>0,193940437075296+0,975004418428875i</v>
      </c>
      <c r="T310" s="240" t="str">
        <f t="shared" ca="1" si="469"/>
        <v>-0,798473333314089+0,59218818383608i</v>
      </c>
      <c r="U310" s="241" t="str">
        <f t="shared" ca="1" si="470"/>
        <v>-0,876723118328702-0,468618269892226i</v>
      </c>
      <c r="V310" s="240" t="str">
        <f t="shared" ca="1" si="471"/>
        <v>0,0487784637750406-0,992908440169854i</v>
      </c>
      <c r="W310" s="240" t="str">
        <f t="shared" ca="1" si="472"/>
        <v>0,918434079602191-0,380427851916841i</v>
      </c>
      <c r="X310" s="240" t="str">
        <f t="shared" ca="1" si="473"/>
        <v>0,736583873652675+0,667600708630246i</v>
      </c>
      <c r="Y310" s="240" t="str">
        <f t="shared" ca="1" si="474"/>
        <v>-0,28857370576461+0,951300018621921i</v>
      </c>
      <c r="Z310" s="240" t="str">
        <f t="shared" ca="1" si="475"/>
        <v>-0,983346189112053+0,145865628054006i</v>
      </c>
      <c r="AA310" s="240" t="str">
        <f t="shared" ca="1" si="476"/>
        <v>-0,5522956377557-0,826568834160114i</v>
      </c>
      <c r="AB310" s="240" t="str">
        <f t="shared" ca="1" si="477"/>
        <v>0,511072563108535-0,852673058285799i</v>
      </c>
      <c r="AC310" s="240" t="str">
        <f t="shared" ca="1" si="478"/>
        <v>0,989318992694713+0,0974394159583582i</v>
      </c>
      <c r="AD310" s="240" t="str">
        <f t="shared" ca="1" si="479"/>
        <v>0,334904185599331+0,935994495473577i</v>
      </c>
      <c r="AE310" s="240" t="str">
        <f t="shared" ca="1" si="480"/>
        <v>-0,702939011966447+0,702939011966488i</v>
      </c>
      <c r="AF310" s="240" t="str">
        <f t="shared" ca="1" si="481"/>
        <v>-0,935994495473563-0,334904185599369i</v>
      </c>
      <c r="AG310" s="240" t="str">
        <f t="shared" ca="1" si="482"/>
        <v>-0,0974394159584169-0,989318992694707i</v>
      </c>
      <c r="AH310" s="240" t="str">
        <f t="shared" ca="1" si="483"/>
        <v>0,85267305828582-0,511072563108501i</v>
      </c>
      <c r="AI310" s="240" t="str">
        <f t="shared" ca="1" si="484"/>
        <v>0,826568834160089+0,55229563775574i</v>
      </c>
      <c r="AJ310" s="240" t="str">
        <f t="shared" ca="1" si="485"/>
        <v>-0,145865628053857+0,983346189112074i</v>
      </c>
      <c r="AK310" s="240" t="str">
        <f t="shared" ca="1" si="486"/>
        <v>-0,95130001862182+0,288573705764943i</v>
      </c>
      <c r="AL310" s="240" t="str">
        <f t="shared" ca="1" si="487"/>
        <v>-0,667600708629991-0,736583873652906i</v>
      </c>
      <c r="AM310" s="240" t="str">
        <f t="shared" ca="1" si="488"/>
        <v>0,380427851916976-0,918434079602136i</v>
      </c>
      <c r="AN310" s="240" t="str">
        <f t="shared" ca="1" si="489"/>
        <v>0,992908440169847-0,0487784637751911i</v>
      </c>
      <c r="AO310" s="240" t="str">
        <f t="shared" ca="1" si="490"/>
        <v>0,468618269892543+0,876723118328533i</v>
      </c>
      <c r="AP310" s="240" t="str">
        <f t="shared" ca="1" si="491"/>
        <v>-0,592188183836359+0,798473333313882i</v>
      </c>
      <c r="AQ310" s="240" t="str">
        <f t="shared" ca="1" si="492"/>
        <v>-0,975004418428849-0,19394043707543i</v>
      </c>
      <c r="AR310" s="240" t="str">
        <f t="shared" ca="1" si="493"/>
        <v>-0,975004418428849-0,19394043707543i</v>
      </c>
      <c r="AS310" s="240" t="str">
        <f t="shared" ca="1" si="494"/>
        <v>0,76845424026988-0,630654096712316i</v>
      </c>
      <c r="AT310" s="240" t="str">
        <f t="shared" ca="1" si="495"/>
        <v>0,89866107558753+0,425035034217945i</v>
      </c>
      <c r="AU310" s="240" t="str">
        <f t="shared" ca="1" si="496"/>
        <v>-1,38835627254891E-13+0,994105884244121i</v>
      </c>
      <c r="AV310" s="240" t="str">
        <f t="shared" ca="1" si="497"/>
        <v>-0,898661075587661+0,425035034217669i</v>
      </c>
      <c r="AW310" s="240" t="str">
        <f t="shared" ca="1" si="498"/>
        <v>-0,768454240270331-0,630654096711766i</v>
      </c>
      <c r="AX310" s="240" t="str">
        <f t="shared" ca="1" si="499"/>
        <v>0,241548026596934-0,964313776701294i</v>
      </c>
      <c r="AY310" s="240" t="str">
        <f t="shared" ca="1" si="500"/>
        <v>0,975004418428903-0,193940437075157i</v>
      </c>
      <c r="AZ310" s="240" t="str">
        <f t="shared" ca="1" si="501"/>
        <v>0,592188183836113+0,798473333314064i</v>
      </c>
      <c r="BA310" s="240" t="str">
        <f t="shared" ca="1" si="502"/>
        <v>-0,468618269891916+0,876723118328868i</v>
      </c>
      <c r="BB310" s="240" t="str">
        <f t="shared" ca="1" si="503"/>
        <v>-0,992908440169832-0,0487784637754967i</v>
      </c>
      <c r="BC310" s="240" t="str">
        <f t="shared" ca="1" si="504"/>
        <v>-0,380427851916706-0,918434079602247i</v>
      </c>
      <c r="BD310" s="240" t="str">
        <f t="shared" ca="1" si="505"/>
        <v>0,667600708630197-0,736583873652719i</v>
      </c>
      <c r="BE310" s="240" t="str">
        <f t="shared" ca="1" si="506"/>
        <v>0,951300018622021+0,288573705764276i</v>
      </c>
      <c r="BF310" s="240" t="str">
        <f t="shared" ca="1" si="507"/>
        <v>0,145865628053583+0,983346189112115i</v>
      </c>
      <c r="BG310" s="240" t="str">
        <f t="shared" ca="1" si="508"/>
        <v>-0,826568834160251+0,552295637755497i</v>
      </c>
      <c r="BH310" s="240" t="str">
        <f t="shared" ca="1" si="509"/>
        <v>-0,852673058285829-0,511072563108486i</v>
      </c>
      <c r="BI310" s="240" t="str">
        <f t="shared" ca="1" si="510"/>
        <v>0,0974394159581168-0,989318992694736i</v>
      </c>
      <c r="BJ310" s="240" t="str">
        <f t="shared" ca="1" si="511"/>
        <v>0,935994495473723-0,334904185598922i</v>
      </c>
      <c r="BK310" s="240" t="str">
        <f t="shared" ca="1" si="512"/>
        <v>0,70293901196631+0,702939011966625i</v>
      </c>
      <c r="BL310" s="240" t="str">
        <f t="shared" ca="1" si="513"/>
        <v>-0,334904185599313+0,935994495473583i</v>
      </c>
      <c r="BM310" s="240" t="str">
        <f t="shared" ca="1" si="514"/>
        <v>-0,989318992694683+0,0974394159586583i</v>
      </c>
      <c r="BN310" s="240" t="str">
        <f t="shared" ca="1" si="515"/>
        <v>-0,511072563108128-0,852673058286044i</v>
      </c>
      <c r="BO310" s="240" t="str">
        <f t="shared" ca="1" si="516"/>
        <v>0,552295637755867-0,826568834160003i</v>
      </c>
      <c r="BP310" s="240" t="str">
        <f t="shared" ca="1" si="517"/>
        <v>0,983346189112051+0,145865628054022i</v>
      </c>
      <c r="BQ310" s="240" t="str">
        <f t="shared" ca="1" si="518"/>
        <v>0,288573705764824+0,951300018621855i</v>
      </c>
      <c r="BR310" s="240" t="str">
        <f t="shared" ca="1" si="519"/>
        <v>-0,736583873653018+0,667600708629868i</v>
      </c>
      <c r="BS310" s="240" t="str">
        <f t="shared" ca="1" si="520"/>
        <v>-0,918434079602088-0,380427851917091i</v>
      </c>
      <c r="BT310" s="240" t="str">
        <f t="shared" ca="1" si="521"/>
        <v>-0,0487784637750525-0,992908440169854i</v>
      </c>
      <c r="BU310" s="240" t="str">
        <f t="shared" ca="1" si="522"/>
        <v>0,876723118328611-0,468618269892396i</v>
      </c>
      <c r="BV310" s="240" t="str">
        <f t="shared" ca="1" si="523"/>
        <v>0,798473333314405+0,592188183835654i</v>
      </c>
      <c r="BW310" s="240" t="str">
        <f t="shared" ca="1" si="524"/>
        <v>-0,193940437075593+0,975004418428816i</v>
      </c>
      <c r="BX310" s="240" t="str">
        <f t="shared" ca="1" si="525"/>
        <v>-0,964313776701395+0,241548026596529i</v>
      </c>
      <c r="BY310" s="240" t="str">
        <f t="shared" ca="1" si="526"/>
        <v>-0,630654096712208-0,768454240269969i</v>
      </c>
      <c r="BZ310" s="240" t="str">
        <f t="shared" ca="1" si="527"/>
        <v>0,425035034217177-0,898661075587893i</v>
      </c>
      <c r="CA310" s="240" t="str">
        <f t="shared" ca="1" si="528"/>
        <v>0,994105884244121+2,77671254509783E-13i</v>
      </c>
      <c r="CB310" s="240" t="str">
        <f t="shared" ca="1" si="529"/>
        <v>0,425035034217544+0,89866107558772i</v>
      </c>
      <c r="CC310" s="240" t="str">
        <f t="shared" ca="1" si="530"/>
        <v>-0,630654096711895+0,768454240270226i</v>
      </c>
      <c r="CD310" s="240" t="str">
        <f t="shared" ca="1" si="531"/>
        <v>-0,964313776701508-0,241548026596082i</v>
      </c>
      <c r="CE310" s="240" t="str">
        <f t="shared" ca="1" si="532"/>
        <v>-0,193940437074993-0,975004418428936i</v>
      </c>
      <c r="CF310" s="240" t="str">
        <f t="shared" ca="1" si="533"/>
        <v>0,798473333314129-0,592188183836024i</v>
      </c>
      <c r="CG310" s="240" t="str">
        <f t="shared" ca="1" si="534"/>
        <v>0,876723118328802+0,468618269892038i</v>
      </c>
      <c r="CH310" s="240" t="str">
        <f t="shared" ca="1" si="535"/>
        <v>-0,0487784637746476+0,992908440169874i</v>
      </c>
      <c r="CI310" s="240" t="str">
        <f t="shared" ca="1" si="536"/>
        <v>-0,918434079602301+0,380427851916578i</v>
      </c>
      <c r="CJ310" s="240" t="str">
        <f t="shared" ca="1" si="537"/>
        <v>-0,736583873652607-0,667600708630321i</v>
      </c>
      <c r="CK310" s="240" t="str">
        <f t="shared" ca="1" si="538"/>
        <v>0,288573705764436-0,951300018621974i</v>
      </c>
      <c r="CL310" s="240" t="str">
        <f t="shared" ca="1" si="539"/>
        <v>0,983346189111991-0,145865628054423i</v>
      </c>
      <c r="CM310" s="240" t="str">
        <f t="shared" ca="1" si="540"/>
        <v>0,552295637755358+0,826568834160343i</v>
      </c>
      <c r="CN310" s="240" t="str">
        <f t="shared" ca="1" si="541"/>
        <v>-0,511072563108604+0,852673058285758i</v>
      </c>
      <c r="CO310" s="240" t="str">
        <f t="shared" ca="1" si="542"/>
        <v>-0,989318992694722-0,097439415958255i</v>
      </c>
      <c r="CP310" s="240" t="str">
        <f t="shared" ca="1" si="543"/>
        <v>-0,334904185599695-0,935994495473446i</v>
      </c>
      <c r="CQ310" s="240" t="str">
        <f t="shared" ca="1" si="544"/>
        <v>0,702939011966722-0,702939011966212i</v>
      </c>
      <c r="CR310" s="240" t="str">
        <f t="shared" ca="1" si="545"/>
        <v>0,935994495473527+0,33490418559947i</v>
      </c>
      <c r="CS310" s="240" t="str">
        <f t="shared" ca="1" si="546"/>
        <v>0,0974394159585483+0,989318992694694i</v>
      </c>
      <c r="CT310" s="240" t="str">
        <f t="shared" ca="1" si="547"/>
        <v>-0,852673058285607+0,511072563108857i</v>
      </c>
      <c r="CU310" s="240" t="str">
        <f t="shared" ca="1" si="548"/>
        <v>-0,826568834159942-0,552295637755958i</v>
      </c>
      <c r="CV310" s="240" t="str">
        <f t="shared" ca="1" si="549"/>
        <v>0,145865628054131-0,983346189112034i</v>
      </c>
      <c r="CW310" s="240" t="str">
        <f t="shared" ca="1" si="550"/>
        <v>0,951300018621904-0,288573705764664i</v>
      </c>
      <c r="CX310" s="240" t="str">
        <f t="shared" ca="1" si="551"/>
        <v>0,667600708630497+0,736583873652446i</v>
      </c>
      <c r="CY310" s="240" t="str">
        <f t="shared" ca="1" si="552"/>
        <v>-0,380427851917245+0,918434079602024i</v>
      </c>
      <c r="CZ310" s="240" t="str">
        <f t="shared" ca="1" si="553"/>
        <v>-0,992908440169862+0,0487784637748856i</v>
      </c>
      <c r="DA310" s="240" t="str">
        <f t="shared" ca="1" si="554"/>
        <v>-0,468618269892298-0,876723118328663i</v>
      </c>
      <c r="DB310" s="240" t="str">
        <f t="shared" ca="1" si="555"/>
        <v>0,592188183835788-0,798473333314305i</v>
      </c>
      <c r="DC310" s="240" t="str">
        <f t="shared" ca="1" si="556"/>
        <v>0,975004418428795+0,193940437075702i</v>
      </c>
      <c r="DD310" s="240" t="str">
        <f t="shared" ca="1" si="557"/>
        <v>0,241548026596367+0,964313776701436i</v>
      </c>
      <c r="DE310" s="240" t="str">
        <f t="shared" ca="1" si="558"/>
        <v>-0,768454240270075+0,630654096712079i</v>
      </c>
      <c r="DF310" s="240" t="str">
        <f t="shared" ca="1" si="559"/>
        <v>-0,898661075587847-0,425035034217277i</v>
      </c>
      <c r="DG310" s="240" t="str">
        <f t="shared" ca="1" si="560"/>
        <v>4,44761070349715E-13-0,994105884244121i</v>
      </c>
      <c r="DH310" s="240" t="str">
        <f t="shared" ca="1" si="561"/>
        <v>0,898661075587767-0,425035034217443i</v>
      </c>
      <c r="DI310" s="240" t="str">
        <f t="shared" ca="1" si="562"/>
        <v>0,768454240270155+0,630654096711981i</v>
      </c>
      <c r="DJ310" s="240" t="str">
        <f t="shared" ca="1" si="563"/>
        <v>-0,241548026596244+0,964313776701467i</v>
      </c>
      <c r="DK310" s="240" t="str">
        <f t="shared" ca="1" si="564"/>
        <v>-0,975004418428968+0,193940437074829i</v>
      </c>
      <c r="DL310" s="240" t="str">
        <f t="shared" ca="1" si="565"/>
        <v>-0,592188183835936-0,798473333314196i</v>
      </c>
      <c r="DM310" s="240" t="str">
        <f t="shared" ca="1" si="566"/>
        <v>0,468618269892135-0,876723118328751i</v>
      </c>
      <c r="DN310" s="240" t="str">
        <f t="shared" ca="1" si="567"/>
        <v>0,992908440169868+0,048778463774758i</v>
      </c>
      <c r="DO310" s="240" t="str">
        <f t="shared" ca="1" si="568"/>
        <v>0,380427851917363+0,918434079601975i</v>
      </c>
      <c r="DP310" s="240" t="str">
        <f t="shared" ca="1" si="569"/>
        <v>-0,667600708630445+0,736583873652494i</v>
      </c>
      <c r="DQ310" s="240" t="str">
        <f t="shared" ca="1" si="570"/>
        <v>-0,951300018621925-0,288573705764596i</v>
      </c>
      <c r="DR310" s="240" t="str">
        <f t="shared" ca="1" si="571"/>
        <v>-0,145865628054313-0,983346189112007i</v>
      </c>
      <c r="DS310" s="240" t="str">
        <f t="shared" ca="1" si="572"/>
        <v>0,826568834160405-0,552295637755265i</v>
      </c>
      <c r="DT310" s="240" t="str">
        <f t="shared" ca="1" si="573"/>
        <v>0,852673058285672+0,511072563108747i</v>
      </c>
      <c r="DU310" s="240" t="str">
        <f t="shared" ca="1" si="574"/>
        <v>-0,0974394159584212+0,989318992694707i</v>
      </c>
      <c r="DV310" s="240" t="str">
        <f t="shared" ca="1" si="575"/>
        <v>-0,935994495473503+0,334904185599538i</v>
      </c>
      <c r="DW310" s="240" t="str">
        <f t="shared" ca="1" si="576"/>
        <v>-0,702939011966134-0,702939011966801i</v>
      </c>
      <c r="DX310" s="240" t="str">
        <f t="shared" ca="1" si="577"/>
        <v>0,334904185599575-0,935994495473489i</v>
      </c>
      <c r="DY310" s="240" t="str">
        <f t="shared" ca="1" si="578"/>
        <v>0,98931899269471-0,097439415958382i</v>
      </c>
      <c r="DZ310" s="240" t="str">
        <f t="shared" ca="1" si="579"/>
        <v>0,511072563108714+0,852673058285693i</v>
      </c>
      <c r="EA310" s="240" t="str">
        <f t="shared" ca="1" si="580"/>
        <v>-0,552295637755298+0,826568834160383i</v>
      </c>
      <c r="EB310" s="240" t="str">
        <f t="shared" ca="1" si="581"/>
        <v>-0,983346189112018-0,145865628054241i</v>
      </c>
      <c r="EC310" s="240" t="str">
        <f t="shared" ca="1" si="582"/>
        <v>-0,288573705764558-0,951300018621936i</v>
      </c>
      <c r="ED310" s="240" t="str">
        <f t="shared" ca="1" si="583"/>
        <v>0,736583873652521-0,667600708630416i</v>
      </c>
      <c r="EE310" s="240" t="str">
        <f t="shared" ca="1" si="584"/>
        <v>0,91843407960196+0,3804278519174i</v>
      </c>
      <c r="EF310" s="240" t="str">
        <f t="shared" ca="1" si="585"/>
        <v>0,0487784637747187+0,99290844016987i</v>
      </c>
      <c r="EG310" s="240" t="str">
        <f t="shared" ca="1" si="586"/>
        <v>-0,876723118328716+0,4686182698922i</v>
      </c>
      <c r="EH310" s="240" t="str">
        <f t="shared" ca="1" si="587"/>
        <v>-0,79847333331424-0,592188183835876i</v>
      </c>
      <c r="EI310" s="240" t="str">
        <f t="shared" ca="1" si="588"/>
        <v>0,193940437074868-0,975004418428961i</v>
      </c>
      <c r="EJ310" s="240" t="str">
        <f t="shared" ca="1" si="589"/>
        <v>0,964313776701477-0,241548026596205i</v>
      </c>
      <c r="EK310" s="240" t="str">
        <f t="shared" ca="1" si="590"/>
        <v>0,63065409671195+0,76845424027018i</v>
      </c>
      <c r="EL310" s="240" t="str">
        <f t="shared" ca="1" si="591"/>
        <v>-0,425035034217479+0,89866107558775i</v>
      </c>
      <c r="EM310" s="240" t="str">
        <f t="shared" ca="1" si="592"/>
        <v>-0,994105884244121+4,61808280041919E-13i</v>
      </c>
      <c r="EN310" s="240"/>
      <c r="EO310" s="240"/>
      <c r="EP310" s="240"/>
    </row>
    <row r="311" spans="1:146">
      <c r="A311" s="268">
        <f t="shared" si="461"/>
        <v>4.121093749999998E-3</v>
      </c>
      <c r="B311" s="267">
        <v>211</v>
      </c>
      <c r="C311" s="266">
        <f t="shared" si="462"/>
        <v>42200</v>
      </c>
      <c r="N311" s="265">
        <f t="shared" ca="1" si="463"/>
        <v>1.0056089532257206</v>
      </c>
      <c r="O311" s="240">
        <f t="shared" ca="1" si="464"/>
        <v>-0.99439104677427947</v>
      </c>
      <c r="P311" s="240" t="str">
        <f t="shared" ca="1" si="465"/>
        <v>-0,447089480736816-0,888214247870034i</v>
      </c>
      <c r="Q311" s="240" t="str">
        <f t="shared" ca="1" si="466"/>
        <v>0,59235805495698-0,798702378005994i</v>
      </c>
      <c r="R311" s="240" t="str">
        <f t="shared" ca="1" si="467"/>
        <v>0,979751266178438+0,170002971522839i</v>
      </c>
      <c r="S311" s="240" t="str">
        <f t="shared" ca="1" si="468"/>
        <v>0,288656484077598+0,951572902149282i</v>
      </c>
      <c r="T311" s="240" t="str">
        <f t="shared" ca="1" si="469"/>
        <v>-0,720184814939344+0,685672944074382i</v>
      </c>
      <c r="U311" s="241" t="str">
        <f t="shared" ca="1" si="470"/>
        <v>-0,936262988561439-0,335000253962368i</v>
      </c>
      <c r="V311" s="240" t="str">
        <f t="shared" ca="1" si="471"/>
        <v>-0,121724079447719-0,986912763311658i</v>
      </c>
      <c r="W311" s="240" t="str">
        <f t="shared" ca="1" si="472"/>
        <v>0,826805938138532-0,552454065568992i</v>
      </c>
      <c r="X311" s="240" t="str">
        <f t="shared" ca="1" si="473"/>
        <v>0,865206713873263+0,490133549324546i</v>
      </c>
      <c r="Y311" s="240" t="str">
        <f t="shared" ca="1" si="474"/>
        <v>-0,0487924560372684+0,993193259209253i</v>
      </c>
      <c r="Z311" s="240" t="str">
        <f t="shared" ca="1" si="475"/>
        <v>-0,909081995945281+0,402968334429631i</v>
      </c>
      <c r="AA311" s="240" t="str">
        <f t="shared" ca="1" si="476"/>
        <v>-0,768674673886834-0,630835001906058i</v>
      </c>
      <c r="AB311" s="240" t="str">
        <f t="shared" ca="1" si="477"/>
        <v>0,21787231154916-0,9702294624289i</v>
      </c>
      <c r="AC311" s="240" t="str">
        <f t="shared" ca="1" si="478"/>
        <v>0,964590393267902-0,24161731543936i</v>
      </c>
      <c r="AD311" s="240" t="str">
        <f t="shared" ca="1" si="479"/>
        <v>0,649509227029356+0,752961697504312i</v>
      </c>
      <c r="AE311" s="240" t="str">
        <f t="shared" ca="1" si="480"/>
        <v>-0,380536978892696+0,918697535427231i</v>
      </c>
      <c r="AF311" s="240" t="str">
        <f t="shared" ca="1" si="481"/>
        <v>-0,991696701154724+0,0731519434033425i</v>
      </c>
      <c r="AG311" s="240" t="str">
        <f t="shared" ca="1" si="482"/>
        <v>-0,511219165947786-0,852917650346443i</v>
      </c>
      <c r="AH311" s="240" t="str">
        <f t="shared" ca="1" si="483"/>
        <v>0,531996843261256-0,840114821119653i</v>
      </c>
      <c r="AI311" s="240" t="str">
        <f t="shared" ca="1" si="484"/>
        <v>0,989602782089293+0,097467366774622i</v>
      </c>
      <c r="AJ311" s="240" t="str">
        <f t="shared" ca="1" si="485"/>
        <v>0,357876402108506+0,927759685866291i</v>
      </c>
      <c r="AK311" s="240" t="str">
        <f t="shared" ca="1" si="486"/>
        <v>-0,667792212081221+0,736795165150069i</v>
      </c>
      <c r="AL311" s="240" t="str">
        <f t="shared" ca="1" si="487"/>
        <v>-0,958370290922254-0,265216778093775i</v>
      </c>
      <c r="AM311" s="240" t="str">
        <f t="shared" ca="1" si="488"/>
        <v>-0,193996069524962-0,975284101641011i</v>
      </c>
      <c r="AN311" s="240" t="str">
        <f t="shared" ca="1" si="489"/>
        <v>0,783924629388465-0,611780785365972i</v>
      </c>
      <c r="AO311" s="240" t="str">
        <f t="shared" ca="1" si="490"/>
        <v>0,898918859461739+0,425156956909863i</v>
      </c>
      <c r="AP311" s="240" t="str">
        <f t="shared" ca="1" si="491"/>
        <v>0,0244035779200457+0,994091554782329i</v>
      </c>
      <c r="AQ311" s="240" t="str">
        <f t="shared" ca="1" si="492"/>
        <v>-0,876974609227812+0,468752694578467i</v>
      </c>
      <c r="AR311" s="240" t="str">
        <f t="shared" ca="1" si="493"/>
        <v>-0,876974609227812+0,468752694578467i</v>
      </c>
      <c r="AS311" s="240" t="str">
        <f t="shared" ca="1" si="494"/>
        <v>0,145907470087111-0,983628265188443i</v>
      </c>
      <c r="AT311" s="240" t="str">
        <f t="shared" ca="1" si="495"/>
        <v>0,944202321441487-0,311922314189535i</v>
      </c>
      <c r="AU311" s="240" t="str">
        <f t="shared" ca="1" si="496"/>
        <v>0,703140652325562+0,703140652325002i</v>
      </c>
      <c r="AV311" s="240" t="str">
        <f t="shared" ca="1" si="497"/>
        <v>-0,311922314188785+0,944202321441734i</v>
      </c>
      <c r="AW311" s="240" t="str">
        <f t="shared" ca="1" si="498"/>
        <v>-0,983628265188472+0,145907470086915i</v>
      </c>
      <c r="AX311" s="240" t="str">
        <f t="shared" ca="1" si="499"/>
        <v>-0,572578510204894-0,812999018176769i</v>
      </c>
      <c r="AY311" s="240" t="str">
        <f t="shared" ca="1" si="500"/>
        <v>0,468752694578642-0,876974609227719i</v>
      </c>
      <c r="AZ311" s="240" t="str">
        <f t="shared" ca="1" si="501"/>
        <v>0,994091554782324+0,0244035779202439i</v>
      </c>
      <c r="BA311" s="240" t="str">
        <f t="shared" ca="1" si="502"/>
        <v>0,425156956909684+0,898918859461823i</v>
      </c>
      <c r="BB311" s="240" t="str">
        <f t="shared" ca="1" si="503"/>
        <v>-0,611780785366128+0,783924629388343i</v>
      </c>
      <c r="BC311" s="240" t="str">
        <f t="shared" ca="1" si="504"/>
        <v>-0,975284101640975-0,193996069525143i</v>
      </c>
      <c r="BD311" s="240" t="str">
        <f t="shared" ca="1" si="505"/>
        <v>-0,265216778093598-0,958370290922303i</v>
      </c>
      <c r="BE311" s="240" t="str">
        <f t="shared" ca="1" si="506"/>
        <v>0,736795165150193-0,667792212081084i</v>
      </c>
      <c r="BF311" s="240" t="str">
        <f t="shared" ca="1" si="507"/>
        <v>0,927759685866224+0,357876402108678i</v>
      </c>
      <c r="BG311" s="240" t="str">
        <f t="shared" ca="1" si="508"/>
        <v>0,0974673667744388+0,989602782089311i</v>
      </c>
      <c r="BH311" s="240" t="str">
        <f t="shared" ca="1" si="509"/>
        <v>-0,840114821119434+0,531996843261602i</v>
      </c>
      <c r="BI311" s="240" t="str">
        <f t="shared" ca="1" si="510"/>
        <v>-0,852917650346653-0,511219165947435i</v>
      </c>
      <c r="BJ311" s="240" t="str">
        <f t="shared" ca="1" si="511"/>
        <v>0,0731519434038221-0,991696701154688i</v>
      </c>
      <c r="BK311" s="240" t="str">
        <f t="shared" ca="1" si="512"/>
        <v>0,918697535427377-0,380536978892343i</v>
      </c>
      <c r="BL311" s="240" t="str">
        <f t="shared" ca="1" si="513"/>
        <v>0,752961697504127+0,64950922702957i</v>
      </c>
      <c r="BM311" s="240" t="str">
        <f t="shared" ca="1" si="514"/>
        <v>-0,241617315439662+0,964590393267825i</v>
      </c>
      <c r="BN311" s="240" t="str">
        <f t="shared" ca="1" si="515"/>
        <v>-0,970229462428947+0,217872311548952i</v>
      </c>
      <c r="BO311" s="240" t="str">
        <f t="shared" ca="1" si="516"/>
        <v>-0,630835001905975-0,768674673886902i</v>
      </c>
      <c r="BP311" s="240" t="str">
        <f t="shared" ca="1" si="517"/>
        <v>0,402968334429638-0,909081995945278i</v>
      </c>
      <c r="BQ311" s="240" t="str">
        <f t="shared" ca="1" si="518"/>
        <v>0,993193259209253-0,0487924560372608i</v>
      </c>
      <c r="BR311" s="240" t="str">
        <f t="shared" ca="1" si="519"/>
        <v>0,490133549324625+0,865206713873218i</v>
      </c>
      <c r="BS311" s="240" t="str">
        <f t="shared" ca="1" si="520"/>
        <v>-0,552454065568834+0,826805938138638i</v>
      </c>
      <c r="BT311" s="240" t="str">
        <f t="shared" ca="1" si="521"/>
        <v>-0,986912763311694-0,121724079447431i</v>
      </c>
      <c r="BU311" s="240" t="str">
        <f t="shared" ca="1" si="522"/>
        <v>-0,335000253962643-0,936262988561339i</v>
      </c>
      <c r="BV311" s="240" t="str">
        <f t="shared" ca="1" si="523"/>
        <v>0,685672944074098-0,720184814939614i</v>
      </c>
      <c r="BW311" s="240" t="str">
        <f t="shared" ca="1" si="524"/>
        <v>0,951572902149146+0,288656484078049i</v>
      </c>
      <c r="BX311" s="240" t="str">
        <f t="shared" ca="1" si="525"/>
        <v>0,170002971522475+0,979751266178501i</v>
      </c>
      <c r="BY311" s="240" t="str">
        <f t="shared" ca="1" si="526"/>
        <v>-0,798702378006215+0,592358054956684i</v>
      </c>
      <c r="BZ311" s="240" t="str">
        <f t="shared" ca="1" si="527"/>
        <v>-0,888214247869923-0,447089480737039i</v>
      </c>
      <c r="CA311" s="240" t="str">
        <f t="shared" ca="1" si="528"/>
        <v>1,70061825696148E-13-0,994391046774279i</v>
      </c>
      <c r="CB311" s="240" t="str">
        <f t="shared" ca="1" si="529"/>
        <v>0,888214247870075-0,447089480736735i</v>
      </c>
      <c r="CC311" s="240" t="str">
        <f t="shared" ca="1" si="530"/>
        <v>0,798702378006012+0,592358054956957i</v>
      </c>
      <c r="CD311" s="240" t="str">
        <f t="shared" ca="1" si="531"/>
        <v>-0,17000297152281+0,979751266178443i</v>
      </c>
      <c r="CE311" s="240" t="str">
        <f t="shared" ca="1" si="532"/>
        <v>-0,951572902149244+0,288656484077724i</v>
      </c>
      <c r="CF311" s="240" t="str">
        <f t="shared" ca="1" si="533"/>
        <v>-0,685672944074547-0,720184814939187i</v>
      </c>
      <c r="CG311" s="240" t="str">
        <f t="shared" ca="1" si="534"/>
        <v>0,33500025396206-0,936262988561549i</v>
      </c>
      <c r="CH311" s="240" t="str">
        <f t="shared" ca="1" si="535"/>
        <v>0,986912763311617-0,121724079448048i</v>
      </c>
      <c r="CI311" s="240" t="str">
        <f t="shared" ca="1" si="536"/>
        <v>0,55245406556935+0,826805938138293i</v>
      </c>
      <c r="CJ311" s="240" t="str">
        <f t="shared" ca="1" si="537"/>
        <v>-0,49013354932497+0,865206713873023i</v>
      </c>
      <c r="CK311" s="240" t="str">
        <f t="shared" ca="1" si="538"/>
        <v>-0,993193259209234-0,048792456037657i</v>
      </c>
      <c r="CL311" s="240" t="str">
        <f t="shared" ca="1" si="539"/>
        <v>-0,402968334429275-0,909081995945439i</v>
      </c>
      <c r="CM311" s="240" t="str">
        <f t="shared" ca="1" si="540"/>
        <v>0,630835001906282-0,76867467388665i</v>
      </c>
      <c r="CN311" s="240" t="str">
        <f t="shared" ca="1" si="541"/>
        <v>0,97022946242886+0,217872311549339i</v>
      </c>
      <c r="CO311" s="240" t="str">
        <f t="shared" ca="1" si="542"/>
        <v>0,241617315439277+0,964590393267922i</v>
      </c>
      <c r="CP311" s="240" t="str">
        <f t="shared" ca="1" si="543"/>
        <v>-0,752961697504368+0,649509227029292i</v>
      </c>
      <c r="CQ311" s="240" t="str">
        <f t="shared" ca="1" si="544"/>
        <v>-0,918697535427236-0,380536978892683i</v>
      </c>
      <c r="CR311" s="240" t="str">
        <f t="shared" ca="1" si="545"/>
        <v>-0,0731519434034547-0,991696701154716i</v>
      </c>
      <c r="CS311" s="240" t="str">
        <f t="shared" ca="1" si="546"/>
        <v>0,852917650346334-0,511219165947968i</v>
      </c>
      <c r="CT311" s="240" t="str">
        <f t="shared" ca="1" si="547"/>
        <v>0,840114821119765+0,531996843261077i</v>
      </c>
      <c r="CU311" s="240" t="str">
        <f t="shared" ca="1" si="548"/>
        <v>-0,097467366773821+0,989602782089372i</v>
      </c>
      <c r="CV311" s="240" t="str">
        <f t="shared" ca="1" si="549"/>
        <v>-0,927759685866001+0,357876402109257i</v>
      </c>
      <c r="CW311" s="240" t="str">
        <f t="shared" ca="1" si="550"/>
        <v>-0,736795165149926-0,667792212081378i</v>
      </c>
      <c r="CX311" s="240" t="str">
        <f t="shared" ca="1" si="551"/>
        <v>0,26521677809398-0,958370290922196i</v>
      </c>
      <c r="CY311" s="240" t="str">
        <f t="shared" ca="1" si="552"/>
        <v>0,975284101641053-0,193996069524753i</v>
      </c>
      <c r="CZ311" s="240" t="str">
        <f t="shared" ca="1" si="553"/>
        <v>0,611780785365816+0,783924629388586i</v>
      </c>
      <c r="DA311" s="240" t="str">
        <f t="shared" ca="1" si="554"/>
        <v>-0,425156956910042+0,898918859461653i</v>
      </c>
      <c r="DB311" s="240" t="str">
        <f t="shared" ca="1" si="555"/>
        <v>-0,994091554782334+0,0244035779198474i</v>
      </c>
      <c r="DC311" s="240" t="str">
        <f t="shared" ca="1" si="556"/>
        <v>-0,468752694578292-0,876974609227905i</v>
      </c>
      <c r="DD311" s="240" t="str">
        <f t="shared" ca="1" si="557"/>
        <v>0,572578510205218-0,81299901817654i</v>
      </c>
      <c r="DE311" s="240" t="str">
        <f t="shared" ca="1" si="558"/>
        <v>0,983628265188414+0,145907470087307i</v>
      </c>
      <c r="DF311" s="240" t="str">
        <f t="shared" ca="1" si="559"/>
        <v>0,311922314189347+0,944202321441548i</v>
      </c>
      <c r="DG311" s="240" t="str">
        <f t="shared" ca="1" si="560"/>
        <v>-0,703140652325143+0,703140652325422i</v>
      </c>
      <c r="DH311" s="240" t="str">
        <f t="shared" ca="1" si="561"/>
        <v>-0,944202321441672-0,311922314188973i</v>
      </c>
      <c r="DI311" s="240" t="str">
        <f t="shared" ca="1" si="562"/>
        <v>-0,145907470087697-0,983628265188356i</v>
      </c>
      <c r="DJ311" s="240" t="str">
        <f t="shared" ca="1" si="563"/>
        <v>0,812999018176314-0,572578510205542i</v>
      </c>
      <c r="DK311" s="240" t="str">
        <f t="shared" ca="1" si="564"/>
        <v>0,876974609228091+0,468752694577945i</v>
      </c>
      <c r="DL311" s="240" t="str">
        <f t="shared" ca="1" si="565"/>
        <v>-0,0244035779204705+0,994091554782318i</v>
      </c>
      <c r="DM311" s="240" t="str">
        <f t="shared" ca="1" si="566"/>
        <v>-0,89891885946192+0,425156956909479i</v>
      </c>
      <c r="DN311" s="240" t="str">
        <f t="shared" ca="1" si="567"/>
        <v>-0,783924629388204-0,611780785366307i</v>
      </c>
      <c r="DO311" s="240" t="str">
        <f t="shared" ca="1" si="568"/>
        <v>0,193996069525365-0,97528410164093i</v>
      </c>
      <c r="DP311" s="240" t="str">
        <f t="shared" ca="1" si="569"/>
        <v>0,958370290922363-0,265216778093379i</v>
      </c>
      <c r="DQ311" s="240" t="str">
        <f t="shared" ca="1" si="570"/>
        <v>0,667792212080916+0,736795165150345i</v>
      </c>
      <c r="DR311" s="240" t="str">
        <f t="shared" ca="1" si="571"/>
        <v>-0,357876402108889+0,927759685866143i</v>
      </c>
      <c r="DS311" s="240" t="str">
        <f t="shared" ca="1" si="572"/>
        <v>-0,989602782089333+0,0974673667742132i</v>
      </c>
      <c r="DT311" s="240" t="str">
        <f t="shared" ca="1" si="573"/>
        <v>-0,53199684326141-0,840114821119555i</v>
      </c>
      <c r="DU311" s="240" t="str">
        <f t="shared" ca="1" si="574"/>
        <v>0,51121916594763-0,852917650346537i</v>
      </c>
      <c r="DV311" s="240" t="str">
        <f t="shared" ca="1" si="575"/>
        <v>0,991696701154745+0,0731519434030615i</v>
      </c>
      <c r="DW311" s="240" t="str">
        <f t="shared" ca="1" si="576"/>
        <v>0,380536978893047+0,918697535427084i</v>
      </c>
      <c r="DX311" s="240" t="str">
        <f t="shared" ca="1" si="577"/>
        <v>-0,649509227028993+0,752961697504626i</v>
      </c>
      <c r="DY311" s="240" t="str">
        <f t="shared" ca="1" si="578"/>
        <v>-0,964590393267798-0,241617315439771i</v>
      </c>
      <c r="DZ311" s="240" t="str">
        <f t="shared" ca="1" si="579"/>
        <v>-0,217872311548841-0,970229462428972i</v>
      </c>
      <c r="EA311" s="240" t="str">
        <f t="shared" ca="1" si="580"/>
        <v>0,768674673886975-0,630835001905888i</v>
      </c>
      <c r="EB311" s="240" t="str">
        <f t="shared" ca="1" si="581"/>
        <v>0,909081995945232+0,402968334429742i</v>
      </c>
      <c r="EC311" s="240" t="str">
        <f t="shared" ca="1" si="582"/>
        <v>0,0487924560371474+0,993193259209259i</v>
      </c>
      <c r="ED311" s="240" t="str">
        <f t="shared" ca="1" si="583"/>
        <v>-0,865206713873274+0,490133549324527i</v>
      </c>
      <c r="EE311" s="240" t="str">
        <f t="shared" ca="1" si="584"/>
        <v>-0,826805938138575-0,552454065568929i</v>
      </c>
      <c r="EF311" s="240" t="str">
        <f t="shared" ca="1" si="585"/>
        <v>0,121724079447545-0,98691276331168i</v>
      </c>
      <c r="EG311" s="240" t="str">
        <f t="shared" ca="1" si="586"/>
        <v>0,936262988561378-0,335000253962537i</v>
      </c>
      <c r="EH311" s="240" t="str">
        <f t="shared" ca="1" si="587"/>
        <v>0,720184814939535+0,68567294407418i</v>
      </c>
      <c r="EI311" s="240" t="str">
        <f t="shared" ca="1" si="588"/>
        <v>-0,288656484077238+0,951572902149391i</v>
      </c>
      <c r="EJ311" s="240" t="str">
        <f t="shared" ca="1" si="589"/>
        <v>-0,97975126617853+0,170002971522307i</v>
      </c>
      <c r="EK311" s="240" t="str">
        <f t="shared" ca="1" si="590"/>
        <v>-0,592358054956547-0,798702378006316i</v>
      </c>
      <c r="EL311" s="240" t="str">
        <f t="shared" ca="1" si="591"/>
        <v>0,447089480737191-0,888214247869846i</v>
      </c>
      <c r="EM311" s="240" t="str">
        <f t="shared" ca="1" si="592"/>
        <v>0,994391046774279+3,40123651392297E-13i</v>
      </c>
      <c r="EN311" s="240"/>
      <c r="EO311" s="240"/>
      <c r="EP311" s="240"/>
    </row>
    <row r="312" spans="1:146">
      <c r="A312" s="268">
        <f t="shared" si="461"/>
        <v>4.1406249999999976E-3</v>
      </c>
      <c r="B312" s="267">
        <v>212</v>
      </c>
      <c r="C312" s="266">
        <f t="shared" si="462"/>
        <v>42400</v>
      </c>
      <c r="N312" s="265">
        <f t="shared" ca="1" si="463"/>
        <v>1.0053534745914807</v>
      </c>
      <c r="O312" s="240">
        <f t="shared" ca="1" si="464"/>
        <v>-0.99464652540851928</v>
      </c>
      <c r="P312" s="240" t="str">
        <f t="shared" ca="1" si="465"/>
        <v>-0,468873126372888-0,877199921267983i</v>
      </c>
      <c r="Q312" s="240" t="str">
        <f t="shared" ca="1" si="466"/>
        <v>0,552596001893341-0,827018360859501i</v>
      </c>
      <c r="R312" s="240" t="str">
        <f t="shared" ca="1" si="467"/>
        <v>0,989857030524129+0,0974924080592612i</v>
      </c>
      <c r="S312" s="240" t="str">
        <f t="shared" ca="1" si="468"/>
        <v>0,380634746333362+0,918933566908391i</v>
      </c>
      <c r="T312" s="240" t="str">
        <f t="shared" ca="1" si="469"/>
        <v>-0,630997075835851+0,768872161541725i</v>
      </c>
      <c r="U312" s="241" t="str">
        <f t="shared" ca="1" si="470"/>
        <v>-0,9755346713249-0,19404591093414i</v>
      </c>
      <c r="V312" s="240" t="str">
        <f t="shared" ca="1" si="471"/>
        <v>-0,288730645610518-0,951817379959294i</v>
      </c>
      <c r="W312" s="240" t="str">
        <f t="shared" ca="1" si="472"/>
        <v>0,703321302999972-0,703321303000031i</v>
      </c>
      <c r="X312" s="240" t="str">
        <f t="shared" ca="1" si="473"/>
        <v>0,951817379959316+0,288730645610444i</v>
      </c>
      <c r="Y312" s="240" t="str">
        <f t="shared" ca="1" si="474"/>
        <v>0,194045910934122+0,975534671324903i</v>
      </c>
      <c r="Z312" s="240" t="str">
        <f t="shared" ca="1" si="475"/>
        <v>-0,768872161541738+0,630997075835836i</v>
      </c>
      <c r="AA312" s="240" t="str">
        <f t="shared" ca="1" si="476"/>
        <v>-0,918933566908382-0,380634746333383i</v>
      </c>
      <c r="AB312" s="240" t="str">
        <f t="shared" ca="1" si="477"/>
        <v>-0,0974924080592404-0,989857030524131i</v>
      </c>
      <c r="AC312" s="240" t="str">
        <f t="shared" ca="1" si="478"/>
        <v>0,827018360859512-0,552596001893325i</v>
      </c>
      <c r="AD312" s="240" t="str">
        <f t="shared" ca="1" si="479"/>
        <v>0,877199921267969+0,468873126372913i</v>
      </c>
      <c r="AE312" s="240" t="str">
        <f t="shared" ca="1" si="480"/>
        <v>-1,55971926898947E-14+0,994646525408519i</v>
      </c>
      <c r="AF312" s="240" t="str">
        <f t="shared" ca="1" si="481"/>
        <v>-0,877199921267991+0,468873126372872i</v>
      </c>
      <c r="AG312" s="240" t="str">
        <f t="shared" ca="1" si="482"/>
        <v>-0,827018360859486-0,552596001893361i</v>
      </c>
      <c r="AH312" s="240" t="str">
        <f t="shared" ca="1" si="483"/>
        <v>0,0974924080592855-0,989857030524127i</v>
      </c>
      <c r="AI312" s="240" t="str">
        <f t="shared" ca="1" si="484"/>
        <v>0,918933566908361-0,380634746333432i</v>
      </c>
      <c r="AJ312" s="240" t="str">
        <f t="shared" ca="1" si="485"/>
        <v>0,768872161541714+0,630997075835865i</v>
      </c>
      <c r="AK312" s="240" t="str">
        <f t="shared" ca="1" si="486"/>
        <v>-0,194045910934256+0,975534671324876i</v>
      </c>
      <c r="AL312" s="240" t="str">
        <f t="shared" ca="1" si="487"/>
        <v>-0,951817379959355+0,288730645610313i</v>
      </c>
      <c r="AM312" s="240" t="str">
        <f t="shared" ca="1" si="488"/>
        <v>-0,7033213029998-0,703321303000203i</v>
      </c>
      <c r="AN312" s="240" t="str">
        <f t="shared" ca="1" si="489"/>
        <v>0,288730645610831-0,951817379959198i</v>
      </c>
      <c r="AO312" s="240" t="str">
        <f t="shared" ca="1" si="490"/>
        <v>0,975534671324985-0,194045910933711i</v>
      </c>
      <c r="AP312" s="240" t="str">
        <f t="shared" ca="1" si="491"/>
        <v>0,630997075836212+0,76887216154143i</v>
      </c>
      <c r="AQ312" s="240" t="str">
        <f t="shared" ca="1" si="492"/>
        <v>-0,380634746333032+0,918933566908527i</v>
      </c>
      <c r="AR312" s="240" t="str">
        <f t="shared" ca="1" si="493"/>
        <v>-0,380634746333032+0,918933566908527i</v>
      </c>
      <c r="AS312" s="240" t="str">
        <f t="shared" ca="1" si="494"/>
        <v>-0,552596001893476-0,82701836085941i</v>
      </c>
      <c r="AT312" s="240" t="str">
        <f t="shared" ca="1" si="495"/>
        <v>0,468873126372851-0,877199921268001i</v>
      </c>
      <c r="AU312" s="240" t="str">
        <f t="shared" ca="1" si="496"/>
        <v>0,994646525408519+3,11943853797894E-14i</v>
      </c>
      <c r="AV312" s="240" t="str">
        <f t="shared" ca="1" si="497"/>
        <v>0,468873126372772+0,877199921268044i</v>
      </c>
      <c r="AW312" s="240" t="str">
        <f t="shared" ca="1" si="498"/>
        <v>-0,552596001893552+0,82701836085936i</v>
      </c>
      <c r="AX312" s="240" t="str">
        <f t="shared" ca="1" si="499"/>
        <v>-0,989857030524096-0,0974924080595964i</v>
      </c>
      <c r="AY312" s="240" t="str">
        <f t="shared" ca="1" si="500"/>
        <v>-0,380634746332948-0,918933566908562i</v>
      </c>
      <c r="AZ312" s="240" t="str">
        <f t="shared" ca="1" si="501"/>
        <v>0,630997075835495-0,768872161542018i</v>
      </c>
      <c r="BA312" s="240" t="str">
        <f t="shared" ca="1" si="502"/>
        <v>0,975534671324968+0,1940459109338i</v>
      </c>
      <c r="BB312" s="240" t="str">
        <f t="shared" ca="1" si="503"/>
        <v>0,288730645610771+0,951817379959216i</v>
      </c>
      <c r="BC312" s="240" t="str">
        <f t="shared" ca="1" si="504"/>
        <v>-0,703321302999864+0,703321303000139i</v>
      </c>
      <c r="BD312" s="240" t="str">
        <f t="shared" ca="1" si="505"/>
        <v>-0,951817379959337-0,288730645610373i</v>
      </c>
      <c r="BE312" s="240" t="str">
        <f t="shared" ca="1" si="506"/>
        <v>-0,194045910934181-0,975534671324891i</v>
      </c>
      <c r="BF312" s="240" t="str">
        <f t="shared" ca="1" si="507"/>
        <v>0,768872161541771-0,630997075835795i</v>
      </c>
      <c r="BG312" s="240" t="str">
        <f t="shared" ca="1" si="508"/>
        <v>0,918933566908332+0,380634746333503i</v>
      </c>
      <c r="BH312" s="240" t="str">
        <f t="shared" ca="1" si="509"/>
        <v>0,0974924080589983+0,989857030524155i</v>
      </c>
      <c r="BI312" s="240" t="str">
        <f t="shared" ca="1" si="510"/>
        <v>-0,827018360859694+0,552596001893051i</v>
      </c>
      <c r="BJ312" s="240" t="str">
        <f t="shared" ca="1" si="511"/>
        <v>-0,877199921267761-0,468873126373302i</v>
      </c>
      <c r="BK312" s="240" t="str">
        <f t="shared" ca="1" si="512"/>
        <v>-4,47925626224949E-13-0,994646525408519i</v>
      </c>
      <c r="BL312" s="240" t="str">
        <f t="shared" ca="1" si="513"/>
        <v>0,877199921267818-0,468873126373195i</v>
      </c>
      <c r="BM312" s="240" t="str">
        <f t="shared" ca="1" si="514"/>
        <v>0,827018360859626+0,552596001893153i</v>
      </c>
      <c r="BN312" s="240" t="str">
        <f t="shared" ca="1" si="515"/>
        <v>-0,0974924080591195+0,989857030524143i</v>
      </c>
      <c r="BO312" s="240" t="str">
        <f t="shared" ca="1" si="516"/>
        <v>-0,918933566908368+0,380634746333416i</v>
      </c>
      <c r="BP312" s="240" t="str">
        <f t="shared" ca="1" si="517"/>
        <v>-0,768872161541676-0,630997075835912i</v>
      </c>
      <c r="BQ312" s="240" t="str">
        <f t="shared" ca="1" si="518"/>
        <v>0,194045910934301-0,975534671324868i</v>
      </c>
      <c r="BR312" s="240" t="str">
        <f t="shared" ca="1" si="519"/>
        <v>0,951817379959364-0,288730645610283i</v>
      </c>
      <c r="BS312" s="240" t="str">
        <f t="shared" ca="1" si="520"/>
        <v>0,703321302999758+0,703321303000245i</v>
      </c>
      <c r="BT312" s="240" t="str">
        <f t="shared" ca="1" si="521"/>
        <v>-0,288730645610889+0,951817379959181i</v>
      </c>
      <c r="BU312" s="240" t="str">
        <f t="shared" ca="1" si="522"/>
        <v>-0,975534671324803+0,194045910934623i</v>
      </c>
      <c r="BV312" s="240" t="str">
        <f t="shared" ca="1" si="523"/>
        <v>-0,630997075836165-0,768872161541468i</v>
      </c>
      <c r="BW312" s="240" t="str">
        <f t="shared" ca="1" si="524"/>
        <v>0,38063474633306-0,918933566908515i</v>
      </c>
      <c r="BX312" s="240" t="str">
        <f t="shared" ca="1" si="525"/>
        <v>0,989857030524106-0,0974924080595033i</v>
      </c>
      <c r="BY312" s="240" t="str">
        <f t="shared" ca="1" si="526"/>
        <v>0,552596001893426+0,827018360859443i</v>
      </c>
      <c r="BZ312" s="240" t="str">
        <f t="shared" ca="1" si="527"/>
        <v>-0,468873126372879+0,877199921267987i</v>
      </c>
      <c r="CA312" s="240" t="str">
        <f t="shared" ca="1" si="528"/>
        <v>-0,994646525408519-6,23887707595788E-14i</v>
      </c>
      <c r="CB312" s="240" t="str">
        <f t="shared" ca="1" si="529"/>
        <v>-0,468873126372719-0,877199921268072i</v>
      </c>
      <c r="CC312" s="240" t="str">
        <f t="shared" ca="1" si="530"/>
        <v>0,552596001893577-0,827018360859343i</v>
      </c>
      <c r="CD312" s="240" t="str">
        <f t="shared" ca="1" si="531"/>
        <v>0,989857030524093+0,0974924080596274i</v>
      </c>
      <c r="CE312" s="240" t="str">
        <f t="shared" ca="1" si="532"/>
        <v>0,380634746332893+0,918933566908585i</v>
      </c>
      <c r="CF312" s="240" t="str">
        <f t="shared" ca="1" si="533"/>
        <v>-0,630997075835519+0,768872161541998i</v>
      </c>
      <c r="CG312" s="240" t="str">
        <f t="shared" ca="1" si="534"/>
        <v>-0,975534671324956-0,194045910933859i</v>
      </c>
      <c r="CH312" s="240" t="str">
        <f t="shared" ca="1" si="535"/>
        <v>-0,288730645610715-0,951817379959234i</v>
      </c>
      <c r="CI312" s="240" t="str">
        <f t="shared" ca="1" si="536"/>
        <v>0,703321302999887-0,703321303000117i</v>
      </c>
      <c r="CJ312" s="240" t="str">
        <f t="shared" ca="1" si="537"/>
        <v>0,951817379959328+0,288730645610403i</v>
      </c>
      <c r="CK312" s="240" t="str">
        <f t="shared" ca="1" si="538"/>
        <v>0,194045910934123+0,975534671324903i</v>
      </c>
      <c r="CL312" s="240" t="str">
        <f t="shared" ca="1" si="539"/>
        <v>-0,768872161541791+0,630997075835771i</v>
      </c>
      <c r="CM312" s="240" t="str">
        <f t="shared" ca="1" si="540"/>
        <v>-0,91893356690832-0,380634746333532i</v>
      </c>
      <c r="CN312" s="240" t="str">
        <f t="shared" ca="1" si="541"/>
        <v>-0,0974924080589391-0,989857030524161i</v>
      </c>
      <c r="CO312" s="240" t="str">
        <f t="shared" ca="1" si="542"/>
        <v>0,827018360859727-0,552596001893002i</v>
      </c>
      <c r="CP312" s="240" t="str">
        <f t="shared" ca="1" si="543"/>
        <v>0,877199921268199+0,468873126372481i</v>
      </c>
      <c r="CQ312" s="240" t="str">
        <f t="shared" ca="1" si="544"/>
        <v>3,88461686314038E-13+0,994646525408519i</v>
      </c>
      <c r="CR312" s="240" t="str">
        <f t="shared" ca="1" si="545"/>
        <v>-0,877199921267833+0,468873126373167i</v>
      </c>
      <c r="CS312" s="240" t="str">
        <f t="shared" ca="1" si="546"/>
        <v>-0,827018360859624-0,552596001893156i</v>
      </c>
      <c r="CT312" s="240" t="str">
        <f t="shared" ca="1" si="547"/>
        <v>0,0974924080591787-0,989857030524138i</v>
      </c>
      <c r="CU312" s="240" t="str">
        <f t="shared" ca="1" si="548"/>
        <v>0,918933566908391-0,380634746333362i</v>
      </c>
      <c r="CV312" s="240" t="str">
        <f t="shared" ca="1" si="549"/>
        <v>0,768872161541674+0,630997075835914i</v>
      </c>
      <c r="CW312" s="240" t="str">
        <f t="shared" ca="1" si="550"/>
        <v>-0,194045910934359+0,975534671324856i</v>
      </c>
      <c r="CX312" s="240" t="str">
        <f t="shared" ca="1" si="551"/>
        <v>-0,951817379959382+0,288730645610226i</v>
      </c>
      <c r="CY312" s="240" t="str">
        <f t="shared" ca="1" si="552"/>
        <v>-0,703321302999756-0,703321303000247i</v>
      </c>
      <c r="CZ312" s="240" t="str">
        <f t="shared" ca="1" si="553"/>
        <v>0,288730645610946-0,951817379959163i</v>
      </c>
      <c r="DA312" s="240" t="str">
        <f t="shared" ca="1" si="554"/>
        <v>0,975534671324804-0,19404591093462i</v>
      </c>
      <c r="DB312" s="240" t="str">
        <f t="shared" ca="1" si="555"/>
        <v>0,63099707583612+0,768872161541505i</v>
      </c>
      <c r="DC312" s="240" t="str">
        <f t="shared" ca="1" si="556"/>
        <v>-0,380634746333115+0,918933566908492i</v>
      </c>
      <c r="DD312" s="240" t="str">
        <f t="shared" ca="1" si="557"/>
        <v>-0,989857030524111+0,0974924080594441i</v>
      </c>
      <c r="DE312" s="240" t="str">
        <f t="shared" ca="1" si="558"/>
        <v>-0,552596001893424-0,827018360859445i</v>
      </c>
      <c r="DF312" s="240" t="str">
        <f t="shared" ca="1" si="559"/>
        <v>0,468873126372932-0,877199921267959i</v>
      </c>
      <c r="DG312" s="240" t="str">
        <f t="shared" ca="1" si="560"/>
        <v>0,994646525408519+1,2185271067049E-13i</v>
      </c>
      <c r="DH312" s="240" t="str">
        <f t="shared" ca="1" si="561"/>
        <v>0,468873126372717+0,877199921268074i</v>
      </c>
      <c r="DI312" s="240" t="str">
        <f t="shared" ca="1" si="562"/>
        <v>-0,552596001893627+0,82701836085931i</v>
      </c>
      <c r="DJ312" s="240" t="str">
        <f t="shared" ca="1" si="563"/>
        <v>-0,989857030524093-0,0974924080596303i</v>
      </c>
      <c r="DK312" s="240" t="str">
        <f t="shared" ca="1" si="564"/>
        <v>-0,380634746333779-0,918933566908218i</v>
      </c>
      <c r="DL312" s="240" t="str">
        <f t="shared" ca="1" si="565"/>
        <v>0,630997075835566-0,76887216154196i</v>
      </c>
      <c r="DM312" s="240" t="str">
        <f t="shared" ca="1" si="566"/>
        <v>0,975534671324955+0,194045910933862i</v>
      </c>
      <c r="DN312" s="240" t="str">
        <f t="shared" ca="1" si="567"/>
        <v>0,288730645610712+0,951817379959234i</v>
      </c>
      <c r="DO312" s="240" t="str">
        <f t="shared" ca="1" si="568"/>
        <v>-0,703321302999889+0,703321303000115i</v>
      </c>
      <c r="DP312" s="240" t="str">
        <f t="shared" ca="1" si="569"/>
        <v>-0,951817379959295-0,288730645610514i</v>
      </c>
      <c r="DQ312" s="240" t="str">
        <f t="shared" ca="1" si="570"/>
        <v>-0,194045910934064-0,975534671324915i</v>
      </c>
      <c r="DR312" s="240" t="str">
        <f t="shared" ca="1" si="571"/>
        <v>0,768872161541829-0,630997075835726i</v>
      </c>
      <c r="DS312" s="240" t="str">
        <f t="shared" ca="1" si="572"/>
        <v>0,918933566908297+0,380634746333587i</v>
      </c>
      <c r="DT312" s="240" t="str">
        <f t="shared" ca="1" si="573"/>
        <v>0,0974924080589362+0,989857030524162i</v>
      </c>
      <c r="DU312" s="240" t="str">
        <f t="shared" ca="1" si="574"/>
        <v>-0,827018360859729+0,552596001892999i</v>
      </c>
      <c r="DV312" s="240" t="str">
        <f t="shared" ca="1" si="575"/>
        <v>-0,877199921268171-0,468873126372534i</v>
      </c>
      <c r="DW312" s="240" t="str">
        <f t="shared" ca="1" si="576"/>
        <v>-3,28997746403127E-13-0,994646525408519i</v>
      </c>
      <c r="DX312" s="240" t="str">
        <f t="shared" ca="1" si="577"/>
        <v>0,877199921267861-0,468873126373114i</v>
      </c>
      <c r="DY312" s="240" t="str">
        <f t="shared" ca="1" si="578"/>
        <v>0,827018360859592+0,552596001893204i</v>
      </c>
      <c r="DZ312" s="240" t="str">
        <f t="shared" ca="1" si="579"/>
        <v>-0,0974924080591817+0,989857030524137i</v>
      </c>
      <c r="EA312" s="240" t="str">
        <f t="shared" ca="1" si="580"/>
        <v>-0,918933566908392+0,380634746333359i</v>
      </c>
      <c r="EB312" s="240" t="str">
        <f t="shared" ca="1" si="581"/>
        <v>-0,7688721615416-0,630997075836003i</v>
      </c>
      <c r="EC312" s="240" t="str">
        <f t="shared" ca="1" si="582"/>
        <v>0,194045910934418-0,975534671324844i</v>
      </c>
      <c r="ED312" s="240" t="str">
        <f t="shared" ca="1" si="583"/>
        <v>0,951817379959399-0,28873064561017i</v>
      </c>
      <c r="EE312" s="240" t="str">
        <f t="shared" ca="1" si="584"/>
        <v>0,703321302999714+0,70332130300029i</v>
      </c>
      <c r="EF312" s="240" t="str">
        <f t="shared" ca="1" si="585"/>
        <v>-0,288730645610949+0,951817379959162i</v>
      </c>
      <c r="EG312" s="240" t="str">
        <f t="shared" ca="1" si="586"/>
        <v>-0,975534671324804+0,194045910934617i</v>
      </c>
      <c r="EH312" s="240" t="str">
        <f t="shared" ca="1" si="587"/>
        <v>-0,630997075836074-0,768872161541542i</v>
      </c>
      <c r="EI312" s="240" t="str">
        <f t="shared" ca="1" si="588"/>
        <v>0,38063474633317-0,91893356690847i</v>
      </c>
      <c r="EJ312" s="240" t="str">
        <f t="shared" ca="1" si="589"/>
        <v>0,989857030524117-0,0974924080593849i</v>
      </c>
      <c r="EK312" s="240" t="str">
        <f t="shared" ca="1" si="590"/>
        <v>0,552596001893374+0,827018360859478i</v>
      </c>
      <c r="EL312" s="240" t="str">
        <f t="shared" ca="1" si="591"/>
        <v>-0,468873126372934+0,877199921267958i</v>
      </c>
      <c r="EM312" s="240" t="str">
        <f t="shared" ca="1" si="592"/>
        <v>-0,994646525408519-1,24777541519158E-13i</v>
      </c>
      <c r="EN312" s="240"/>
      <c r="EO312" s="240"/>
      <c r="EP312" s="240"/>
    </row>
    <row r="313" spans="1:146">
      <c r="A313" s="268">
        <f t="shared" si="461"/>
        <v>4.1601562499999972E-3</v>
      </c>
      <c r="B313" s="267">
        <v>213</v>
      </c>
      <c r="C313" s="266">
        <f t="shared" si="462"/>
        <v>42600</v>
      </c>
      <c r="N313" s="265">
        <f t="shared" ca="1" si="463"/>
        <v>1.0051234593601341</v>
      </c>
      <c r="O313" s="240">
        <f t="shared" ca="1" si="464"/>
        <v>-0.99487654063986575</v>
      </c>
      <c r="P313" s="240" t="str">
        <f t="shared" ca="1" si="465"/>
        <v>-0,490372848373215-0,865629135769982i</v>
      </c>
      <c r="Q313" s="240" t="str">
        <f t="shared" ca="1" si="466"/>
        <v>0,51146875967644-0,853334072324895i</v>
      </c>
      <c r="R313" s="240" t="str">
        <f t="shared" ca="1" si="467"/>
        <v>0,99457690242624+0,0244154925359235i</v>
      </c>
      <c r="S313" s="240" t="str">
        <f t="shared" ca="1" si="468"/>
        <v>0,468981554802404+0,87740277659161i</v>
      </c>
      <c r="T313" s="240" t="str">
        <f t="shared" ca="1" si="469"/>
        <v>-0,53225658132386+0,840524992342872i</v>
      </c>
      <c r="U313" s="241" t="str">
        <f t="shared" ca="1" si="470"/>
        <v>-0,993678168276219-0,0488162780920974i</v>
      </c>
      <c r="V313" s="240" t="str">
        <f t="shared" ca="1" si="471"/>
        <v>-0,447307764279307-0,888647902788836i</v>
      </c>
      <c r="W313" s="240" t="str">
        <f t="shared" ca="1" si="472"/>
        <v>0,552723791509045-0,827209611534714i</v>
      </c>
      <c r="X313" s="240" t="str">
        <f t="shared" ca="1" si="473"/>
        <v>0,992180879553648+0,0731876585477034i</v>
      </c>
      <c r="Y313" s="240" t="str">
        <f t="shared" ca="1" si="474"/>
        <v>0,425364532284826+0,899357740718151i</v>
      </c>
      <c r="Z313" s="240" t="str">
        <f t="shared" ca="1" si="475"/>
        <v>-0,572858061549896+0,81339595058793i</v>
      </c>
      <c r="AA313" s="240" t="str">
        <f t="shared" ca="1" si="476"/>
        <v>-0,990085938169267-0,09751495349447i</v>
      </c>
      <c r="AB313" s="240" t="str">
        <f t="shared" ca="1" si="477"/>
        <v>-0,403165076601596-0,909525839173564i</v>
      </c>
      <c r="AC313" s="240" t="str">
        <f t="shared" ca="1" si="478"/>
        <v>0,592647263315013-0,799092330335345i</v>
      </c>
      <c r="AD313" s="240" t="str">
        <f t="shared" ca="1" si="479"/>
        <v>0,98739460603743+0,12178350907957i</v>
      </c>
      <c r="AE313" s="240" t="str">
        <f t="shared" ca="1" si="480"/>
        <v>0,380722769351529+0,919146073272822i</v>
      </c>
      <c r="AF313" s="240" t="str">
        <f t="shared" ca="1" si="481"/>
        <v>-0,612079476529222+0,78430736674295i</v>
      </c>
      <c r="AG313" s="240" t="str">
        <f t="shared" ca="1" si="482"/>
        <v>-0,984108504315981-0,145978706832566i</v>
      </c>
      <c r="AH313" s="240" t="str">
        <f t="shared" ca="1" si="483"/>
        <v>-0,358051128941345-0,928212648146627i</v>
      </c>
      <c r="AI313" s="240" t="str">
        <f t="shared" ca="1" si="484"/>
        <v>0,631142995954126-0,769049965719781i</v>
      </c>
      <c r="AJ313" s="240" t="str">
        <f t="shared" ca="1" si="485"/>
        <v>0,980229612429786+0,170085972470686i</v>
      </c>
      <c r="AK313" s="240" t="str">
        <f t="shared" ca="1" si="486"/>
        <v>0,335163811919682+0,936720102429223i</v>
      </c>
      <c r="AL313" s="240" t="str">
        <f t="shared" ca="1" si="487"/>
        <v>-0,64982633843784+0,753329317754205i</v>
      </c>
      <c r="AM313" s="240" t="str">
        <f t="shared" ca="1" si="488"/>
        <v>-0,975760266877996-0,194090784680081i</v>
      </c>
      <c r="AN313" s="240" t="str">
        <f t="shared" ca="1" si="489"/>
        <v>-0,312074604750289-0,944663311548351i</v>
      </c>
      <c r="AO313" s="240" t="str">
        <f t="shared" ca="1" si="490"/>
        <v>0,668118249833846-0,737154892376429i</v>
      </c>
      <c r="AP313" s="240" t="str">
        <f t="shared" ca="1" si="491"/>
        <v>0,970703159827646+0,217978683857319i</v>
      </c>
      <c r="AQ313" s="240" t="str">
        <f t="shared" ca="1" si="492"/>
        <v>0,288797415507259+0,952037490812139i</v>
      </c>
      <c r="AR313" s="240" t="str">
        <f t="shared" ca="1" si="493"/>
        <v>0,288797415507259+0,952037490812139i</v>
      </c>
      <c r="AS313" s="240" t="str">
        <f t="shared" ca="1" si="494"/>
        <v>-0,96506133749075-0,241735280826181i</v>
      </c>
      <c r="AT313" s="240" t="str">
        <f t="shared" ca="1" si="495"/>
        <v>-0,265346265500927-0,958838198290128i</v>
      </c>
      <c r="AU313" s="240" t="str">
        <f t="shared" ca="1" si="496"/>
        <v>0,703483948330207-0,703483948329519i</v>
      </c>
      <c r="AV313" s="240" t="str">
        <f t="shared" ca="1" si="497"/>
        <v>0,958838198290132+0,265346265500911i</v>
      </c>
      <c r="AW313" s="240" t="str">
        <f t="shared" ca="1" si="498"/>
        <v>0,241735280826197+0,965061337490746i</v>
      </c>
      <c r="AX313" s="240" t="str">
        <f t="shared" ca="1" si="499"/>
        <v>-0,720536432455458+0,686007711778744i</v>
      </c>
      <c r="AY313" s="240" t="str">
        <f t="shared" ca="1" si="500"/>
        <v>-0,952037490812144-0,288797415507242i</v>
      </c>
      <c r="AZ313" s="240" t="str">
        <f t="shared" ca="1" si="501"/>
        <v>-0,217978683857336-0,970703159827642i</v>
      </c>
      <c r="BA313" s="240" t="str">
        <f t="shared" ca="1" si="502"/>
        <v>0,737154892376418-0,668118249833859i</v>
      </c>
      <c r="BB313" s="240" t="str">
        <f t="shared" ca="1" si="503"/>
        <v>0,944663311548357+0,312074604750272i</v>
      </c>
      <c r="BC313" s="240" t="str">
        <f t="shared" ca="1" si="504"/>
        <v>0,194090784680098+0,975760266877993i</v>
      </c>
      <c r="BD313" s="240" t="str">
        <f t="shared" ca="1" si="505"/>
        <v>-0,753329317754194+0,649826338437853i</v>
      </c>
      <c r="BE313" s="240" t="str">
        <f t="shared" ca="1" si="506"/>
        <v>-0,936720102429234-0,335163811919652i</v>
      </c>
      <c r="BF313" s="240" t="str">
        <f t="shared" ca="1" si="507"/>
        <v>-0,170085972470717-0,98022961242978i</v>
      </c>
      <c r="BG313" s="240" t="str">
        <f t="shared" ca="1" si="508"/>
        <v>0,769049965719761-0,63114299595415i</v>
      </c>
      <c r="BH313" s="240" t="str">
        <f t="shared" ca="1" si="509"/>
        <v>0,928212648146628+0,358051128941342i</v>
      </c>
      <c r="BI313" s="240" t="str">
        <f t="shared" ca="1" si="510"/>
        <v>0,145978706832388+0,984108504316008i</v>
      </c>
      <c r="BJ313" s="240" t="str">
        <f t="shared" ca="1" si="511"/>
        <v>-0,784307366743244+0,612079476528845i</v>
      </c>
      <c r="BK313" s="240" t="str">
        <f t="shared" ca="1" si="512"/>
        <v>-0,919146073272905-0,38072276935133i</v>
      </c>
      <c r="BL313" s="240" t="str">
        <f t="shared" ca="1" si="513"/>
        <v>-0,121783509079587-0,987394606037429i</v>
      </c>
      <c r="BM313" s="240" t="str">
        <f t="shared" ca="1" si="514"/>
        <v>0,79909233033552-0,592647263314776i</v>
      </c>
      <c r="BN313" s="240" t="str">
        <f t="shared" ca="1" si="515"/>
        <v>0,909525839173726+0,403165076601232i</v>
      </c>
      <c r="BO313" s="240" t="str">
        <f t="shared" ca="1" si="516"/>
        <v>0,097514953494698+0,990085938169245i</v>
      </c>
      <c r="BP313" s="240" t="str">
        <f t="shared" ca="1" si="517"/>
        <v>-0,813395950587981+0,572858061549824i</v>
      </c>
      <c r="BQ313" s="240" t="str">
        <f t="shared" ca="1" si="518"/>
        <v>-0,899357740717998-0,425364532285149i</v>
      </c>
      <c r="BR313" s="240" t="str">
        <f t="shared" ca="1" si="519"/>
        <v>-0,0731876585481433-0,992180879553616i</v>
      </c>
      <c r="BS313" s="240" t="str">
        <f t="shared" ca="1" si="520"/>
        <v>0,82720961153465-0,552723791509141i</v>
      </c>
      <c r="BT313" s="240" t="str">
        <f t="shared" ca="1" si="521"/>
        <v>0,888647902788789+0,447307764279398i</v>
      </c>
      <c r="BU313" s="240" t="str">
        <f t="shared" ca="1" si="522"/>
        <v>0,0488162780917261+0,993678168276237i</v>
      </c>
      <c r="BV313" s="240" t="str">
        <f t="shared" ca="1" si="523"/>
        <v>-0,840524992342698+0,532256581324133i</v>
      </c>
      <c r="BW313" s="240" t="str">
        <f t="shared" ca="1" si="524"/>
        <v>-0,877402776591658-0,468981554802313i</v>
      </c>
      <c r="BX313" s="240" t="str">
        <f t="shared" ca="1" si="525"/>
        <v>-0,0244154925357604-0,994576902426244i</v>
      </c>
      <c r="BY313" s="240" t="str">
        <f t="shared" ca="1" si="526"/>
        <v>0,853334072325145-0,511468759676025i</v>
      </c>
      <c r="BZ313" s="240" t="str">
        <f t="shared" ca="1" si="527"/>
        <v>0,86562913577012+0,490372848372971i</v>
      </c>
      <c r="CA313" s="240" t="str">
        <f t="shared" ca="1" si="528"/>
        <v>4,53384586490271E-14+0,994876540639866i</v>
      </c>
      <c r="CB313" s="240" t="str">
        <f t="shared" ca="1" si="529"/>
        <v>-0,865629135770103+0,490372848373i</v>
      </c>
      <c r="CC313" s="240" t="str">
        <f t="shared" ca="1" si="530"/>
        <v>-0,85333407232464-0,511468759676868i</v>
      </c>
      <c r="CD313" s="240" t="str">
        <f t="shared" ca="1" si="531"/>
        <v>0,0244154925357262-0,994576902426245i</v>
      </c>
      <c r="CE313" s="240" t="str">
        <f t="shared" ca="1" si="532"/>
        <v>0,877402776591642-0,468981554802343i</v>
      </c>
      <c r="CF313" s="240" t="str">
        <f t="shared" ca="1" si="533"/>
        <v>0,840524992342716+0,532256581324105i</v>
      </c>
      <c r="CG313" s="240" t="str">
        <f t="shared" ca="1" si="534"/>
        <v>-0,048816278091692+0,993678168276239i</v>
      </c>
      <c r="CH313" s="240" t="str">
        <f t="shared" ca="1" si="535"/>
        <v>-0,888647902788774+0,447307764279429i</v>
      </c>
      <c r="CI313" s="240" t="str">
        <f t="shared" ca="1" si="536"/>
        <v>-0,827209611534669-0,552723791509113i</v>
      </c>
      <c r="CJ313" s="240" t="str">
        <f t="shared" ca="1" si="537"/>
        <v>0,0731876585481093-0,992180879553618i</v>
      </c>
      <c r="CK313" s="240" t="str">
        <f t="shared" ca="1" si="538"/>
        <v>0,899357740717984-0,42536453228518i</v>
      </c>
      <c r="CL313" s="240" t="str">
        <f t="shared" ca="1" si="539"/>
        <v>0,813395950588001+0,572858061549796i</v>
      </c>
      <c r="CM313" s="240" t="str">
        <f t="shared" ca="1" si="540"/>
        <v>-0,0975149534946641+0,990085938169248i</v>
      </c>
      <c r="CN313" s="240" t="str">
        <f t="shared" ca="1" si="541"/>
        <v>-0,909525839173712+0,403165076601263i</v>
      </c>
      <c r="CO313" s="240" t="str">
        <f t="shared" ca="1" si="542"/>
        <v>-0,799092330335541-0,592647263314749i</v>
      </c>
      <c r="CP313" s="240" t="str">
        <f t="shared" ca="1" si="543"/>
        <v>0,121783509079553-0,987394606037432i</v>
      </c>
      <c r="CQ313" s="240" t="str">
        <f t="shared" ca="1" si="544"/>
        <v>0,919146073272881-0,380722769351388i</v>
      </c>
      <c r="CR313" s="240" t="str">
        <f t="shared" ca="1" si="545"/>
        <v>0,784307366742656+0,612079476529598i</v>
      </c>
      <c r="CS313" s="240" t="str">
        <f t="shared" ca="1" si="546"/>
        <v>-0,145978706832354+0,984108504316013i</v>
      </c>
      <c r="CT313" s="240" t="str">
        <f t="shared" ca="1" si="547"/>
        <v>-0,928212648146626+0,358051128941348i</v>
      </c>
      <c r="CU313" s="240" t="str">
        <f t="shared" ca="1" si="548"/>
        <v>-0,769049965719801-0,631142995954101i</v>
      </c>
      <c r="CV313" s="240" t="str">
        <f t="shared" ca="1" si="549"/>
        <v>0,170085972470655-0,980229612429791i</v>
      </c>
      <c r="CW313" s="240" t="str">
        <f t="shared" ca="1" si="550"/>
        <v>0,936720102429222-0,335163811919684i</v>
      </c>
      <c r="CX313" s="240" t="str">
        <f t="shared" ca="1" si="551"/>
        <v>0,753329317754235+0,649826338437806i</v>
      </c>
      <c r="CY313" s="240" t="str">
        <f t="shared" ca="1" si="552"/>
        <v>-0,194090784680064+0,975760266877999i</v>
      </c>
      <c r="CZ313" s="240" t="str">
        <f t="shared" ca="1" si="553"/>
        <v>-0,944663311548346+0,312074604750305i</v>
      </c>
      <c r="DA313" s="240" t="str">
        <f t="shared" ca="1" si="554"/>
        <v>-0,737154892376422-0,668118249833854i</v>
      </c>
      <c r="DB313" s="240" t="str">
        <f t="shared" ca="1" si="555"/>
        <v>0,217978683857303-0,97070315982765i</v>
      </c>
      <c r="DC313" s="240" t="str">
        <f t="shared" ca="1" si="556"/>
        <v>0,952037490812134-0,288797415507275i</v>
      </c>
      <c r="DD313" s="240" t="str">
        <f t="shared" ca="1" si="557"/>
        <v>0,720536432455481+0,686007711778719i</v>
      </c>
      <c r="DE313" s="240" t="str">
        <f t="shared" ca="1" si="558"/>
        <v>-0,241735280826137+0,965061337490761i</v>
      </c>
      <c r="DF313" s="240" t="str">
        <f t="shared" ca="1" si="559"/>
        <v>-0,958838198290123+0,265346265500944i</v>
      </c>
      <c r="DG313" s="240" t="str">
        <f t="shared" ca="1" si="560"/>
        <v>-0,703483948329551-0,703483948330175i</v>
      </c>
      <c r="DH313" s="240" t="str">
        <f t="shared" ca="1" si="561"/>
        <v>0,265346265500867-0,958838198290145i</v>
      </c>
      <c r="DI313" s="240" t="str">
        <f t="shared" ca="1" si="562"/>
        <v>0,965061337490741-0,241735280826214i</v>
      </c>
      <c r="DJ313" s="240" t="str">
        <f t="shared" ca="1" si="563"/>
        <v>0,686007711778777+0,720536432455427i</v>
      </c>
      <c r="DK313" s="240" t="str">
        <f t="shared" ca="1" si="564"/>
        <v>-0,288797415507253+0,952037490812141i</v>
      </c>
      <c r="DL313" s="240" t="str">
        <f t="shared" ca="1" si="565"/>
        <v>-0,970703159827632+0,21797868385738i</v>
      </c>
      <c r="DM313" s="240" t="str">
        <f t="shared" ca="1" si="566"/>
        <v>-0,668118249833913-0,737154892376368i</v>
      </c>
      <c r="DN313" s="240" t="str">
        <f t="shared" ca="1" si="567"/>
        <v>0,312074604750283-0,944663311548353i</v>
      </c>
      <c r="DO313" s="240" t="str">
        <f t="shared" ca="1" si="568"/>
        <v>0,975760266877984-0,194090784680142i</v>
      </c>
      <c r="DP313" s="240" t="str">
        <f t="shared" ca="1" si="569"/>
        <v>0,649826338437908+0,753329317754147i</v>
      </c>
      <c r="DQ313" s="240" t="str">
        <f t="shared" ca="1" si="570"/>
        <v>-0,335163811919663+0,93672010242923i</v>
      </c>
      <c r="DR313" s="240" t="str">
        <f t="shared" ca="1" si="571"/>
        <v>-0,980229612429777+0,170085972470733i</v>
      </c>
      <c r="DS313" s="240" t="str">
        <f t="shared" ca="1" si="572"/>
        <v>-0,631142995954119-0,769049965719786i</v>
      </c>
      <c r="DT313" s="240" t="str">
        <f t="shared" ca="1" si="573"/>
        <v>0,358051128941326-0,928212648146634i</v>
      </c>
      <c r="DU313" s="240" t="str">
        <f t="shared" ca="1" si="574"/>
        <v>0,984108504316001-0,145978706832433i</v>
      </c>
      <c r="DV313" s="240" t="str">
        <f t="shared" ca="1" si="575"/>
        <v>0,612079476528903+0,784307366743199i</v>
      </c>
      <c r="DW313" s="240" t="str">
        <f t="shared" ca="1" si="576"/>
        <v>-0,380722769351314+0,919146073272911i</v>
      </c>
      <c r="DX313" s="240" t="str">
        <f t="shared" ca="1" si="577"/>
        <v>-0,987394606037423+0,121783509079633i</v>
      </c>
      <c r="DY313" s="240" t="str">
        <f t="shared" ca="1" si="578"/>
        <v>-0,592647263314767-0,799092330335527i</v>
      </c>
      <c r="DZ313" s="240" t="str">
        <f t="shared" ca="1" si="579"/>
        <v>0,40316507660119-0,909525839173744i</v>
      </c>
      <c r="EA313" s="240" t="str">
        <f t="shared" ca="1" si="580"/>
        <v>0,99008593816924-0,0975149534947432i</v>
      </c>
      <c r="EB313" s="240" t="str">
        <f t="shared" ca="1" si="581"/>
        <v>0,572858061549814+0,813395950587988i</v>
      </c>
      <c r="EC313" s="240" t="str">
        <f t="shared" ca="1" si="582"/>
        <v>-0,425364532285159+0,899357740717994i</v>
      </c>
      <c r="ED313" s="240" t="str">
        <f t="shared" ca="1" si="583"/>
        <v>-0,992180879553688+0,0731876585471734i</v>
      </c>
      <c r="EE313" s="240" t="str">
        <f t="shared" ca="1" si="584"/>
        <v>-0,552723791509132-0,827209611534656i</v>
      </c>
      <c r="EF313" s="240" t="str">
        <f t="shared" ca="1" si="585"/>
        <v>0,447307764279357-0,88864790278881i</v>
      </c>
      <c r="EG313" s="240" t="str">
        <f t="shared" ca="1" si="586"/>
        <v>0,993678168276235-0,0488162780917714i</v>
      </c>
      <c r="EH313" s="240" t="str">
        <f t="shared" ca="1" si="587"/>
        <v>0,532256581324124+0,840524992342704i</v>
      </c>
      <c r="EI313" s="240" t="str">
        <f t="shared" ca="1" si="588"/>
        <v>-0,468981554802274+0,87740277659168i</v>
      </c>
      <c r="EJ313" s="240" t="str">
        <f t="shared" ca="1" si="589"/>
        <v>-0,994576902426243+0,0244154925358056i</v>
      </c>
      <c r="EK313" s="240" t="str">
        <f t="shared" ca="1" si="590"/>
        <v>-0,511468759676015-0,853334072325151i</v>
      </c>
      <c r="EL313" s="240" t="str">
        <f t="shared" ca="1" si="591"/>
        <v>0,490372848372931-0,865629135770143i</v>
      </c>
      <c r="EM313" s="240" t="str">
        <f t="shared" ca="1" si="592"/>
        <v>0,994876540639866-9,06769172980541E-14i</v>
      </c>
      <c r="EN313" s="240"/>
      <c r="EO313" s="240"/>
      <c r="EP313" s="240"/>
    </row>
    <row r="314" spans="1:146">
      <c r="A314" s="268">
        <f t="shared" si="461"/>
        <v>4.1796874999999968E-3</v>
      </c>
      <c r="B314" s="267">
        <v>214</v>
      </c>
      <c r="C314" s="266">
        <f t="shared" si="462"/>
        <v>42800</v>
      </c>
      <c r="N314" s="265">
        <f t="shared" ca="1" si="463"/>
        <v>1.0049154550711683</v>
      </c>
      <c r="O314" s="240">
        <f t="shared" ca="1" si="464"/>
        <v>-0.9950845449288318</v>
      </c>
      <c r="P314" s="240" t="str">
        <f t="shared" ca="1" si="465"/>
        <v>-0,511575695252179-0,853512483554558i</v>
      </c>
      <c r="Q314" s="240" t="str">
        <f t="shared" ca="1" si="466"/>
        <v>0,469079607345408-0,877586219997157i</v>
      </c>
      <c r="R314" s="240" t="str">
        <f t="shared" ca="1" si="467"/>
        <v>0,993885922014909-0,0488264843788088i</v>
      </c>
      <c r="S314" s="240" t="str">
        <f t="shared" ca="1" si="468"/>
        <v>0,55283935250028+0,827382560780255i</v>
      </c>
      <c r="T314" s="240" t="str">
        <f t="shared" ca="1" si="469"/>
        <v>-0,425453465578056+0,899545774368288i</v>
      </c>
      <c r="U314" s="241" t="str">
        <f t="shared" ca="1" si="470"/>
        <v>-0,990292940860728+0,0975353414800541i</v>
      </c>
      <c r="V314" s="240" t="str">
        <f t="shared" ca="1" si="471"/>
        <v>-0,592771171325234-0,799259400946858i</v>
      </c>
      <c r="W314" s="240" t="str">
        <f t="shared" ca="1" si="472"/>
        <v>0,380802369146808-0,91933824417806i</v>
      </c>
      <c r="X314" s="240" t="str">
        <f t="shared" ca="1" si="473"/>
        <v>0,984314257272597-0,146009227400588i</v>
      </c>
      <c r="Y314" s="240" t="str">
        <f t="shared" ca="1" si="474"/>
        <v>0,631274952477922+0,769210755209661i</v>
      </c>
      <c r="Z314" s="240" t="str">
        <f t="shared" ca="1" si="475"/>
        <v>-0,335233886453932+0,936915947633091i</v>
      </c>
      <c r="AA314" s="240" t="str">
        <f t="shared" ca="1" si="476"/>
        <v>-0,97596427442295+0,194131364303414i</v>
      </c>
      <c r="AB314" s="240" t="str">
        <f t="shared" ca="1" si="477"/>
        <v>-0,66825793697686-0,737309013388315i</v>
      </c>
      <c r="AC314" s="240" t="str">
        <f t="shared" ca="1" si="478"/>
        <v>0,288857795965569-0,952236538506129i</v>
      </c>
      <c r="AD314" s="240" t="str">
        <f t="shared" ca="1" si="479"/>
        <v>0,965263108151844-0,241785821745735i</v>
      </c>
      <c r="AE314" s="240" t="str">
        <f t="shared" ca="1" si="480"/>
        <v>0,703631029573124+0,703631029573089i</v>
      </c>
      <c r="AF314" s="240" t="str">
        <f t="shared" ca="1" si="481"/>
        <v>-0,241785821745771+0,965263108151836i</v>
      </c>
      <c r="AG314" s="240" t="str">
        <f t="shared" ca="1" si="482"/>
        <v>-0,952236538506139+0,288857795965534i</v>
      </c>
      <c r="AH314" s="240" t="str">
        <f t="shared" ca="1" si="483"/>
        <v>-0,737309013388357-0,668257936976814i</v>
      </c>
      <c r="AI314" s="240" t="str">
        <f t="shared" ca="1" si="484"/>
        <v>0,194131364303159-0,975964274423001i</v>
      </c>
      <c r="AJ314" s="240" t="str">
        <f t="shared" ca="1" si="485"/>
        <v>0,936915947633137-0,335233886453805i</v>
      </c>
      <c r="AK314" s="240" t="str">
        <f t="shared" ca="1" si="486"/>
        <v>0,769210755209957+0,631274952477562i</v>
      </c>
      <c r="AL314" s="240" t="str">
        <f t="shared" ca="1" si="487"/>
        <v>-0,146009227400623+0,984314257272591i</v>
      </c>
      <c r="AM314" s="240" t="str">
        <f t="shared" ca="1" si="488"/>
        <v>-0,919338244178226+0,380802369146408i</v>
      </c>
      <c r="AN314" s="240" t="str">
        <f t="shared" ca="1" si="489"/>
        <v>-0,799259400946891-0,592771171325191i</v>
      </c>
      <c r="AO314" s="240" t="str">
        <f t="shared" ca="1" si="490"/>
        <v>0,0975353414804002-0,990292940860694i</v>
      </c>
      <c r="AP314" s="240" t="str">
        <f t="shared" ca="1" si="491"/>
        <v>0,899545774368174-0,425453465578295i</v>
      </c>
      <c r="AQ314" s="240" t="str">
        <f t="shared" ca="1" si="492"/>
        <v>0,827382560780121+0,552839352500481i</v>
      </c>
      <c r="AR314" s="240" t="str">
        <f t="shared" ca="1" si="493"/>
        <v>0,827382560780121+0,552839352500481i</v>
      </c>
      <c r="AS314" s="240" t="str">
        <f t="shared" ca="1" si="494"/>
        <v>-0,877586219997172+0,469079607345381i</v>
      </c>
      <c r="AT314" s="240" t="str">
        <f t="shared" ca="1" si="495"/>
        <v>-0,853512483554302-0,511575695252606i</v>
      </c>
      <c r="AU314" s="240" t="str">
        <f t="shared" ca="1" si="496"/>
        <v>-4,82740566860722E-14-0,995084544928832i</v>
      </c>
      <c r="AV314" s="240" t="str">
        <f t="shared" ca="1" si="497"/>
        <v>0,853512483554747-0,511575695251864i</v>
      </c>
      <c r="AW314" s="240" t="str">
        <f t="shared" ca="1" si="498"/>
        <v>0,87758621999723+0,46907960734527i</v>
      </c>
      <c r="AX314" s="240" t="str">
        <f t="shared" ca="1" si="499"/>
        <v>0,0488264843785604+0,993885922014921i</v>
      </c>
      <c r="AY314" s="240" t="str">
        <f t="shared" ca="1" si="500"/>
        <v>-0,827382560780051+0,552839352500584i</v>
      </c>
      <c r="AZ314" s="240" t="str">
        <f t="shared" ca="1" si="501"/>
        <v>-0,899545774368228-0,425453465578183i</v>
      </c>
      <c r="BA314" s="240" t="str">
        <f t="shared" ca="1" si="502"/>
        <v>-0,0975353414804962-0,990292940860684i</v>
      </c>
      <c r="BB314" s="240" t="str">
        <f t="shared" ca="1" si="503"/>
        <v>0,799259400946816-0,59277117132529i</v>
      </c>
      <c r="BC314" s="240" t="str">
        <f t="shared" ca="1" si="504"/>
        <v>0,919338244177895+0,380802369147207i</v>
      </c>
      <c r="BD314" s="240" t="str">
        <f t="shared" ca="1" si="505"/>
        <v>0,146009227400733+0,984314257272575i</v>
      </c>
      <c r="BE314" s="240" t="str">
        <f t="shared" ca="1" si="506"/>
        <v>-0,769210755209868+0,63127495247767i</v>
      </c>
      <c r="BF314" s="240" t="str">
        <f t="shared" ca="1" si="507"/>
        <v>-0,936915947633178-0,335233886453687i</v>
      </c>
      <c r="BG314" s="240" t="str">
        <f t="shared" ca="1" si="508"/>
        <v>-0,194131364303268-0,97596427442298i</v>
      </c>
      <c r="BH314" s="240" t="str">
        <f t="shared" ca="1" si="509"/>
        <v>0,737309013388075-0,668257936977126i</v>
      </c>
      <c r="BI314" s="240" t="str">
        <f t="shared" ca="1" si="510"/>
        <v>0,952236538506118+0,288857795965605i</v>
      </c>
      <c r="BJ314" s="240" t="str">
        <f t="shared" ca="1" si="511"/>
        <v>0,241785821745302+0,965263108151953i</v>
      </c>
      <c r="BK314" s="240" t="str">
        <f t="shared" ca="1" si="512"/>
        <v>-0,703631029573035+0,703631029573178i</v>
      </c>
      <c r="BL314" s="240" t="str">
        <f t="shared" ca="1" si="513"/>
        <v>-0,965263108151748-0,241785821746122i</v>
      </c>
      <c r="BM314" s="240" t="str">
        <f t="shared" ca="1" si="514"/>
        <v>-0,28885779596577-0,952236538506068i</v>
      </c>
      <c r="BN314" s="240" t="str">
        <f t="shared" ca="1" si="515"/>
        <v>0,668257936976998-0,73730901338819i</v>
      </c>
      <c r="BO314" s="240" t="str">
        <f t="shared" ca="1" si="516"/>
        <v>0,975964274423012+0,194131364303098i</v>
      </c>
      <c r="BP314" s="240" t="str">
        <f t="shared" ca="1" si="517"/>
        <v>0,335233886453851+0,93691594763312i</v>
      </c>
      <c r="BQ314" s="240" t="str">
        <f t="shared" ca="1" si="518"/>
        <v>-0,631274952478301+0,769210755209351i</v>
      </c>
      <c r="BR314" s="240" t="str">
        <f t="shared" ca="1" si="519"/>
        <v>-0,9843142572726-0,146009227400562i</v>
      </c>
      <c r="BS314" s="240" t="str">
        <f t="shared" ca="1" si="520"/>
        <v>-0,380802369146453-0,919338244178207i</v>
      </c>
      <c r="BT314" s="240" t="str">
        <f t="shared" ca="1" si="521"/>
        <v>0,592771171325129-0,799259400946936i</v>
      </c>
      <c r="BU314" s="240" t="str">
        <f t="shared" ca="1" si="522"/>
        <v>0,990292940860701+0,097535341480324i</v>
      </c>
      <c r="BV314" s="240" t="str">
        <f t="shared" ca="1" si="523"/>
        <v>0,425453465578365+0,899545774368141i</v>
      </c>
      <c r="BW314" s="240" t="str">
        <f t="shared" ca="1" si="524"/>
        <v>-0,552839352500417+0,827382560780162i</v>
      </c>
      <c r="BX314" s="240" t="str">
        <f t="shared" ca="1" si="525"/>
        <v>-0,993885922014931-0,0488264843783593i</v>
      </c>
      <c r="BY314" s="240" t="str">
        <f t="shared" ca="1" si="526"/>
        <v>-0,469079607345448-0,877586219997136i</v>
      </c>
      <c r="BZ314" s="240" t="str">
        <f t="shared" ca="1" si="527"/>
        <v>0,51157569525254-0,853512483554342i</v>
      </c>
      <c r="CA314" s="240" t="str">
        <f t="shared" ca="1" si="528"/>
        <v>0,995084544928832-9,65481133721444E-14i</v>
      </c>
      <c r="CB314" s="240" t="str">
        <f t="shared" ca="1" si="529"/>
        <v>0,511575695251929+0,853512483554707i</v>
      </c>
      <c r="CC314" s="240" t="str">
        <f t="shared" ca="1" si="530"/>
        <v>-0,469079607345228+0,877586219997253i</v>
      </c>
      <c r="CD314" s="240" t="str">
        <f t="shared" ca="1" si="531"/>
        <v>-0,993885922014919+0,0488264843786087i</v>
      </c>
      <c r="CE314" s="240" t="str">
        <f t="shared" ca="1" si="532"/>
        <v>-0,552839352500624-0,827382560780024i</v>
      </c>
      <c r="CF314" s="240" t="str">
        <f t="shared" ca="1" si="533"/>
        <v>0,425453465578139-0,899545774368249i</v>
      </c>
      <c r="CG314" s="240" t="str">
        <f t="shared" ca="1" si="534"/>
        <v>0,990292940860777-0,0975353414795592i</v>
      </c>
      <c r="CH314" s="240" t="str">
        <f t="shared" ca="1" si="535"/>
        <v>0,592771171325329+0,799259400946787i</v>
      </c>
      <c r="CI314" s="240" t="str">
        <f t="shared" ca="1" si="536"/>
        <v>-0,380802369147162+0,919338244177914i</v>
      </c>
      <c r="CJ314" s="240" t="str">
        <f t="shared" ca="1" si="537"/>
        <v>-0,984314257272564+0,146009227400808i</v>
      </c>
      <c r="CK314" s="240" t="str">
        <f t="shared" ca="1" si="538"/>
        <v>-0,631274952477707-0,769210755209838i</v>
      </c>
      <c r="CL314" s="240" t="str">
        <f t="shared" ca="1" si="539"/>
        <v>0,335233886453616-0,936915947633204i</v>
      </c>
      <c r="CM314" s="240" t="str">
        <f t="shared" ca="1" si="540"/>
        <v>0,975964274422965-0,194131364303342i</v>
      </c>
      <c r="CN314" s="240" t="str">
        <f t="shared" ca="1" si="541"/>
        <v>0,668257936977183+0,737309013388023i</v>
      </c>
      <c r="CO314" s="240" t="str">
        <f t="shared" ca="1" si="542"/>
        <v>-0,288857795965531+0,95223653850614i</v>
      </c>
      <c r="CP314" s="240" t="str">
        <f t="shared" ca="1" si="543"/>
        <v>-0,965263108151935+0,241785821745376i</v>
      </c>
      <c r="CQ314" s="240" t="str">
        <f t="shared" ca="1" si="544"/>
        <v>-0,703631029573232-0,703631029572982i</v>
      </c>
      <c r="CR314" s="240" t="str">
        <f t="shared" ca="1" si="545"/>
        <v>0,24178582174602-0,965263108151774i</v>
      </c>
      <c r="CS314" s="240" t="str">
        <f t="shared" ca="1" si="546"/>
        <v>0,952236538506054-0,288857795965817i</v>
      </c>
      <c r="CT314" s="240" t="str">
        <f t="shared" ca="1" si="547"/>
        <v>0,737309013388261+0,66825793697692i</v>
      </c>
      <c r="CU314" s="240" t="str">
        <f t="shared" ca="1" si="548"/>
        <v>-0,194131364303051+0,975964274423022i</v>
      </c>
      <c r="CV314" s="240" t="str">
        <f t="shared" ca="1" si="549"/>
        <v>-0,936915947633104+0,335233886453895i</v>
      </c>
      <c r="CW314" s="240" t="str">
        <f t="shared" ca="1" si="550"/>
        <v>-0,769210755209417-0,63127495247822i</v>
      </c>
      <c r="CX314" s="240" t="str">
        <f t="shared" ca="1" si="551"/>
        <v>0,146009227400514-0,984314257272608i</v>
      </c>
      <c r="CY314" s="240" t="str">
        <f t="shared" ca="1" si="552"/>
        <v>0,919338244178189-0,380802369146498i</v>
      </c>
      <c r="CZ314" s="240" t="str">
        <f t="shared" ca="1" si="553"/>
        <v>0,799259400946964+0,59277117132509i</v>
      </c>
      <c r="DA314" s="240" t="str">
        <f t="shared" ca="1" si="554"/>
        <v>-0,0975353414802759+0,990292940860706i</v>
      </c>
      <c r="DB314" s="240" t="str">
        <f t="shared" ca="1" si="555"/>
        <v>-0,899545774368121+0,425453465578409i</v>
      </c>
      <c r="DC314" s="240" t="str">
        <f t="shared" ca="1" si="556"/>
        <v>-0,827382560780189-0,552839352500376i</v>
      </c>
      <c r="DD314" s="240" t="str">
        <f t="shared" ca="1" si="557"/>
        <v>0,048826484379328-0,993885922014884i</v>
      </c>
      <c r="DE314" s="240" t="str">
        <f t="shared" ca="1" si="558"/>
        <v>0,877586219997113-0,46907960734549i</v>
      </c>
      <c r="DF314" s="240" t="str">
        <f t="shared" ca="1" si="559"/>
        <v>0,853512483554367+0,511575695252498i</v>
      </c>
      <c r="DG314" s="240" t="str">
        <f t="shared" ca="1" si="560"/>
        <v>2,01386177647523E-13+0,995084544928832i</v>
      </c>
      <c r="DH314" s="240" t="str">
        <f t="shared" ca="1" si="561"/>
        <v>-0,853512483554684+0,511575695251971i</v>
      </c>
      <c r="DI314" s="240" t="str">
        <f t="shared" ca="1" si="562"/>
        <v>-0,877586219997276-0,469079607345186i</v>
      </c>
      <c r="DJ314" s="240" t="str">
        <f t="shared" ca="1" si="563"/>
        <v>-0,0488264843787134-0,993885922014913i</v>
      </c>
      <c r="DK314" s="240" t="str">
        <f t="shared" ca="1" si="564"/>
        <v>0,827382560779997-0,552839352500665i</v>
      </c>
      <c r="DL314" s="240" t="str">
        <f t="shared" ca="1" si="565"/>
        <v>0,899545774368294+0,425453465578044i</v>
      </c>
      <c r="DM314" s="240" t="str">
        <f t="shared" ca="1" si="566"/>
        <v>0,0975353414796072+0,990292940860772i</v>
      </c>
      <c r="DN314" s="240" t="str">
        <f t="shared" ca="1" si="567"/>
        <v>-0,799259400946725+0,592771171325414i</v>
      </c>
      <c r="DO314" s="240" t="str">
        <f t="shared" ca="1" si="568"/>
        <v>-0,919338244177931-0,380802369147117i</v>
      </c>
      <c r="DP314" s="240" t="str">
        <f t="shared" ca="1" si="569"/>
        <v>-0,146009227400912-0,984314257272548i</v>
      </c>
      <c r="DQ314" s="240" t="str">
        <f t="shared" ca="1" si="570"/>
        <v>0,769210755209808-0,631274952477745i</v>
      </c>
      <c r="DR314" s="240" t="str">
        <f t="shared" ca="1" si="571"/>
        <v>0,936915947633239+0,335233886453516i</v>
      </c>
      <c r="DS314" s="240" t="str">
        <f t="shared" ca="1" si="572"/>
        <v>0,19413136430339+0,975964274422955i</v>
      </c>
      <c r="DT314" s="240" t="str">
        <f t="shared" ca="1" si="573"/>
        <v>-0,737309013388636+0,668257936976506i</v>
      </c>
      <c r="DU314" s="240" t="str">
        <f t="shared" ca="1" si="574"/>
        <v>-0,952236538506155-0,288857795965486i</v>
      </c>
      <c r="DV314" s="240" t="str">
        <f t="shared" ca="1" si="575"/>
        <v>-0,241785821745479-0,965263108151909i</v>
      </c>
      <c r="DW314" s="240" t="str">
        <f t="shared" ca="1" si="576"/>
        <v>0,703631029572947-0,703631029573266i</v>
      </c>
      <c r="DX314" s="240" t="str">
        <f t="shared" ca="1" si="577"/>
        <v>0,965263108151772+0,241785821746028i</v>
      </c>
      <c r="DY314" s="240" t="str">
        <f t="shared" ca="1" si="578"/>
        <v>0,288857795965916+0,952236538506023i</v>
      </c>
      <c r="DZ314" s="240" t="str">
        <f t="shared" ca="1" si="579"/>
        <v>-0,668257936976926+0,737309013388256i</v>
      </c>
      <c r="EA314" s="240" t="str">
        <f t="shared" ca="1" si="580"/>
        <v>-0,975964274423043-0,194131364302947i</v>
      </c>
      <c r="EB314" s="240" t="str">
        <f t="shared" ca="1" si="581"/>
        <v>-0,335233886453941-0,936915947633088i</v>
      </c>
      <c r="EC314" s="240" t="str">
        <f t="shared" ca="1" si="582"/>
        <v>0,631274952478182-0,769210755209447i</v>
      </c>
      <c r="ED314" s="240" t="str">
        <f t="shared" ca="1" si="583"/>
        <v>0,984314257272615+0,146009227400466i</v>
      </c>
      <c r="EE314" s="240" t="str">
        <f t="shared" ca="1" si="584"/>
        <v>0,380802369146594+0,919338244178148i</v>
      </c>
      <c r="EF314" s="240" t="str">
        <f t="shared" ca="1" si="585"/>
        <v>-0,592771171325051+0,799259400946993i</v>
      </c>
      <c r="EG314" s="240" t="str">
        <f t="shared" ca="1" si="586"/>
        <v>-0,990292940860716-0,0975353414801716i</v>
      </c>
      <c r="EH314" s="240" t="str">
        <f t="shared" ca="1" si="587"/>
        <v>-0,425453465578451-0,899545774368101i</v>
      </c>
      <c r="EI314" s="240" t="str">
        <f t="shared" ca="1" si="588"/>
        <v>0,55283935250029-0,827382560780248i</v>
      </c>
      <c r="EJ314" s="240" t="str">
        <f t="shared" ca="1" si="589"/>
        <v>0,993885922014886+0,0488264843792798i</v>
      </c>
      <c r="EK314" s="240" t="str">
        <f t="shared" ca="1" si="590"/>
        <v>0,469079607345583+0,877586219997063i</v>
      </c>
      <c r="EL314" s="240" t="str">
        <f t="shared" ca="1" si="591"/>
        <v>-0,511575695252457+0,853512483554392i</v>
      </c>
      <c r="EM314" s="240" t="str">
        <f t="shared" ca="1" si="592"/>
        <v>-0,995084544928832+1,93096226744289E-13i</v>
      </c>
      <c r="EN314" s="240"/>
      <c r="EO314" s="240"/>
      <c r="EP314" s="240"/>
    </row>
    <row r="315" spans="1:146">
      <c r="A315" s="268">
        <f t="shared" si="461"/>
        <v>4.1992187499999964E-3</v>
      </c>
      <c r="B315" s="267">
        <v>215</v>
      </c>
      <c r="C315" s="266">
        <f t="shared" si="462"/>
        <v>43000</v>
      </c>
      <c r="N315" s="265">
        <f t="shared" ca="1" si="463"/>
        <v>1.0047266104779664</v>
      </c>
      <c r="O315" s="240">
        <f t="shared" ca="1" si="464"/>
        <v>-0.99527338952203359</v>
      </c>
      <c r="P315" s="240" t="str">
        <f t="shared" ca="1" si="465"/>
        <v>-0,532468894531256-0,840860271535849i</v>
      </c>
      <c r="Q315" s="240" t="str">
        <f t="shared" ca="1" si="466"/>
        <v>0,425534207045776-0,899716487858591i</v>
      </c>
      <c r="R315" s="240" t="str">
        <f t="shared" ca="1" si="467"/>
        <v>0,98778847043131-0,121832087619187i</v>
      </c>
      <c r="S315" s="240" t="str">
        <f t="shared" ca="1" si="468"/>
        <v>0,631394754219549+0,769356734054309i</v>
      </c>
      <c r="T315" s="240" t="str">
        <f t="shared" ca="1" si="469"/>
        <v>-0,312199088998003+0,945040130745512i</v>
      </c>
      <c r="U315" s="241" t="str">
        <f t="shared" ca="1" si="470"/>
        <v>-0,965446293309249+0,24183170723896i</v>
      </c>
      <c r="V315" s="240" t="str">
        <f t="shared" ca="1" si="471"/>
        <v>-0,720823849100525-0,686281355173358i</v>
      </c>
      <c r="W315" s="240" t="str">
        <f t="shared" ca="1" si="472"/>
        <v>0,194168206055982-0,976149490420233i</v>
      </c>
      <c r="X315" s="240" t="str">
        <f t="shared" ca="1" si="473"/>
        <v>0,928582905295883-0,358193952884377i</v>
      </c>
      <c r="Y315" s="240" t="str">
        <f t="shared" ca="1" si="474"/>
        <v>0,799411082346391+0,592883665918069i</v>
      </c>
      <c r="Z315" s="240" t="str">
        <f t="shared" ca="1" si="475"/>
        <v>-0,0732168525625161+0,99257665315658i</v>
      </c>
      <c r="AA315" s="240" t="str">
        <f t="shared" ca="1" si="476"/>
        <v>-0,877752766059532+0,469168628070461i</v>
      </c>
      <c r="AB315" s="240" t="str">
        <f t="shared" ca="1" si="477"/>
        <v>-0,865974428819805-0,490568454469801i</v>
      </c>
      <c r="AC315" s="240" t="str">
        <f t="shared" ca="1" si="478"/>
        <v>-0,0488357505438343-0,994074539136526i</v>
      </c>
      <c r="AD315" s="240" t="str">
        <f t="shared" ca="1" si="479"/>
        <v>0,813720408207111-0,573086570386998i</v>
      </c>
      <c r="AE315" s="240" t="str">
        <f t="shared" ca="1" si="480"/>
        <v>0,919512713832543+0,380874636843921i</v>
      </c>
      <c r="AF315" s="240" t="str">
        <f t="shared" ca="1" si="481"/>
        <v>0,170153818505549+0,98062061876072i</v>
      </c>
      <c r="AG315" s="240" t="str">
        <f t="shared" ca="1" si="482"/>
        <v>-0,737448938002198+0,668384757254463i</v>
      </c>
      <c r="AH315" s="240" t="str">
        <f t="shared" ca="1" si="483"/>
        <v>-0,959220671744569-0,265452110160337i</v>
      </c>
      <c r="AI315" s="240" t="str">
        <f t="shared" ca="1" si="484"/>
        <v>-0,288912614657246-0,952417251514582i</v>
      </c>
      <c r="AJ315" s="240" t="str">
        <f t="shared" ca="1" si="485"/>
        <v>0,650085549350137-0,753629815238761i</v>
      </c>
      <c r="AK315" s="240" t="str">
        <f t="shared" ca="1" si="486"/>
        <v>0,984501057908176+0,146036936657688i</v>
      </c>
      <c r="AL315" s="240" t="str">
        <f t="shared" ca="1" si="487"/>
        <v>0,403325896164172+0,909888642293136i</v>
      </c>
      <c r="AM315" s="240" t="str">
        <f t="shared" ca="1" si="488"/>
        <v>-0,55294426893459+0,827539579321176i</v>
      </c>
      <c r="AN315" s="240" t="str">
        <f t="shared" ca="1" si="489"/>
        <v>-0,99497363178494-0,0244252316951899i</v>
      </c>
      <c r="AO315" s="240" t="str">
        <f t="shared" ca="1" si="490"/>
        <v>-0,511672780775973-0,85367446096487i</v>
      </c>
      <c r="AP315" s="240" t="str">
        <f t="shared" ca="1" si="491"/>
        <v>0,447486192033165-0,889002377854152i</v>
      </c>
      <c r="AQ315" s="240" t="str">
        <f t="shared" ca="1" si="492"/>
        <v>0,990480876115592-0,0975538514871018i</v>
      </c>
      <c r="AR315" s="240" t="str">
        <f t="shared" ca="1" si="493"/>
        <v>0,990480876115592-0,0975538514871018i</v>
      </c>
      <c r="AS315" s="240" t="str">
        <f t="shared" ca="1" si="494"/>
        <v>-0,335297506281427+0,937093753138998i</v>
      </c>
      <c r="AT315" s="240" t="str">
        <f t="shared" ca="1" si="495"/>
        <v>-0,971090366127267+0,218065633939618i</v>
      </c>
      <c r="AU315" s="240" t="str">
        <f t="shared" ca="1" si="496"/>
        <v>-0,703764562865282-0,703764562865818i</v>
      </c>
      <c r="AV315" s="240" t="str">
        <f t="shared" ca="1" si="497"/>
        <v>0,218065633939391-0,971090366127318i</v>
      </c>
      <c r="AW315" s="240" t="str">
        <f t="shared" ca="1" si="498"/>
        <v>0,93709375313893-0,335297506281619i</v>
      </c>
      <c r="AX315" s="240" t="str">
        <f t="shared" ca="1" si="499"/>
        <v>0,784620221141391+0,612323630498376i</v>
      </c>
      <c r="AY315" s="240" t="str">
        <f t="shared" ca="1" si="500"/>
        <v>-0,0975538514868703+0,990480876115614i</v>
      </c>
      <c r="AZ315" s="240" t="str">
        <f t="shared" ca="1" si="501"/>
        <v>-0,889002377854492+0,447486192032488i</v>
      </c>
      <c r="BA315" s="240" t="str">
        <f t="shared" ca="1" si="502"/>
        <v>-0,853674460964989-0,511672780775773i</v>
      </c>
      <c r="BB315" s="240" t="str">
        <f t="shared" ca="1" si="503"/>
        <v>-0,0244252316953941-0,994973631784935i</v>
      </c>
      <c r="BC315" s="240" t="str">
        <f t="shared" ca="1" si="504"/>
        <v>0,827539579321054-0,552944268934772i</v>
      </c>
      <c r="BD315" s="240" t="str">
        <f t="shared" ca="1" si="505"/>
        <v>0,909888642293229+0,40332589616396i</v>
      </c>
      <c r="BE315" s="240" t="str">
        <f t="shared" ca="1" si="506"/>
        <v>0,146036936656939+0,984501057908286i</v>
      </c>
      <c r="BF315" s="240" t="str">
        <f t="shared" ca="1" si="507"/>
        <v>-0,753629815238618+0,650085549350302i</v>
      </c>
      <c r="BG315" s="240" t="str">
        <f t="shared" ca="1" si="508"/>
        <v>-0,952417251514646-0,288912614657037i</v>
      </c>
      <c r="BH315" s="240" t="str">
        <f t="shared" ca="1" si="509"/>
        <v>-0,265452110160561-0,959220671744507i</v>
      </c>
      <c r="BI315" s="240" t="str">
        <f t="shared" ca="1" si="510"/>
        <v>0,668384757254364-0,737448938002288i</v>
      </c>
      <c r="BJ315" s="240" t="str">
        <f t="shared" ca="1" si="511"/>
        <v>0,980620618760637+0,17015381850603i</v>
      </c>
      <c r="BK315" s="240" t="str">
        <f t="shared" ca="1" si="512"/>
        <v>0,380874636843848+0,919512713832573i</v>
      </c>
      <c r="BL315" s="240" t="str">
        <f t="shared" ca="1" si="513"/>
        <v>-0,573086570386715+0,81372040820731i</v>
      </c>
      <c r="BM315" s="240" t="str">
        <f t="shared" ca="1" si="514"/>
        <v>-0,994074539136512-0,0488357505441246i</v>
      </c>
      <c r="BN315" s="240" t="str">
        <f t="shared" ca="1" si="515"/>
        <v>-0,490568454469918-0,86597442881974i</v>
      </c>
      <c r="BO315" s="240" t="str">
        <f t="shared" ca="1" si="516"/>
        <v>0,469168628070013-0,877752766059772i</v>
      </c>
      <c r="BP315" s="240" t="str">
        <f t="shared" ca="1" si="517"/>
        <v>0,992576653156585-0,0732168525624377i</v>
      </c>
      <c r="BQ315" s="240" t="str">
        <f t="shared" ca="1" si="518"/>
        <v>0,592883665918353+0,799411082346181i</v>
      </c>
      <c r="BR315" s="240" t="str">
        <f t="shared" ca="1" si="519"/>
        <v>-0,358193952884649+0,928582905295778i</v>
      </c>
      <c r="BS315" s="240" t="str">
        <f t="shared" ca="1" si="520"/>
        <v>-0,976149490420224+0,194168206056022i</v>
      </c>
      <c r="BT315" s="240" t="str">
        <f t="shared" ca="1" si="521"/>
        <v>-0,686281355172963-0,720823849100901i</v>
      </c>
      <c r="BU315" s="240" t="str">
        <f t="shared" ca="1" si="522"/>
        <v>0,241831707239129-0,965446293309206i</v>
      </c>
      <c r="BV315" s="240" t="str">
        <f t="shared" ca="1" si="523"/>
        <v>0,945040130745449-0,312199088998194i</v>
      </c>
      <c r="BW315" s="240" t="str">
        <f t="shared" ca="1" si="524"/>
        <v>0,769356734054064+0,631394754219847i</v>
      </c>
      <c r="BX315" s="240" t="str">
        <f t="shared" ca="1" si="525"/>
        <v>-0,121832087619144+0,987788470431316i</v>
      </c>
      <c r="BY315" s="240" t="str">
        <f t="shared" ca="1" si="526"/>
        <v>-0,899716487858413+0,425534207046155i</v>
      </c>
      <c r="BZ315" s="240" t="str">
        <f t="shared" ca="1" si="527"/>
        <v>-0,840860271535763-0,53246889453139i</v>
      </c>
      <c r="CA315" s="240" t="str">
        <f t="shared" ca="1" si="528"/>
        <v>-2,04351070388331E-13-0,995273389522034i</v>
      </c>
      <c r="CB315" s="240" t="str">
        <f t="shared" ca="1" si="529"/>
        <v>0,840860271536058-0,532468894530923i</v>
      </c>
      <c r="CC315" s="240" t="str">
        <f t="shared" ca="1" si="530"/>
        <v>0,899716487858612+0,425534207045735i</v>
      </c>
      <c r="CD315" s="240" t="str">
        <f t="shared" ca="1" si="531"/>
        <v>0,121832087619606+0,987788470431259i</v>
      </c>
      <c r="CE315" s="240" t="str">
        <f t="shared" ca="1" si="532"/>
        <v>-0,769356734054416+0,631394754219419i</v>
      </c>
      <c r="CF315" s="240" t="str">
        <f t="shared" ca="1" si="533"/>
        <v>-0,945040130745577-0,312199088997806i</v>
      </c>
      <c r="CG315" s="240" t="str">
        <f t="shared" ca="1" si="534"/>
        <v>-0,241831707238593-0,96544629330934i</v>
      </c>
      <c r="CH315" s="240" t="str">
        <f t="shared" ca="1" si="535"/>
        <v>0,686281355173323-0,720823849100559i</v>
      </c>
      <c r="CI315" s="240" t="str">
        <f t="shared" ca="1" si="536"/>
        <v>0,976149490420316+0,194168206055565i</v>
      </c>
      <c r="CJ315" s="240" t="str">
        <f t="shared" ca="1" si="537"/>
        <v>0,358193952884133+0,928582905295977i</v>
      </c>
      <c r="CK315" s="240" t="str">
        <f t="shared" ca="1" si="538"/>
        <v>-0,592883665917979+0,799411082346459i</v>
      </c>
      <c r="CL315" s="240" t="str">
        <f t="shared" ca="1" si="539"/>
        <v>-0,992576653156545-0,0732168525629893i</v>
      </c>
      <c r="CM315" s="240" t="str">
        <f t="shared" ca="1" si="540"/>
        <v>-0,469168628070423-0,877752766059552i</v>
      </c>
      <c r="CN315" s="240" t="str">
        <f t="shared" ca="1" si="541"/>
        <v>0,490568454469513-0,865974428819968i</v>
      </c>
      <c r="CO315" s="240" t="str">
        <f t="shared" ca="1" si="542"/>
        <v>0,994074539136539-0,0488357505435722i</v>
      </c>
      <c r="CP315" s="240" t="str">
        <f t="shared" ca="1" si="543"/>
        <v>0,573086570387095+0,813720408207042i</v>
      </c>
      <c r="CQ315" s="240" t="str">
        <f t="shared" ca="1" si="544"/>
        <v>-0,380874636844359+0,919512713832362i</v>
      </c>
      <c r="CR315" s="240" t="str">
        <f t="shared" ca="1" si="545"/>
        <v>-0,980620618760736+0,170153818505458i</v>
      </c>
      <c r="CS315" s="240" t="str">
        <f t="shared" ca="1" si="546"/>
        <v>-0,668384757254709-0,737448938001975i</v>
      </c>
      <c r="CT315" s="240" t="str">
        <f t="shared" ca="1" si="547"/>
        <v>0,265452110161067-0,959220671744367i</v>
      </c>
      <c r="CU315" s="240" t="str">
        <f t="shared" ca="1" si="548"/>
        <v>0,952417251514519-0,288912614657455i</v>
      </c>
      <c r="CV315" s="240" t="str">
        <f t="shared" ca="1" si="549"/>
        <v>0,753629815238257+0,650085549350721i</v>
      </c>
      <c r="CW315" s="240" t="str">
        <f t="shared" ca="1" si="550"/>
        <v>-0,146036936657486+0,984501057908205i</v>
      </c>
      <c r="CX315" s="240" t="str">
        <f t="shared" ca="1" si="551"/>
        <v>-0,909888642293041+0,403325896164385i</v>
      </c>
      <c r="CY315" s="240" t="str">
        <f t="shared" ca="1" si="552"/>
        <v>-0,827539579320763-0,552944268935208i</v>
      </c>
      <c r="CZ315" s="240" t="str">
        <f t="shared" ca="1" si="553"/>
        <v>0,0244252316949573-0,994973631784946i</v>
      </c>
      <c r="DA315" s="240" t="str">
        <f t="shared" ca="1" si="554"/>
        <v>0,853674460964735-0,511672780776197i</v>
      </c>
      <c r="DB315" s="240" t="str">
        <f t="shared" ca="1" si="555"/>
        <v>0,889002377854243+0,447486192032982i</v>
      </c>
      <c r="DC315" s="240" t="str">
        <f t="shared" ca="1" si="556"/>
        <v>0,0975538514873333+0,990480876115569i</v>
      </c>
      <c r="DD315" s="240" t="str">
        <f t="shared" ca="1" si="557"/>
        <v>-0,784620221141715+0,612323630497962i</v>
      </c>
      <c r="DE315" s="240" t="str">
        <f t="shared" ca="1" si="558"/>
        <v>-0,937093753139077-0,335297506281208i</v>
      </c>
      <c r="DF315" s="240" t="str">
        <f t="shared" ca="1" si="559"/>
        <v>-0,218065633939818-0,971090366127222i</v>
      </c>
      <c r="DG315" s="240" t="str">
        <f t="shared" ca="1" si="560"/>
        <v>0,703764562865673-0,703764562865427i</v>
      </c>
      <c r="DH315" s="240" t="str">
        <f t="shared" ca="1" si="561"/>
        <v>0,971090366127369+0,218065633939164i</v>
      </c>
      <c r="DI315" s="240" t="str">
        <f t="shared" ca="1" si="562"/>
        <v>0,335297506280933+0,937093753139175i</v>
      </c>
      <c r="DJ315" s="240" t="str">
        <f t="shared" ca="1" si="563"/>
        <v>-0,612323630498193+0,784620221141535i</v>
      </c>
      <c r="DK315" s="240" t="str">
        <f t="shared" ca="1" si="564"/>
        <v>-0,990480876115635-0,097553851486667i</v>
      </c>
      <c r="DL315" s="240" t="str">
        <f t="shared" ca="1" si="565"/>
        <v>-0,447486192032721-0,889002377854375i</v>
      </c>
      <c r="DM315" s="240" t="str">
        <f t="shared" ca="1" si="566"/>
        <v>0,511672780775574-0,853674460965109i</v>
      </c>
      <c r="DN315" s="240" t="str">
        <f t="shared" ca="1" si="567"/>
        <v>0,994973631784955-0,0244252316946087i</v>
      </c>
      <c r="DO315" s="240" t="str">
        <f t="shared" ca="1" si="568"/>
        <v>0,552944268934919+0,827539579320957i</v>
      </c>
      <c r="DP315" s="240" t="str">
        <f t="shared" ca="1" si="569"/>
        <v>-0,403325896163721+0,909888642293336i</v>
      </c>
      <c r="DQ315" s="240" t="str">
        <f t="shared" ca="1" si="570"/>
        <v>-0,984501057908256+0,146036936657141i</v>
      </c>
      <c r="DR315" s="240" t="str">
        <f t="shared" ca="1" si="571"/>
        <v>-0,650085549350456-0,753629815238485i</v>
      </c>
      <c r="DS315" s="240" t="str">
        <f t="shared" ca="1" si="572"/>
        <v>0,288912614657735-0,952417251514434i</v>
      </c>
      <c r="DT315" s="240" t="str">
        <f t="shared" ca="1" si="573"/>
        <v>0,959220671744445-0,265452110160785i</v>
      </c>
      <c r="DU315" s="240" t="str">
        <f t="shared" ca="1" si="574"/>
        <v>0,737448938002425+0,668384757254213i</v>
      </c>
      <c r="DV315" s="240" t="str">
        <f t="shared" ca="1" si="575"/>
        <v>-0,170153818505746+0,980620618760687i</v>
      </c>
      <c r="DW315" s="240" t="str">
        <f t="shared" ca="1" si="576"/>
        <v>-0,919512713832474+0,380874636844089i</v>
      </c>
      <c r="DX315" s="240" t="str">
        <f t="shared" ca="1" si="577"/>
        <v>-0,813720408206841-0,573086570387381i</v>
      </c>
      <c r="DY315" s="240" t="str">
        <f t="shared" ca="1" si="578"/>
        <v>0,0488357505439205-0,994074539136522i</v>
      </c>
      <c r="DZ315" s="240" t="str">
        <f t="shared" ca="1" si="579"/>
        <v>0,86597442881961-0,490568454470144i</v>
      </c>
      <c r="EA315" s="240" t="str">
        <f t="shared" ca="1" si="580"/>
        <v>0,877752766059414+0,469168628070681i</v>
      </c>
      <c r="EB315" s="240" t="str">
        <f t="shared" ca="1" si="581"/>
        <v>0,0732168525626416+0,99257665315657i</v>
      </c>
      <c r="EC315" s="240" t="str">
        <f t="shared" ca="1" si="582"/>
        <v>-0,799411082346633+0,592883665917744i</v>
      </c>
      <c r="ED315" s="240" t="str">
        <f t="shared" ca="1" si="583"/>
        <v>-0,928582905295872-0,358193952884405i</v>
      </c>
      <c r="EE315" s="240" t="str">
        <f t="shared" ca="1" si="584"/>
        <v>-0,194168206056222-0,976149490420184i</v>
      </c>
      <c r="EF315" s="240" t="str">
        <f t="shared" ca="1" si="585"/>
        <v>0,7208238491008-0,68628135517307i</v>
      </c>
      <c r="EG315" s="240" t="str">
        <f t="shared" ca="1" si="586"/>
        <v>0,96544629330927+0,241831707238876i</v>
      </c>
      <c r="EH315" s="240" t="str">
        <f t="shared" ca="1" si="587"/>
        <v>0,312199088997474+0,945040130745687i</v>
      </c>
      <c r="EI315" s="240" t="str">
        <f t="shared" ca="1" si="588"/>
        <v>-0,631394754219689+0,769356734054195i</v>
      </c>
      <c r="EJ315" s="240" t="str">
        <f t="shared" ca="1" si="589"/>
        <v>-0,987788470431348-0,121832087618885i</v>
      </c>
      <c r="EK315" s="240" t="str">
        <f t="shared" ca="1" si="590"/>
        <v>-0,42553420704547-0,899716487858737i</v>
      </c>
      <c r="EL315" s="240" t="str">
        <f t="shared" ca="1" si="591"/>
        <v>0,532468894531218-0,840860271535872i</v>
      </c>
      <c r="EM315" s="240" t="str">
        <f t="shared" ca="1" si="592"/>
        <v>0,995273389522034-4,08702140776662E-13i</v>
      </c>
      <c r="EN315" s="240"/>
      <c r="EO315" s="240"/>
      <c r="EP315" s="240"/>
    </row>
    <row r="316" spans="1:146">
      <c r="A316" s="268">
        <f t="shared" si="461"/>
        <v>4.2187499999999959E-3</v>
      </c>
      <c r="B316" s="267">
        <v>216</v>
      </c>
      <c r="C316" s="266">
        <f t="shared" si="462"/>
        <v>43200</v>
      </c>
      <c r="N316" s="265">
        <f t="shared" ca="1" si="463"/>
        <v>1.0045545504069451</v>
      </c>
      <c r="O316" s="240">
        <f t="shared" ca="1" si="464"/>
        <v>-0.99544544959305503</v>
      </c>
      <c r="P316" s="240" t="str">
        <f t="shared" ca="1" si="465"/>
        <v>-0,55303986038872-0,827682642041468i</v>
      </c>
      <c r="Q316" s="240" t="str">
        <f t="shared" ca="1" si="466"/>
        <v>0,380940481382437-0,919671676610538i</v>
      </c>
      <c r="R316" s="240" t="str">
        <f t="shared" ca="1" si="467"/>
        <v>0,97631824440525-0,194201773310572i</v>
      </c>
      <c r="S316" s="240" t="str">
        <f t="shared" ca="1" si="468"/>
        <v>0,703886227708537+0,703886227708544i</v>
      </c>
      <c r="T316" s="240" t="str">
        <f t="shared" ca="1" si="469"/>
        <v>-0,19420177331058+0,976318244405248i</v>
      </c>
      <c r="U316" s="241" t="str">
        <f t="shared" ca="1" si="470"/>
        <v>-0,919671676610503+0,38094048138252i</v>
      </c>
      <c r="V316" s="240" t="str">
        <f t="shared" ca="1" si="471"/>
        <v>-0,827682642041451-0,553039860388745i</v>
      </c>
      <c r="W316" s="240" t="str">
        <f t="shared" ca="1" si="472"/>
        <v>1,04877490767673E-14-0,995445449593055i</v>
      </c>
      <c r="X316" s="240" t="str">
        <f t="shared" ca="1" si="473"/>
        <v>0,827682642041462-0,553039860388728i</v>
      </c>
      <c r="Y316" s="240" t="str">
        <f t="shared" ca="1" si="474"/>
        <v>0,919671676610534+0,380940481382445i</v>
      </c>
      <c r="Z316" s="240" t="str">
        <f t="shared" ca="1" si="475"/>
        <v>0,194201773310563+0,976318244405252i</v>
      </c>
      <c r="AA316" s="240" t="str">
        <f t="shared" ca="1" si="476"/>
        <v>-0,703886227708549+0,703886227708532i</v>
      </c>
      <c r="AB316" s="240" t="str">
        <f t="shared" ca="1" si="477"/>
        <v>-0,976318244405247-0,194201773310586i</v>
      </c>
      <c r="AC316" s="240" t="str">
        <f t="shared" ca="1" si="478"/>
        <v>-0,380940481382507-0,919671676610508i</v>
      </c>
      <c r="AD316" s="240" t="str">
        <f t="shared" ca="1" si="479"/>
        <v>0,553039860388748-0,827682642041449i</v>
      </c>
      <c r="AE316" s="240" t="str">
        <f t="shared" ca="1" si="480"/>
        <v>0,995445449593055+2,09754981535346E-14i</v>
      </c>
      <c r="AF316" s="240" t="str">
        <f t="shared" ca="1" si="481"/>
        <v>0,553039860388725+0,827682642041464i</v>
      </c>
      <c r="AG316" s="240" t="str">
        <f t="shared" ca="1" si="482"/>
        <v>-0,380940481382455+0,91967167661053i</v>
      </c>
      <c r="AH316" s="240" t="str">
        <f t="shared" ca="1" si="483"/>
        <v>-0,976318244405194+0,194201773310851i</v>
      </c>
      <c r="AI316" s="240" t="str">
        <f t="shared" ca="1" si="484"/>
        <v>-0,703886227708875-0,703886227708207i</v>
      </c>
      <c r="AJ316" s="240" t="str">
        <f t="shared" ca="1" si="485"/>
        <v>0,194201773310895-0,976318244405185i</v>
      </c>
      <c r="AK316" s="240" t="str">
        <f t="shared" ca="1" si="486"/>
        <v>0,919671676610547-0,380940481382413i</v>
      </c>
      <c r="AL316" s="240" t="str">
        <f t="shared" ca="1" si="487"/>
        <v>0,82768264204155+0,553039860388598i</v>
      </c>
      <c r="AM316" s="240" t="str">
        <f t="shared" ca="1" si="488"/>
        <v>3,71701476610359E-13+0,995445449593055i</v>
      </c>
      <c r="AN316" s="240" t="str">
        <f t="shared" ca="1" si="489"/>
        <v>-0,827682642041686+0,553039860388392i</v>
      </c>
      <c r="AO316" s="240" t="str">
        <f t="shared" ca="1" si="490"/>
        <v>-0,919671676610453-0,380940481382641i</v>
      </c>
      <c r="AP316" s="240" t="str">
        <f t="shared" ca="1" si="491"/>
        <v>-0,194201773310639-0,976318244405236i</v>
      </c>
      <c r="AQ316" s="240" t="str">
        <f t="shared" ca="1" si="492"/>
        <v>0,703886227708359-0,703886227708722i</v>
      </c>
      <c r="AR316" s="240" t="str">
        <f t="shared" ca="1" si="493"/>
        <v>0,703886227708359-0,703886227708722i</v>
      </c>
      <c r="AS316" s="240" t="str">
        <f t="shared" ca="1" si="494"/>
        <v>0,380940481382227+0,919671676610624i</v>
      </c>
      <c r="AT316" s="240" t="str">
        <f t="shared" ca="1" si="495"/>
        <v>-0,553039860388766+0,827682642041437i</v>
      </c>
      <c r="AU316" s="240" t="str">
        <f t="shared" ca="1" si="496"/>
        <v>-0,995445449593055+1,56094832947992E-13i</v>
      </c>
      <c r="AV316" s="240" t="str">
        <f t="shared" ca="1" si="497"/>
        <v>-0,553039860389049-0,827682642041248i</v>
      </c>
      <c r="AW316" s="240" t="str">
        <f t="shared" ca="1" si="498"/>
        <v>0,380940481382827-0,919671676610376i</v>
      </c>
      <c r="AX316" s="240" t="str">
        <f t="shared" ca="1" si="499"/>
        <v>0,976318244405276-0,194201773310442i</v>
      </c>
      <c r="AY316" s="240" t="str">
        <f t="shared" ca="1" si="500"/>
        <v>0,70388622770858+0,703886227708502i</v>
      </c>
      <c r="AZ316" s="240" t="str">
        <f t="shared" ca="1" si="501"/>
        <v>-0,194201773310334+0,976318244405297i</v>
      </c>
      <c r="BA316" s="240" t="str">
        <f t="shared" ca="1" si="502"/>
        <v>-0,919671676610702+0,380940481382041i</v>
      </c>
      <c r="BB316" s="240" t="str">
        <f t="shared" ca="1" si="503"/>
        <v>-0,827682642041326-0,553039860388933i</v>
      </c>
      <c r="BC316" s="240" t="str">
        <f t="shared" ca="1" si="504"/>
        <v>4,53656800532986E-14-0,995445449593055i</v>
      </c>
      <c r="BD316" s="240" t="str">
        <f t="shared" ca="1" si="505"/>
        <v>0,827682642041375-0,553039860388857i</v>
      </c>
      <c r="BE316" s="240" t="str">
        <f t="shared" ca="1" si="506"/>
        <v>0,919671676610678+0,380940481382098i</v>
      </c>
      <c r="BF316" s="240" t="str">
        <f t="shared" ca="1" si="507"/>
        <v>0,194201773310244+0,976318244405315i</v>
      </c>
      <c r="BG316" s="240" t="str">
        <f t="shared" ca="1" si="508"/>
        <v>-0,703886227708644+0,703886227708438i</v>
      </c>
      <c r="BH316" s="240" t="str">
        <f t="shared" ca="1" si="509"/>
        <v>-0,976318244405258-0,194201773310531i</v>
      </c>
      <c r="BI316" s="240" t="str">
        <f t="shared" ca="1" si="510"/>
        <v>-0,380940481382743-0,91967167661041i</v>
      </c>
      <c r="BJ316" s="240" t="str">
        <f t="shared" ca="1" si="511"/>
        <v>0,5530398603891-0,827682642041213i</v>
      </c>
      <c r="BK316" s="240" t="str">
        <f t="shared" ca="1" si="512"/>
        <v>0,995445449593055+2,46826193054589E-13i</v>
      </c>
      <c r="BL316" s="240" t="str">
        <f t="shared" ca="1" si="513"/>
        <v>0,55303986038869+0,827682642041488i</v>
      </c>
      <c r="BM316" s="240" t="str">
        <f t="shared" ca="1" si="514"/>
        <v>-0,38094048138231+0,919671676610589i</v>
      </c>
      <c r="BN316" s="240" t="str">
        <f t="shared" ca="1" si="515"/>
        <v>-0,976318244405166+0,19420177331099i</v>
      </c>
      <c r="BO316" s="240" t="str">
        <f t="shared" ca="1" si="516"/>
        <v>-0,703886227708295-0,703886227708786i</v>
      </c>
      <c r="BP316" s="240" t="str">
        <f t="shared" ca="1" si="517"/>
        <v>0,194201773310729-0,976318244405219i</v>
      </c>
      <c r="BQ316" s="240" t="str">
        <f t="shared" ca="1" si="518"/>
        <v>0,919671676610488-0,380940481382557i</v>
      </c>
      <c r="BR316" s="240" t="str">
        <f t="shared" ca="1" si="519"/>
        <v>0,827682642041636+0,553039860388468i</v>
      </c>
      <c r="BS316" s="240" t="str">
        <f t="shared" ca="1" si="520"/>
        <v>-4,48286706055881E-13+0,995445449593055i</v>
      </c>
      <c r="BT316" s="240" t="str">
        <f t="shared" ca="1" si="521"/>
        <v>-0,827682642041599+0,553039860388523i</v>
      </c>
      <c r="BU316" s="240" t="str">
        <f t="shared" ca="1" si="522"/>
        <v>-0,919671676610513-0,380940481382496i</v>
      </c>
      <c r="BV316" s="240" t="str">
        <f t="shared" ca="1" si="523"/>
        <v>-0,194201773310793-0,976318244405206i</v>
      </c>
      <c r="BW316" s="240" t="str">
        <f t="shared" ca="1" si="524"/>
        <v>0,703886227708249-0,703886227708833i</v>
      </c>
      <c r="BX316" s="240" t="str">
        <f t="shared" ca="1" si="525"/>
        <v>0,976318244405179+0,194201773310926i</v>
      </c>
      <c r="BY316" s="240" t="str">
        <f t="shared" ca="1" si="526"/>
        <v>0,380940481382371+0,919671676610564i</v>
      </c>
      <c r="BZ316" s="240" t="str">
        <f t="shared" ca="1" si="527"/>
        <v>-0,553039860388635+0,827682642041524i</v>
      </c>
      <c r="CA316" s="240" t="str">
        <f t="shared" ca="1" si="528"/>
        <v>-0,995445449593055+3,12189665895985E-13i</v>
      </c>
      <c r="CB316" s="240" t="str">
        <f t="shared" ca="1" si="529"/>
        <v>-0,553039860388355-0,827682642041712i</v>
      </c>
      <c r="CC316" s="240" t="str">
        <f t="shared" ca="1" si="530"/>
        <v>0,380940481382683-0,919671676610435i</v>
      </c>
      <c r="CD316" s="240" t="str">
        <f t="shared" ca="1" si="531"/>
        <v>0,976318244405245-0,194201773310594i</v>
      </c>
      <c r="CE316" s="240" t="str">
        <f t="shared" ca="1" si="532"/>
        <v>0,703886227708691+0,703886227708391i</v>
      </c>
      <c r="CF316" s="240" t="str">
        <f t="shared" ca="1" si="533"/>
        <v>-0,19420177331018+0,976318244405327i</v>
      </c>
      <c r="CG316" s="240" t="str">
        <f t="shared" ca="1" si="534"/>
        <v>-0,919671676610642+0,380940481382185i</v>
      </c>
      <c r="CH316" s="240" t="str">
        <f t="shared" ca="1" si="535"/>
        <v>-0,827682642041412-0,553039860388804i</v>
      </c>
      <c r="CI316" s="240" t="str">
        <f t="shared" ca="1" si="536"/>
        <v>-1,10729152894694E-13-0,995445449593055i</v>
      </c>
      <c r="CJ316" s="240" t="str">
        <f t="shared" ca="1" si="537"/>
        <v>0,827682642041289-0,553039860388988i</v>
      </c>
      <c r="CK316" s="240" t="str">
        <f t="shared" ca="1" si="538"/>
        <v>0,919671676610358+0,380940481382869i</v>
      </c>
      <c r="CL316" s="240" t="str">
        <f t="shared" ca="1" si="539"/>
        <v>0,194201773310397+0,976318244405285i</v>
      </c>
      <c r="CM316" s="240" t="str">
        <f t="shared" ca="1" si="540"/>
        <v>-0,703886227708533+0,703886227708548i</v>
      </c>
      <c r="CN316" s="240" t="str">
        <f t="shared" ca="1" si="541"/>
        <v>-0,976318244405289-0,194201773310377i</v>
      </c>
      <c r="CO316" s="240" t="str">
        <f t="shared" ca="1" si="542"/>
        <v>-0,380940481382888-0,91967167661035i</v>
      </c>
      <c r="CP316" s="240" t="str">
        <f t="shared" ca="1" si="543"/>
        <v>0,553039860388971-0,8276826420413i</v>
      </c>
      <c r="CQ316" s="240" t="str">
        <f t="shared" ca="1" si="544"/>
        <v>0,995445449593055+9,07313601065973E-14i</v>
      </c>
      <c r="CR316" s="240" t="str">
        <f t="shared" ca="1" si="545"/>
        <v>0,55303986038882+0,827682642041401i</v>
      </c>
      <c r="CS316" s="240" t="str">
        <f t="shared" ca="1" si="546"/>
        <v>-0,380940481382166+0,919671676610649i</v>
      </c>
      <c r="CT316" s="240" t="str">
        <f t="shared" ca="1" si="547"/>
        <v>-0,976318244405324+0,194201773310199i</v>
      </c>
      <c r="CU316" s="240" t="str">
        <f t="shared" ca="1" si="548"/>
        <v>-0,703886227708406-0,703886227708677i</v>
      </c>
      <c r="CV316" s="240" t="str">
        <f t="shared" ca="1" si="549"/>
        <v>0,194201773310576-0,976318244405249i</v>
      </c>
      <c r="CW316" s="240" t="str">
        <f t="shared" ca="1" si="550"/>
        <v>0,919671676610428-0,380940481382701i</v>
      </c>
      <c r="CX316" s="240" t="str">
        <f t="shared" ca="1" si="551"/>
        <v>0,827682642041188+0,553039860389138i</v>
      </c>
      <c r="CY316" s="240" t="str">
        <f t="shared" ca="1" si="552"/>
        <v>-2,92191873107889E-13+0,995445449593055i</v>
      </c>
      <c r="CZ316" s="240" t="str">
        <f t="shared" ca="1" si="553"/>
        <v>-0,827682642041513+0,553039860388652i</v>
      </c>
      <c r="DA316" s="240" t="str">
        <f t="shared" ca="1" si="554"/>
        <v>-0,919671676610572-0,380940481382352i</v>
      </c>
      <c r="DB316" s="240" t="str">
        <f t="shared" ca="1" si="555"/>
        <v>-0,194201773310946-0,976318244405175i</v>
      </c>
      <c r="DC316" s="240" t="str">
        <f t="shared" ca="1" si="556"/>
        <v>0,703886227708819-0,703886227708263i</v>
      </c>
      <c r="DD316" s="240" t="str">
        <f t="shared" ca="1" si="557"/>
        <v>0,97631824440521+0,194201773310773i</v>
      </c>
      <c r="DE316" s="240" t="str">
        <f t="shared" ca="1" si="558"/>
        <v>0,380940481382515+0,919671676610505i</v>
      </c>
      <c r="DF316" s="240" t="str">
        <f t="shared" ca="1" si="559"/>
        <v>-0,553039860388506+0,82768264204161i</v>
      </c>
      <c r="DG316" s="240" t="str">
        <f t="shared" ca="1" si="560"/>
        <v>-0,995445449593055-4,9365238610918E-13i</v>
      </c>
      <c r="DH316" s="240" t="str">
        <f t="shared" ca="1" si="561"/>
        <v>-0,553039860388485-0,827682642041625i</v>
      </c>
      <c r="DI316" s="240" t="str">
        <f t="shared" ca="1" si="562"/>
        <v>0,380940481382538-0,919671676610496i</v>
      </c>
      <c r="DJ316" s="240" t="str">
        <f t="shared" ca="1" si="563"/>
        <v>0,976318244405215-0,194201773310748i</v>
      </c>
      <c r="DK316" s="240" t="str">
        <f t="shared" ca="1" si="564"/>
        <v>0,703886227708801+0,70388622770828i</v>
      </c>
      <c r="DL316" s="240" t="str">
        <f t="shared" ca="1" si="565"/>
        <v>-0,194201773311026+0,976318244405159i</v>
      </c>
      <c r="DM316" s="240" t="str">
        <f t="shared" ca="1" si="566"/>
        <v>-0,91967167661056+0,380940481382381i</v>
      </c>
      <c r="DN316" s="240" t="str">
        <f t="shared" ca="1" si="567"/>
        <v>-0,827682642041531-0,553039860388627i</v>
      </c>
      <c r="DO316" s="240" t="str">
        <f t="shared" ca="1" si="568"/>
        <v>-3,2340850848699E-13-0,995445449593055i</v>
      </c>
      <c r="DP316" s="240" t="str">
        <f t="shared" ca="1" si="569"/>
        <v>0,827682642041737-0,553039860388317i</v>
      </c>
      <c r="DQ316" s="240" t="str">
        <f t="shared" ca="1" si="570"/>
        <v>0,919671676610418+0,380940481382724i</v>
      </c>
      <c r="DR316" s="240" t="str">
        <f t="shared" ca="1" si="571"/>
        <v>0,194201773310551+0,976318244405254i</v>
      </c>
      <c r="DS316" s="240" t="str">
        <f t="shared" ca="1" si="572"/>
        <v>-0,703886227708424+0,703886227708658i</v>
      </c>
      <c r="DT316" s="240" t="str">
        <f t="shared" ca="1" si="573"/>
        <v>-0,976318244405319-0,194201773310224i</v>
      </c>
      <c r="DU316" s="240" t="str">
        <f t="shared" ca="1" si="574"/>
        <v>-0,38094048138209-0,919671676610681i</v>
      </c>
      <c r="DV316" s="240" t="str">
        <f t="shared" ca="1" si="575"/>
        <v>0,553039860388794-0,827682642041418i</v>
      </c>
      <c r="DW316" s="240" t="str">
        <f t="shared" ca="1" si="576"/>
        <v>0,995445449593055-1,21947995485699E-13i</v>
      </c>
      <c r="DX316" s="240" t="str">
        <f t="shared" ca="1" si="577"/>
        <v>0,553039860388997+0,827682642041283i</v>
      </c>
      <c r="DY316" s="240" t="str">
        <f t="shared" ca="1" si="578"/>
        <v>-0,38094048138291+0,919671676610341i</v>
      </c>
      <c r="DZ316" s="240" t="str">
        <f t="shared" ca="1" si="579"/>
        <v>-0,976318244405294+0,194201773310353i</v>
      </c>
      <c r="EA316" s="240" t="str">
        <f t="shared" ca="1" si="580"/>
        <v>-0,703886227708515-0,703886227708566i</v>
      </c>
      <c r="EB316" s="240" t="str">
        <f t="shared" ca="1" si="581"/>
        <v>0,194201773310422-0,97631824440528i</v>
      </c>
      <c r="EC316" s="240" t="str">
        <f t="shared" ca="1" si="582"/>
        <v>0,919671676610368-0,380940481382846i</v>
      </c>
      <c r="ED316" s="240" t="str">
        <f t="shared" ca="1" si="583"/>
        <v>0,827682642041244+0,553039860389056i</v>
      </c>
      <c r="EE316" s="240" t="str">
        <f t="shared" ca="1" si="584"/>
        <v>-7,95125175155925E-14+0,995445449593055i</v>
      </c>
      <c r="EF316" s="240" t="str">
        <f t="shared" ca="1" si="585"/>
        <v>-0,827682642041394+0,553039860388829i</v>
      </c>
      <c r="EG316" s="240" t="str">
        <f t="shared" ca="1" si="586"/>
        <v>-0,919671676610654-0,380940481382156i</v>
      </c>
      <c r="EH316" s="240" t="str">
        <f t="shared" ca="1" si="587"/>
        <v>-0,194201773310155-0,976318244405332i</v>
      </c>
      <c r="EI316" s="240" t="str">
        <f t="shared" ca="1" si="588"/>
        <v>0,703886227708708-0,703886227708373i</v>
      </c>
      <c r="EJ316" s="240" t="str">
        <f t="shared" ca="1" si="589"/>
        <v>0,97631824440524+0,194201773310619i</v>
      </c>
      <c r="EK316" s="240" t="str">
        <f t="shared" ca="1" si="590"/>
        <v>0,38094048138266+0,919671676610445i</v>
      </c>
      <c r="EL316" s="240" t="str">
        <f t="shared" ca="1" si="591"/>
        <v>-0,553039860388377+0,827682642041697i</v>
      </c>
      <c r="EM316" s="240" t="str">
        <f t="shared" ca="1" si="592"/>
        <v>-0,995445449593055-3,9414207580549E-13i</v>
      </c>
      <c r="EN316" s="240"/>
      <c r="EO316" s="240"/>
      <c r="EP316" s="240"/>
    </row>
    <row r="317" spans="1:146">
      <c r="A317" s="268">
        <f t="shared" si="461"/>
        <v>4.2382812499999955E-3</v>
      </c>
      <c r="B317" s="267">
        <v>217</v>
      </c>
      <c r="C317" s="266">
        <f t="shared" si="462"/>
        <v>43400</v>
      </c>
      <c r="N317" s="265">
        <f t="shared" ca="1" si="463"/>
        <v>1.004397280633829</v>
      </c>
      <c r="O317" s="240">
        <f t="shared" ca="1" si="464"/>
        <v>-0.99560271936617095</v>
      </c>
      <c r="P317" s="240" t="str">
        <f t="shared" ca="1" si="465"/>
        <v>-0,573276201208927-0,813989663286197i</v>
      </c>
      <c r="Q317" s="240" t="str">
        <f t="shared" ca="1" si="466"/>
        <v>0,335408454164158-0,937403831699297i</v>
      </c>
      <c r="R317" s="240" t="str">
        <f t="shared" ca="1" si="467"/>
        <v>0,95953807196598-0,265539946631621i</v>
      </c>
      <c r="S317" s="240" t="str">
        <f t="shared" ca="1" si="468"/>
        <v>0,769611309466428+0,631603678860949i</v>
      </c>
      <c r="T317" s="240" t="str">
        <f t="shared" ca="1" si="469"/>
        <v>-0,0732410795688462+0,992905090667232i</v>
      </c>
      <c r="U317" s="241" t="str">
        <f t="shared" ca="1" si="470"/>
        <v>-0,853956936594425+0,511842090152403i</v>
      </c>
      <c r="V317" s="240" t="str">
        <f t="shared" ca="1" si="471"/>
        <v>-0,910189718849508-0,40345935422291i</v>
      </c>
      <c r="W317" s="240" t="str">
        <f t="shared" ca="1" si="472"/>
        <v>-0,19423245512131-0,976472492283762i</v>
      </c>
      <c r="X317" s="240" t="str">
        <f t="shared" ca="1" si="473"/>
        <v>0,686508441453469-0,721062365279483i</v>
      </c>
      <c r="Y317" s="240" t="str">
        <f t="shared" ca="1" si="474"/>
        <v>0,984826823254079+0,146085259381611i</v>
      </c>
      <c r="Z317" s="240" t="str">
        <f t="shared" ca="1" si="475"/>
        <v>0,447634262461959+0,889296543274206i</v>
      </c>
      <c r="AA317" s="240" t="str">
        <f t="shared" ca="1" si="476"/>
        <v>-0,469323873084261+0,878043209052096i</v>
      </c>
      <c r="AB317" s="240" t="str">
        <f t="shared" ca="1" si="477"/>
        <v>-0,988115323561747+0,121872401107792i</v>
      </c>
      <c r="AC317" s="240" t="str">
        <f t="shared" ca="1" si="478"/>
        <v>-0,66860592166036-0,737692955320854i</v>
      </c>
      <c r="AD317" s="240" t="str">
        <f t="shared" ca="1" si="479"/>
        <v>0,218137790516679-0,971411693957725i</v>
      </c>
      <c r="AE317" s="240" t="str">
        <f t="shared" ca="1" si="480"/>
        <v>0,919816974934998-0,38100066591903i</v>
      </c>
      <c r="AF317" s="240" t="str">
        <f t="shared" ca="1" si="481"/>
        <v>0,841138507028819+0,532645085214013i</v>
      </c>
      <c r="AG317" s="240" t="str">
        <f t="shared" ca="1" si="482"/>
        <v>0,0488519099933118+0,994403472288446i</v>
      </c>
      <c r="AH317" s="240" t="str">
        <f t="shared" ca="1" si="483"/>
        <v>-0,784879847147641+0,612526244622065i</v>
      </c>
      <c r="AI317" s="240" t="str">
        <f t="shared" ca="1" si="484"/>
        <v>-0,952732400526185-0,289008214064806i</v>
      </c>
      <c r="AJ317" s="240" t="str">
        <f t="shared" ca="1" si="485"/>
        <v>-0,312302393756763-0,945352838713203i</v>
      </c>
      <c r="AK317" s="240" t="str">
        <f t="shared" ca="1" si="486"/>
        <v>0,593079847477058-0,799675602557628i</v>
      </c>
      <c r="AL317" s="240" t="str">
        <f t="shared" ca="1" si="487"/>
        <v>0,995302862441095+0,0244333138537685i</v>
      </c>
      <c r="AM317" s="240" t="str">
        <f t="shared" ca="1" si="488"/>
        <v>0,553127234793456+0,827813407078587i</v>
      </c>
      <c r="AN317" s="240" t="str">
        <f t="shared" ca="1" si="489"/>
        <v>-0,358312477060304+0,928890167669043i</v>
      </c>
      <c r="AO317" s="240" t="str">
        <f t="shared" ca="1" si="490"/>
        <v>-0,965765753550565+0,241911727864161i</v>
      </c>
      <c r="AP317" s="240" t="str">
        <f t="shared" ca="1" si="491"/>
        <v>-0,753879186710263-0,650300658660583i</v>
      </c>
      <c r="AQ317" s="240" t="str">
        <f t="shared" ca="1" si="492"/>
        <v>0,0975861314570955-0,990808620146471i</v>
      </c>
      <c r="AR317" s="240" t="str">
        <f t="shared" ca="1" si="493"/>
        <v>0,0975861314570955-0,990808620146471i</v>
      </c>
      <c r="AS317" s="240" t="str">
        <f t="shared" ca="1" si="494"/>
        <v>0,900014198511433+0,425675013698403i</v>
      </c>
      <c r="AT317" s="240" t="str">
        <f t="shared" ca="1" si="495"/>
        <v>0,170210121357404+0,980945100093177i</v>
      </c>
      <c r="AU317" s="240" t="str">
        <f t="shared" ca="1" si="496"/>
        <v>-0,703997434231778+0,703997434231395i</v>
      </c>
      <c r="AV317" s="240" t="str">
        <f t="shared" ca="1" si="497"/>
        <v>-0,98094510009308-0,170210121357966i</v>
      </c>
      <c r="AW317" s="240" t="str">
        <f t="shared" ca="1" si="498"/>
        <v>-0,425675013697888-0,900014198511677i</v>
      </c>
      <c r="AX317" s="240" t="str">
        <f t="shared" ca="1" si="499"/>
        <v>0,49073078055474-0,866260974432907i</v>
      </c>
      <c r="AY317" s="240" t="str">
        <f t="shared" ca="1" si="500"/>
        <v>0,990808620146527-0,097586131456528i</v>
      </c>
      <c r="AZ317" s="240" t="str">
        <f t="shared" ca="1" si="501"/>
        <v>0,6503006586609+0,753879186709988i</v>
      </c>
      <c r="BA317" s="240" t="str">
        <f t="shared" ca="1" si="502"/>
        <v>-0,241911727863726+0,965765753550674i</v>
      </c>
      <c r="BB317" s="240" t="str">
        <f t="shared" ca="1" si="503"/>
        <v>-0,928890167668892+0,358312477060696i</v>
      </c>
      <c r="BC317" s="240" t="str">
        <f t="shared" ca="1" si="504"/>
        <v>-0,827813407078829-0,553127234793095i</v>
      </c>
      <c r="BD317" s="240" t="str">
        <f t="shared" ca="1" si="505"/>
        <v>-0,0244333138542026-0,995302862441084i</v>
      </c>
      <c r="BE317" s="240" t="str">
        <f t="shared" ca="1" si="506"/>
        <v>0,799675602557377-0,593079847477395i</v>
      </c>
      <c r="BF317" s="240" t="str">
        <f t="shared" ca="1" si="507"/>
        <v>0,945352838713334+0,312302393756364i</v>
      </c>
      <c r="BG317" s="240" t="str">
        <f t="shared" ca="1" si="508"/>
        <v>0,289008214065221+0,952732400526058i</v>
      </c>
      <c r="BH317" s="240" t="str">
        <f t="shared" ca="1" si="509"/>
        <v>-0,612526244621711+0,784879847147917i</v>
      </c>
      <c r="BI317" s="240" t="str">
        <f t="shared" ca="1" si="510"/>
        <v>-0,994403472288467-0,0488519099928922i</v>
      </c>
      <c r="BJ317" s="240" t="str">
        <f t="shared" ca="1" si="511"/>
        <v>-0,532645085213627-0,841138507029064i</v>
      </c>
      <c r="BK317" s="240" t="str">
        <f t="shared" ca="1" si="512"/>
        <v>0,381000665919465-0,919816974934818i</v>
      </c>
      <c r="BL317" s="240" t="str">
        <f t="shared" ca="1" si="513"/>
        <v>0,971411693957799-0,218137790516344i</v>
      </c>
      <c r="BM317" s="240" t="str">
        <f t="shared" ca="1" si="514"/>
        <v>0,737692955320595+0,668605921660646i</v>
      </c>
      <c r="BN317" s="240" t="str">
        <f t="shared" ca="1" si="515"/>
        <v>-0,121872401108063+0,988115323561714i</v>
      </c>
      <c r="BO317" s="240" t="str">
        <f t="shared" ca="1" si="516"/>
        <v>-0,878043209052174+0,469323873084114i</v>
      </c>
      <c r="BP317" s="240" t="str">
        <f t="shared" ca="1" si="517"/>
        <v>-0,889296543274135-0,447634262462102i</v>
      </c>
      <c r="BQ317" s="240" t="str">
        <f t="shared" ca="1" si="518"/>
        <v>-0,146085259381558-0,984826823254087i</v>
      </c>
      <c r="BR317" s="240" t="str">
        <f t="shared" ca="1" si="519"/>
        <v>0,721062365279516-0,686508441453435i</v>
      </c>
      <c r="BS317" s="240" t="str">
        <f t="shared" ca="1" si="520"/>
        <v>0,976472492283764+0,1942324551213i</v>
      </c>
      <c r="BT317" s="240" t="str">
        <f t="shared" ca="1" si="521"/>
        <v>0,403459354222925+0,910189718849501i</v>
      </c>
      <c r="BU317" s="240" t="str">
        <f t="shared" ca="1" si="522"/>
        <v>-0,511842090152294+0,853956936594489i</v>
      </c>
      <c r="BV317" s="240" t="str">
        <f t="shared" ca="1" si="523"/>
        <v>-0,992905090667222+0,0732410795689794i</v>
      </c>
      <c r="BW317" s="240" t="str">
        <f t="shared" ca="1" si="524"/>
        <v>-0,631603678861137-0,769611309466273i</v>
      </c>
      <c r="BX317" s="240" t="str">
        <f t="shared" ca="1" si="525"/>
        <v>0,26553994663138-0,959538071966047i</v>
      </c>
      <c r="BY317" s="240" t="str">
        <f t="shared" ca="1" si="526"/>
        <v>0,937403831699177-0,335408454164496i</v>
      </c>
      <c r="BZ317" s="240" t="str">
        <f t="shared" ca="1" si="527"/>
        <v>0,813989663286406+0,573276201208631i</v>
      </c>
      <c r="CA317" s="240" t="str">
        <f t="shared" ca="1" si="528"/>
        <v>4,20059288171862E-13+0,995602719366171i</v>
      </c>
      <c r="CB317" s="240" t="str">
        <f t="shared" ca="1" si="529"/>
        <v>-0,813989663286508+0,573276201208485i</v>
      </c>
      <c r="CC317" s="240" t="str">
        <f t="shared" ca="1" si="530"/>
        <v>-0,937403831699135-0,335408454164611i</v>
      </c>
      <c r="CD317" s="240" t="str">
        <f t="shared" ca="1" si="531"/>
        <v>-0,265539946631262-0,959538071966079i</v>
      </c>
      <c r="CE317" s="240" t="str">
        <f t="shared" ca="1" si="532"/>
        <v>0,631603678861232-0,769611309466196i</v>
      </c>
      <c r="CF317" s="240" t="str">
        <f t="shared" ca="1" si="533"/>
        <v>0,992905090667213+0,073241079569101i</v>
      </c>
      <c r="CG317" s="240" t="str">
        <f t="shared" ca="1" si="534"/>
        <v>0,51184209015219+0,853956936594552i</v>
      </c>
      <c r="CH317" s="240" t="str">
        <f t="shared" ca="1" si="535"/>
        <v>-0,403459354223037+0,910189718849452i</v>
      </c>
      <c r="CI317" s="240" t="str">
        <f t="shared" ca="1" si="536"/>
        <v>-0,976472492283799+0,194232455121126i</v>
      </c>
      <c r="CJ317" s="240" t="str">
        <f t="shared" ca="1" si="537"/>
        <v>-0,721062365279432-0,686508441453523i</v>
      </c>
      <c r="CK317" s="240" t="str">
        <f t="shared" ca="1" si="538"/>
        <v>0,146085259381679-0,984826823254069i</v>
      </c>
      <c r="CL317" s="240" t="str">
        <f t="shared" ca="1" si="539"/>
        <v>0,889296543274189-0,447634262461993i</v>
      </c>
      <c r="CM317" s="240" t="str">
        <f t="shared" ca="1" si="540"/>
        <v>0,878043209052118+0,469323873084221i</v>
      </c>
      <c r="CN317" s="240" t="str">
        <f t="shared" ca="1" si="541"/>
        <v>0,121872401107942+0,988115323561728i</v>
      </c>
      <c r="CO317" s="240" t="str">
        <f t="shared" ca="1" si="542"/>
        <v>-0,737692955320714+0,668605921660513i</v>
      </c>
      <c r="CP317" s="240" t="str">
        <f t="shared" ca="1" si="543"/>
        <v>-0,971411693957773-0,218137790516463i</v>
      </c>
      <c r="CQ317" s="240" t="str">
        <f t="shared" ca="1" si="544"/>
        <v>-0,381000665919327-0,919816974934875i</v>
      </c>
      <c r="CR317" s="240" t="str">
        <f t="shared" ca="1" si="545"/>
        <v>0,53264508521373-0,841138507028998i</v>
      </c>
      <c r="CS317" s="240" t="str">
        <f t="shared" ca="1" si="546"/>
        <v>0,994403472288425-0,0488519099937596i</v>
      </c>
      <c r="CT317" s="240" t="str">
        <f t="shared" ca="1" si="547"/>
        <v>0,612526244622418+0,784879847147365i</v>
      </c>
      <c r="CU317" s="240" t="str">
        <f t="shared" ca="1" si="548"/>
        <v>-0,289008214064418+0,952732400526302i</v>
      </c>
      <c r="CV317" s="240" t="str">
        <f t="shared" ca="1" si="549"/>
        <v>-0,945352838713373+0,312302393756248i</v>
      </c>
      <c r="CW317" s="240" t="str">
        <f t="shared" ca="1" si="550"/>
        <v>-0,799675602557305-0,593079847477493i</v>
      </c>
      <c r="CX317" s="240" t="str">
        <f t="shared" ca="1" si="551"/>
        <v>0,0244333138543529-0,99530286244108i</v>
      </c>
      <c r="CY317" s="240" t="str">
        <f t="shared" ca="1" si="552"/>
        <v>0,827813407078912-0,55312723479297i</v>
      </c>
      <c r="CZ317" s="240" t="str">
        <f t="shared" ca="1" si="553"/>
        <v>0,928890167668838+0,358312477060837i</v>
      </c>
      <c r="DA317" s="240" t="str">
        <f t="shared" ca="1" si="554"/>
        <v>0,241911727863608+0,965765753550704i</v>
      </c>
      <c r="DB317" s="240" t="str">
        <f t="shared" ca="1" si="555"/>
        <v>-0,650300658660993+0,753879186709908i</v>
      </c>
      <c r="DC317" s="240" t="str">
        <f t="shared" ca="1" si="556"/>
        <v>-0,990808620146515-0,0975861314566493i</v>
      </c>
      <c r="DD317" s="240" t="str">
        <f t="shared" ca="1" si="557"/>
        <v>-0,49073078055461-0,866260974432981i</v>
      </c>
      <c r="DE317" s="240" t="str">
        <f t="shared" ca="1" si="558"/>
        <v>0,425675013698024-0,900014198511613i</v>
      </c>
      <c r="DF317" s="240" t="str">
        <f t="shared" ca="1" si="559"/>
        <v>0,980945100093104-0,170210121357818i</v>
      </c>
      <c r="DG317" s="240" t="str">
        <f t="shared" ca="1" si="560"/>
        <v>0,703997434231692+0,703997434231482i</v>
      </c>
      <c r="DH317" s="240" t="str">
        <f t="shared" ca="1" si="561"/>
        <v>-0,17021012135758+0,980945100093146i</v>
      </c>
      <c r="DI317" s="240" t="str">
        <f t="shared" ca="1" si="562"/>
        <v>-0,90001419851151+0,425675013698242i</v>
      </c>
      <c r="DJ317" s="240" t="str">
        <f t="shared" ca="1" si="563"/>
        <v>-0,8662609744331-0,4907307805544i</v>
      </c>
      <c r="DK317" s="240" t="str">
        <f t="shared" ca="1" si="564"/>
        <v>-0,097586131456946-0,990808620146485i</v>
      </c>
      <c r="DL317" s="240" t="str">
        <f t="shared" ca="1" si="565"/>
        <v>0,753879186709714-0,650300658661219i</v>
      </c>
      <c r="DM317" s="240" t="str">
        <f t="shared" ca="1" si="566"/>
        <v>0,965765753550776+0,241911727863319i</v>
      </c>
      <c r="DN317" s="240" t="str">
        <f t="shared" ca="1" si="567"/>
        <v>0,358312477060165+0,928890167669097i</v>
      </c>
      <c r="DO317" s="240" t="str">
        <f t="shared" ca="1" si="568"/>
        <v>-0,553127234793569+0,827813407078512i</v>
      </c>
      <c r="DP317" s="240" t="str">
        <f t="shared" ca="1" si="569"/>
        <v>-0,995302862441098+0,0244333138536324i</v>
      </c>
      <c r="DQ317" s="240" t="str">
        <f t="shared" ca="1" si="570"/>
        <v>-0,593079847476959-0,7996756025577i</v>
      </c>
      <c r="DR317" s="240" t="str">
        <f t="shared" ca="1" si="571"/>
        <v>0,312302393756879-0,945352838713165i</v>
      </c>
      <c r="DS317" s="240" t="str">
        <f t="shared" ca="1" si="572"/>
        <v>0,952732400526216-0,289008214064702i</v>
      </c>
      <c r="DT317" s="240" t="str">
        <f t="shared" ca="1" si="573"/>
        <v>0,784879847147584+0,612526244622139i</v>
      </c>
      <c r="DU317" s="240" t="str">
        <f t="shared" ca="1" si="574"/>
        <v>-0,0488519099934054+0,994403472288443i</v>
      </c>
      <c r="DV317" s="240" t="str">
        <f t="shared" ca="1" si="575"/>
        <v>-0,841138507028809+0,53264508521403i</v>
      </c>
      <c r="DW317" s="240" t="str">
        <f t="shared" ca="1" si="576"/>
        <v>-0,919816974934967-0,381000665919104i</v>
      </c>
      <c r="DX317" s="240" t="str">
        <f t="shared" ca="1" si="577"/>
        <v>-0,218137790516699-0,97141169395772i</v>
      </c>
      <c r="DY317" s="240" t="str">
        <f t="shared" ca="1" si="578"/>
        <v>0,668605921660335-0,737692955320877i</v>
      </c>
      <c r="DZ317" s="240" t="str">
        <f t="shared" ca="1" si="579"/>
        <v>0,988115323561765+0,121872401107646i</v>
      </c>
      <c r="EA317" s="240" t="str">
        <f t="shared" ca="1" si="580"/>
        <v>0,469323873084484+0,878043209051976i</v>
      </c>
      <c r="EB317" s="240" t="str">
        <f t="shared" ca="1" si="581"/>
        <v>-0,447634262461727+0,889296543274323i</v>
      </c>
      <c r="EC317" s="240" t="str">
        <f t="shared" ca="1" si="582"/>
        <v>-0,984826823254025+0,146085259381973i</v>
      </c>
      <c r="ED317" s="240" t="str">
        <f t="shared" ca="1" si="583"/>
        <v>-0,68650844145374-0,721062365279227i</v>
      </c>
      <c r="EE317" s="240" t="str">
        <f t="shared" ca="1" si="584"/>
        <v>0,194232455121832-0,976472492283659i</v>
      </c>
      <c r="EF317" s="240" t="str">
        <f t="shared" ca="1" si="585"/>
        <v>0,910189718849721-0,40345935422243i</v>
      </c>
      <c r="EG317" s="240" t="str">
        <f t="shared" ca="1" si="586"/>
        <v>0,853956936594211+0,511842090152759i</v>
      </c>
      <c r="EH317" s="240" t="str">
        <f t="shared" ca="1" si="587"/>
        <v>0,0732410795684388+0,992905090667262i</v>
      </c>
      <c r="EI317" s="240" t="str">
        <f t="shared" ca="1" si="588"/>
        <v>-0,769611309466617+0,631603678860718i</v>
      </c>
      <c r="EJ317" s="240" t="str">
        <f t="shared" ca="1" si="589"/>
        <v>-0,959538071965902-0,265539946631902i</v>
      </c>
      <c r="EK317" s="240" t="str">
        <f t="shared" ca="1" si="590"/>
        <v>-0,335408454163986-0,937403831699359i</v>
      </c>
      <c r="EL317" s="240" t="str">
        <f t="shared" ca="1" si="591"/>
        <v>0,57327620120912-0,81398966328606i</v>
      </c>
      <c r="EM317" s="240" t="str">
        <f t="shared" ca="1" si="592"/>
        <v>0,995602719366171+1,78563746782311E-13i</v>
      </c>
      <c r="EN317" s="240"/>
      <c r="EO317" s="240"/>
      <c r="EP317" s="240"/>
    </row>
    <row r="318" spans="1:146">
      <c r="A318" s="268">
        <f t="shared" si="461"/>
        <v>4.2578124999999951E-3</v>
      </c>
      <c r="B318" s="267">
        <v>218</v>
      </c>
      <c r="C318" s="266">
        <f t="shared" si="462"/>
        <v>43600</v>
      </c>
      <c r="N318" s="265">
        <f t="shared" ca="1" si="463"/>
        <v>1.004253114701166</v>
      </c>
      <c r="O318" s="240">
        <f t="shared" ca="1" si="464"/>
        <v>-0.99574688529883404</v>
      </c>
      <c r="P318" s="240" t="str">
        <f t="shared" ca="1" si="465"/>
        <v>-0,593165727023025-0,799791397720416i</v>
      </c>
      <c r="Q318" s="240" t="str">
        <f t="shared" ca="1" si="466"/>
        <v>0,28905006322614-0,952870358722158i</v>
      </c>
      <c r="R318" s="240" t="str">
        <f t="shared" ca="1" si="467"/>
        <v>0,937539570277612-0,335457022204037i</v>
      </c>
      <c r="S318" s="240" t="str">
        <f t="shared" ca="1" si="468"/>
        <v>0,827933276670907+0,553207329093989i</v>
      </c>
      <c r="T318" s="240" t="str">
        <f t="shared" ca="1" si="469"/>
        <v>0,0488589838804006+0,994547464566928i</v>
      </c>
      <c r="U318" s="241" t="str">
        <f t="shared" ca="1" si="470"/>
        <v>-0,769722751239385+0,631695136760448i</v>
      </c>
      <c r="V318" s="240" t="str">
        <f t="shared" ca="1" si="471"/>
        <v>-0,965905599010989-0,241946757328038i</v>
      </c>
      <c r="W318" s="240" t="str">
        <f t="shared" ca="1" si="472"/>
        <v>-0,381055835832974-0,91995016688947i</v>
      </c>
      <c r="X318" s="240" t="str">
        <f t="shared" ca="1" si="473"/>
        <v>0,511916206254023-0,854080591839445i</v>
      </c>
      <c r="Y318" s="240" t="str">
        <f t="shared" ca="1" si="474"/>
        <v>0,990952091880809-0,0976002621890915i</v>
      </c>
      <c r="Z318" s="240" t="str">
        <f t="shared" ca="1" si="475"/>
        <v>0,668702737583473+0,737799775230853i</v>
      </c>
      <c r="AA318" s="240" t="str">
        <f t="shared" ca="1" si="476"/>
        <v>-0,194260580499506+0,97661388810846i</v>
      </c>
      <c r="AB318" s="240" t="str">
        <f t="shared" ca="1" si="477"/>
        <v>-0,900144522971172+0,425736652576837i</v>
      </c>
      <c r="AC318" s="240" t="str">
        <f t="shared" ca="1" si="478"/>
        <v>-0,878170352053672-0,469391832434545i</v>
      </c>
      <c r="AD318" s="240" t="str">
        <f t="shared" ca="1" si="479"/>
        <v>-0,146106412917301-0,984969428808209i</v>
      </c>
      <c r="AE318" s="240" t="str">
        <f t="shared" ca="1" si="480"/>
        <v>0,704099374940166-0,704099374940212i</v>
      </c>
      <c r="AF318" s="240" t="str">
        <f t="shared" ca="1" si="481"/>
        <v>0,984969428808204+0,146106412917334i</v>
      </c>
      <c r="AG318" s="240" t="str">
        <f t="shared" ca="1" si="482"/>
        <v>0,469391832434528+0,878170352053681i</v>
      </c>
      <c r="AH318" s="240" t="str">
        <f t="shared" ca="1" si="483"/>
        <v>-0,425736652577046+0,900144522971073i</v>
      </c>
      <c r="AI318" s="240" t="str">
        <f t="shared" ca="1" si="484"/>
        <v>-0,976613888108525+0,194260580499182i</v>
      </c>
      <c r="AJ318" s="240" t="str">
        <f t="shared" ca="1" si="485"/>
        <v>-0,737799775230565-0,668702737583792i</v>
      </c>
      <c r="AK318" s="240" t="str">
        <f t="shared" ca="1" si="486"/>
        <v>0,0976002621886247-0,990952091880854i</v>
      </c>
      <c r="AL318" s="240" t="str">
        <f t="shared" ca="1" si="487"/>
        <v>0,854080591839306-0,511916206254256i</v>
      </c>
      <c r="AM318" s="240" t="str">
        <f t="shared" ca="1" si="488"/>
        <v>0,919950166889533+0,381055835832822i</v>
      </c>
      <c r="AN318" s="240" t="str">
        <f t="shared" ca="1" si="489"/>
        <v>0,241946757328102+0,965905599010973i</v>
      </c>
      <c r="AO318" s="240" t="str">
        <f t="shared" ca="1" si="490"/>
        <v>-0,63169513676048+0,769722751239359i</v>
      </c>
      <c r="AP318" s="240" t="str">
        <f t="shared" ca="1" si="491"/>
        <v>-0,994547464566921-0,0488589838805432i</v>
      </c>
      <c r="AQ318" s="240" t="str">
        <f t="shared" ca="1" si="492"/>
        <v>-0,553207329093808-0,827933276671028i</v>
      </c>
      <c r="AR318" s="240" t="str">
        <f t="shared" ca="1" si="493"/>
        <v>-0,553207329093808-0,827933276671028i</v>
      </c>
      <c r="AS318" s="240" t="str">
        <f t="shared" ca="1" si="494"/>
        <v>0,952870358722309-0,289050063225641i</v>
      </c>
      <c r="AT318" s="240" t="str">
        <f t="shared" ca="1" si="495"/>
        <v>0,799791397720645+0,593165727022714i</v>
      </c>
      <c r="AU318" s="240" t="str">
        <f t="shared" ca="1" si="496"/>
        <v>2,63978013090727E-13+0,995746885298834i</v>
      </c>
      <c r="AV318" s="240" t="str">
        <f t="shared" ca="1" si="497"/>
        <v>-0,799791397720331+0,593165727023138i</v>
      </c>
      <c r="AW318" s="240" t="str">
        <f t="shared" ca="1" si="498"/>
        <v>-0,952870358722175-0,289050063226084i</v>
      </c>
      <c r="AX318" s="240" t="str">
        <f t="shared" ca="1" si="499"/>
        <v>-0,335457022203996-0,937539570277626i</v>
      </c>
      <c r="AY318" s="240" t="str">
        <f t="shared" ca="1" si="500"/>
        <v>0,55320732909417-0,827933276670787i</v>
      </c>
      <c r="AZ318" s="240" t="str">
        <f t="shared" ca="1" si="501"/>
        <v>0,994547464566943-0,0488589838800811i</v>
      </c>
      <c r="BA318" s="240" t="str">
        <f t="shared" ca="1" si="502"/>
        <v>0,631695136760122+0,769722751239653i</v>
      </c>
      <c r="BB318" s="240" t="str">
        <f t="shared" ca="1" si="503"/>
        <v>-0,241946757327589+0,965905599011101i</v>
      </c>
      <c r="BC318" s="240" t="str">
        <f t="shared" ca="1" si="504"/>
        <v>-0,91995016688933+0,38105583583331i</v>
      </c>
      <c r="BD318" s="240" t="str">
        <f t="shared" ca="1" si="505"/>
        <v>-0,854080591839578-0,511916206253803i</v>
      </c>
      <c r="BE318" s="240" t="str">
        <f t="shared" ca="1" si="506"/>
        <v>-0,09760026218915-0,990952091880803i</v>
      </c>
      <c r="BF318" s="240" t="str">
        <f t="shared" ca="1" si="507"/>
        <v>0,737799775230885-0,668702737583439i</v>
      </c>
      <c r="BG318" s="240" t="str">
        <f t="shared" ca="1" si="508"/>
        <v>0,976613888108437+0,194260580499622i</v>
      </c>
      <c r="BH318" s="240" t="str">
        <f t="shared" ca="1" si="509"/>
        <v>0,425736652576641+0,900144522971265i</v>
      </c>
      <c r="BI318" s="240" t="str">
        <f t="shared" ca="1" si="510"/>
        <v>-0,469391832434835+0,878170352053516i</v>
      </c>
      <c r="BJ318" s="240" t="str">
        <f t="shared" ca="1" si="511"/>
        <v>-0,984969428808271+0,146106412916876i</v>
      </c>
      <c r="BK318" s="240" t="str">
        <f t="shared" ca="1" si="512"/>
        <v>-0,704099374940469-0,704099374939909i</v>
      </c>
      <c r="BL318" s="240" t="str">
        <f t="shared" ca="1" si="513"/>
        <v>0,146106412917045-0,984969428808247i</v>
      </c>
      <c r="BM318" s="240" t="str">
        <f t="shared" ca="1" si="514"/>
        <v>0,878170352053609-0,46939183243466i</v>
      </c>
      <c r="BN318" s="240" t="str">
        <f t="shared" ca="1" si="515"/>
        <v>0,900144522971192+0,425736652576795i</v>
      </c>
      <c r="BO318" s="240" t="str">
        <f t="shared" ca="1" si="516"/>
        <v>0,194260580499427+0,976613888108476i</v>
      </c>
      <c r="BP318" s="240" t="str">
        <f t="shared" ca="1" si="517"/>
        <v>-0,668702737583586+0,737799775230752i</v>
      </c>
      <c r="BQ318" s="240" t="str">
        <f t="shared" ca="1" si="518"/>
        <v>-0,990952091880781-0,0976002621893758i</v>
      </c>
      <c r="BR318" s="240" t="str">
        <f t="shared" ca="1" si="519"/>
        <v>-0,511916206253633-0,85408059183968i</v>
      </c>
      <c r="BS318" s="240" t="str">
        <f t="shared" ca="1" si="520"/>
        <v>0,381055835832578-0,919950166889633i</v>
      </c>
      <c r="BT318" s="240" t="str">
        <f t="shared" ca="1" si="521"/>
        <v>0,965905599010901-0,241946757328385i</v>
      </c>
      <c r="BU318" s="240" t="str">
        <f t="shared" ca="1" si="522"/>
        <v>0,769722751239527+0,631695136760275i</v>
      </c>
      <c r="BV318" s="240" t="str">
        <f t="shared" ca="1" si="523"/>
        <v>-0,0488589838802513+0,994547464566935i</v>
      </c>
      <c r="BW318" s="240" t="str">
        <f t="shared" ca="1" si="524"/>
        <v>-0,827933276670896+0,553207329094004i</v>
      </c>
      <c r="BX318" s="240" t="str">
        <f t="shared" ca="1" si="525"/>
        <v>-0,93753957027756-0,335457022204183i</v>
      </c>
      <c r="BY318" s="240" t="str">
        <f t="shared" ca="1" si="526"/>
        <v>-0,289050063225867-0,952870358722241i</v>
      </c>
      <c r="BZ318" s="240" t="str">
        <f t="shared" ca="1" si="527"/>
        <v>0,593165727023298-0,799791397720212i</v>
      </c>
      <c r="CA318" s="240" t="str">
        <f t="shared" ca="1" si="528"/>
        <v>0,995746885298834+4,34272147585119E-13i</v>
      </c>
      <c r="CB318" s="240" t="str">
        <f t="shared" ca="1" si="529"/>
        <v>0,593165727023373+0,799791397720157i</v>
      </c>
      <c r="CC318" s="240" t="str">
        <f t="shared" ca="1" si="530"/>
        <v>-0,289050063225831+0,952870358722251i</v>
      </c>
      <c r="CD318" s="240" t="str">
        <f t="shared" ca="1" si="531"/>
        <v>-0,937539570277528+0,335457022204271i</v>
      </c>
      <c r="CE318" s="240" t="str">
        <f t="shared" ca="1" si="532"/>
        <v>-0,827933276670917-0,553207329093973i</v>
      </c>
      <c r="CF318" s="240" t="str">
        <f t="shared" ca="1" si="533"/>
        <v>-0,0488589838803448-0,99454746456693i</v>
      </c>
      <c r="CG318" s="240" t="str">
        <f t="shared" ca="1" si="534"/>
        <v>0,769722751239504-0,631695136760304i</v>
      </c>
      <c r="CH318" s="240" t="str">
        <f t="shared" ca="1" si="535"/>
        <v>0,965905599010924+0,241946757328294i</v>
      </c>
      <c r="CI318" s="240" t="str">
        <f t="shared" ca="1" si="536"/>
        <v>0,381055835832665+0,919950166889597i</v>
      </c>
      <c r="CJ318" s="240" t="str">
        <f t="shared" ca="1" si="537"/>
        <v>-0,511916206253552+0,854080591839728i</v>
      </c>
      <c r="CK318" s="240" t="str">
        <f t="shared" ca="1" si="538"/>
        <v>-0,990952091880777+0,0976002621894127i</v>
      </c>
      <c r="CL318" s="240" t="str">
        <f t="shared" ca="1" si="539"/>
        <v>-0,668702737583656-0,737799775230688i</v>
      </c>
      <c r="CM318" s="240" t="str">
        <f t="shared" ca="1" si="540"/>
        <v>0,194260580499391-0,976613888108484i</v>
      </c>
      <c r="CN318" s="240" t="str">
        <f t="shared" ca="1" si="541"/>
        <v>0,900144522971152-0,425736652576879i</v>
      </c>
      <c r="CO318" s="240" t="str">
        <f t="shared" ca="1" si="542"/>
        <v>0,878170352053627+0,469391832434628i</v>
      </c>
      <c r="CP318" s="240" t="str">
        <f t="shared" ca="1" si="543"/>
        <v>0,146106412917138+0,984969428808233i</v>
      </c>
      <c r="CQ318" s="240" t="str">
        <f t="shared" ca="1" si="544"/>
        <v>-0,704099374940402+0,704099374939975i</v>
      </c>
      <c r="CR318" s="240" t="str">
        <f t="shared" ca="1" si="545"/>
        <v>-0,984969428808136-0,146106412917791i</v>
      </c>
      <c r="CS318" s="240" t="str">
        <f t="shared" ca="1" si="546"/>
        <v>-0,469391832434893-0,878170352053485i</v>
      </c>
      <c r="CT318" s="240" t="str">
        <f t="shared" ca="1" si="547"/>
        <v>0,425736652576557-0,900144522971304i</v>
      </c>
      <c r="CU318" s="240" t="str">
        <f t="shared" ca="1" si="548"/>
        <v>0,976613888108424-0,194260580499686i</v>
      </c>
      <c r="CV318" s="240" t="str">
        <f t="shared" ca="1" si="549"/>
        <v>0,737799775230929+0,66870273758339i</v>
      </c>
      <c r="CW318" s="240" t="str">
        <f t="shared" ca="1" si="550"/>
        <v>-0,0976002621891132+0,990952091880806i</v>
      </c>
      <c r="CX318" s="240" t="str">
        <f t="shared" ca="1" si="551"/>
        <v>-0,854080591839544+0,511916206253859i</v>
      </c>
      <c r="CY318" s="240" t="str">
        <f t="shared" ca="1" si="552"/>
        <v>-0,919950166889366-0,381055835833223i</v>
      </c>
      <c r="CZ318" s="240" t="str">
        <f t="shared" ca="1" si="553"/>
        <v>-0,241946757327653-0,965905599011085i</v>
      </c>
      <c r="DA318" s="240" t="str">
        <f t="shared" ca="1" si="554"/>
        <v>0,631695136760815-0,769722751239084i</v>
      </c>
      <c r="DB318" s="240" t="str">
        <f t="shared" ca="1" si="555"/>
        <v>0,994547464566948+0,0488589838799876i</v>
      </c>
      <c r="DC318" s="240" t="str">
        <f t="shared" ca="1" si="556"/>
        <v>0,553207329094224+0,82793327667075i</v>
      </c>
      <c r="DD318" s="240" t="str">
        <f t="shared" ca="1" si="557"/>
        <v>-0,335457022203935+0,937539570277648i</v>
      </c>
      <c r="DE318" s="240" t="str">
        <f t="shared" ca="1" si="558"/>
        <v>-0,952870358722165+0,289050063226119i</v>
      </c>
      <c r="DF318" s="240" t="str">
        <f t="shared" ca="1" si="559"/>
        <v>-0,79979139772037-0,593165727023086i</v>
      </c>
      <c r="DG318" s="240" t="str">
        <f t="shared" ca="1" si="560"/>
        <v>2,26895791774778E-13-0,995746885298834i</v>
      </c>
      <c r="DH318" s="240" t="str">
        <f t="shared" ca="1" si="561"/>
        <v>0,799791397720607-0,593165727022767i</v>
      </c>
      <c r="DI318" s="240" t="str">
        <f t="shared" ca="1" si="562"/>
        <v>0,952870358722049+0,289050063226499i</v>
      </c>
      <c r="DJ318" s="240" t="str">
        <f t="shared" ca="1" si="563"/>
        <v>0,335457022204466+0,937539570277458i</v>
      </c>
      <c r="DK318" s="240" t="str">
        <f t="shared" ca="1" si="564"/>
        <v>-0,553207329093754+0,827933276671064i</v>
      </c>
      <c r="DL318" s="240" t="str">
        <f t="shared" ca="1" si="565"/>
        <v>-0,994547464566917+0,0488589838806085i</v>
      </c>
      <c r="DM318" s="240" t="str">
        <f t="shared" ca="1" si="566"/>
        <v>-0,631695136760551-0,7697227512393i</v>
      </c>
      <c r="DN318" s="240" t="str">
        <f t="shared" ca="1" si="567"/>
        <v>0,241946757327984-0,965905599011003i</v>
      </c>
      <c r="DO318" s="240" t="str">
        <f t="shared" ca="1" si="568"/>
        <v>0,919950166889519-0,381055835832856i</v>
      </c>
      <c r="DP318" s="240" t="str">
        <f t="shared" ca="1" si="569"/>
        <v>0,85408059183934+0,511916206254199i</v>
      </c>
      <c r="DQ318" s="240" t="str">
        <f t="shared" ca="1" si="570"/>
        <v>0,0976002621887179+0,990952091880846i</v>
      </c>
      <c r="DR318" s="240" t="str">
        <f t="shared" ca="1" si="571"/>
        <v>-0,737799775231157+0,668702737583138i</v>
      </c>
      <c r="DS318" s="240" t="str">
        <f t="shared" ca="1" si="572"/>
        <v>-0,976613888108535-0,194260580499132i</v>
      </c>
      <c r="DT318" s="240" t="str">
        <f t="shared" ca="1" si="573"/>
        <v>-0,425736652577118-0,90014452297104i</v>
      </c>
      <c r="DU318" s="240" t="str">
        <f t="shared" ca="1" si="574"/>
        <v>0,469391832434345-0,878170352053779i</v>
      </c>
      <c r="DV318" s="240" t="str">
        <f t="shared" ca="1" si="575"/>
        <v>0,984969428808186-0,146106412917454i</v>
      </c>
      <c r="DW318" s="240" t="str">
        <f t="shared" ca="1" si="576"/>
        <v>0,704099374940122+0,704099374940256i</v>
      </c>
      <c r="DX318" s="240" t="str">
        <f t="shared" ca="1" si="577"/>
        <v>-0,14610641291753+0,984969428808175i</v>
      </c>
      <c r="DY318" s="240" t="str">
        <f t="shared" ca="1" si="578"/>
        <v>-0,878170352053815+0,469391832434278i</v>
      </c>
      <c r="DZ318" s="240" t="str">
        <f t="shared" ca="1" si="579"/>
        <v>-0,900144522971007-0,425736652577188i</v>
      </c>
      <c r="EA318" s="240" t="str">
        <f t="shared" ca="1" si="580"/>
        <v>-0,194260580499945-0,976613888108373i</v>
      </c>
      <c r="EB318" s="240" t="str">
        <f t="shared" ca="1" si="581"/>
        <v>0,668702737583195-0,737799775231106i</v>
      </c>
      <c r="EC318" s="240" t="str">
        <f t="shared" ca="1" si="582"/>
        <v>0,990952091880838+0,0976002621887941i</v>
      </c>
      <c r="ED318" s="240" t="str">
        <f t="shared" ca="1" si="583"/>
        <v>0,511916206254134+0,85408059183938i</v>
      </c>
      <c r="EE318" s="240" t="str">
        <f t="shared" ca="1" si="584"/>
        <v>-0,381055835833032+0,919950166889446i</v>
      </c>
      <c r="EF318" s="240" t="str">
        <f t="shared" ca="1" si="585"/>
        <v>-0,965905599011021+0,241946757327909i</v>
      </c>
      <c r="EG318" s="240" t="str">
        <f t="shared" ca="1" si="586"/>
        <v>-0,769722751239251-0,631695136760611i</v>
      </c>
      <c r="EH318" s="240" t="str">
        <f t="shared" ca="1" si="587"/>
        <v>0,048858983880685-0,994547464566914i</v>
      </c>
      <c r="EI318" s="240" t="str">
        <f t="shared" ca="1" si="588"/>
        <v>0,827933276671169-0,553207329093596i</v>
      </c>
      <c r="EJ318" s="240" t="str">
        <f t="shared" ca="1" si="589"/>
        <v>0,937539570277738+0,335457022203686i</v>
      </c>
      <c r="EK318" s="240" t="str">
        <f t="shared" ca="1" si="590"/>
        <v>0,289050063226426+0,952870358722071i</v>
      </c>
      <c r="EL318" s="240" t="str">
        <f t="shared" ca="1" si="591"/>
        <v>-0,593165727022829+0,799791397720561i</v>
      </c>
      <c r="EM318" s="240" t="str">
        <f t="shared" ca="1" si="592"/>
        <v>-0,995746885298834+3,70822213159491E-14i</v>
      </c>
      <c r="EN318" s="240"/>
      <c r="EO318" s="240"/>
      <c r="EP318" s="240"/>
    </row>
    <row r="319" spans="1:146">
      <c r="A319" s="268">
        <f t="shared" si="461"/>
        <v>4.2773437499999947E-3</v>
      </c>
      <c r="B319" s="267">
        <v>219</v>
      </c>
      <c r="C319" s="266">
        <f t="shared" si="462"/>
        <v>43800</v>
      </c>
      <c r="N319" s="265">
        <f t="shared" ca="1" si="463"/>
        <v>1.0041206169924779</v>
      </c>
      <c r="O319" s="240">
        <f t="shared" ca="1" si="464"/>
        <v>-0.99587938300752221</v>
      </c>
      <c r="P319" s="240" t="str">
        <f t="shared" ca="1" si="465"/>
        <v>-0,612696456834173-0,785097953940967i</v>
      </c>
      <c r="Q319" s="240" t="str">
        <f t="shared" ca="1" si="466"/>
        <v>0,241978951645093-0,966034125929403i</v>
      </c>
      <c r="R319" s="240" t="str">
        <f t="shared" ca="1" si="467"/>
        <v>0,910442647449474-0,403571469760483i</v>
      </c>
      <c r="S319" s="240" t="str">
        <f t="shared" ca="1" si="468"/>
        <v>0,878287204600431+0,469454291422077i</v>
      </c>
      <c r="T319" s="240" t="str">
        <f t="shared" ca="1" si="469"/>
        <v>0,170257420296375+0,981217690593411i</v>
      </c>
      <c r="U319" s="241" t="str">
        <f t="shared" ca="1" si="470"/>
        <v>-0,66879171760624+0,737897949557213i</v>
      </c>
      <c r="V319" s="240" t="str">
        <f t="shared" ca="1" si="471"/>
        <v>-0,993181004676464-0,0732614322088636i</v>
      </c>
      <c r="W319" s="240" t="str">
        <f t="shared" ca="1" si="472"/>
        <v>-0,553280940876908-0,828043444489361i</v>
      </c>
      <c r="X319" s="240" t="str">
        <f t="shared" ca="1" si="473"/>
        <v>0,312389178089155-0,945615538637255i</v>
      </c>
      <c r="Y319" s="240" t="str">
        <f t="shared" ca="1" si="474"/>
        <v>0,93766432270885-0,335501659337768i</v>
      </c>
      <c r="Z319" s="240" t="str">
        <f t="shared" ca="1" si="475"/>
        <v>0,841372247292553+0,532793099603704i</v>
      </c>
      <c r="AA319" s="240" t="str">
        <f t="shared" ca="1" si="476"/>
        <v>0,0976132492355247+0,991083951576821i</v>
      </c>
      <c r="AB319" s="240" t="str">
        <f t="shared" ca="1" si="477"/>
        <v>-0,721262738114725+0,6866992122514i</v>
      </c>
      <c r="AC319" s="240" t="str">
        <f t="shared" ca="1" si="478"/>
        <v>-0,985100492429257-0,146125854369025i</v>
      </c>
      <c r="AD319" s="240" t="str">
        <f t="shared" ca="1" si="479"/>
        <v>-0,490867147563313-0,866501695868219i</v>
      </c>
      <c r="AE319" s="240" t="str">
        <f t="shared" ca="1" si="480"/>
        <v>0,381106540510944-0,92007257881062i</v>
      </c>
      <c r="AF319" s="240" t="str">
        <f t="shared" ca="1" si="481"/>
        <v>0,959804713761772-0,265613736354364i</v>
      </c>
      <c r="AG319" s="240" t="str">
        <f t="shared" ca="1" si="482"/>
        <v>0,799897820877963+0,593244655815903i</v>
      </c>
      <c r="AH319" s="240" t="str">
        <f t="shared" ca="1" si="483"/>
        <v>0,0244401035191993+0,995579442756535i</v>
      </c>
      <c r="AI319" s="240" t="str">
        <f t="shared" ca="1" si="484"/>
        <v>-0,769825173353083+0,631779192417207i</v>
      </c>
      <c r="AJ319" s="240" t="str">
        <f t="shared" ca="1" si="485"/>
        <v>-0,971681635261889-0,218198407863634i</v>
      </c>
      <c r="AK319" s="240" t="str">
        <f t="shared" ca="1" si="486"/>
        <v>-0,425793302646789-0,900264299481315i</v>
      </c>
      <c r="AL319" s="240" t="str">
        <f t="shared" ca="1" si="487"/>
        <v>0,44775865356926-0,889543665962097i</v>
      </c>
      <c r="AM319" s="240" t="str">
        <f t="shared" ca="1" si="488"/>
        <v>0,976743839910805-0,194286429520277i</v>
      </c>
      <c r="AN319" s="240" t="str">
        <f t="shared" ca="1" si="489"/>
        <v>0,754088678866596+0,650481367838214i</v>
      </c>
      <c r="AO319" s="240" t="str">
        <f t="shared" ca="1" si="490"/>
        <v>-0,0488654852352571+0,994679802676301i</v>
      </c>
      <c r="AP319" s="240" t="str">
        <f t="shared" ca="1" si="491"/>
        <v>-0,814215859277567+0,573435506400097i</v>
      </c>
      <c r="AQ319" s="240" t="str">
        <f t="shared" ca="1" si="492"/>
        <v>-0,952997151123993-0,289088525280747i</v>
      </c>
      <c r="AR319" s="240" t="str">
        <f t="shared" ca="1" si="493"/>
        <v>-0,952997151123993-0,289088525280747i</v>
      </c>
      <c r="AS319" s="240" t="str">
        <f t="shared" ca="1" si="494"/>
        <v>0,511984323689292-0,854194238915167i</v>
      </c>
      <c r="AT319" s="240" t="str">
        <f t="shared" ca="1" si="495"/>
        <v>0,988389906563743-0,121906267691038i</v>
      </c>
      <c r="AU319" s="240" t="str">
        <f t="shared" ca="1" si="496"/>
        <v>0,704193064968359+0,70419306496863i</v>
      </c>
      <c r="AV319" s="240" t="str">
        <f t="shared" ca="1" si="497"/>
        <v>-0,12190626769139+0,988389906563699i</v>
      </c>
      <c r="AW319" s="240" t="str">
        <f t="shared" ca="1" si="498"/>
        <v>-0,85419423891484+0,511984323689838i</v>
      </c>
      <c r="AX319" s="240" t="str">
        <f t="shared" ca="1" si="499"/>
        <v>-0,929148292853984-0,358412046931976i</v>
      </c>
      <c r="AY319" s="240" t="str">
        <f t="shared" ca="1" si="500"/>
        <v>-0,289088525280408-0,952997151124096i</v>
      </c>
      <c r="AZ319" s="240" t="str">
        <f t="shared" ca="1" si="501"/>
        <v>0,573435506399577-0,814215859277934i</v>
      </c>
      <c r="BA319" s="240" t="str">
        <f t="shared" ca="1" si="502"/>
        <v>0,994679802676319-0,0488654852349028i</v>
      </c>
      <c r="BB319" s="240" t="str">
        <f t="shared" ca="1" si="503"/>
        <v>0,650481367837924+0,754088678866846i</v>
      </c>
      <c r="BC319" s="240" t="str">
        <f t="shared" ca="1" si="504"/>
        <v>-0,194286429520624+0,976743839910737i</v>
      </c>
      <c r="BD319" s="240" t="str">
        <f t="shared" ca="1" si="505"/>
        <v>-0,889543665961805+0,447758653569841i</v>
      </c>
      <c r="BE319" s="240" t="str">
        <f t="shared" ca="1" si="506"/>
        <v>-0,900264299481158-0,425793302647123i</v>
      </c>
      <c r="BF319" s="240" t="str">
        <f t="shared" ca="1" si="507"/>
        <v>-0,218198407863287-0,971681635261967i</v>
      </c>
      <c r="BG319" s="240" t="str">
        <f t="shared" ca="1" si="508"/>
        <v>0,631779192416727-0,769825173353478i</v>
      </c>
      <c r="BH319" s="240" t="str">
        <f t="shared" ca="1" si="509"/>
        <v>0,995579442756526+0,0244401035195539i</v>
      </c>
      <c r="BI319" s="240" t="str">
        <f t="shared" ca="1" si="510"/>
        <v>0,593244655815789+0,799897820878048i</v>
      </c>
      <c r="BJ319" s="240" t="str">
        <f t="shared" ca="1" si="511"/>
        <v>-0,265613736354801+0,959804713761652i</v>
      </c>
      <c r="BK319" s="240" t="str">
        <f t="shared" ca="1" si="512"/>
        <v>-0,920072578810528+0,381106540511165i</v>
      </c>
      <c r="BL319" s="240" t="str">
        <f t="shared" ca="1" si="513"/>
        <v>-0,866501695868184-0,490867147563376i</v>
      </c>
      <c r="BM319" s="240" t="str">
        <f t="shared" ca="1" si="514"/>
        <v>-0,146125854368645-0,985100492429314i</v>
      </c>
      <c r="BN319" s="240" t="str">
        <f t="shared" ca="1" si="515"/>
        <v>0,686699212251165-0,721262738114949i</v>
      </c>
      <c r="BO319" s="240" t="str">
        <f t="shared" ca="1" si="516"/>
        <v>0,991083951576828+0,0976132492354553i</v>
      </c>
      <c r="BP319" s="240" t="str">
        <f t="shared" ca="1" si="517"/>
        <v>0,532793099603494+0,841372247292686i</v>
      </c>
      <c r="BQ319" s="240" t="str">
        <f t="shared" ca="1" si="518"/>
        <v>-0,335501659338202+0,937664322708696i</v>
      </c>
      <c r="BR319" s="240" t="str">
        <f t="shared" ca="1" si="519"/>
        <v>-0,945615538637177+0,312389178089389i</v>
      </c>
      <c r="BS319" s="240" t="str">
        <f t="shared" ca="1" si="520"/>
        <v>-0,828043444489321-0,553280940876967i</v>
      </c>
      <c r="BT319" s="240" t="str">
        <f t="shared" ca="1" si="521"/>
        <v>-0,0732614322084815-0,993181004676492i</v>
      </c>
      <c r="BU319" s="240" t="str">
        <f t="shared" ca="1" si="522"/>
        <v>0,737897949556995-0,668791717606481i</v>
      </c>
      <c r="BV319" s="240" t="str">
        <f t="shared" ca="1" si="523"/>
        <v>0,981217690593423+0,170257420296311i</v>
      </c>
      <c r="BW319" s="240" t="str">
        <f t="shared" ca="1" si="524"/>
        <v>0,469454291421858+0,878287204600548i</v>
      </c>
      <c r="BX319" s="240" t="str">
        <f t="shared" ca="1" si="525"/>
        <v>-0,403571469759973+0,9104426474497i</v>
      </c>
      <c r="BY319" s="240" t="str">
        <f t="shared" ca="1" si="526"/>
        <v>-0,966034125929343+0,24197895164533i</v>
      </c>
      <c r="BZ319" s="240" t="str">
        <f t="shared" ca="1" si="527"/>
        <v>-0,785097953940918-0,612696456834236i</v>
      </c>
      <c r="CA319" s="240" t="str">
        <f t="shared" ca="1" si="528"/>
        <v>3,830888609803E-13-0,995879383007522i</v>
      </c>
      <c r="CB319" s="240" t="str">
        <f t="shared" ca="1" si="529"/>
        <v>0,785097953940762-0,612696456834435i</v>
      </c>
      <c r="CC319" s="240" t="str">
        <f t="shared" ca="1" si="530"/>
        <v>0,966034125929418+0,241978951645031i</v>
      </c>
      <c r="CD319" s="240" t="str">
        <f t="shared" ca="1" si="531"/>
        <v>0,403571469760256+0,910442647449575i</v>
      </c>
      <c r="CE319" s="240" t="str">
        <f t="shared" ca="1" si="532"/>
        <v>-0,469454291421585+0,878287204600694i</v>
      </c>
      <c r="CF319" s="240" t="str">
        <f t="shared" ca="1" si="533"/>
        <v>-0,981217690593369+0,170257420296615i</v>
      </c>
      <c r="CG319" s="240" t="str">
        <f t="shared" ca="1" si="534"/>
        <v>-0,737897949557164-0,668791717606294i</v>
      </c>
      <c r="CH319" s="240" t="str">
        <f t="shared" ca="1" si="535"/>
        <v>0,0732614322092456-0,993181004676435i</v>
      </c>
      <c r="CI319" s="240" t="str">
        <f t="shared" ca="1" si="536"/>
        <v>0,828043444489181-0,553280940877178i</v>
      </c>
      <c r="CJ319" s="240" t="str">
        <f t="shared" ca="1" si="537"/>
        <v>0,945615538637275+0,312389178089096i</v>
      </c>
      <c r="CK319" s="240" t="str">
        <f t="shared" ca="1" si="538"/>
        <v>0,335501659337534+0,937664322708935i</v>
      </c>
      <c r="CL319" s="240" t="str">
        <f t="shared" ca="1" si="539"/>
        <v>-0,532793099603233+0,841372247292852i</v>
      </c>
      <c r="CM319" s="240" t="str">
        <f t="shared" ca="1" si="540"/>
        <v>-0,991083951576797+0,0976132492357632i</v>
      </c>
      <c r="CN319" s="240" t="str">
        <f t="shared" ca="1" si="541"/>
        <v>-0,686699212251348-0,721262738114774i</v>
      </c>
      <c r="CO319" s="240" t="str">
        <f t="shared" ca="1" si="542"/>
        <v>0,146125854369403-0,985100492429201i</v>
      </c>
      <c r="CP319" s="240" t="str">
        <f t="shared" ca="1" si="543"/>
        <v>0,866501695868058-0,490867147563596i</v>
      </c>
      <c r="CQ319" s="240" t="str">
        <f t="shared" ca="1" si="544"/>
        <v>0,920072578810647+0,381106540510879i</v>
      </c>
      <c r="CR319" s="240" t="str">
        <f t="shared" ca="1" si="545"/>
        <v>0,265613736354117+0,959804713761841i</v>
      </c>
      <c r="CS319" s="240" t="str">
        <f t="shared" ca="1" si="546"/>
        <v>-0,593244655816359+0,799897820877625i</v>
      </c>
      <c r="CT319" s="240" t="str">
        <f t="shared" ca="1" si="547"/>
        <v>-0,99557944275652+0,0244401035198349i</v>
      </c>
      <c r="CU319" s="240" t="str">
        <f t="shared" ca="1" si="548"/>
        <v>-0,631779192416922-0,769825173353317i</v>
      </c>
      <c r="CV319" s="240" t="str">
        <f t="shared" ca="1" si="549"/>
        <v>0,218198407863952-0,971681635261818i</v>
      </c>
      <c r="CW319" s="240" t="str">
        <f t="shared" ca="1" si="550"/>
        <v>0,900264299481049-0,425793302647352i</v>
      </c>
      <c r="CX319" s="240" t="str">
        <f t="shared" ca="1" si="551"/>
        <v>0,889543665961944+0,447758653569564i</v>
      </c>
      <c r="CY319" s="240" t="str">
        <f t="shared" ca="1" si="552"/>
        <v>0,194286429519928+0,976743839910875i</v>
      </c>
      <c r="CZ319" s="240" t="str">
        <f t="shared" ca="1" si="553"/>
        <v>-0,650481367837711+0,754088678867031i</v>
      </c>
      <c r="DA319" s="240" t="str">
        <f t="shared" ca="1" si="554"/>
        <v>-0,994679802676332-0,048865485234622i</v>
      </c>
      <c r="DB319" s="240" t="str">
        <f t="shared" ca="1" si="555"/>
        <v>-0,573435506399783-0,814215859277789i</v>
      </c>
      <c r="DC319" s="240" t="str">
        <f t="shared" ca="1" si="556"/>
        <v>0,289088525281059-0,952997151123898i</v>
      </c>
      <c r="DD319" s="240" t="str">
        <f t="shared" ca="1" si="557"/>
        <v>0,929148292853894-0,358412046932212i</v>
      </c>
      <c r="DE319" s="240" t="str">
        <f t="shared" ca="1" si="558"/>
        <v>0,854194238914998+0,511984323689573i</v>
      </c>
      <c r="DF319" s="240" t="str">
        <f t="shared" ca="1" si="559"/>
        <v>0,121906267690685+0,988389906563786i</v>
      </c>
      <c r="DG319" s="240" t="str">
        <f t="shared" ca="1" si="560"/>
        <v>-0,70419306496816+0,704193064968828i</v>
      </c>
      <c r="DH319" s="240" t="str">
        <f t="shared" ca="1" si="561"/>
        <v>-0,988389906563784-0,121906267690702i</v>
      </c>
      <c r="DI319" s="240" t="str">
        <f t="shared" ca="1" si="562"/>
        <v>-0,511984323689509-0,854194238915036i</v>
      </c>
      <c r="DJ319" s="240" t="str">
        <f t="shared" ca="1" si="563"/>
        <v>0,358412046932281-0,929148292853867i</v>
      </c>
      <c r="DK319" s="240" t="str">
        <f t="shared" ca="1" si="564"/>
        <v>0,952997151123919-0,289088525280989i</v>
      </c>
      <c r="DL319" s="240" t="str">
        <f t="shared" ca="1" si="565"/>
        <v>0,814215859277746+0,573435506399844i</v>
      </c>
      <c r="DM319" s="240" t="str">
        <f t="shared" ca="1" si="566"/>
        <v>0,0488654852344919+0,994679802676339i</v>
      </c>
      <c r="DN319" s="240" t="str">
        <f t="shared" ca="1" si="567"/>
        <v>-0,754088678867078+0,650481367837655i</v>
      </c>
      <c r="DO319" s="240" t="str">
        <f t="shared" ca="1" si="568"/>
        <v>-0,976743839910872-0,194286429519945i</v>
      </c>
      <c r="DP319" s="240" t="str">
        <f t="shared" ca="1" si="569"/>
        <v>-0,447758653569498-0,889543665961976i</v>
      </c>
      <c r="DQ319" s="240" t="str">
        <f t="shared" ca="1" si="570"/>
        <v>0,425793302647417-0,900264299481018i</v>
      </c>
      <c r="DR319" s="240" t="str">
        <f t="shared" ca="1" si="571"/>
        <v>0,971681635261834-0,21819840786388i</v>
      </c>
      <c r="DS319" s="240" t="str">
        <f t="shared" ca="1" si="572"/>
        <v>0,76982517335327+0,631779192416979i</v>
      </c>
      <c r="DT319" s="240" t="str">
        <f t="shared" ca="1" si="573"/>
        <v>-0,0244401035199652+0,995579442756517i</v>
      </c>
      <c r="DU319" s="240" t="str">
        <f t="shared" ca="1" si="574"/>
        <v>-0,799897820877669+0,5932446558163i</v>
      </c>
      <c r="DV319" s="240" t="str">
        <f t="shared" ca="1" si="575"/>
        <v>-0,959804713761836-0,265613736354134i</v>
      </c>
      <c r="DW319" s="240" t="str">
        <f t="shared" ca="1" si="576"/>
        <v>-0,381106540510811-0,920072578810674i</v>
      </c>
      <c r="DX319" s="240" t="str">
        <f t="shared" ca="1" si="577"/>
        <v>0,49086714756366-0,866501695868022i</v>
      </c>
      <c r="DY319" s="240" t="str">
        <f t="shared" ca="1" si="578"/>
        <v>0,98510049242922-0,146125854369275i</v>
      </c>
      <c r="DZ319" s="240" t="str">
        <f t="shared" ca="1" si="579"/>
        <v>0,721262738114724+0,686699212251401i</v>
      </c>
      <c r="EA319" s="240" t="str">
        <f t="shared" ca="1" si="580"/>
        <v>-0,0976132492358929+0,991083951576784i</v>
      </c>
      <c r="EB319" s="240" t="str">
        <f t="shared" ca="1" si="581"/>
        <v>-0,841372247292346+0,532793099604031i</v>
      </c>
      <c r="EC319" s="240" t="str">
        <f t="shared" ca="1" si="582"/>
        <v>-0,937664322708929-0,335501659337549i</v>
      </c>
      <c r="ED319" s="240" t="str">
        <f t="shared" ca="1" si="583"/>
        <v>-0,312389178089026-0,945615538637298i</v>
      </c>
      <c r="EE319" s="240" t="str">
        <f t="shared" ca="1" si="584"/>
        <v>0,553280940877239-0,82804344448914i</v>
      </c>
      <c r="EF319" s="240" t="str">
        <f t="shared" ca="1" si="585"/>
        <v>0,993181004676445-0,0732614322091157i</v>
      </c>
      <c r="EG319" s="240" t="str">
        <f t="shared" ca="1" si="586"/>
        <v>0,668791717606239+0,737897949557214i</v>
      </c>
      <c r="EH319" s="240" t="str">
        <f t="shared" ca="1" si="587"/>
        <v>-0,170257420296744+0,981217690593347i</v>
      </c>
      <c r="EI319" s="240" t="str">
        <f t="shared" ca="1" si="588"/>
        <v>-0,878287204600249+0,469454291422419i</v>
      </c>
      <c r="EJ319" s="240" t="str">
        <f t="shared" ca="1" si="589"/>
        <v>-0,910442647449568-0,403571469760272i</v>
      </c>
      <c r="EK319" s="240" t="str">
        <f t="shared" ca="1" si="590"/>
        <v>-0,241978951644959-0,966034125929436i</v>
      </c>
      <c r="EL319" s="240" t="str">
        <f t="shared" ca="1" si="591"/>
        <v>0,612696456834494-0,785097953940718i</v>
      </c>
      <c r="EM319" s="240" t="str">
        <f t="shared" ca="1" si="592"/>
        <v>0,995879383007522-2,52787678295915E-13i</v>
      </c>
      <c r="EN319" s="240"/>
      <c r="EO319" s="240"/>
      <c r="EP319" s="240"/>
    </row>
    <row r="320" spans="1:146">
      <c r="A320" s="268">
        <f t="shared" si="461"/>
        <v>4.2968749999999943E-3</v>
      </c>
      <c r="B320" s="267">
        <v>220</v>
      </c>
      <c r="C320" s="266">
        <f t="shared" si="462"/>
        <v>44000</v>
      </c>
      <c r="N320" s="265">
        <f t="shared" ca="1" si="463"/>
        <v>1.003998558001564</v>
      </c>
      <c r="O320" s="240">
        <f t="shared" ca="1" si="464"/>
        <v>-0.99600144199843599</v>
      </c>
      <c r="P320" s="240" t="str">
        <f t="shared" ca="1" si="465"/>
        <v>-0,631856625821117-0,769919526229149i</v>
      </c>
      <c r="Q320" s="240" t="str">
        <f t="shared" ca="1" si="466"/>
        <v>0,194310242048017-0,976863553572455i</v>
      </c>
      <c r="R320" s="240" t="str">
        <f t="shared" ca="1" si="467"/>
        <v>0,878394851020031-0,469511829632077i</v>
      </c>
      <c r="S320" s="240" t="str">
        <f t="shared" ca="1" si="468"/>
        <v>0,920185346614072+0,381153250464566i</v>
      </c>
      <c r="T320" s="240" t="str">
        <f t="shared" ca="1" si="469"/>
        <v>0,289123957135509+0,953113954295744i</v>
      </c>
      <c r="U320" s="241" t="str">
        <f t="shared" ca="1" si="470"/>
        <v>-0,553348753218965+0,828144932831194i</v>
      </c>
      <c r="V320" s="240" t="str">
        <f t="shared" ca="1" si="471"/>
        <v>-0,991205422820328+0,0976252131088071i</v>
      </c>
      <c r="W320" s="240" t="str">
        <f t="shared" ca="1" si="472"/>
        <v>-0,704279373708704-0,704279373708644i</v>
      </c>
      <c r="X320" s="240" t="str">
        <f t="shared" ca="1" si="473"/>
        <v>0,0976252131088192-0,991205422820326i</v>
      </c>
      <c r="Y320" s="240" t="str">
        <f t="shared" ca="1" si="474"/>
        <v>0,8281449328312-0,553348753218954i</v>
      </c>
      <c r="Z320" s="240" t="str">
        <f t="shared" ca="1" si="475"/>
        <v>0,953113954295739+0,289123957135524i</v>
      </c>
      <c r="AA320" s="240" t="str">
        <f t="shared" ca="1" si="476"/>
        <v>0,381153250464559+0,920185346614075i</v>
      </c>
      <c r="AB320" s="240" t="str">
        <f t="shared" ca="1" si="477"/>
        <v>-0,469511829632085+0,878394851020027i</v>
      </c>
      <c r="AC320" s="240" t="str">
        <f t="shared" ca="1" si="478"/>
        <v>-0,976863553572457+0,194310242048007i</v>
      </c>
      <c r="AD320" s="240" t="str">
        <f t="shared" ca="1" si="479"/>
        <v>-0,769919526229117-0,631856625821156i</v>
      </c>
      <c r="AE320" s="240" t="str">
        <f t="shared" ca="1" si="480"/>
        <v>1,22019563440478E-14-0,996001441998436i</v>
      </c>
      <c r="AF320" s="240" t="str">
        <f t="shared" ca="1" si="481"/>
        <v>0,769919526229132-0,631856625821137i</v>
      </c>
      <c r="AG320" s="240" t="str">
        <f t="shared" ca="1" si="482"/>
        <v>0,976863553572452+0,194310242048031i</v>
      </c>
      <c r="AH320" s="240" t="str">
        <f t="shared" ca="1" si="483"/>
        <v>0,469511829632325+0,878394851019899i</v>
      </c>
      <c r="AI320" s="240" t="str">
        <f t="shared" ca="1" si="484"/>
        <v>-0,381153250464672+0,920185346614028i</v>
      </c>
      <c r="AJ320" s="240" t="str">
        <f t="shared" ca="1" si="485"/>
        <v>-0,953113954295633+0,289123957135872i</v>
      </c>
      <c r="AK320" s="240" t="str">
        <f t="shared" ca="1" si="486"/>
        <v>-0,828144932831183-0,55334875321898i</v>
      </c>
      <c r="AL320" s="240" t="str">
        <f t="shared" ca="1" si="487"/>
        <v>-0,097625213108295-0,991205422820377i</v>
      </c>
      <c r="AM320" s="240" t="str">
        <f t="shared" ca="1" si="488"/>
        <v>0,704279373708646-0,704279373708701i</v>
      </c>
      <c r="AN320" s="240" t="str">
        <f t="shared" ca="1" si="489"/>
        <v>0,991205422820287+0,0976252131092188i</v>
      </c>
      <c r="AO320" s="240" t="str">
        <f t="shared" ca="1" si="490"/>
        <v>0,553348753219032+0,828144932831148i</v>
      </c>
      <c r="AP320" s="240" t="str">
        <f t="shared" ca="1" si="491"/>
        <v>-0,289123957135813+0,953113954295651i</v>
      </c>
      <c r="AQ320" s="240" t="str">
        <f t="shared" ca="1" si="492"/>
        <v>-0,920185346614004+0,38115325046473i</v>
      </c>
      <c r="AR320" s="240" t="str">
        <f t="shared" ca="1" si="493"/>
        <v>-0,920185346614004+0,38115325046473i</v>
      </c>
      <c r="AS320" s="240" t="str">
        <f t="shared" ca="1" si="494"/>
        <v>-0,194310242048286-0,976863553572402i</v>
      </c>
      <c r="AT320" s="240" t="str">
        <f t="shared" ca="1" si="495"/>
        <v>0,631856625821242-0,769919526229046i</v>
      </c>
      <c r="AU320" s="240" t="str">
        <f t="shared" ca="1" si="496"/>
        <v>0,996001441998436-3,71908977386305E-13i</v>
      </c>
      <c r="AV320" s="240" t="str">
        <f t="shared" ca="1" si="497"/>
        <v>0,631856625821051+0,769919526229203i</v>
      </c>
      <c r="AW320" s="240" t="str">
        <f t="shared" ca="1" si="498"/>
        <v>-0,194310242047557+0,976863553572547i</v>
      </c>
      <c r="AX320" s="240" t="str">
        <f t="shared" ca="1" si="499"/>
        <v>-0,878394851020044+0,469511829632052i</v>
      </c>
      <c r="AY320" s="240" t="str">
        <f t="shared" ca="1" si="500"/>
        <v>-0,920185346613909-0,381153250464958i</v>
      </c>
      <c r="AZ320" s="240" t="str">
        <f t="shared" ca="1" si="501"/>
        <v>-0,289123957135576-0,953113954295723i</v>
      </c>
      <c r="BA320" s="240" t="str">
        <f t="shared" ca="1" si="502"/>
        <v>0,553348753219237-0,828144932831011i</v>
      </c>
      <c r="BB320" s="240" t="str">
        <f t="shared" ca="1" si="503"/>
        <v>0,991205422820311-0,097625213108973i</v>
      </c>
      <c r="BC320" s="240" t="str">
        <f t="shared" ca="1" si="504"/>
        <v>0,704279373708472+0,704279373708876i</v>
      </c>
      <c r="BD320" s="240" t="str">
        <f t="shared" ca="1" si="505"/>
        <v>-0,0976252131085548+0,991205422820353i</v>
      </c>
      <c r="BE320" s="240" t="str">
        <f t="shared" ca="1" si="506"/>
        <v>-0,828144932831328+0,553348753218763i</v>
      </c>
      <c r="BF320" s="240" t="str">
        <f t="shared" ca="1" si="507"/>
        <v>-0,953113954295845-0,289123957135174i</v>
      </c>
      <c r="BG320" s="240" t="str">
        <f t="shared" ca="1" si="508"/>
        <v>-0,381153250464431-0,920185346614128i</v>
      </c>
      <c r="BH320" s="240" t="str">
        <f t="shared" ca="1" si="509"/>
        <v>0,469511829631682-0,878394851020243i</v>
      </c>
      <c r="BI320" s="240" t="str">
        <f t="shared" ca="1" si="510"/>
        <v>0,976863553572464-0,194310242047969i</v>
      </c>
      <c r="BJ320" s="240" t="str">
        <f t="shared" ca="1" si="511"/>
        <v>0,769919526229469+0,631856625820727i</v>
      </c>
      <c r="BK320" s="240" t="str">
        <f t="shared" ca="1" si="512"/>
        <v>7,66263852748284E-14+0,996001441998436i</v>
      </c>
      <c r="BL320" s="240" t="str">
        <f t="shared" ca="1" si="513"/>
        <v>-0,76991952622939+0,631856625820823i</v>
      </c>
      <c r="BM320" s="240" t="str">
        <f t="shared" ca="1" si="514"/>
        <v>-0,976863553572483-0,194310242047874i</v>
      </c>
      <c r="BN320" s="240" t="str">
        <f t="shared" ca="1" si="515"/>
        <v>-0,469511829631767-0,878394851020197i</v>
      </c>
      <c r="BO320" s="240" t="str">
        <f t="shared" ca="1" si="516"/>
        <v>0,381153250464316-0,920185346614175i</v>
      </c>
      <c r="BP320" s="240" t="str">
        <f t="shared" ca="1" si="517"/>
        <v>0,953113954295808-0,289123957135294i</v>
      </c>
      <c r="BQ320" s="240" t="str">
        <f t="shared" ca="1" si="518"/>
        <v>0,828144932831382+0,553348753218683i</v>
      </c>
      <c r="BR320" s="240" t="str">
        <f t="shared" ca="1" si="519"/>
        <v>0,0976252131086509+0,991205422820343i</v>
      </c>
      <c r="BS320" s="240" t="str">
        <f t="shared" ca="1" si="520"/>
        <v>-0,704279373708384+0,704279373708964i</v>
      </c>
      <c r="BT320" s="240" t="str">
        <f t="shared" ca="1" si="521"/>
        <v>-0,991205422820324-0,0976252131088486i</v>
      </c>
      <c r="BU320" s="240" t="str">
        <f t="shared" ca="1" si="522"/>
        <v>-0,553348753219318-0,828144932830957i</v>
      </c>
      <c r="BV320" s="240" t="str">
        <f t="shared" ca="1" si="523"/>
        <v>0,289123957135484-0,953113954295751i</v>
      </c>
      <c r="BW320" s="240" t="str">
        <f t="shared" ca="1" si="524"/>
        <v>0,920185346614252-0,381153250464132i</v>
      </c>
      <c r="BX320" s="240" t="str">
        <f t="shared" ca="1" si="525"/>
        <v>0,878394851020103+0,469511829631942i</v>
      </c>
      <c r="BY320" s="240" t="str">
        <f t="shared" ca="1" si="526"/>
        <v>0,194310242047679+0,976863553572522i</v>
      </c>
      <c r="BZ320" s="240" t="str">
        <f t="shared" ca="1" si="527"/>
        <v>-0,631856625820977+0,769919526229264i</v>
      </c>
      <c r="CA320" s="240" t="str">
        <f t="shared" ca="1" si="528"/>
        <v>-0,996001441998436-2,75272333990135E-13i</v>
      </c>
      <c r="CB320" s="240" t="str">
        <f t="shared" ca="1" si="529"/>
        <v>-0,631856625821339-0,769919526228967i</v>
      </c>
      <c r="CC320" s="240" t="str">
        <f t="shared" ca="1" si="530"/>
        <v>0,194310242048163-0,976863553572426i</v>
      </c>
      <c r="CD320" s="240" t="str">
        <f t="shared" ca="1" si="531"/>
        <v>0,878394851019883-0,469511829632355i</v>
      </c>
      <c r="CE320" s="240" t="str">
        <f t="shared" ca="1" si="532"/>
        <v>0,920185346614041+0,38115325046464i</v>
      </c>
      <c r="CF320" s="240" t="str">
        <f t="shared" ca="1" si="533"/>
        <v>0,289123957135932+0,953113954295615i</v>
      </c>
      <c r="CG320" s="240" t="str">
        <f t="shared" ca="1" si="534"/>
        <v>-0,553348753218929+0,828144932831217i</v>
      </c>
      <c r="CH320" s="240" t="str">
        <f t="shared" ca="1" si="535"/>
        <v>-0,991205422820371+0,0976252131083571i</v>
      </c>
      <c r="CI320" s="240" t="str">
        <f t="shared" ca="1" si="536"/>
        <v>-0,704279373708715-0,704279373708633i</v>
      </c>
      <c r="CJ320" s="240" t="str">
        <f t="shared" ca="1" si="537"/>
        <v>0,0976252131091988-0,991205422820289i</v>
      </c>
      <c r="CK320" s="240" t="str">
        <f t="shared" ca="1" si="538"/>
        <v>0,828144932831121-0,553348753219072i</v>
      </c>
      <c r="CL320" s="240" t="str">
        <f t="shared" ca="1" si="539"/>
        <v>0,953113954295665+0,289123957135767i</v>
      </c>
      <c r="CM320" s="240" t="str">
        <f t="shared" ca="1" si="540"/>
        <v>0,381153250464801+0,920185346613974i</v>
      </c>
      <c r="CN320" s="240" t="str">
        <f t="shared" ca="1" si="541"/>
        <v>-0,469511829632203+0,878394851019965i</v>
      </c>
      <c r="CO320" s="240" t="str">
        <f t="shared" ca="1" si="542"/>
        <v>-0,976863553572392+0,194310242048333i</v>
      </c>
      <c r="CP320" s="240" t="str">
        <f t="shared" ca="1" si="543"/>
        <v>-0,769919526229076-0,631856625821205i</v>
      </c>
      <c r="CQ320" s="240" t="str">
        <f t="shared" ca="1" si="544"/>
        <v>-4,48535362661133E-13-0,996001441998436i</v>
      </c>
      <c r="CR320" s="240" t="str">
        <f t="shared" ca="1" si="545"/>
        <v>0,769919526229154-0,63185662582111i</v>
      </c>
      <c r="CS320" s="240" t="str">
        <f t="shared" ca="1" si="546"/>
        <v>0,976863553572369+0,194310242048453i</v>
      </c>
      <c r="CT320" s="240" t="str">
        <f t="shared" ca="1" si="547"/>
        <v>0,469511829632095+0,878394851020021i</v>
      </c>
      <c r="CU320" s="240" t="str">
        <f t="shared" ca="1" si="548"/>
        <v>-0,381153250464913+0,920185346613928i</v>
      </c>
      <c r="CV320" s="240" t="str">
        <f t="shared" ca="1" si="549"/>
        <v>-0,953113954295701+0,28912395713565i</v>
      </c>
      <c r="CW320" s="240" t="str">
        <f t="shared" ca="1" si="550"/>
        <v>-0,828144932831053-0,553348753219174i</v>
      </c>
      <c r="CX320" s="240" t="str">
        <f t="shared" ca="1" si="551"/>
        <v>-0,0976252131090211-0,991205422820307i</v>
      </c>
      <c r="CY320" s="240" t="str">
        <f t="shared" ca="1" si="552"/>
        <v>0,704279373708842-0,704279373708506i</v>
      </c>
      <c r="CZ320" s="240" t="str">
        <f t="shared" ca="1" si="553"/>
        <v>0,99120542282036+0,0976252131084785i</v>
      </c>
      <c r="DA320" s="240" t="str">
        <f t="shared" ca="1" si="554"/>
        <v>0,553348753218827+0,828144932831285i</v>
      </c>
      <c r="DB320" s="240" t="str">
        <f t="shared" ca="1" si="555"/>
        <v>-0,289123957135128+0,953113954295859i</v>
      </c>
      <c r="DC320" s="240" t="str">
        <f t="shared" ca="1" si="556"/>
        <v>-0,92018534661411+0,381153250464476i</v>
      </c>
      <c r="DD320" s="240" t="str">
        <f t="shared" ca="1" si="557"/>
        <v>-0,878394851019798-0,469511829632512i</v>
      </c>
      <c r="DE320" s="240" t="str">
        <f t="shared" ca="1" si="558"/>
        <v>-0,194310242048044-0,976863553572449i</v>
      </c>
      <c r="DF320" s="240" t="str">
        <f t="shared" ca="1" si="559"/>
        <v>0,631856625821477-0,769919526228853i</v>
      </c>
      <c r="DG320" s="240" t="str">
        <f t="shared" ca="1" si="560"/>
        <v>0,996001441998436-1,53252770549656E-13i</v>
      </c>
      <c r="DH320" s="240" t="str">
        <f t="shared" ca="1" si="561"/>
        <v>0,631856625820838+0,769919526229377i</v>
      </c>
      <c r="DI320" s="240" t="str">
        <f t="shared" ca="1" si="562"/>
        <v>-0,194310242047854+0,976863553572487i</v>
      </c>
      <c r="DJ320" s="240" t="str">
        <f t="shared" ca="1" si="563"/>
        <v>-0,878394851020161+0,469511829631834i</v>
      </c>
      <c r="DK320" s="240" t="str">
        <f t="shared" ca="1" si="564"/>
        <v>-0,920185346614183-0,381153250464297i</v>
      </c>
      <c r="DL320" s="240" t="str">
        <f t="shared" ca="1" si="565"/>
        <v>-0,289123957135367-0,953113954295786i</v>
      </c>
      <c r="DM320" s="240" t="str">
        <f t="shared" ca="1" si="566"/>
        <v>0,553348753218619-0,828144932831424i</v>
      </c>
      <c r="DN320" s="240" t="str">
        <f t="shared" ca="1" si="567"/>
        <v>0,991205422820341-0,0976252131086709i</v>
      </c>
      <c r="DO320" s="240" t="str">
        <f t="shared" ca="1" si="568"/>
        <v>0,704279373709018+0,70427937370833i</v>
      </c>
      <c r="DP320" s="240" t="str">
        <f t="shared" ca="1" si="569"/>
        <v>-0,0976252131088287+0,991205422820326i</v>
      </c>
      <c r="DQ320" s="240" t="str">
        <f t="shared" ca="1" si="570"/>
        <v>-0,828144932831449+0,553348753218581i</v>
      </c>
      <c r="DR320" s="240" t="str">
        <f t="shared" ca="1" si="571"/>
        <v>-0,953113954295774-0,289123957135411i</v>
      </c>
      <c r="DS320" s="240" t="str">
        <f t="shared" ca="1" si="572"/>
        <v>-0,38115325046415-0,920185346614244i</v>
      </c>
      <c r="DT320" s="240" t="str">
        <f t="shared" ca="1" si="573"/>
        <v>0,469511829631875-0,87839485102014i</v>
      </c>
      <c r="DU320" s="240" t="str">
        <f t="shared" ca="1" si="574"/>
        <v>0,976863553572518-0,194310242047699i</v>
      </c>
      <c r="DV320" s="240" t="str">
        <f t="shared" ca="1" si="575"/>
        <v>0,769919526229349+0,631856625820874i</v>
      </c>
      <c r="DW320" s="240" t="str">
        <f t="shared" ca="1" si="576"/>
        <v>-1,98645948715307E-13+0,996001441998436i</v>
      </c>
      <c r="DX320" s="240" t="str">
        <f t="shared" ca="1" si="577"/>
        <v>-0,769919526228954+0,631856625821354i</v>
      </c>
      <c r="DY320" s="240" t="str">
        <f t="shared" ca="1" si="578"/>
        <v>-0,97686355357244-0,194310242048088i</v>
      </c>
      <c r="DZ320" s="240" t="str">
        <f t="shared" ca="1" si="579"/>
        <v>-0,469511829632423-0,878394851019846i</v>
      </c>
      <c r="EA320" s="240" t="str">
        <f t="shared" ca="1" si="580"/>
        <v>0,381153250464518-0,920185346614092i</v>
      </c>
      <c r="EB320" s="240" t="str">
        <f t="shared" ca="1" si="581"/>
        <v>0,953113954295888-0,289123957135031i</v>
      </c>
      <c r="EC320" s="240" t="str">
        <f t="shared" ca="1" si="582"/>
        <v>0,828144932831228+0,553348753218912i</v>
      </c>
      <c r="ED320" s="240" t="str">
        <f t="shared" ca="1" si="583"/>
        <v>0,0976252131084334+0,991205422820365i</v>
      </c>
      <c r="EE320" s="240" t="str">
        <f t="shared" ca="1" si="584"/>
        <v>-0,704279373708579+0,704279373708769i</v>
      </c>
      <c r="EF320" s="240" t="str">
        <f t="shared" ca="1" si="585"/>
        <v>-0,991205422820302-0,0976252131090663i</v>
      </c>
      <c r="EG320" s="240" t="str">
        <f t="shared" ca="1" si="586"/>
        <v>-0,553348753219136-0,828144932831079i</v>
      </c>
      <c r="EH320" s="240" t="str">
        <f t="shared" ca="1" si="587"/>
        <v>0,289123957135748-0,953113954295671i</v>
      </c>
      <c r="EI320" s="240" t="str">
        <f t="shared" ca="1" si="588"/>
        <v>0,920185346613945-0,381153250464871i</v>
      </c>
      <c r="EJ320" s="240" t="str">
        <f t="shared" ca="1" si="589"/>
        <v>0,878394851019974+0,469511829632185i</v>
      </c>
      <c r="EK320" s="240" t="str">
        <f t="shared" ca="1" si="590"/>
        <v>0,194310242048353+0,976863553572389i</v>
      </c>
      <c r="EL320" s="240" t="str">
        <f t="shared" ca="1" si="591"/>
        <v>-0,631856625821146+0,769919526229125i</v>
      </c>
      <c r="EM320" s="240" t="str">
        <f t="shared" ca="1" si="592"/>
        <v>-0,996001441998436+4,68545620782476E-13i</v>
      </c>
      <c r="EN320" s="240"/>
      <c r="EO320" s="240"/>
      <c r="EP320" s="240"/>
    </row>
    <row r="321" spans="1:146">
      <c r="A321" s="268">
        <f t="shared" si="461"/>
        <v>4.3164062499999939E-3</v>
      </c>
      <c r="B321" s="267">
        <v>221</v>
      </c>
      <c r="C321" s="266">
        <f t="shared" si="462"/>
        <v>44200</v>
      </c>
      <c r="N321" s="265">
        <f t="shared" ca="1" si="463"/>
        <v>1.0038858788548932</v>
      </c>
      <c r="O321" s="240">
        <f t="shared" ca="1" si="464"/>
        <v>-0.99611412114510689</v>
      </c>
      <c r="P321" s="240" t="str">
        <f t="shared" ca="1" si="465"/>
        <v>-0,650634692414754-0,754266424661105i</v>
      </c>
      <c r="Q321" s="240" t="str">
        <f t="shared" ca="1" si="466"/>
        <v>0,146160297607264-0,985332689880958i</v>
      </c>
      <c r="R321" s="240" t="str">
        <f t="shared" ca="1" si="467"/>
        <v>0,841570566645013-0,532918683948574i</v>
      </c>
      <c r="S321" s="240" t="str">
        <f t="shared" ca="1" si="468"/>
        <v>0,95322178151619+0,289156666165229i</v>
      </c>
      <c r="T321" s="240" t="str">
        <f t="shared" ca="1" si="469"/>
        <v>0,403666595351735+0,910657247344921i</v>
      </c>
      <c r="U321" s="241" t="str">
        <f t="shared" ca="1" si="470"/>
        <v>-0,425893666133391+0,900476500244259i</v>
      </c>
      <c r="V321" s="240" t="str">
        <f t="shared" ca="1" si="471"/>
        <v>-0,960030948760511+0,265676344010302i</v>
      </c>
      <c r="W321" s="240" t="str">
        <f t="shared" ca="1" si="472"/>
        <v>-0,828238622117601-0,553411354398721i</v>
      </c>
      <c r="X321" s="240" t="str">
        <f t="shared" ca="1" si="473"/>
        <v>-0,121935002144799-0,988622879361305i</v>
      </c>
      <c r="Y321" s="240" t="str">
        <f t="shared" ca="1" si="474"/>
        <v>0,668949358104546-0,73807187904445i</v>
      </c>
      <c r="Z321" s="240" t="str">
        <f t="shared" ca="1" si="475"/>
        <v>0,995814110195371+0,0244458642819233i</v>
      </c>
      <c r="AA321" s="240" t="str">
        <f t="shared" ca="1" si="476"/>
        <v>0,631928108715+0,770006628387425i</v>
      </c>
      <c r="AB321" s="240" t="str">
        <f t="shared" ca="1" si="477"/>
        <v>-0,170297551571738+0,98144897283219i</v>
      </c>
      <c r="AC321" s="240" t="str">
        <f t="shared" ca="1" si="478"/>
        <v>-0,854395580531429+0,512105003210328i</v>
      </c>
      <c r="AD321" s="240" t="str">
        <f t="shared" ca="1" si="479"/>
        <v>-0,94583842911394-0,312462811156724i</v>
      </c>
      <c r="AE321" s="240" t="str">
        <f t="shared" ca="1" si="480"/>
        <v>-0,381196370907106-0,920289448571449i</v>
      </c>
      <c r="AF321" s="240" t="str">
        <f t="shared" ca="1" si="481"/>
        <v>0,447864194495754-0,889753339770837i</v>
      </c>
      <c r="AG321" s="240" t="str">
        <f t="shared" ca="1" si="482"/>
        <v>0,966261829259169-0,242035988360024i</v>
      </c>
      <c r="AH321" s="240" t="str">
        <f t="shared" ca="1" si="483"/>
        <v>0,81440777761412+0,573570670542277i</v>
      </c>
      <c r="AI321" s="240" t="str">
        <f t="shared" ca="1" si="484"/>
        <v>0,0976362575969813+0,991317559386065i</v>
      </c>
      <c r="AJ321" s="240" t="str">
        <f t="shared" ca="1" si="485"/>
        <v>-0,686861073714808+0,721432746525987i</v>
      </c>
      <c r="AK321" s="240" t="str">
        <f t="shared" ca="1" si="486"/>
        <v>-0,994914258061551-0,0488770032890951i</v>
      </c>
      <c r="AL321" s="240" t="str">
        <f t="shared" ca="1" si="487"/>
        <v>-0,612840875151592-0,785283008913423i</v>
      </c>
      <c r="AM321" s="240" t="str">
        <f t="shared" ca="1" si="488"/>
        <v>0,19433222465908-0,976974067620908i</v>
      </c>
      <c r="AN321" s="240" t="str">
        <f t="shared" ca="1" si="489"/>
        <v>0,86670593846789-0,490982849567256i</v>
      </c>
      <c r="AO321" s="240" t="str">
        <f t="shared" ca="1" si="490"/>
        <v>0,937885339009068+0,335580740234798i</v>
      </c>
      <c r="AP321" s="240" t="str">
        <f t="shared" ca="1" si="491"/>
        <v>0,358496528022594+0,929367301845957i</v>
      </c>
      <c r="AQ321" s="240" t="str">
        <f t="shared" ca="1" si="492"/>
        <v>-0,469564946213731+0,87849422515574i</v>
      </c>
      <c r="AR321" s="240" t="str">
        <f t="shared" ca="1" si="493"/>
        <v>-0,469564946213731+0,87849422515574i</v>
      </c>
      <c r="AS321" s="240" t="str">
        <f t="shared" ca="1" si="494"/>
        <v>-0,800086364318073-0,593384489161097i</v>
      </c>
      <c r="AT321" s="240" t="str">
        <f t="shared" ca="1" si="495"/>
        <v>-0,0732787006170678-0,993415106780928i</v>
      </c>
      <c r="AU321" s="240" t="str">
        <f t="shared" ca="1" si="496"/>
        <v>0,704359049897442-0,704359049897324i</v>
      </c>
      <c r="AV321" s="240" t="str">
        <f t="shared" ca="1" si="497"/>
        <v>0,993415106780917+0,0732787006172066i</v>
      </c>
      <c r="AW321" s="240" t="str">
        <f t="shared" ca="1" si="498"/>
        <v>0,593384489160962+0,800086364318173i</v>
      </c>
      <c r="AX321" s="240" t="str">
        <f t="shared" ca="1" si="499"/>
        <v>-0,218249839280616+0,971910669762748i</v>
      </c>
      <c r="AY321" s="240" t="str">
        <f t="shared" ca="1" si="500"/>
        <v>-0,878494225155352+0,469564946214457i</v>
      </c>
      <c r="AZ321" s="240" t="str">
        <f t="shared" ca="1" si="501"/>
        <v>-0,929367301845907-0,358496528022724i</v>
      </c>
      <c r="BA321" s="240" t="str">
        <f t="shared" ca="1" si="502"/>
        <v>-0,33558074023464-0,937885339009124i</v>
      </c>
      <c r="BB321" s="240" t="str">
        <f t="shared" ca="1" si="503"/>
        <v>0,490982849567378-0,866705938467821i</v>
      </c>
      <c r="BC321" s="240" t="str">
        <f t="shared" ca="1" si="504"/>
        <v>0,976974067620941-0,194332224658916i</v>
      </c>
      <c r="BD321" s="240" t="str">
        <f t="shared" ca="1" si="505"/>
        <v>0,785283008913338+0,612840875151701i</v>
      </c>
      <c r="BE321" s="240" t="str">
        <f t="shared" ca="1" si="506"/>
        <v>0,048877003288942+0,994914258061559i</v>
      </c>
      <c r="BF321" s="240" t="str">
        <f t="shared" ca="1" si="507"/>
        <v>-0,721432746526083+0,686861073714708i</v>
      </c>
      <c r="BG321" s="240" t="str">
        <f t="shared" ca="1" si="508"/>
        <v>-0,991317559386147-0,0976362575961478i</v>
      </c>
      <c r="BH321" s="240" t="str">
        <f t="shared" ca="1" si="509"/>
        <v>-0,573570670542141-0,814407777614217i</v>
      </c>
      <c r="BI321" s="240" t="str">
        <f t="shared" ca="1" si="510"/>
        <v>0,242035988359884-0,966261829259204i</v>
      </c>
      <c r="BJ321" s="240" t="str">
        <f t="shared" ca="1" si="511"/>
        <v>0,889753339770588-0,447864194496249i</v>
      </c>
      <c r="BK321" s="240" t="str">
        <f t="shared" ca="1" si="512"/>
        <v>0,920289448571379+0,381196370907273i</v>
      </c>
      <c r="BL321" s="240" t="str">
        <f t="shared" ca="1" si="513"/>
        <v>0,312462811156968+0,94583842911386i</v>
      </c>
      <c r="BM321" s="240" t="str">
        <f t="shared" ca="1" si="514"/>
        <v>-0,512105003210654+0,854395580531234i</v>
      </c>
      <c r="BN321" s="240" t="str">
        <f t="shared" ca="1" si="515"/>
        <v>-0,98144897283218+0,170297551571796i</v>
      </c>
      <c r="BO321" s="240" t="str">
        <f t="shared" ca="1" si="516"/>
        <v>-0,770006628387642-0,631928108714736i</v>
      </c>
      <c r="BP321" s="240" t="str">
        <f t="shared" ca="1" si="517"/>
        <v>-0,0244458642816923-0,995814110195377i</v>
      </c>
      <c r="BQ321" s="240" t="str">
        <f t="shared" ca="1" si="518"/>
        <v>0,738071879044348-0,668949358104657i</v>
      </c>
      <c r="BR321" s="240" t="str">
        <f t="shared" ca="1" si="519"/>
        <v>0,988622879361358+0,121935002144368i</v>
      </c>
      <c r="BS321" s="240" t="str">
        <f t="shared" ca="1" si="520"/>
        <v>0,5534113543986+0,828238622117682i</v>
      </c>
      <c r="BT321" s="240" t="str">
        <f t="shared" ca="1" si="521"/>
        <v>-0,265676344010074+0,960030948760575i</v>
      </c>
      <c r="BU321" s="240" t="str">
        <f t="shared" ca="1" si="522"/>
        <v>-0,900476500244406+0,425893666133079i</v>
      </c>
      <c r="BV321" s="240" t="str">
        <f t="shared" ca="1" si="523"/>
        <v>-0,910657247344897-0,403666595351788i</v>
      </c>
      <c r="BW321" s="240" t="str">
        <f t="shared" ca="1" si="524"/>
        <v>-0,28915666616554-0,953221781516095i</v>
      </c>
      <c r="BX321" s="240" t="str">
        <f t="shared" ca="1" si="525"/>
        <v>0,53291868394879-0,841570566644877i</v>
      </c>
      <c r="BY321" s="240" t="str">
        <f t="shared" ca="1" si="526"/>
        <v>0,98533268988094-0,14616029760739i</v>
      </c>
      <c r="BZ321" s="240" t="str">
        <f t="shared" ca="1" si="527"/>
        <v>0,754266424661431+0,650634692414377i</v>
      </c>
      <c r="CA321" s="240" t="str">
        <f t="shared" ca="1" si="528"/>
        <v>-1,67427793301568E-13+0,996114121145107i</v>
      </c>
      <c r="CB321" s="240" t="str">
        <f t="shared" ca="1" si="529"/>
        <v>-0,754266424660947+0,650634692414938i</v>
      </c>
      <c r="CC321" s="240" t="str">
        <f t="shared" ca="1" si="530"/>
        <v>-0,98533268988089-0,146160297607721i</v>
      </c>
      <c r="CD321" s="240" t="str">
        <f t="shared" ca="1" si="531"/>
        <v>-0,532918683948507-0,841570566645056i</v>
      </c>
      <c r="CE321" s="240" t="str">
        <f t="shared" ca="1" si="532"/>
        <v>0,289156666164886-0,953221781516294i</v>
      </c>
      <c r="CF321" s="240" t="str">
        <f t="shared" ca="1" si="533"/>
        <v>0,910657247345032-0,403666595351482i</v>
      </c>
      <c r="CG321" s="240" t="str">
        <f t="shared" ca="1" si="534"/>
        <v>0,900476500244288+0,425893666133331i</v>
      </c>
      <c r="CH321" s="240" t="str">
        <f t="shared" ca="1" si="535"/>
        <v>0,265676344010734+0,960030948760392i</v>
      </c>
      <c r="CI321" s="240" t="str">
        <f t="shared" ca="1" si="536"/>
        <v>-0,553411354398831+0,828238622117528i</v>
      </c>
      <c r="CJ321" s="240" t="str">
        <f t="shared" ca="1" si="537"/>
        <v>-0,988622879361274+0,121935002145047i</v>
      </c>
      <c r="CK321" s="240" t="str">
        <f t="shared" ca="1" si="538"/>
        <v>-0,738071879044162-0,668949358104864i</v>
      </c>
      <c r="CL321" s="240" t="str">
        <f t="shared" ca="1" si="539"/>
        <v>0,0244458642819704-0,99581411019537i</v>
      </c>
      <c r="CM321" s="240" t="str">
        <f t="shared" ca="1" si="540"/>
        <v>0,770006628387208-0,631928108715265i</v>
      </c>
      <c r="CN321" s="240" t="str">
        <f t="shared" ca="1" si="541"/>
        <v>0,981448972832132+0,170297551572071i</v>
      </c>
      <c r="CO321" s="240" t="str">
        <f t="shared" ca="1" si="542"/>
        <v>0,512105003210367+0,854395580531406i</v>
      </c>
      <c r="CP321" s="240" t="str">
        <f t="shared" ca="1" si="543"/>
        <v>-0,312462811156318+0,945838429114074i</v>
      </c>
      <c r="CQ321" s="240" t="str">
        <f t="shared" ca="1" si="544"/>
        <v>-0,920289448571508+0,381196370906964i</v>
      </c>
      <c r="CR321" s="240" t="str">
        <f t="shared" ca="1" si="545"/>
        <v>-0,889753339770895-0,447864194495638i</v>
      </c>
      <c r="CS321" s="240" t="str">
        <f t="shared" ca="1" si="546"/>
        <v>-0,242035988359586-0,966261829259278i</v>
      </c>
      <c r="CT321" s="240" t="str">
        <f t="shared" ca="1" si="547"/>
        <v>0,573570670542415-0,814407777614024i</v>
      </c>
      <c r="CU321" s="240" t="str">
        <f t="shared" ca="1" si="548"/>
        <v>0,991317559386077-0,097636257596857i</v>
      </c>
      <c r="CV321" s="240" t="str">
        <f t="shared" ca="1" si="549"/>
        <v>0,721432746525872+0,686861073714929i</v>
      </c>
      <c r="CW321" s="240" t="str">
        <f t="shared" ca="1" si="550"/>
        <v>-0,0488770032892199+0,994914258061545i</v>
      </c>
      <c r="CX321" s="240" t="str">
        <f t="shared" ca="1" si="551"/>
        <v>-0,785283008912899+0,612840875152263i</v>
      </c>
      <c r="CY321" s="240" t="str">
        <f t="shared" ca="1" si="552"/>
        <v>-0,976974067620875-0,194332224659244i</v>
      </c>
      <c r="CZ321" s="240" t="str">
        <f t="shared" ca="1" si="553"/>
        <v>-0,490982849567136-0,866705938467958i</v>
      </c>
      <c r="DA321" s="240" t="str">
        <f t="shared" ca="1" si="554"/>
        <v>0,335580740234955-0,937885339009012i</v>
      </c>
      <c r="DB321" s="240" t="str">
        <f t="shared" ca="1" si="555"/>
        <v>0,929367301846006-0,358496528022465i</v>
      </c>
      <c r="DC321" s="240" t="str">
        <f t="shared" ca="1" si="556"/>
        <v>0,878494225155675+0,469564946213853i</v>
      </c>
      <c r="DD321" s="240" t="str">
        <f t="shared" ca="1" si="557"/>
        <v>0,218249839280344+0,97191066976281i</v>
      </c>
      <c r="DE321" s="240" t="str">
        <f t="shared" ca="1" si="558"/>
        <v>-0,593384489161208+0,80008636431799i</v>
      </c>
      <c r="DF321" s="240" t="str">
        <f t="shared" ca="1" si="559"/>
        <v>-0,993415106780868+0,073278700617889i</v>
      </c>
      <c r="DG321" s="240" t="str">
        <f t="shared" ca="1" si="560"/>
        <v>-0,704359049897185-0,704359049897581i</v>
      </c>
      <c r="DH321" s="240" t="str">
        <f t="shared" ca="1" si="561"/>
        <v>0,073278700617317-0,993415106780909i</v>
      </c>
      <c r="DI321" s="240" t="str">
        <f t="shared" ca="1" si="562"/>
        <v>0,800086364318255-0,593384489160851i</v>
      </c>
      <c r="DJ321" s="240" t="str">
        <f t="shared" ca="1" si="563"/>
        <v>0,971910669762711+0,218249839280779i</v>
      </c>
      <c r="DK321" s="240" t="str">
        <f t="shared" ca="1" si="564"/>
        <v>0,469564946214309+0,878494225155432i</v>
      </c>
      <c r="DL321" s="240" t="str">
        <f t="shared" ca="1" si="565"/>
        <v>-0,358496528022828+0,929367301845867i</v>
      </c>
      <c r="DM321" s="240" t="str">
        <f t="shared" ca="1" si="566"/>
        <v>-0,937885339009161+0,335580740234536i</v>
      </c>
      <c r="DN321" s="240" t="str">
        <f t="shared" ca="1" si="567"/>
        <v>-0,866705938468241-0,490982849566637i</v>
      </c>
      <c r="DO321" s="240" t="str">
        <f t="shared" ca="1" si="568"/>
        <v>-0,194332224658751-0,976974067620972i</v>
      </c>
      <c r="DP321" s="240" t="str">
        <f t="shared" ca="1" si="569"/>
        <v>0,612840875151856-0,785283008913217i</v>
      </c>
      <c r="DQ321" s="240" t="str">
        <f t="shared" ca="1" si="570"/>
        <v>0,994914258061564-0,0488770032888313i</v>
      </c>
      <c r="DR321" s="240" t="str">
        <f t="shared" ca="1" si="571"/>
        <v>0,686861073714606+0,72143274652618i</v>
      </c>
      <c r="DS321" s="240" t="str">
        <f t="shared" ca="1" si="572"/>
        <v>-0,0976362575962862+0,991317559386134i</v>
      </c>
      <c r="DT321" s="240" t="str">
        <f t="shared" ca="1" si="573"/>
        <v>-0,814407777614314+0,573570670542004i</v>
      </c>
      <c r="DU321" s="240" t="str">
        <f t="shared" ca="1" si="574"/>
        <v>-0,966261829259156-0,242035988360074i</v>
      </c>
      <c r="DV321" s="240" t="str">
        <f t="shared" ca="1" si="575"/>
        <v>-0,44786419449615-0,889753339770637i</v>
      </c>
      <c r="DW321" s="240" t="str">
        <f t="shared" ca="1" si="576"/>
        <v>0,381196370907376-0,920289448571336i</v>
      </c>
      <c r="DX321" s="240" t="str">
        <f t="shared" ca="1" si="577"/>
        <v>0,945838429113913-0,312462811156809i</v>
      </c>
      <c r="DY321" s="240" t="str">
        <f t="shared" ca="1" si="578"/>
        <v>0,854395580531148+0,512105003210797i</v>
      </c>
      <c r="DZ321" s="240" t="str">
        <f t="shared" ca="1" si="579"/>
        <v>0,170297551571576+0,981448972832218i</v>
      </c>
      <c r="EA321" s="240" t="str">
        <f t="shared" ca="1" si="580"/>
        <v>-0,631928108714822+0,770006628387573i</v>
      </c>
      <c r="EB321" s="240" t="str">
        <f t="shared" ca="1" si="581"/>
        <v>-0,995814110195381+0,024445864281525i</v>
      </c>
      <c r="EC321" s="240" t="str">
        <f t="shared" ca="1" si="582"/>
        <v>-0,668949358104534-0,738071879044461i</v>
      </c>
      <c r="ED321" s="240" t="str">
        <f t="shared" ca="1" si="583"/>
        <v>0,121935002144534-0,988622879361338i</v>
      </c>
      <c r="EE321" s="240" t="str">
        <f t="shared" ca="1" si="584"/>
        <v>0,828238622117744-0,553411354398507i</v>
      </c>
      <c r="EF321" s="240" t="str">
        <f t="shared" ca="1" si="585"/>
        <v>0,960030948760545+0,265676344010182i</v>
      </c>
      <c r="EG321" s="240" t="str">
        <f t="shared" ca="1" si="586"/>
        <v>0,425893666133849+0,900476500244042i</v>
      </c>
      <c r="EH321" s="240" t="str">
        <f t="shared" ca="1" si="587"/>
        <v>-0,403666595351941+0,910657247344829i</v>
      </c>
      <c r="EI321" s="240" t="str">
        <f t="shared" ca="1" si="588"/>
        <v>-0,953221781516144+0,28915666616538i</v>
      </c>
      <c r="EJ321" s="240" t="str">
        <f t="shared" ca="1" si="589"/>
        <v>-0,841570566644818-0,532918683948883i</v>
      </c>
      <c r="EK321" s="240" t="str">
        <f t="shared" ca="1" si="590"/>
        <v>-0,146160297607281-0,985332689880956i</v>
      </c>
      <c r="EL321" s="240" t="str">
        <f t="shared" ca="1" si="591"/>
        <v>0,650634692414503-0,754266424661322i</v>
      </c>
      <c r="EM321" s="240" t="str">
        <f t="shared" ca="1" si="592"/>
        <v>0,996114121145107+3,34855586603137E-13i</v>
      </c>
      <c r="EN321" s="240"/>
      <c r="EO321" s="240"/>
      <c r="EP321" s="240"/>
    </row>
    <row r="322" spans="1:146">
      <c r="A322" s="268">
        <f t="shared" si="461"/>
        <v>4.3359374999999934E-3</v>
      </c>
      <c r="B322" s="267">
        <v>222</v>
      </c>
      <c r="C322" s="266">
        <f t="shared" si="462"/>
        <v>44400</v>
      </c>
      <c r="N322" s="265">
        <f t="shared" ca="1" si="463"/>
        <v>1.0037816629295016</v>
      </c>
      <c r="O322" s="240">
        <f t="shared" ca="1" si="464"/>
        <v>-0.99621833707049845</v>
      </c>
      <c r="P322" s="240" t="str">
        <f t="shared" ca="1" si="465"/>
        <v>-0,6690193452425-0,73814909795163i</v>
      </c>
      <c r="Q322" s="240" t="str">
        <f t="shared" ca="1" si="466"/>
        <v>0,0976464725435154-0,991421273483335i</v>
      </c>
      <c r="R322" s="240" t="str">
        <f t="shared" ca="1" si="467"/>
        <v>0,800170071334144-0,593446570515509i</v>
      </c>
      <c r="S322" s="240" t="str">
        <f t="shared" ca="1" si="468"/>
        <v>0,977076281066531+0,194352556177445i</v>
      </c>
      <c r="T322" s="240" t="str">
        <f t="shared" ca="1" si="469"/>
        <v>0,51215858090356+0,854484969512255i</v>
      </c>
      <c r="U322" s="241" t="str">
        <f t="shared" ca="1" si="470"/>
        <v>-0,289186918451476+0,953321509938829i</v>
      </c>
      <c r="V322" s="240" t="str">
        <f t="shared" ca="1" si="471"/>
        <v>-0,900570710324965+0,425938224183152i</v>
      </c>
      <c r="W322" s="240" t="str">
        <f t="shared" ca="1" si="472"/>
        <v>-0,920385731531872-0,381236252615161i</v>
      </c>
      <c r="X322" s="240" t="str">
        <f t="shared" ca="1" si="473"/>
        <v>-0,335615849522338-0,93798346289522i</v>
      </c>
      <c r="Y322" s="240" t="str">
        <f t="shared" ca="1" si="474"/>
        <v>0,469614073261235-0,878586135396241i</v>
      </c>
      <c r="Z322" s="240" t="str">
        <f t="shared" ca="1" si="475"/>
        <v>0,966362921963873-0,242061310764346i</v>
      </c>
      <c r="AA322" s="240" t="str">
        <f t="shared" ca="1" si="476"/>
        <v>0,828325274492707+0,553469253664637i</v>
      </c>
      <c r="AB322" s="240" t="str">
        <f t="shared" ca="1" si="477"/>
        <v>0,146175589259514+0,98543577782631i</v>
      </c>
      <c r="AC322" s="240" t="str">
        <f t="shared" ca="1" si="478"/>
        <v>-0,631994222598174+0,770087188387159i</v>
      </c>
      <c r="AD322" s="240" t="str">
        <f t="shared" ca="1" si="479"/>
        <v>-0,995018348454285+0,0488821169224145i</v>
      </c>
      <c r="AE322" s="240" t="str">
        <f t="shared" ca="1" si="480"/>
        <v>-0,704432741684965-0,704432741684906i</v>
      </c>
      <c r="AF322" s="240" t="str">
        <f t="shared" ca="1" si="481"/>
        <v>0,0488821169223311-0,995018348454289i</v>
      </c>
      <c r="AG322" s="240" t="str">
        <f t="shared" ca="1" si="482"/>
        <v>0,770087188387115-0,631994222598227i</v>
      </c>
      <c r="AH322" s="240" t="str">
        <f t="shared" ca="1" si="483"/>
        <v>0,985435777826291+0,146175589259641i</v>
      </c>
      <c r="AI322" s="240" t="str">
        <f t="shared" ca="1" si="484"/>
        <v>0,553469253664695+0,828325274492669i</v>
      </c>
      <c r="AJ322" s="240" t="str">
        <f t="shared" ca="1" si="485"/>
        <v>-0,24206131076408+0,96636292196394i</v>
      </c>
      <c r="AK322" s="240" t="str">
        <f t="shared" ca="1" si="486"/>
        <v>-0,878586135396017+0,469614073261652i</v>
      </c>
      <c r="AL322" s="240" t="str">
        <f t="shared" ca="1" si="487"/>
        <v>-0,937983462895112-0,33561584952264i</v>
      </c>
      <c r="AM322" s="240" t="str">
        <f t="shared" ca="1" si="488"/>
        <v>-0,381236252615042-0,920385731531921i</v>
      </c>
      <c r="AN322" s="240" t="str">
        <f t="shared" ca="1" si="489"/>
        <v>0,425938224183089-0,900570710324995i</v>
      </c>
      <c r="AO322" s="240" t="str">
        <f t="shared" ca="1" si="490"/>
        <v>0,953321509938751-0,289186918451732i</v>
      </c>
      <c r="AP322" s="240" t="str">
        <f t="shared" ca="1" si="491"/>
        <v>0,854484969512496+0,512158580903158i</v>
      </c>
      <c r="AQ322" s="240" t="str">
        <f t="shared" ca="1" si="492"/>
        <v>0,194352556177131+0,977076281066593i</v>
      </c>
      <c r="AR322" s="240" t="str">
        <f t="shared" ca="1" si="493"/>
        <v>0,194352556177131+0,977076281066593i</v>
      </c>
      <c r="AS322" s="240" t="str">
        <f t="shared" ca="1" si="494"/>
        <v>-0,991421273483327+0,097646472543595i</v>
      </c>
      <c r="AT322" s="240" t="str">
        <f t="shared" ca="1" si="495"/>
        <v>-0,738149097951818-0,669019345242293i</v>
      </c>
      <c r="AU322" s="240" t="str">
        <f t="shared" ca="1" si="496"/>
        <v>-4,79876935334464E-13-0,996218337070498i</v>
      </c>
      <c r="AV322" s="240" t="str">
        <f t="shared" ca="1" si="497"/>
        <v>0,738149097951839-0,66901934524227i</v>
      </c>
      <c r="AW322" s="240" t="str">
        <f t="shared" ca="1" si="498"/>
        <v>0,991421273483324+0,0976464725436261i</v>
      </c>
      <c r="AX322" s="240" t="str">
        <f t="shared" ca="1" si="499"/>
        <v>0,593446570515559+0,800170071334107i</v>
      </c>
      <c r="AY322" s="240" t="str">
        <f t="shared" ca="1" si="500"/>
        <v>-0,19435255617719+0,977076281066581i</v>
      </c>
      <c r="AZ322" s="240" t="str">
        <f t="shared" ca="1" si="501"/>
        <v>-0,854484969512018+0,512158580903957i</v>
      </c>
      <c r="BA322" s="240" t="str">
        <f t="shared" ca="1" si="502"/>
        <v>-0,953321509938734-0,289186918451788i</v>
      </c>
      <c r="BB322" s="240" t="str">
        <f t="shared" ca="1" si="503"/>
        <v>-0,425938224183036-0,900570710325021i</v>
      </c>
      <c r="BC322" s="240" t="str">
        <f t="shared" ca="1" si="504"/>
        <v>0,381236252615097-0,920385731531898i</v>
      </c>
      <c r="BD322" s="240" t="str">
        <f t="shared" ca="1" si="505"/>
        <v>0,937983462895128-0,335615849522597i</v>
      </c>
      <c r="BE322" s="240" t="str">
        <f t="shared" ca="1" si="506"/>
        <v>0,878586135396463+0,469614073260818i</v>
      </c>
      <c r="BF322" s="240" t="str">
        <f t="shared" ca="1" si="507"/>
        <v>0,242061310764036+0,966362921963951i</v>
      </c>
      <c r="BG322" s="240" t="str">
        <f t="shared" ca="1" si="508"/>
        <v>-0,553469253664733+0,828325274492644i</v>
      </c>
      <c r="BH322" s="240" t="str">
        <f t="shared" ca="1" si="509"/>
        <v>-0,985435777826297+0,146175589259597i</v>
      </c>
      <c r="BI322" s="240" t="str">
        <f t="shared" ca="1" si="510"/>
        <v>-0,770087188387337-0,631994222597956i</v>
      </c>
      <c r="BJ322" s="240" t="str">
        <f t="shared" ca="1" si="511"/>
        <v>-0,0488821169218756-0,995018348454311i</v>
      </c>
      <c r="BK322" s="240" t="str">
        <f t="shared" ca="1" si="512"/>
        <v>0,704432741685147-0,704432741684723i</v>
      </c>
      <c r="BL322" s="240" t="str">
        <f t="shared" ca="1" si="513"/>
        <v>0,995018348454282+0,048882116922474i</v>
      </c>
      <c r="BM322" s="240" t="str">
        <f t="shared" ca="1" si="514"/>
        <v>0,631994222598281+0,770087188387071i</v>
      </c>
      <c r="BN322" s="240" t="str">
        <f t="shared" ca="1" si="515"/>
        <v>-0,146175589259181+0,985435777826358i</v>
      </c>
      <c r="BO322" s="240" t="str">
        <f t="shared" ca="1" si="516"/>
        <v>-0,828325274492945+0,553469253664282i</v>
      </c>
      <c r="BP322" s="240" t="str">
        <f t="shared" ca="1" si="517"/>
        <v>-0,96636292196382-0,242061310764562i</v>
      </c>
      <c r="BQ322" s="240" t="str">
        <f t="shared" ca="1" si="518"/>
        <v>-0,469614073261213-0,878586135396252i</v>
      </c>
      <c r="BR322" s="240" t="str">
        <f t="shared" ca="1" si="519"/>
        <v>0,335615849522175-0,937983462895279i</v>
      </c>
      <c r="BS322" s="240" t="str">
        <f t="shared" ca="1" si="520"/>
        <v>0,920385731531726-0,381236252615511i</v>
      </c>
      <c r="BT322" s="240" t="str">
        <f t="shared" ca="1" si="521"/>
        <v>0,900570710324777+0,425938224183552i</v>
      </c>
      <c r="BU322" s="240" t="str">
        <f t="shared" ca="1" si="522"/>
        <v>0,289186918451242+0,953321509938899i</v>
      </c>
      <c r="BV322" s="240" t="str">
        <f t="shared" ca="1" si="523"/>
        <v>-0,512158580903597+0,854484969512234i</v>
      </c>
      <c r="BW322" s="240" t="str">
        <f t="shared" ca="1" si="524"/>
        <v>-0,977076281066499+0,194352556177602i</v>
      </c>
      <c r="BX322" s="240" t="str">
        <f t="shared" ca="1" si="525"/>
        <v>-0,800170071334357-0,593446570515221i</v>
      </c>
      <c r="BY322" s="240" t="str">
        <f t="shared" ca="1" si="526"/>
        <v>-0,0976464725430581-0,99142127348338i</v>
      </c>
      <c r="BZ322" s="240" t="str">
        <f t="shared" ca="1" si="527"/>
        <v>0,669019345242692-0,738149097951455i</v>
      </c>
      <c r="CA322" s="240" t="str">
        <f t="shared" ca="1" si="528"/>
        <v>0,996218337070498+5,95583411275597E-14i</v>
      </c>
      <c r="CB322" s="240" t="str">
        <f t="shared" ca="1" si="529"/>
        <v>0,669019345242605+0,738149097951536i</v>
      </c>
      <c r="CC322" s="240" t="str">
        <f t="shared" ca="1" si="530"/>
        <v>-0,0976464725431767+0,991421273483369i</v>
      </c>
      <c r="CD322" s="240" t="str">
        <f t="shared" ca="1" si="531"/>
        <v>-0,800170071334395+0,593446570515171i</v>
      </c>
      <c r="CE322" s="240" t="str">
        <f t="shared" ca="1" si="532"/>
        <v>-0,977076281066487-0,194352556177663i</v>
      </c>
      <c r="CF322" s="240" t="str">
        <f t="shared" ca="1" si="533"/>
        <v>-0,512158580903543-0,854484969512266i</v>
      </c>
      <c r="CG322" s="240" t="str">
        <f t="shared" ca="1" si="534"/>
        <v>0,289186918451356-0,953321509938866i</v>
      </c>
      <c r="CH322" s="240" t="str">
        <f t="shared" ca="1" si="535"/>
        <v>0,900570710324827-0,425938224183444i</v>
      </c>
      <c r="CI322" s="240" t="str">
        <f t="shared" ca="1" si="536"/>
        <v>0,920385731531702+0,381236252615569i</v>
      </c>
      <c r="CJ322" s="240" t="str">
        <f t="shared" ca="1" si="537"/>
        <v>0,335615849522116+0,9379834628953i</v>
      </c>
      <c r="CK322" s="240" t="str">
        <f t="shared" ca="1" si="538"/>
        <v>-0,469614073261269+0,878586135396223i</v>
      </c>
      <c r="CL322" s="240" t="str">
        <f t="shared" ca="1" si="539"/>
        <v>-0,966362921963834+0,242061310764502i</v>
      </c>
      <c r="CM322" s="240" t="str">
        <f t="shared" ca="1" si="540"/>
        <v>-0,82832527449291-0,553469253664333i</v>
      </c>
      <c r="CN322" s="240" t="str">
        <f t="shared" ca="1" si="541"/>
        <v>-0,146175589259063-0,985435777826376i</v>
      </c>
      <c r="CO322" s="240" t="str">
        <f t="shared" ca="1" si="542"/>
        <v>0,631994222598373-0,770087188386996i</v>
      </c>
      <c r="CP322" s="240" t="str">
        <f t="shared" ca="1" si="543"/>
        <v>0,995018348454288-0,048882116922355i</v>
      </c>
      <c r="CQ322" s="240" t="str">
        <f t="shared" ca="1" si="544"/>
        <v>0,704432741685063+0,704432741684807i</v>
      </c>
      <c r="CR322" s="240" t="str">
        <f t="shared" ca="1" si="545"/>
        <v>-0,0488821169219947+0,995018348454305i</v>
      </c>
      <c r="CS322" s="240" t="str">
        <f t="shared" ca="1" si="546"/>
        <v>-0,770087188387413+0,631994222597864i</v>
      </c>
      <c r="CT322" s="240" t="str">
        <f t="shared" ca="1" si="547"/>
        <v>-0,98543577782628-0,146175589259714i</v>
      </c>
      <c r="CU322" s="240" t="str">
        <f t="shared" ca="1" si="548"/>
        <v>-0,553469253664633-0,828325274492709i</v>
      </c>
      <c r="CV322" s="240" t="str">
        <f t="shared" ca="1" si="549"/>
        <v>0,242061310764152-0,966362921963922i</v>
      </c>
      <c r="CW322" s="240" t="str">
        <f t="shared" ca="1" si="550"/>
        <v>0,878586135396052-0,469614073261587i</v>
      </c>
      <c r="CX322" s="240" t="str">
        <f t="shared" ca="1" si="551"/>
        <v>0,937983462895097+0,335615849522683i</v>
      </c>
      <c r="CY322" s="240" t="str">
        <f t="shared" ca="1" si="552"/>
        <v>0,381236252615013+0,920385731531933i</v>
      </c>
      <c r="CZ322" s="240" t="str">
        <f t="shared" ca="1" si="553"/>
        <v>-0,425938224183117+0,900570710324982i</v>
      </c>
      <c r="DA322" s="240" t="str">
        <f t="shared" ca="1" si="554"/>
        <v>-0,953321509938761+0,289186918451702i</v>
      </c>
      <c r="DB322" s="240" t="str">
        <f t="shared" ca="1" si="555"/>
        <v>-0,85448496951248-0,512158580903185i</v>
      </c>
      <c r="DC322" s="240" t="str">
        <f t="shared" ca="1" si="556"/>
        <v>-0,194352556177073-0,977076281066605i</v>
      </c>
      <c r="DD322" s="240" t="str">
        <f t="shared" ca="1" si="557"/>
        <v>0,593446570515655-0,800170071334037i</v>
      </c>
      <c r="DE322" s="240" t="str">
        <f t="shared" ca="1" si="558"/>
        <v>0,991421273483333-0,0976464725435356i</v>
      </c>
      <c r="DF322" s="240" t="str">
        <f t="shared" ca="1" si="559"/>
        <v>0,738149097951778+0,669019345242337i</v>
      </c>
      <c r="DG322" s="240" t="str">
        <f t="shared" ca="1" si="560"/>
        <v>4,20318594206904E-13+0,996218337070498i</v>
      </c>
      <c r="DH322" s="240" t="str">
        <f t="shared" ca="1" si="561"/>
        <v>-0,738149097951898+0,669019345242205i</v>
      </c>
      <c r="DI322" s="240" t="str">
        <f t="shared" ca="1" si="562"/>
        <v>-0,991421273483316-0,0976464725437134i</v>
      </c>
      <c r="DJ322" s="240" t="str">
        <f t="shared" ca="1" si="563"/>
        <v>-0,593446570515511-0,800170071334143i</v>
      </c>
      <c r="DK322" s="240" t="str">
        <f t="shared" ca="1" si="564"/>
        <v>0,194352556177248-0,97707628106657i</v>
      </c>
      <c r="DL322" s="240" t="str">
        <f t="shared" ca="1" si="565"/>
        <v>0,854484969512049-0,512158580903906i</v>
      </c>
      <c r="DM322" s="240" t="str">
        <f t="shared" ca="1" si="566"/>
        <v>0,953321509938708+0,289186918451872i</v>
      </c>
      <c r="DN322" s="240" t="str">
        <f t="shared" ca="1" si="567"/>
        <v>0,425938224182956+0,900570710325058i</v>
      </c>
      <c r="DO322" s="240" t="str">
        <f t="shared" ca="1" si="568"/>
        <v>-0,381236252615179+0,920385731531865i</v>
      </c>
      <c r="DP322" s="240" t="str">
        <f t="shared" ca="1" si="569"/>
        <v>-0,937983462895157+0,335615849522515i</v>
      </c>
      <c r="DQ322" s="240" t="str">
        <f t="shared" ca="1" si="570"/>
        <v>-0,878586135396422-0,469614073260895i</v>
      </c>
      <c r="DR322" s="240" t="str">
        <f t="shared" ca="1" si="571"/>
        <v>-0,242061310764033-0,966362921963952i</v>
      </c>
      <c r="DS322" s="240" t="str">
        <f t="shared" ca="1" si="572"/>
        <v>0,553469253664735-0,828325274492642i</v>
      </c>
      <c r="DT322" s="240" t="str">
        <f t="shared" ca="1" si="573"/>
        <v>0,985435777826298-0,146175589259594i</v>
      </c>
      <c r="DU322" s="240" t="str">
        <f t="shared" ca="1" si="574"/>
        <v>0,770087188387336+0,631994222597959i</v>
      </c>
      <c r="DV322" s="240" t="str">
        <f t="shared" ca="1" si="575"/>
        <v>0,0488821169218728+0,995018348454311i</v>
      </c>
      <c r="DW322" s="240" t="str">
        <f t="shared" ca="1" si="576"/>
        <v>-0,704432741685149+0,704432741684721i</v>
      </c>
      <c r="DX322" s="240" t="str">
        <f t="shared" ca="1" si="577"/>
        <v>-0,995018348454282-0,0488821169224769i</v>
      </c>
      <c r="DY322" s="240" t="str">
        <f t="shared" ca="1" si="578"/>
        <v>-0,631994222598278-0,770087188387072i</v>
      </c>
      <c r="DZ322" s="240" t="str">
        <f t="shared" ca="1" si="579"/>
        <v>0,146175589259184-0,985435777826358i</v>
      </c>
      <c r="EA322" s="240" t="str">
        <f t="shared" ca="1" si="580"/>
        <v>0,828325274492412-0,55346925366508i</v>
      </c>
      <c r="EB322" s="240" t="str">
        <f t="shared" ca="1" si="581"/>
        <v>0,966362921963806+0,24206131076462i</v>
      </c>
      <c r="EC322" s="240" t="str">
        <f t="shared" ca="1" si="582"/>
        <v>0,469614073261162+0,878586135396279i</v>
      </c>
      <c r="ED322" s="240" t="str">
        <f t="shared" ca="1" si="583"/>
        <v>-0,335615849522231+0,937983462895258i</v>
      </c>
      <c r="EE322" s="240" t="str">
        <f t="shared" ca="1" si="584"/>
        <v>-0,920385731531749+0,381236252615456i</v>
      </c>
      <c r="EF322" s="240" t="str">
        <f t="shared" ca="1" si="585"/>
        <v>-0,900570710325186-0,425938224182684i</v>
      </c>
      <c r="EG322" s="240" t="str">
        <f t="shared" ca="1" si="586"/>
        <v>-0,289186918451186-0,953321509938917i</v>
      </c>
      <c r="EH322" s="240" t="str">
        <f t="shared" ca="1" si="587"/>
        <v>0,512158580903648-0,854484969512203i</v>
      </c>
      <c r="EI322" s="240" t="str">
        <f t="shared" ca="1" si="588"/>
        <v>0,977076281066511-0,194352556177544i</v>
      </c>
      <c r="EJ322" s="240" t="str">
        <f t="shared" ca="1" si="589"/>
        <v>0,800170071334323+0,59344657051527i</v>
      </c>
      <c r="EK322" s="240" t="str">
        <f t="shared" ca="1" si="590"/>
        <v>0,0976464725440132+0,991421273483286i</v>
      </c>
      <c r="EL322" s="240" t="str">
        <f t="shared" ca="1" si="591"/>
        <v>-0,669019345242737+0,738149097951415i</v>
      </c>
      <c r="EM322" s="240" t="str">
        <f t="shared" ca="1" si="592"/>
        <v>-0,996218337070498-1,19116682255119E-13i</v>
      </c>
      <c r="EN322" s="240"/>
      <c r="EO322" s="240"/>
      <c r="EP322" s="240"/>
    </row>
    <row r="323" spans="1:146">
      <c r="A323" s="268">
        <f t="shared" si="461"/>
        <v>4.355468749999993E-3</v>
      </c>
      <c r="B323" s="267">
        <v>223</v>
      </c>
      <c r="C323" s="266">
        <f t="shared" si="462"/>
        <v>44600</v>
      </c>
      <c r="N323" s="265">
        <f t="shared" ca="1" si="463"/>
        <v>1.003685112964986</v>
      </c>
      <c r="O323" s="240">
        <f t="shared" ca="1" si="464"/>
        <v>-0.99631488703501403</v>
      </c>
      <c r="P323" s="240" t="str">
        <f t="shared" ca="1" si="465"/>
        <v>-0,686999509935775-0,721578150636227i</v>
      </c>
      <c r="Q323" s="240" t="str">
        <f t="shared" ca="1" si="466"/>
        <v>0,048886854404628-0,99511478212014i</v>
      </c>
      <c r="R323" s="240" t="str">
        <f t="shared" ca="1" si="467"/>
        <v>0,754418446369024-0,650765827241828i</v>
      </c>
      <c r="S323" s="240" t="str">
        <f t="shared" ca="1" si="468"/>
        <v>0,991517358533384+0,0976559360949136i</v>
      </c>
      <c r="T323" s="240" t="str">
        <f t="shared" ca="1" si="469"/>
        <v>0,612964392669679+0,785441281985284i</v>
      </c>
      <c r="U323" s="241" t="str">
        <f t="shared" ca="1" si="470"/>
        <v>-0,146189756081596+0,985531282783249i</v>
      </c>
      <c r="V323" s="240" t="str">
        <f t="shared" ca="1" si="471"/>
        <v>-0,814571920756647+0,573686273186329i</v>
      </c>
      <c r="W323" s="240" t="str">
        <f t="shared" ca="1" si="472"/>
        <v>-0,977170975850541-0,194371392141166i</v>
      </c>
      <c r="X323" s="240" t="str">
        <f t="shared" ca="1" si="473"/>
        <v>-0,533026093221807-0,841740184422895i</v>
      </c>
      <c r="Y323" s="240" t="str">
        <f t="shared" ca="1" si="474"/>
        <v>0,242084770492048-0,96645657844696i</v>
      </c>
      <c r="Z323" s="240" t="str">
        <f t="shared" ca="1" si="475"/>
        <v>0,866880622257133-0,491081806711142i</v>
      </c>
      <c r="AA323" s="240" t="str">
        <f t="shared" ca="1" si="476"/>
        <v>0,953413902494279+0,28921494542679i</v>
      </c>
      <c r="AB323" s="240" t="str">
        <f t="shared" ca="1" si="477"/>
        <v>0,447954461114509+0,88993266874253i</v>
      </c>
      <c r="AC323" s="240" t="str">
        <f t="shared" ca="1" si="478"/>
        <v>-0,335648376225754+0,938074368941295i</v>
      </c>
      <c r="AD323" s="240" t="str">
        <f t="shared" ca="1" si="479"/>
        <v>-0,91084078948008+0,403747953984781i</v>
      </c>
      <c r="AE323" s="240" t="str">
        <f t="shared" ca="1" si="480"/>
        <v>-0,920474932067948-0,381273200686985i</v>
      </c>
      <c r="AF323" s="240" t="str">
        <f t="shared" ca="1" si="481"/>
        <v>-0,358568782669863-0,929554614975498i</v>
      </c>
      <c r="AG323" s="240" t="str">
        <f t="shared" ca="1" si="482"/>
        <v>0,425979504612251-0,900657990459138i</v>
      </c>
      <c r="AH323" s="240" t="str">
        <f t="shared" ca="1" si="483"/>
        <v>0,946029061984237-0,312525787750096i</v>
      </c>
      <c r="AI323" s="240" t="str">
        <f t="shared" ca="1" si="484"/>
        <v>0,87867128486284+0,469659586599782i</v>
      </c>
      <c r="AJ323" s="240" t="str">
        <f t="shared" ca="1" si="485"/>
        <v>0,265729890834091+0,96022444212012i</v>
      </c>
      <c r="AK323" s="240" t="str">
        <f t="shared" ca="1" si="486"/>
        <v>-0,512208217505506+0,854567783178973i</v>
      </c>
      <c r="AL323" s="240" t="str">
        <f t="shared" ca="1" si="487"/>
        <v>-0,972106557469217+0,218293827335864i</v>
      </c>
      <c r="AM323" s="240" t="str">
        <f t="shared" ca="1" si="488"/>
        <v>-0,82840555285413-0,553522893951133i</v>
      </c>
      <c r="AN323" s="240" t="str">
        <f t="shared" ca="1" si="489"/>
        <v>-0,170331874887307-0,981646782974898i</v>
      </c>
      <c r="AO323" s="240" t="str">
        <f t="shared" ca="1" si="490"/>
        <v>0,593504085262343-0,800247620992717i</v>
      </c>
      <c r="AP323" s="240" t="str">
        <f t="shared" ca="1" si="491"/>
        <v>0,988822135398294-0,12195957803285i</v>
      </c>
      <c r="AQ323" s="240" t="str">
        <f t="shared" ca="1" si="492"/>
        <v>0,770161822518925+0,632055473247342i</v>
      </c>
      <c r="AR323" s="240" t="str">
        <f t="shared" ca="1" si="493"/>
        <v>0,770161822518925+0,632055473247342i</v>
      </c>
      <c r="AS323" s="240" t="str">
        <f t="shared" ca="1" si="494"/>
        <v>-0,669084184235794+0,738220636756462i</v>
      </c>
      <c r="AT323" s="240" t="str">
        <f t="shared" ca="1" si="495"/>
        <v>-0,996014815618345+0,0244507913235089i</v>
      </c>
      <c r="AU323" s="240" t="str">
        <f t="shared" ca="1" si="496"/>
        <v>-0,704501012819585-0,70450101281955i</v>
      </c>
      <c r="AV323" s="240" t="str">
        <f t="shared" ca="1" si="497"/>
        <v>0,0244507913234606-0,996014815618346i</v>
      </c>
      <c r="AW323" s="240" t="str">
        <f t="shared" ca="1" si="498"/>
        <v>0,738220636756429-0,66908418423583i</v>
      </c>
      <c r="AX323" s="240" t="str">
        <f t="shared" ca="1" si="499"/>
        <v>0,993615328686935+0,0732934698724673i</v>
      </c>
      <c r="AY323" s="240" t="str">
        <f t="shared" ca="1" si="500"/>
        <v>0,632055473247402+0,770161822518876i</v>
      </c>
      <c r="AZ323" s="240" t="str">
        <f t="shared" ca="1" si="501"/>
        <v>-0,121959578032802+0,9888221353983i</v>
      </c>
      <c r="BA323" s="240" t="str">
        <f t="shared" ca="1" si="502"/>
        <v>-0,800247620992688+0,593504085262382i</v>
      </c>
      <c r="BB323" s="240" t="str">
        <f t="shared" ca="1" si="503"/>
        <v>-0,981646782974906-0,170331874887259i</v>
      </c>
      <c r="BC323" s="240" t="str">
        <f t="shared" ca="1" si="504"/>
        <v>-0,553522893951172-0,828405552854103i</v>
      </c>
      <c r="BD323" s="240" t="str">
        <f t="shared" ca="1" si="505"/>
        <v>0,218293827335804-0,972106557469231i</v>
      </c>
      <c r="BE323" s="240" t="str">
        <f t="shared" ca="1" si="506"/>
        <v>0,854567783178941-0,51220821750556i</v>
      </c>
      <c r="BF323" s="240" t="str">
        <f t="shared" ca="1" si="507"/>
        <v>0,960224442120133+0,265729890834044i</v>
      </c>
      <c r="BG323" s="240" t="str">
        <f t="shared" ca="1" si="508"/>
        <v>0,469659586599838+0,878671284862811i</v>
      </c>
      <c r="BH323" s="240" t="str">
        <f t="shared" ca="1" si="509"/>
        <v>-0,31252578775005+0,946029061984252i</v>
      </c>
      <c r="BI323" s="240" t="str">
        <f t="shared" ca="1" si="510"/>
        <v>-0,900657990458948+0,425979504612654i</v>
      </c>
      <c r="BJ323" s="240" t="str">
        <f t="shared" ca="1" si="511"/>
        <v>-0,929554614975331-0,358568782670294i</v>
      </c>
      <c r="BK323" s="240" t="str">
        <f t="shared" ca="1" si="512"/>
        <v>-0,381273200686572-0,92047493206812i</v>
      </c>
      <c r="BL323" s="240" t="str">
        <f t="shared" ca="1" si="513"/>
        <v>0,403747953985177-0,910840789479905i</v>
      </c>
      <c r="BM323" s="240" t="str">
        <f t="shared" ca="1" si="514"/>
        <v>0,93807436894145-0,33564837622532i</v>
      </c>
      <c r="BN323" s="240" t="str">
        <f t="shared" ca="1" si="515"/>
        <v>0,889932668742374+0,44795446111482i</v>
      </c>
      <c r="BO323" s="240" t="str">
        <f t="shared" ca="1" si="516"/>
        <v>0,289214945426471+0,953413902494377i</v>
      </c>
      <c r="BP323" s="240" t="str">
        <f t="shared" ca="1" si="517"/>
        <v>-0,491081806711463+0,86688062225695i</v>
      </c>
      <c r="BQ323" s="240" t="str">
        <f t="shared" ca="1" si="518"/>
        <v>-0,966456578447022+0,2420847704918i</v>
      </c>
      <c r="BR323" s="240" t="str">
        <f t="shared" ca="1" si="519"/>
        <v>-0,841740184422769-0,533026093222006i</v>
      </c>
      <c r="BS323" s="240" t="str">
        <f t="shared" ca="1" si="520"/>
        <v>-0,19437139214095-0,977170975850583i</v>
      </c>
      <c r="BT323" s="240" t="str">
        <f t="shared" ca="1" si="521"/>
        <v>0,573686273186457-0,814571920756557i</v>
      </c>
      <c r="BU323" s="240" t="str">
        <f t="shared" ca="1" si="522"/>
        <v>0,98553128278327-0,146189756081454i</v>
      </c>
      <c r="BV323" s="240" t="str">
        <f t="shared" ca="1" si="523"/>
        <v>0,785441281985206+0,612964392669777i</v>
      </c>
      <c r="BW323" s="240" t="str">
        <f t="shared" ca="1" si="524"/>
        <v>0,097655936094849+0,99151735853339i</v>
      </c>
      <c r="BX323" s="240" t="str">
        <f t="shared" ca="1" si="525"/>
        <v>-0,650765827241864+0,754418446368993i</v>
      </c>
      <c r="BY323" s="240" t="str">
        <f t="shared" ca="1" si="526"/>
        <v>-0,995114782120141+0,0488868544045984i</v>
      </c>
      <c r="BZ323" s="240" t="str">
        <f t="shared" ca="1" si="527"/>
        <v>-0,721578150636228-0,686999509935774i</v>
      </c>
      <c r="CA323" s="240" t="str">
        <f t="shared" ca="1" si="528"/>
        <v>-4,83333115966773E-14-0,996314887035014i</v>
      </c>
      <c r="CB323" s="240" t="str">
        <f t="shared" ca="1" si="529"/>
        <v>0,721578150636161-0,686999509935844i</v>
      </c>
      <c r="CC323" s="240" t="str">
        <f t="shared" ca="1" si="530"/>
        <v>0,995114782120146+0,0488868544045019i</v>
      </c>
      <c r="CD323" s="240" t="str">
        <f t="shared" ca="1" si="531"/>
        <v>0,650765827241937+0,75441844636893i</v>
      </c>
      <c r="CE323" s="240" t="str">
        <f t="shared" ca="1" si="532"/>
        <v>-0,0976559360947528+0,991517358533399i</v>
      </c>
      <c r="CF323" s="240" t="str">
        <f t="shared" ca="1" si="533"/>
        <v>-0,785441281985112+0,612964392669898i</v>
      </c>
      <c r="CG323" s="240" t="str">
        <f t="shared" ca="1" si="534"/>
        <v>-0,985531282783284-0,146189756081359i</v>
      </c>
      <c r="CH323" s="240" t="str">
        <f t="shared" ca="1" si="535"/>
        <v>-0,573686273186536-0,814571920756501i</v>
      </c>
      <c r="CI323" s="240" t="str">
        <f t="shared" ca="1" si="536"/>
        <v>0,194371392140799-0,977170975850613i</v>
      </c>
      <c r="CJ323" s="240" t="str">
        <f t="shared" ca="1" si="537"/>
        <v>0,841740184422717-0,533026093222087i</v>
      </c>
      <c r="CK323" s="240" t="str">
        <f t="shared" ca="1" si="538"/>
        <v>0,966456578447046+0,242084770491706i</v>
      </c>
      <c r="CL323" s="240" t="str">
        <f t="shared" ca="1" si="539"/>
        <v>0,491081806711548+0,866880622256903i</v>
      </c>
      <c r="CM323" s="240" t="str">
        <f t="shared" ca="1" si="540"/>
        <v>-0,289214945426378+0,953413902494405i</v>
      </c>
      <c r="CN323" s="240" t="str">
        <f t="shared" ca="1" si="541"/>
        <v>-0,889932668742331+0,447954461114907i</v>
      </c>
      <c r="CO323" s="240" t="str">
        <f t="shared" ca="1" si="542"/>
        <v>-0,938074368941139-0,335648376226188i</v>
      </c>
      <c r="CP323" s="240" t="str">
        <f t="shared" ca="1" si="543"/>
        <v>-0,403747953984385-0,910840789480256i</v>
      </c>
      <c r="CQ323" s="240" t="str">
        <f t="shared" ca="1" si="544"/>
        <v>0,381273200687372-0,920474932067789i</v>
      </c>
      <c r="CR323" s="240" t="str">
        <f t="shared" ca="1" si="545"/>
        <v>0,929554614975663-0,358568782669432i</v>
      </c>
      <c r="CS323" s="240" t="str">
        <f t="shared" ca="1" si="546"/>
        <v>0,90065799045899+0,425979504612566i</v>
      </c>
      <c r="CT323" s="240" t="str">
        <f t="shared" ca="1" si="547"/>
        <v>0,312525787750169+0,946029061984213i</v>
      </c>
      <c r="CU323" s="240" t="str">
        <f t="shared" ca="1" si="548"/>
        <v>-0,469659586599752+0,878671284862857i</v>
      </c>
      <c r="CV323" s="240" t="str">
        <f t="shared" ca="1" si="549"/>
        <v>-0,960224442120107+0,265729890834137i</v>
      </c>
      <c r="CW323" s="240" t="str">
        <f t="shared" ca="1" si="550"/>
        <v>-0,854567783179006-0,512208217505452i</v>
      </c>
      <c r="CX323" s="240" t="str">
        <f t="shared" ca="1" si="551"/>
        <v>-0,218293827335898-0,972106557469209i</v>
      </c>
      <c r="CY323" s="240" t="str">
        <f t="shared" ca="1" si="552"/>
        <v>0,553522893951093-0,828405552854156i</v>
      </c>
      <c r="CZ323" s="240" t="str">
        <f t="shared" ca="1" si="553"/>
        <v>0,981646782974886-0,170331874887382i</v>
      </c>
      <c r="DA323" s="240" t="str">
        <f t="shared" ca="1" si="554"/>
        <v>0,800247620992729+0,593504085262326i</v>
      </c>
      <c r="DB323" s="240" t="str">
        <f t="shared" ca="1" si="555"/>
        <v>0,121959578032898+0,988822135398288i</v>
      </c>
      <c r="DC323" s="240" t="str">
        <f t="shared" ca="1" si="556"/>
        <v>-0,632055473247305+0,770161822518954i</v>
      </c>
      <c r="DD323" s="240" t="str">
        <f t="shared" ca="1" si="557"/>
        <v>-0,993615328686927+0,0732934698725919i</v>
      </c>
      <c r="DE323" s="240" t="str">
        <f t="shared" ca="1" si="558"/>
        <v>-0,738220636756494-0,669084184235758i</v>
      </c>
      <c r="DF323" s="240" t="str">
        <f t="shared" ca="1" si="559"/>
        <v>-0,0244507913235572-0,996014815618344i</v>
      </c>
      <c r="DG323" s="240" t="str">
        <f t="shared" ca="1" si="560"/>
        <v>0,704501012819496-0,704501012819639i</v>
      </c>
      <c r="DH323" s="240" t="str">
        <f t="shared" ca="1" si="561"/>
        <v>0,996014815618349+0,0244507913233556i</v>
      </c>
      <c r="DI323" s="240" t="str">
        <f t="shared" ca="1" si="562"/>
        <v>0,669084184235907+0,738220636756359i</v>
      </c>
      <c r="DJ323" s="240" t="str">
        <f t="shared" ca="1" si="563"/>
        <v>-0,0732934698724473+0,993615328686936i</v>
      </c>
      <c r="DK323" s="240" t="str">
        <f t="shared" ca="1" si="564"/>
        <v>-0,770161822518863+0,632055473247417i</v>
      </c>
      <c r="DL323" s="240" t="str">
        <f t="shared" ca="1" si="565"/>
        <v>-0,988822135398306-0,121959578032754i</v>
      </c>
      <c r="DM323" s="240" t="str">
        <f t="shared" ca="1" si="566"/>
        <v>-0,593504085262443-0,800247620992642i</v>
      </c>
      <c r="DN323" s="240" t="str">
        <f t="shared" ca="1" si="567"/>
        <v>0,170331874887183-0,98164678297492i</v>
      </c>
      <c r="DO323" s="240" t="str">
        <f t="shared" ca="1" si="568"/>
        <v>0,828405552854045-0,55352289395126i</v>
      </c>
      <c r="DP323" s="240" t="str">
        <f t="shared" ca="1" si="569"/>
        <v>0,972106557469229+0,218293827335812i</v>
      </c>
      <c r="DQ323" s="240" t="str">
        <f t="shared" ca="1" si="570"/>
        <v>0,512208217505576+0,854567783178931i</v>
      </c>
      <c r="DR323" s="240" t="str">
        <f t="shared" ca="1" si="571"/>
        <v>-0,265729890833998+0,960224442120146i</v>
      </c>
      <c r="DS323" s="240" t="str">
        <f t="shared" ca="1" si="572"/>
        <v>-0,878671284863268+0,469659586598981i</v>
      </c>
      <c r="DT323" s="240" t="str">
        <f t="shared" ca="1" si="573"/>
        <v>-0,946029061983956-0,312525787750945i</v>
      </c>
      <c r="DU323" s="240" t="str">
        <f t="shared" ca="1" si="574"/>
        <v>-0,425979504611827-0,90065799045934i</v>
      </c>
      <c r="DV323" s="240" t="str">
        <f t="shared" ca="1" si="575"/>
        <v>0,358568782670195-0,929554614975369i</v>
      </c>
      <c r="DW323" s="240" t="str">
        <f t="shared" ca="1" si="576"/>
        <v>0,92047493206808-0,381273200686668i</v>
      </c>
      <c r="DX323" s="240" t="str">
        <f t="shared" ca="1" si="577"/>
        <v>0,910840789479902+0,403747953985185i</v>
      </c>
      <c r="DY323" s="240" t="str">
        <f t="shared" ca="1" si="578"/>
        <v>0,335648376225365+0,938074368941433i</v>
      </c>
      <c r="DZ323" s="240" t="str">
        <f t="shared" ca="1" si="579"/>
        <v>-0,447954461114777+0,889932668742395i</v>
      </c>
      <c r="EA323" s="240" t="str">
        <f t="shared" ca="1" si="580"/>
        <v>-0,953413902494363+0,289214945426517i</v>
      </c>
      <c r="EB323" s="240" t="str">
        <f t="shared" ca="1" si="581"/>
        <v>-0,866880622257002-0,491081806711372i</v>
      </c>
      <c r="EC323" s="240" t="str">
        <f t="shared" ca="1" si="582"/>
        <v>-0,242084770491901-0,966456578446997i</v>
      </c>
      <c r="ED323" s="240" t="str">
        <f t="shared" ca="1" si="583"/>
        <v>0,533026093222013-0,841740184422765i</v>
      </c>
      <c r="EE323" s="240" t="str">
        <f t="shared" ca="1" si="584"/>
        <v>0,977170975850585-0,194371392140942i</v>
      </c>
      <c r="EF323" s="240" t="str">
        <f t="shared" ca="1" si="585"/>
        <v>0,814571920756585+0,573686273186418i</v>
      </c>
      <c r="EG323" s="240" t="str">
        <f t="shared" ca="1" si="586"/>
        <v>0,146189756081502+0,985531282783263i</v>
      </c>
      <c r="EH323" s="240" t="str">
        <f t="shared" ca="1" si="587"/>
        <v>-0,612964392669738+0,785441281985236i</v>
      </c>
      <c r="EI323" s="240" t="str">
        <f t="shared" ca="1" si="588"/>
        <v>-0,99151735853338+0,0976559360949534i</v>
      </c>
      <c r="EJ323" s="240" t="str">
        <f t="shared" ca="1" si="589"/>
        <v>-0,754418446369062-0,650765827241784i</v>
      </c>
      <c r="EK323" s="240" t="str">
        <f t="shared" ca="1" si="590"/>
        <v>-0,0488868544045901-0,995114782120142i</v>
      </c>
      <c r="EL323" s="240" t="str">
        <f t="shared" ca="1" si="591"/>
        <v>0,686999509935739-0,721578150636262i</v>
      </c>
      <c r="EM323" s="240" t="str">
        <f t="shared" ca="1" si="592"/>
        <v>0,996314887035014-9,66666231933546E-14i</v>
      </c>
      <c r="EN323" s="240"/>
      <c r="EO323" s="240"/>
      <c r="EP323" s="240"/>
    </row>
    <row r="324" spans="1:146">
      <c r="A324" s="268">
        <f t="shared" si="461"/>
        <v>4.3749999999999926E-3</v>
      </c>
      <c r="B324" s="267">
        <v>224</v>
      </c>
      <c r="C324" s="266">
        <f t="shared" si="462"/>
        <v>44800</v>
      </c>
      <c r="N324" s="265">
        <f t="shared" ca="1" si="463"/>
        <v>1.0035955324686952</v>
      </c>
      <c r="O324" s="240">
        <f t="shared" ca="1" si="464"/>
        <v>-0.99640446753130485</v>
      </c>
      <c r="P324" s="240" t="str">
        <f t="shared" ca="1" si="465"/>
        <v>-0,704564355795958-0,704564355795955i</v>
      </c>
      <c r="Q324" s="240" t="str">
        <f t="shared" ca="1" si="466"/>
        <v>-2,43523182820638E-14-0,996404467531305i</v>
      </c>
      <c r="R324" s="240" t="str">
        <f t="shared" ca="1" si="467"/>
        <v>0,704564355795966-0,704564355795947i</v>
      </c>
      <c r="S324" s="240" t="str">
        <f t="shared" ca="1" si="468"/>
        <v>0,996404467531305-4,87046365641275E-14i</v>
      </c>
      <c r="T324" s="240" t="str">
        <f t="shared" ca="1" si="469"/>
        <v>0,704564355795963+0,70456435579595i</v>
      </c>
      <c r="U324" s="241" t="str">
        <f t="shared" ca="1" si="470"/>
        <v>-2,7831328924176E-14+0,996404467531305i</v>
      </c>
      <c r="V324" s="240" t="str">
        <f t="shared" ca="1" si="471"/>
        <v>-0,704564355795934+0,704564355795979i</v>
      </c>
      <c r="W324" s="240" t="str">
        <f t="shared" ca="1" si="472"/>
        <v>-0,996404467531305-8,78892031423683E-15i</v>
      </c>
      <c r="X324" s="240" t="str">
        <f t="shared" ca="1" si="473"/>
        <v>-0,704564355795927-0,704564355795986i</v>
      </c>
      <c r="Y324" s="240" t="str">
        <f t="shared" ca="1" si="474"/>
        <v>-1,73333678585352E-14-0,996404467531305i</v>
      </c>
      <c r="Z324" s="240" t="str">
        <f t="shared" ca="1" si="475"/>
        <v>0,704564355795973-0,70456435579594i</v>
      </c>
      <c r="AA324" s="240" t="str">
        <f t="shared" ca="1" si="476"/>
        <v>0,996404467531305-4,34556560313071E-14i</v>
      </c>
      <c r="AB324" s="240" t="str">
        <f t="shared" ca="1" si="477"/>
        <v>0,704564355795964+0,704564355795949i</v>
      </c>
      <c r="AC324" s="240" t="str">
        <f t="shared" ca="1" si="478"/>
        <v>-3,66202492384128E-14+0,996404467531305i</v>
      </c>
      <c r="AD324" s="240" t="str">
        <f t="shared" ca="1" si="479"/>
        <v>-0,704564355795936+0,704564355795977i</v>
      </c>
      <c r="AE324" s="240" t="str">
        <f t="shared" ca="1" si="480"/>
        <v>-0,996404467531305-1,75778406284736E-14i</v>
      </c>
      <c r="AF324" s="240" t="str">
        <f t="shared" ca="1" si="481"/>
        <v>-0,704564355795991-0,704564355795922i</v>
      </c>
      <c r="AG324" s="240" t="str">
        <f t="shared" ca="1" si="482"/>
        <v>-1,56243271071311E-14-0,996404467531305i</v>
      </c>
      <c r="AH324" s="240" t="str">
        <f t="shared" ca="1" si="483"/>
        <v>0,704564355795688-0,704564355796225i</v>
      </c>
      <c r="AI324" s="240" t="str">
        <f t="shared" ca="1" si="484"/>
        <v>0,996404467531305-2,32903363476388E-13i</v>
      </c>
      <c r="AJ324" s="240" t="str">
        <f t="shared" ca="1" si="485"/>
        <v>0,704564355796028+0,704564355795885i</v>
      </c>
      <c r="AK324" s="240" t="str">
        <f t="shared" ca="1" si="486"/>
        <v>-4,54091695526496E-14+0,996404467531305i</v>
      </c>
      <c r="AL324" s="240" t="str">
        <f t="shared" ca="1" si="487"/>
        <v>-0,704564355796082+0,704564355795832i</v>
      </c>
      <c r="AM324" s="240" t="str">
        <f t="shared" ca="1" si="488"/>
        <v>-0,996404467531305-3,09561943456022E-13i</v>
      </c>
      <c r="AN324" s="240" t="str">
        <f t="shared" ca="1" si="489"/>
        <v>-0,704564355795644-0,704564355796269i</v>
      </c>
      <c r="AO324" s="240" t="str">
        <f t="shared" ca="1" si="490"/>
        <v>-4,17468421437197E-13-0,996404467531305i</v>
      </c>
      <c r="AP324" s="240" t="str">
        <f t="shared" ca="1" si="491"/>
        <v>0,704564355795775-0,704564355796139i</v>
      </c>
      <c r="AQ324" s="240" t="str">
        <f t="shared" ca="1" si="492"/>
        <v>0,996404467531305-1,24996129282492E-13i</v>
      </c>
      <c r="AR324" s="240" t="str">
        <f t="shared" ca="1" si="493"/>
        <v>0,996404467531305-1,24996129282492E-13i</v>
      </c>
      <c r="AS324" s="240" t="str">
        <f t="shared" ca="1" si="494"/>
        <v>-1,3915664462088E-13+0,996404467531305i</v>
      </c>
      <c r="AT324" s="240" t="str">
        <f t="shared" ca="1" si="495"/>
        <v>-0,704564355796149+0,704564355795765i</v>
      </c>
      <c r="AU324" s="240" t="str">
        <f t="shared" ca="1" si="496"/>
        <v>-0,996404467531305-4,31628936775583E-13i</v>
      </c>
      <c r="AV324" s="240" t="str">
        <f t="shared" ca="1" si="497"/>
        <v>-0,704564355796259-0,704564355795654i</v>
      </c>
      <c r="AW324" s="240" t="str">
        <f t="shared" ca="1" si="498"/>
        <v>-2,95401428117635E-13-0,996404467531305i</v>
      </c>
      <c r="AX324" s="240" t="str">
        <f t="shared" ca="1" si="499"/>
        <v>0,704564355795842-0,704564355796072i</v>
      </c>
      <c r="AY324" s="240" t="str">
        <f t="shared" ca="1" si="500"/>
        <v>0,996404467531305-3,12486542142622E-14i</v>
      </c>
      <c r="AZ324" s="240" t="str">
        <f t="shared" ca="1" si="501"/>
        <v>0,704564355795885+0,704564355796028i</v>
      </c>
      <c r="BA324" s="240" t="str">
        <f t="shared" ca="1" si="502"/>
        <v>-2,61223637940441E-13+0,996404467531305i</v>
      </c>
      <c r="BB324" s="240" t="str">
        <f t="shared" ca="1" si="503"/>
        <v>-0,704564355796235+0,704564355795678i</v>
      </c>
      <c r="BC324" s="240" t="str">
        <f t="shared" ca="1" si="504"/>
        <v>-0,996404467531305+4,65806726952777E-13i</v>
      </c>
      <c r="BD324" s="240" t="str">
        <f t="shared" ca="1" si="505"/>
        <v>-0,704564355796192-0,704564355795721i</v>
      </c>
      <c r="BE324" s="240" t="str">
        <f t="shared" ca="1" si="506"/>
        <v>-2,01653953049404E-13-0,996404467531305i</v>
      </c>
      <c r="BF324" s="240" t="str">
        <f t="shared" ca="1" si="507"/>
        <v>0,704564355795907-0,704564355796006i</v>
      </c>
      <c r="BG324" s="240" t="str">
        <f t="shared" ca="1" si="508"/>
        <v>0,996404467531305+9,08183391052993E-14i</v>
      </c>
      <c r="BH324" s="240" t="str">
        <f t="shared" ca="1" si="509"/>
        <v>0,704564355795799+0,704564355796115i</v>
      </c>
      <c r="BI324" s="240" t="str">
        <f t="shared" ca="1" si="510"/>
        <v>-3,54971113008672E-13+0,996404467531305i</v>
      </c>
      <c r="BJ324" s="240" t="str">
        <f t="shared" ca="1" si="511"/>
        <v>-0,704564355796321+0,704564355795593i</v>
      </c>
      <c r="BK324" s="240" t="str">
        <f t="shared" ca="1" si="512"/>
        <v>-0,996404467531305+3,43739733633216E-13i</v>
      </c>
      <c r="BL324" s="240" t="str">
        <f t="shared" ca="1" si="513"/>
        <v>-0,704564355796127-0,704564355795787i</v>
      </c>
      <c r="BM324" s="240" t="str">
        <f t="shared" ca="1" si="514"/>
        <v>-7,95869597298428E-14-0,996404467531305i</v>
      </c>
      <c r="BN324" s="240" t="str">
        <f t="shared" ca="1" si="515"/>
        <v>0,704564355795974-0,704564355795939i</v>
      </c>
      <c r="BO324" s="240" t="str">
        <f t="shared" ca="1" si="516"/>
        <v>0,996404467531305+1,8456581417353E-13i</v>
      </c>
      <c r="BP324" s="240" t="str">
        <f t="shared" ca="1" si="517"/>
        <v>0,704564355795713+0,7045643557962i</v>
      </c>
      <c r="BQ324" s="240" t="str">
        <f t="shared" ca="1" si="518"/>
        <v>-4,48718588076902E-13+0,996404467531305i</v>
      </c>
      <c r="BR324" s="240" t="str">
        <f t="shared" ca="1" si="519"/>
        <v>-0,704564355795666+0,704564355796247i</v>
      </c>
      <c r="BS324" s="240" t="str">
        <f t="shared" ca="1" si="520"/>
        <v>-0,996404467531305+2,49992258564985E-13i</v>
      </c>
      <c r="BT324" s="240" t="str">
        <f t="shared" ca="1" si="521"/>
        <v>-0,70456435579606-0,704564355795854i</v>
      </c>
      <c r="BU324" s="240" t="str">
        <f t="shared" ca="1" si="522"/>
        <v>1,41605153383874E-14-0,996404467531305i</v>
      </c>
      <c r="BV324" s="240" t="str">
        <f t="shared" ca="1" si="523"/>
        <v>0,70456435579608-0,704564355795834i</v>
      </c>
      <c r="BW324" s="240" t="str">
        <f t="shared" ca="1" si="524"/>
        <v>0,996404467531305+2,7831328924176E-13i</v>
      </c>
      <c r="BX324" s="240" t="str">
        <f t="shared" ca="1" si="525"/>
        <v>0,704564355795646+0,704564355796267i</v>
      </c>
      <c r="BY324" s="240" t="str">
        <f t="shared" ca="1" si="526"/>
        <v>4,20397557400127E-13+0,996404467531305i</v>
      </c>
      <c r="BZ324" s="240" t="str">
        <f t="shared" ca="1" si="527"/>
        <v>-0,704564355795733+0,70456435579618i</v>
      </c>
      <c r="CA324" s="240" t="str">
        <f t="shared" ca="1" si="528"/>
        <v>-0,996404467531305+1,56244783496755E-13i</v>
      </c>
      <c r="CB324" s="240" t="str">
        <f t="shared" ca="1" si="529"/>
        <v>-0,704564355795954-0,704564355795959i</v>
      </c>
      <c r="CC324" s="240" t="str">
        <f t="shared" ca="1" si="530"/>
        <v>1,07907990406618E-13-0,996404467531305i</v>
      </c>
      <c r="CD324" s="240" t="str">
        <f t="shared" ca="1" si="531"/>
        <v>0,704564355796147-0,704564355795767i</v>
      </c>
      <c r="CE324" s="240" t="str">
        <f t="shared" ca="1" si="532"/>
        <v>0,996404467531305+3,7206076430999E-13i</v>
      </c>
      <c r="CF324" s="240" t="str">
        <f t="shared" ca="1" si="533"/>
        <v>0,704564355796301+0,704564355795612i</v>
      </c>
      <c r="CG324" s="240" t="str">
        <f t="shared" ca="1" si="534"/>
        <v>3,26650082331897E-13+0,996404467531305i</v>
      </c>
      <c r="CH324" s="240" t="str">
        <f t="shared" ca="1" si="535"/>
        <v>-0,70456435579584+0,704564355796074i</v>
      </c>
      <c r="CI324" s="240" t="str">
        <f t="shared" ca="1" si="536"/>
        <v>-0,996404467531305+6,24973084285244E-14i</v>
      </c>
      <c r="CJ324" s="240" t="str">
        <f t="shared" ca="1" si="537"/>
        <v>-0,704564355795887-0,704564355796026i</v>
      </c>
      <c r="CK324" s="240" t="str">
        <f t="shared" ca="1" si="538"/>
        <v>2,01655465474848E-13-0,996404467531305i</v>
      </c>
      <c r="CL324" s="240" t="str">
        <f t="shared" ca="1" si="539"/>
        <v>0,704564355796212-0,704564355795701i</v>
      </c>
      <c r="CM324" s="240" t="str">
        <f t="shared" ca="1" si="540"/>
        <v>0,996404467531305+5,22447275880883E-13i</v>
      </c>
      <c r="CN324" s="240" t="str">
        <f t="shared" ca="1" si="541"/>
        <v>0,704564355796194+0,704564355795719i</v>
      </c>
      <c r="CO324" s="240" t="str">
        <f t="shared" ca="1" si="542"/>
        <v>2,32902607263667E-13+0,996404467531305i</v>
      </c>
      <c r="CP324" s="240" t="str">
        <f t="shared" ca="1" si="543"/>
        <v>-0,704564355795905+0,704564355796008i</v>
      </c>
      <c r="CQ324" s="240" t="str">
        <f t="shared" ca="1" si="544"/>
        <v>-0,996404467531305-3,12501666397059E-14i</v>
      </c>
      <c r="CR324" s="240" t="str">
        <f t="shared" ca="1" si="545"/>
        <v>-0,704564355795822-0,704564355796093i</v>
      </c>
      <c r="CS324" s="240" t="str">
        <f t="shared" ca="1" si="546"/>
        <v>3,52041977045741E-13-0,996404467531305i</v>
      </c>
      <c r="CT324" s="240" t="str">
        <f t="shared" ca="1" si="547"/>
        <v>0,704564355796279-0,704564355795634i</v>
      </c>
      <c r="CU324" s="240" t="str">
        <f t="shared" ca="1" si="548"/>
        <v>0,996404467531305-4,03307906098809E-13i</v>
      </c>
      <c r="CV324" s="240" t="str">
        <f t="shared" ca="1" si="549"/>
        <v>0,704564355796129+0,704564355795785i</v>
      </c>
      <c r="CW324" s="240" t="str">
        <f t="shared" ca="1" si="550"/>
        <v>1,39155132195437E-13+0,996404467531305i</v>
      </c>
      <c r="CX324" s="240" t="str">
        <f t="shared" ca="1" si="551"/>
        <v>-0,704564355795972+0,704564355795941i</v>
      </c>
      <c r="CY324" s="240" t="str">
        <f t="shared" ca="1" si="552"/>
        <v>-0,996404467531305-1,81636678210599E-13i</v>
      </c>
      <c r="CZ324" s="240" t="str">
        <f t="shared" ca="1" si="553"/>
        <v>-0,704564355795755-0,704564355796159i</v>
      </c>
      <c r="DA324" s="240" t="str">
        <f t="shared" ca="1" si="554"/>
        <v>4,45789452113971E-13-0,996404467531305i</v>
      </c>
      <c r="DB324" s="240" t="str">
        <f t="shared" ca="1" si="555"/>
        <v>0,704564355795664-0,704564355796249i</v>
      </c>
      <c r="DC324" s="240" t="str">
        <f t="shared" ca="1" si="556"/>
        <v>0,996404467531305-3,09560431030579E-13i</v>
      </c>
      <c r="DD324" s="240" t="str">
        <f t="shared" ca="1" si="557"/>
        <v>0,704564355796062+0,704564355795852i</v>
      </c>
      <c r="DE324" s="240" t="str">
        <f t="shared" ca="1" si="558"/>
        <v>-1,12313793754564E-14+0,996404467531305i</v>
      </c>
      <c r="DF324" s="240" t="str">
        <f t="shared" ca="1" si="559"/>
        <v>-0,704564355796038+0,704564355795876i</v>
      </c>
      <c r="DG324" s="240" t="str">
        <f t="shared" ca="1" si="560"/>
        <v>-0,996404467531305-2,18745116776167E-13i</v>
      </c>
      <c r="DH324" s="240" t="str">
        <f t="shared" ca="1" si="561"/>
        <v>-0,704564355795648-0,704564355796265i</v>
      </c>
      <c r="DI324" s="240" t="str">
        <f t="shared" ca="1" si="562"/>
        <v>5,39536927182201E-13-0,996404467531305i</v>
      </c>
      <c r="DJ324" s="240" t="str">
        <f t="shared" ca="1" si="563"/>
        <v>0,704564355795691-0,704564355796222i</v>
      </c>
      <c r="DK324" s="240" t="str">
        <f t="shared" ca="1" si="564"/>
        <v>0,996404467531305-1,59173919459686E-13i</v>
      </c>
      <c r="DL324" s="240" t="str">
        <f t="shared" ca="1" si="565"/>
        <v>0,704564355795996+0,704564355795917i</v>
      </c>
      <c r="DM324" s="240" t="str">
        <f t="shared" ca="1" si="566"/>
        <v>-4,83398179410244E-14+0,996404467531305i</v>
      </c>
      <c r="DN324" s="240" t="str">
        <f t="shared" ca="1" si="567"/>
        <v>-0,704564355796145+0,704564355795769i</v>
      </c>
      <c r="DO324" s="240" t="str">
        <f t="shared" ca="1" si="568"/>
        <v>-0,996404467531305-3,69131628347059E-13i</v>
      </c>
      <c r="DP324" s="240" t="str">
        <f t="shared" ca="1" si="569"/>
        <v>-0,704564355795622-0,704564355796291i</v>
      </c>
      <c r="DQ324" s="240" t="str">
        <f t="shared" ca="1" si="570"/>
        <v>-3,29579218294828E-13-0,996404467531305i</v>
      </c>
      <c r="DR324" s="240" t="str">
        <f t="shared" ca="1" si="571"/>
        <v>0,704564355795797-0,704564355796117i</v>
      </c>
      <c r="DS324" s="240" t="str">
        <f t="shared" ca="1" si="572"/>
        <v>0,996404467531305-1,22065480894118E-13i</v>
      </c>
      <c r="DT324" s="240" t="str">
        <f t="shared" ca="1" si="573"/>
        <v>0,704564355795889+0,704564355796024i</v>
      </c>
      <c r="DU324" s="240" t="str">
        <f t="shared" ca="1" si="574"/>
        <v>-1,98726329511917E-13+0,996404467531305i</v>
      </c>
      <c r="DV324" s="240" t="str">
        <f t="shared" ca="1" si="575"/>
        <v>-0,70456435579617+0,704564355795743i</v>
      </c>
      <c r="DW324" s="240" t="str">
        <f t="shared" ca="1" si="576"/>
        <v>-0,996404467531305-5,19518139917952E-13i</v>
      </c>
      <c r="DX324" s="240" t="str">
        <f t="shared" ca="1" si="577"/>
        <v>-0,704564355796237-0,704564355795676i</v>
      </c>
      <c r="DY324" s="240" t="str">
        <f t="shared" ca="1" si="578"/>
        <v>-2,9247077972926E-13-0,996404467531305i</v>
      </c>
      <c r="DZ324" s="240" t="str">
        <f t="shared" ca="1" si="579"/>
        <v>0,704564355795903-0,70456435579601i</v>
      </c>
      <c r="EA324" s="240" t="str">
        <f t="shared" ca="1" si="580"/>
        <v>0,996404467531305+2,83210306767749E-14i</v>
      </c>
      <c r="EB324" s="240" t="str">
        <f t="shared" ca="1" si="581"/>
        <v>0,704564355795864+0,70456435579605i</v>
      </c>
      <c r="EC324" s="240" t="str">
        <f t="shared" ca="1" si="582"/>
        <v>-3,4911284108281E-13+0,996404467531305i</v>
      </c>
      <c r="ED324" s="240" t="str">
        <f t="shared" ca="1" si="583"/>
        <v>-0,704564355796277+0,704564355795636i</v>
      </c>
      <c r="EE324" s="240" t="str">
        <f t="shared" ca="1" si="584"/>
        <v>-0,996404467531305-5,5662657848352E-13i</v>
      </c>
      <c r="EF324" s="240" t="str">
        <f t="shared" ca="1" si="585"/>
        <v>-0,704564355796131-0,704564355795783i</v>
      </c>
      <c r="EG324" s="240" t="str">
        <f t="shared" ca="1" si="586"/>
        <v>-1,42084268158368E-13-0,996404467531305i</v>
      </c>
      <c r="EH324" s="240" t="str">
        <f t="shared" ca="1" si="587"/>
        <v>0,704564355795929-0,704564355795984i</v>
      </c>
      <c r="EI324" s="240" t="str">
        <f t="shared" ca="1" si="588"/>
        <v>0,996404467531305+1,78707542247668E-13i</v>
      </c>
      <c r="EJ324" s="240" t="str">
        <f t="shared" ca="1" si="589"/>
        <v>0,704564355795757+0,704564355796157i</v>
      </c>
      <c r="EK324" s="240" t="str">
        <f t="shared" ca="1" si="590"/>
        <v>-3,86221279648378E-13+0,996404467531305i</v>
      </c>
      <c r="EL324" s="240" t="str">
        <f t="shared" ca="1" si="591"/>
        <v>-0,704564355795662+0,704564355796251i</v>
      </c>
      <c r="EM324" s="240" t="str">
        <f t="shared" ca="1" si="592"/>
        <v>-0,996404467531305+3,1248956699351E-13i</v>
      </c>
      <c r="EN324" s="240"/>
      <c r="EO324" s="240"/>
      <c r="EP324" s="240"/>
    </row>
    <row r="325" spans="1:146">
      <c r="A325" s="268">
        <f t="shared" si="461"/>
        <v>4.3945312499999922E-3</v>
      </c>
      <c r="B325" s="267">
        <v>225</v>
      </c>
      <c r="C325" s="266">
        <f t="shared" si="462"/>
        <v>45000</v>
      </c>
      <c r="N325" s="265">
        <f t="shared" ca="1" si="463"/>
        <v>1.0035123105039048</v>
      </c>
      <c r="O325" s="240">
        <f t="shared" ca="1" si="464"/>
        <v>-0.99648768949609523</v>
      </c>
      <c r="P325" s="240" t="str">
        <f t="shared" ca="1" si="465"/>
        <v>-0,721703302314595-0,687118664238918i</v>
      </c>
      <c r="Q325" s="240" t="str">
        <f t="shared" ca="1" si="466"/>
        <v>-0,0488953334194592-0,995287376433091i</v>
      </c>
      <c r="R325" s="240" t="str">
        <f t="shared" ca="1" si="467"/>
        <v>0,650878697116623-0,754549293921235i</v>
      </c>
      <c r="S325" s="240" t="str">
        <f t="shared" ca="1" si="468"/>
        <v>0,991689328903384-0,0976728736979855i</v>
      </c>
      <c r="T325" s="240" t="str">
        <f t="shared" ca="1" si="469"/>
        <v>0,785577510188111+0,61307070620273i</v>
      </c>
      <c r="U325" s="241" t="str">
        <f t="shared" ca="1" si="470"/>
        <v>0,14621511146874+0,985702214918608i</v>
      </c>
      <c r="V325" s="240" t="str">
        <f t="shared" ca="1" si="471"/>
        <v>-0,57378577425886+0,814713201424543i</v>
      </c>
      <c r="W325" s="240" t="str">
        <f t="shared" ca="1" si="472"/>
        <v>-0,977340457960789+0,194405104228933i</v>
      </c>
      <c r="X325" s="240" t="str">
        <f t="shared" ca="1" si="473"/>
        <v>-0,841886177198232-0,533118542127184i</v>
      </c>
      <c r="Y325" s="240" t="str">
        <f t="shared" ca="1" si="474"/>
        <v>-0,242126758065163-0,966624202234829i</v>
      </c>
      <c r="Z325" s="240" t="str">
        <f t="shared" ca="1" si="475"/>
        <v>0,491166980731855-0,867030975430532i</v>
      </c>
      <c r="AA325" s="240" t="str">
        <f t="shared" ca="1" si="476"/>
        <v>0,953579264139406-0,289265107333423i</v>
      </c>
      <c r="AB325" s="240" t="str">
        <f t="shared" ca="1" si="477"/>
        <v>0,890087020100078+0,448032155058797i</v>
      </c>
      <c r="AC325" s="240" t="str">
        <f t="shared" ca="1" si="478"/>
        <v>0,335706591621478+0,938237070072995i</v>
      </c>
      <c r="AD325" s="240" t="str">
        <f t="shared" ca="1" si="479"/>
        <v>-0,403817980681222+0,910998767175788i</v>
      </c>
      <c r="AE325" s="240" t="str">
        <f t="shared" ca="1" si="480"/>
        <v>-0,920634580724918+0,381339329325893i</v>
      </c>
      <c r="AF325" s="240" t="str">
        <f t="shared" ca="1" si="481"/>
        <v>-0,929715838427342-0,358630973417816i</v>
      </c>
      <c r="AG325" s="240" t="str">
        <f t="shared" ca="1" si="482"/>
        <v>-0,426053387184583-0,90081420203381i</v>
      </c>
      <c r="AH325" s="240" t="str">
        <f t="shared" ca="1" si="483"/>
        <v>0,312579992727068-0,946193142790631i</v>
      </c>
      <c r="AI325" s="240" t="str">
        <f t="shared" ca="1" si="484"/>
        <v>0,878823683028047-0,469741045115588i</v>
      </c>
      <c r="AJ325" s="240" t="str">
        <f t="shared" ca="1" si="485"/>
        <v>0,960390984996009+0,265775979455745i</v>
      </c>
      <c r="AK325" s="240" t="str">
        <f t="shared" ca="1" si="486"/>
        <v>0,512297055724885+0,854716000793761i</v>
      </c>
      <c r="AL325" s="240" t="str">
        <f t="shared" ca="1" si="487"/>
        <v>-0,218331688569736+0,972275161198493i</v>
      </c>
      <c r="AM325" s="240" t="str">
        <f t="shared" ca="1" si="488"/>
        <v>-0,828549232849793+0,553618897854187i</v>
      </c>
      <c r="AN325" s="240" t="str">
        <f t="shared" ca="1" si="489"/>
        <v>-0,981817041376366-0,170361417522357i</v>
      </c>
      <c r="AO325" s="240" t="str">
        <f t="shared" ca="1" si="490"/>
        <v>-0,593607023568076-0,800386417231025i</v>
      </c>
      <c r="AP325" s="240" t="str">
        <f t="shared" ca="1" si="491"/>
        <v>0,121980730899261-0,988993638304387i</v>
      </c>
      <c r="AQ325" s="240" t="str">
        <f t="shared" ca="1" si="492"/>
        <v>0,77029540062753-0,632165097968354i</v>
      </c>
      <c r="AR325" s="240" t="str">
        <f t="shared" ca="1" si="493"/>
        <v>0,77029540062753-0,632165097968354i</v>
      </c>
      <c r="AS325" s="240" t="str">
        <f t="shared" ca="1" si="494"/>
        <v>0,669200231275725+0,73834867493467i</v>
      </c>
      <c r="AT325" s="240" t="str">
        <f t="shared" ca="1" si="495"/>
        <v>-0,024455032107747+0,996187566034567i</v>
      </c>
      <c r="AU325" s="240" t="str">
        <f t="shared" ca="1" si="496"/>
        <v>-0,70462320261151+0,704623202611697i</v>
      </c>
      <c r="AV325" s="240" t="str">
        <f t="shared" ca="1" si="497"/>
        <v>-0,996187566034561+0,0244550321080111i</v>
      </c>
      <c r="AW325" s="240" t="str">
        <f t="shared" ca="1" si="498"/>
        <v>-0,738348674934847-0,669200231275529i</v>
      </c>
      <c r="AX325" s="240" t="str">
        <f t="shared" ca="1" si="499"/>
        <v>-0,0733061820104314-0,993787662932239i</v>
      </c>
      <c r="AY325" s="240" t="str">
        <f t="shared" ca="1" si="500"/>
        <v>0,63216509796815-0,770295400627697i</v>
      </c>
      <c r="AZ325" s="240" t="str">
        <f t="shared" ca="1" si="501"/>
        <v>0,988993638304479-0,12198073089851i</v>
      </c>
      <c r="BA325" s="240" t="str">
        <f t="shared" ca="1" si="502"/>
        <v>0,800386417231183+0,593607023567863i</v>
      </c>
      <c r="BB325" s="240" t="str">
        <f t="shared" ca="1" si="503"/>
        <v>0,170361417522617+0,98181704137632i</v>
      </c>
      <c r="BC325" s="240" t="str">
        <f t="shared" ca="1" si="504"/>
        <v>-0,553618897854791+0,82854923284939i</v>
      </c>
      <c r="BD325" s="240" t="str">
        <f t="shared" ca="1" si="505"/>
        <v>-0,972275161198438+0,21833168856998i</v>
      </c>
      <c r="BE325" s="240" t="str">
        <f t="shared" ca="1" si="506"/>
        <v>-0,854716000793896-0,512297055724659i</v>
      </c>
      <c r="BF325" s="240" t="str">
        <f t="shared" ca="1" si="507"/>
        <v>-0,265775979455044-0,960390984996203i</v>
      </c>
      <c r="BG325" s="240" t="str">
        <f t="shared" ca="1" si="508"/>
        <v>0,469741045115368-0,878823683028165i</v>
      </c>
      <c r="BH325" s="240" t="str">
        <f t="shared" ca="1" si="509"/>
        <v>0,946193142790545-0,312579992727332i</v>
      </c>
      <c r="BI325" s="240" t="str">
        <f t="shared" ca="1" si="510"/>
        <v>0,900814202033711+0,426053387184791i</v>
      </c>
      <c r="BJ325" s="240" t="str">
        <f t="shared" ca="1" si="511"/>
        <v>0,358630973417376+0,929715838427512i</v>
      </c>
      <c r="BK325" s="240" t="str">
        <f t="shared" ca="1" si="512"/>
        <v>-0,381339329325753+0,920634580724975i</v>
      </c>
      <c r="BL325" s="240" t="str">
        <f t="shared" ca="1" si="513"/>
        <v>-0,910998767175853+0,403817980681076i</v>
      </c>
      <c r="BM325" s="240" t="str">
        <f t="shared" ca="1" si="514"/>
        <v>-0,93823707007284-0,335706591621909i</v>
      </c>
      <c r="BN325" s="240" t="str">
        <f t="shared" ca="1" si="515"/>
        <v>-0,448032155059021-0,890087020099965i</v>
      </c>
      <c r="BO325" s="240" t="str">
        <f t="shared" ca="1" si="516"/>
        <v>0,289265107333467-0,953579264139392i</v>
      </c>
      <c r="BP325" s="240" t="str">
        <f t="shared" ca="1" si="517"/>
        <v>0,867030975430709-0,491166980731543i</v>
      </c>
      <c r="BQ325" s="240" t="str">
        <f t="shared" ca="1" si="518"/>
        <v>0,966624202234916+0,242126758064817i</v>
      </c>
      <c r="BR325" s="240" t="str">
        <f t="shared" ca="1" si="519"/>
        <v>0,533118542127227+0,841886177198204i</v>
      </c>
      <c r="BS325" s="240" t="str">
        <f t="shared" ca="1" si="520"/>
        <v>-0,194405104229181+0,977340457960739i</v>
      </c>
      <c r="BT325" s="240" t="str">
        <f t="shared" ca="1" si="521"/>
        <v>-0,814713201424277+0,573785774259237i</v>
      </c>
      <c r="BU325" s="240" t="str">
        <f t="shared" ca="1" si="522"/>
        <v>-0,985702214918632-0,146215111468584i</v>
      </c>
      <c r="BV325" s="240" t="str">
        <f t="shared" ca="1" si="523"/>
        <v>-0,613070706202533-0,785577510188265i</v>
      </c>
      <c r="BW325" s="240" t="str">
        <f t="shared" ca="1" si="524"/>
        <v>0,0976728736985364-0,99168932890333i</v>
      </c>
      <c r="BX325" s="240" t="str">
        <f t="shared" ca="1" si="525"/>
        <v>0,754549293921129-0,650878697116746i</v>
      </c>
      <c r="BY325" s="240" t="str">
        <f t="shared" ca="1" si="526"/>
        <v>0,995287376433084+0,0488953334196037i</v>
      </c>
      <c r="BZ325" s="240" t="str">
        <f t="shared" ca="1" si="527"/>
        <v>0,687118664238599+0,721703302314899i</v>
      </c>
      <c r="CA325" s="240" t="str">
        <f t="shared" ca="1" si="528"/>
        <v>2,64173972227865E-13+0,996487689496095i</v>
      </c>
      <c r="CB325" s="240" t="str">
        <f t="shared" ca="1" si="529"/>
        <v>-0,687118664238955+0,72170330231456i</v>
      </c>
      <c r="CC325" s="240" t="str">
        <f t="shared" ca="1" si="530"/>
        <v>-0,995287376433108+0,048895333419113i</v>
      </c>
      <c r="CD325" s="240" t="str">
        <f t="shared" ca="1" si="531"/>
        <v>-0,754549293921474-0,650878697116345i</v>
      </c>
      <c r="CE325" s="240" t="str">
        <f t="shared" ca="1" si="532"/>
        <v>-0,0976728736980476-0,991689328903378i</v>
      </c>
      <c r="CF325" s="240" t="str">
        <f t="shared" ca="1" si="533"/>
        <v>0,613070706202921-0,785577510187963i</v>
      </c>
      <c r="CG325" s="240" t="str">
        <f t="shared" ca="1" si="534"/>
        <v>0,985702214918554-0,146215111469106i</v>
      </c>
      <c r="CH325" s="240" t="str">
        <f t="shared" ca="1" si="535"/>
        <v>0,81471320142458+0,573785774258806i</v>
      </c>
      <c r="CI325" s="240" t="str">
        <f t="shared" ca="1" si="536"/>
        <v>0,194405104228699+0,977340457960835i</v>
      </c>
      <c r="CJ325" s="240" t="str">
        <f t="shared" ca="1" si="537"/>
        <v>-0,533118542126781+0,841886177198487i</v>
      </c>
      <c r="CK325" s="240" t="str">
        <f t="shared" ca="1" si="538"/>
        <v>-0,966624202234787+0,24212675806533i</v>
      </c>
      <c r="CL325" s="240" t="str">
        <f t="shared" ca="1" si="539"/>
        <v>-0,867030975430467-0,49116698073197i</v>
      </c>
      <c r="CM325" s="240" t="str">
        <f t="shared" ca="1" si="540"/>
        <v>-0,289265107332998-0,953579264139534i</v>
      </c>
      <c r="CN325" s="240" t="str">
        <f t="shared" ca="1" si="541"/>
        <v>0,448032155058549-0,890087020100203i</v>
      </c>
      <c r="CO325" s="240" t="str">
        <f t="shared" ca="1" si="542"/>
        <v>0,938237070073005-0,335706591621447i</v>
      </c>
      <c r="CP325" s="240" t="str">
        <f t="shared" ca="1" si="543"/>
        <v>0,910998767175655+0,403817980681525i</v>
      </c>
      <c r="CQ325" s="240" t="str">
        <f t="shared" ca="1" si="544"/>
        <v>0,381339329326242+0,920634580724773i</v>
      </c>
      <c r="CR325" s="240" t="str">
        <f t="shared" ca="1" si="545"/>
        <v>-0,358630973417834+0,929715838427335i</v>
      </c>
      <c r="CS325" s="240" t="str">
        <f t="shared" ca="1" si="546"/>
        <v>-0,90081420203391+0,426053387184374i</v>
      </c>
      <c r="CT325" s="240" t="str">
        <f t="shared" ca="1" si="547"/>
        <v>-0,946193142790719-0,312579992726803i</v>
      </c>
      <c r="CU325" s="240" t="str">
        <f t="shared" ca="1" si="548"/>
        <v>-0,469741045115834-0,878823683027915i</v>
      </c>
      <c r="CV325" s="240" t="str">
        <f t="shared" ca="1" si="549"/>
        <v>0,265775979455491-0,96039098499608i</v>
      </c>
      <c r="CW325" s="240" t="str">
        <f t="shared" ca="1" si="550"/>
        <v>0,85471600079361-0,512297055725136i</v>
      </c>
      <c r="CX325" s="240" t="str">
        <f t="shared" ca="1" si="551"/>
        <v>0,972275161198553+0,218331688569464i</v>
      </c>
      <c r="CY325" s="240" t="str">
        <f t="shared" ca="1" si="552"/>
        <v>0,553618897854407+0,828549232849647i</v>
      </c>
      <c r="CZ325" s="240" t="str">
        <f t="shared" ca="1" si="553"/>
        <v>-0,170361417523073+0,981817041376241i</v>
      </c>
      <c r="DA325" s="240" t="str">
        <f t="shared" ca="1" si="554"/>
        <v>-0,800386417230851+0,593607023568311i</v>
      </c>
      <c r="DB325" s="240" t="str">
        <f t="shared" ca="1" si="555"/>
        <v>-0,988993638304422-0,121980730898971i</v>
      </c>
      <c r="DC325" s="240" t="str">
        <f t="shared" ca="1" si="556"/>
        <v>-0,632165097967792-0,770295400627991i</v>
      </c>
      <c r="DD325" s="240" t="str">
        <f t="shared" ca="1" si="557"/>
        <v>0,0733061820098762-0,993787662932279i</v>
      </c>
      <c r="DE325" s="240" t="str">
        <f t="shared" ca="1" si="558"/>
        <v>0,738348674934512-0,6692002312759i</v>
      </c>
      <c r="DF325" s="240" t="str">
        <f t="shared" ca="1" si="559"/>
        <v>0,996187566034549+0,0244550321084739i</v>
      </c>
      <c r="DG325" s="240" t="str">
        <f t="shared" ca="1" si="560"/>
        <v>0,704623202611864+0,704623202611343i</v>
      </c>
      <c r="DH325" s="240" t="str">
        <f t="shared" ca="1" si="561"/>
        <v>0,0244550321083035+0,996187566034553i</v>
      </c>
      <c r="DI325" s="240" t="str">
        <f t="shared" ca="1" si="562"/>
        <v>-0,66920023127611+0,73834867493432i</v>
      </c>
      <c r="DJ325" s="240" t="str">
        <f t="shared" ca="1" si="563"/>
        <v>-0,993787662932217+0,0733061820107232i</v>
      </c>
      <c r="DK325" s="240" t="str">
        <f t="shared" ca="1" si="564"/>
        <v>-0,770295400627848-0,632165097967968i</v>
      </c>
      <c r="DL325" s="240" t="str">
        <f t="shared" ca="1" si="565"/>
        <v>-0,121980730898801-0,988993638304443i</v>
      </c>
      <c r="DM325" s="240" t="str">
        <f t="shared" ca="1" si="566"/>
        <v>0,593607023568493-0,800386417230716i</v>
      </c>
      <c r="DN325" s="240" t="str">
        <f t="shared" ca="1" si="567"/>
        <v>0,98181704137627-0,170361417522906i</v>
      </c>
      <c r="DO325" s="240" t="str">
        <f t="shared" ca="1" si="568"/>
        <v>0,828549232849521+0,553618897854595i</v>
      </c>
      <c r="DP325" s="240" t="str">
        <f t="shared" ca="1" si="569"/>
        <v>0,218331688569299+0,97227516119859i</v>
      </c>
      <c r="DQ325" s="240" t="str">
        <f t="shared" ca="1" si="570"/>
        <v>-0,512297055724457+0,854716000794018i</v>
      </c>
      <c r="DR325" s="240" t="str">
        <f t="shared" ca="1" si="571"/>
        <v>-0,960390984996126+0,265775979455326i</v>
      </c>
      <c r="DS325" s="240" t="str">
        <f t="shared" ca="1" si="572"/>
        <v>-0,878823683027809-0,469741045116035i</v>
      </c>
      <c r="DT325" s="240" t="str">
        <f t="shared" ca="1" si="573"/>
        <v>-0,312579992727609-0,946193142790453i</v>
      </c>
      <c r="DU325" s="240" t="str">
        <f t="shared" ca="1" si="574"/>
        <v>0,426053387184579-0,900814202033812i</v>
      </c>
      <c r="DV325" s="240" t="str">
        <f t="shared" ca="1" si="575"/>
        <v>0,929715838427397-0,358630973417676i</v>
      </c>
      <c r="DW325" s="240" t="str">
        <f t="shared" ca="1" si="576"/>
        <v>0,920634580725076+0,381339329325509i</v>
      </c>
      <c r="DX325" s="240" t="str">
        <f t="shared" ca="1" si="577"/>
        <v>0,403817980681368+0,910998767175723i</v>
      </c>
      <c r="DY325" s="240" t="str">
        <f t="shared" ca="1" si="578"/>
        <v>-0,33570659162166+0,938237070072929i</v>
      </c>
      <c r="DZ325" s="240" t="str">
        <f t="shared" ca="1" si="579"/>
        <v>-0,890087020100279+0,448032155058397i</v>
      </c>
      <c r="EA325" s="240" t="str">
        <f t="shared" ca="1" si="580"/>
        <v>-0,953579264139468-0,289265107333215i</v>
      </c>
      <c r="EB325" s="240" t="str">
        <f t="shared" ca="1" si="581"/>
        <v>-0,491166980731822-0,867030975430551i</v>
      </c>
      <c r="EC325" s="240" t="str">
        <f t="shared" ca="1" si="582"/>
        <v>0,242126758065551-0,966624202234732i</v>
      </c>
      <c r="ED325" s="240" t="str">
        <f t="shared" ca="1" si="583"/>
        <v>0,841886177198033-0,533118542127499i</v>
      </c>
      <c r="EE325" s="240" t="str">
        <f t="shared" ca="1" si="584"/>
        <v>0,977340457960791+0,194405104228922i</v>
      </c>
      <c r="EF325" s="240" t="str">
        <f t="shared" ca="1" si="585"/>
        <v>0,573785774258667+0,814713201424679i</v>
      </c>
      <c r="EG325" s="240" t="str">
        <f t="shared" ca="1" si="586"/>
        <v>-0,146215111468323+0,985702214918671i</v>
      </c>
      <c r="EH325" s="240" t="str">
        <f t="shared" ca="1" si="587"/>
        <v>-0,785577510188067+0,613070706202786i</v>
      </c>
      <c r="EI325" s="240" t="str">
        <f t="shared" ca="1" si="588"/>
        <v>-0,991689328903356-0,0976728736982736i</v>
      </c>
      <c r="EJ325" s="240" t="str">
        <f t="shared" ca="1" si="589"/>
        <v>-0,650878697116216-0,754549293921585i</v>
      </c>
      <c r="EK325" s="240" t="str">
        <f t="shared" ca="1" si="590"/>
        <v>0,0488953334193398-0,995287376433097i</v>
      </c>
      <c r="EL325" s="240" t="str">
        <f t="shared" ca="1" si="591"/>
        <v>0,721703302314678-0,687118664238831i</v>
      </c>
      <c r="EM325" s="240" t="str">
        <f t="shared" ca="1" si="592"/>
        <v>0,996487689496095+4,91239863770246E-13i</v>
      </c>
      <c r="EN325" s="240"/>
      <c r="EO325" s="240"/>
      <c r="EP325" s="240"/>
    </row>
    <row r="326" spans="1:146">
      <c r="A326" s="268">
        <f t="shared" si="461"/>
        <v>4.4140624999999918E-3</v>
      </c>
      <c r="B326" s="267">
        <v>226</v>
      </c>
      <c r="C326" s="266">
        <f t="shared" si="462"/>
        <v>45200</v>
      </c>
      <c r="N326" s="265">
        <f t="shared" ca="1" si="463"/>
        <v>1.003434909164991</v>
      </c>
      <c r="O326" s="240">
        <f t="shared" ca="1" si="464"/>
        <v>-0.99656509083500899</v>
      </c>
      <c r="P326" s="240" t="str">
        <f t="shared" ca="1" si="465"/>
        <v>-0,738406025543668-0,669252210838181i</v>
      </c>
      <c r="Q326" s="240" t="str">
        <f t="shared" ca="1" si="466"/>
        <v>-0,0976804603559579-0,991766357533688i</v>
      </c>
      <c r="R326" s="240" t="str">
        <f t="shared" ca="1" si="467"/>
        <v>0,593653131491884-0,80044858656935i</v>
      </c>
      <c r="S326" s="240" t="str">
        <f t="shared" ca="1" si="468"/>
        <v>0,977416372054689-0,194420204481019i</v>
      </c>
      <c r="T326" s="240" t="str">
        <f t="shared" ca="1" si="469"/>
        <v>0,85478239013671+0,512336847965441i</v>
      </c>
      <c r="U326" s="241" t="str">
        <f t="shared" ca="1" si="470"/>
        <v>0,289287575756128+0,953653332602646i</v>
      </c>
      <c r="V326" s="240" t="str">
        <f t="shared" ca="1" si="471"/>
        <v>-0,426086480521368+0,900884172015418i</v>
      </c>
      <c r="W326" s="240" t="str">
        <f t="shared" ca="1" si="472"/>
        <v>-0,920706090237728+0,38136894953594i</v>
      </c>
      <c r="X326" s="240" t="str">
        <f t="shared" ca="1" si="473"/>
        <v>-0,938309946844277-0,33573266734722i</v>
      </c>
      <c r="Y326" s="240" t="str">
        <f t="shared" ca="1" si="474"/>
        <v>-0,469777531854338-0,878891944914638i</v>
      </c>
      <c r="Z326" s="240" t="str">
        <f t="shared" ca="1" si="475"/>
        <v>0,24214556505637-0,966699283952626i</v>
      </c>
      <c r="AA326" s="240" t="str">
        <f t="shared" ca="1" si="476"/>
        <v>0,828613589710863-0,553661899734365i</v>
      </c>
      <c r="AB326" s="240" t="str">
        <f t="shared" ca="1" si="477"/>
        <v>0,985778778504906+0,146226468603893i</v>
      </c>
      <c r="AC326" s="240" t="str">
        <f t="shared" ca="1" si="478"/>
        <v>0,632214200857658+0,770355232671851i</v>
      </c>
      <c r="AD326" s="240" t="str">
        <f t="shared" ca="1" si="479"/>
        <v>-0,0488991313231442+0,995364684538703i</v>
      </c>
      <c r="AE326" s="240" t="str">
        <f t="shared" ca="1" si="480"/>
        <v>-0,704677933623197+0,704677933623248i</v>
      </c>
      <c r="AF326" s="240" t="str">
        <f t="shared" ca="1" si="481"/>
        <v>-0,995364684538703+0,0488991313231321i</v>
      </c>
      <c r="AG326" s="240" t="str">
        <f t="shared" ca="1" si="482"/>
        <v>-0,770355232671835-0,632214200857678i</v>
      </c>
      <c r="AH326" s="240" t="str">
        <f t="shared" ca="1" si="483"/>
        <v>-0,146226468603783-0,985778778504922i</v>
      </c>
      <c r="AI326" s="240" t="str">
        <f t="shared" ca="1" si="484"/>
        <v>0,553661899734057-0,82861358971107i</v>
      </c>
      <c r="AJ326" s="240" t="str">
        <f t="shared" ca="1" si="485"/>
        <v>0,966699283952629-0,242145565056358i</v>
      </c>
      <c r="AK326" s="240" t="str">
        <f t="shared" ca="1" si="486"/>
        <v>0,878891944914864+0,469777531853918i</v>
      </c>
      <c r="AL326" s="240" t="str">
        <f t="shared" ca="1" si="487"/>
        <v>0,335732667347195+0,938309946844286i</v>
      </c>
      <c r="AM326" s="240" t="str">
        <f t="shared" ca="1" si="488"/>
        <v>-0,381368949536428+0,920706090237526i</v>
      </c>
      <c r="AN326" s="240" t="str">
        <f t="shared" ca="1" si="489"/>
        <v>-0,900884172015429+0,426086480521344i</v>
      </c>
      <c r="AO326" s="240" t="str">
        <f t="shared" ca="1" si="490"/>
        <v>-0,953653332602525-0,289287575756526i</v>
      </c>
      <c r="AP326" s="240" t="str">
        <f t="shared" ca="1" si="491"/>
        <v>-0,512336847965517-0,854782390136663i</v>
      </c>
      <c r="AQ326" s="240" t="str">
        <f t="shared" ca="1" si="492"/>
        <v>0,194420204481437-0,977416372054605i</v>
      </c>
      <c r="AR326" s="240" t="str">
        <f t="shared" ca="1" si="493"/>
        <v>0,194420204481437-0,977416372054605i</v>
      </c>
      <c r="AS326" s="240" t="str">
        <f t="shared" ca="1" si="494"/>
        <v>0,991766357533657+0,0976804603562678i</v>
      </c>
      <c r="AT326" s="240" t="str">
        <f t="shared" ca="1" si="495"/>
        <v>0,66925221083831+0,738406025543552i</v>
      </c>
      <c r="AU326" s="240" t="str">
        <f t="shared" ca="1" si="496"/>
        <v>-3,23773995511278E-13+0,996565090835009i</v>
      </c>
      <c r="AV326" s="240" t="str">
        <f t="shared" ca="1" si="497"/>
        <v>-0,669252210838034+0,738406025543801i</v>
      </c>
      <c r="AW326" s="240" t="str">
        <f t="shared" ca="1" si="498"/>
        <v>-0,991766357533718+0,0976804603556516i</v>
      </c>
      <c r="AX326" s="240" t="str">
        <f t="shared" ca="1" si="499"/>
        <v>-0,800448586569526-0,593653131491646i</v>
      </c>
      <c r="AY326" s="240" t="str">
        <f t="shared" ca="1" si="500"/>
        <v>-0,194420204480802-0,977416372054731i</v>
      </c>
      <c r="AZ326" s="240" t="str">
        <f t="shared" ca="1" si="501"/>
        <v>0,512336847965199-0,854782390136855i</v>
      </c>
      <c r="BA326" s="240" t="str">
        <f t="shared" ca="1" si="502"/>
        <v>0,953653332602705-0,289287575755933i</v>
      </c>
      <c r="BB326" s="240" t="str">
        <f t="shared" ca="1" si="503"/>
        <v>0,900884172015575+0,426086480521033i</v>
      </c>
      <c r="BC326" s="240" t="str">
        <f t="shared" ca="1" si="504"/>
        <v>0,38136894953583+0,920706090237773i</v>
      </c>
      <c r="BD326" s="240" t="str">
        <f t="shared" ca="1" si="505"/>
        <v>-0,335732667346858+0,938309946844407i</v>
      </c>
      <c r="BE326" s="240" t="str">
        <f t="shared" ca="1" si="506"/>
        <v>-0,878891944914688+0,469777531854246i</v>
      </c>
      <c r="BF326" s="240" t="str">
        <f t="shared" ca="1" si="507"/>
        <v>-0,966699283952716-0,242145565056011i</v>
      </c>
      <c r="BG326" s="240" t="str">
        <f t="shared" ca="1" si="508"/>
        <v>-0,553661899734355-0,82861358971087i</v>
      </c>
      <c r="BH326" s="240" t="str">
        <f t="shared" ca="1" si="509"/>
        <v>0,146226468603415-0,985778778504977i</v>
      </c>
      <c r="BI326" s="240" t="str">
        <f t="shared" ca="1" si="510"/>
        <v>0,770355232671868-0,632214200857638i</v>
      </c>
      <c r="BJ326" s="240" t="str">
        <f t="shared" ca="1" si="511"/>
        <v>0,995364684538679+0,0488991313236374i</v>
      </c>
      <c r="BK326" s="240" t="str">
        <f t="shared" ca="1" si="512"/>
        <v>0,70467793362324+0,704677933623205i</v>
      </c>
      <c r="BL326" s="240" t="str">
        <f t="shared" ca="1" si="513"/>
        <v>0,0488991313227238+0,995364684538724i</v>
      </c>
      <c r="BM326" s="240" t="str">
        <f t="shared" ca="1" si="514"/>
        <v>-0,632214200857622+0,770355232671881i</v>
      </c>
      <c r="BN326" s="240" t="str">
        <f t="shared" ca="1" si="515"/>
        <v>-0,98577877850497+0,146226468603462i</v>
      </c>
      <c r="BO326" s="240" t="str">
        <f t="shared" ca="1" si="516"/>
        <v>-0,828613589710881-0,553661899734338i</v>
      </c>
      <c r="BP326" s="240" t="str">
        <f t="shared" ca="1" si="517"/>
        <v>-0,24214556505603-0,966699283952712i</v>
      </c>
      <c r="BQ326" s="240" t="str">
        <f t="shared" ca="1" si="518"/>
        <v>0,469777531854178-0,878891944914724i</v>
      </c>
      <c r="BR326" s="240" t="str">
        <f t="shared" ca="1" si="519"/>
        <v>0,938309946844401-0,335732667346877i</v>
      </c>
      <c r="BS326" s="240" t="str">
        <f t="shared" ca="1" si="520"/>
        <v>0,920706090237792+0,381368949535786i</v>
      </c>
      <c r="BT326" s="240" t="str">
        <f t="shared" ca="1" si="521"/>
        <v>0,426086480521077+0,900884172015555i</v>
      </c>
      <c r="BU326" s="240" t="str">
        <f t="shared" ca="1" si="522"/>
        <v>-0,289287575755887+0,953653332602719i</v>
      </c>
      <c r="BV326" s="240" t="str">
        <f t="shared" ca="1" si="523"/>
        <v>-0,854782390136831+0,51233684796524i</v>
      </c>
      <c r="BW326" s="240" t="str">
        <f t="shared" ca="1" si="524"/>
        <v>-0,977416372054735-0,194420204480783i</v>
      </c>
      <c r="BX326" s="240" t="str">
        <f t="shared" ca="1" si="525"/>
        <v>-0,593653131491685-0,800448586569498i</v>
      </c>
      <c r="BY326" s="240" t="str">
        <f t="shared" ca="1" si="526"/>
        <v>0,0976804603555752-0,991766357533726i</v>
      </c>
      <c r="BZ326" s="240" t="str">
        <f t="shared" ca="1" si="527"/>
        <v>0,738406025543788-0,669252210838049i</v>
      </c>
      <c r="CA326" s="240" t="str">
        <f t="shared" ca="1" si="528"/>
        <v>0,996565090835009-3,72119012824529E-13i</v>
      </c>
      <c r="CB326" s="240" t="str">
        <f t="shared" ca="1" si="529"/>
        <v>0,738406025543603+0,669252210838253i</v>
      </c>
      <c r="CC326" s="240" t="str">
        <f t="shared" ca="1" si="530"/>
        <v>0,0976804603563159+0,991766357533652i</v>
      </c>
      <c r="CD326" s="240" t="str">
        <f t="shared" ca="1" si="531"/>
        <v>-0,593653131491906+0,800448586569333i</v>
      </c>
      <c r="CE326" s="240" t="str">
        <f t="shared" ca="1" si="532"/>
        <v>-0,977416372054601+0,194420204481456i</v>
      </c>
      <c r="CF326" s="240" t="str">
        <f t="shared" ca="1" si="533"/>
        <v>-0,854782390136688-0,512336847965477i</v>
      </c>
      <c r="CG326" s="240" t="str">
        <f t="shared" ca="1" si="534"/>
        <v>-0,289287575755623-0,953653332602798i</v>
      </c>
      <c r="CH326" s="240" t="str">
        <f t="shared" ca="1" si="535"/>
        <v>0,426086480521326-0,900884172015437i</v>
      </c>
      <c r="CI326" s="240" t="str">
        <f t="shared" ca="1" si="536"/>
        <v>0,920706090237898-0,381368949535531i</v>
      </c>
      <c r="CJ326" s="240" t="str">
        <f t="shared" ca="1" si="537"/>
        <v>0,938309946844308+0,335732667347136i</v>
      </c>
      <c r="CK326" s="240" t="str">
        <f t="shared" ca="1" si="538"/>
        <v>0,469777531853936+0,878891944914854i</v>
      </c>
      <c r="CL326" s="240" t="str">
        <f t="shared" ca="1" si="539"/>
        <v>-0,242145565056298+0,966699283952645i</v>
      </c>
      <c r="CM326" s="240" t="str">
        <f t="shared" ca="1" si="540"/>
        <v>-0,828613589711035+0,553661899734109i</v>
      </c>
      <c r="CN326" s="240" t="str">
        <f t="shared" ca="1" si="541"/>
        <v>-0,985778778504929-0,146226468603735i</v>
      </c>
      <c r="CO326" s="240" t="str">
        <f t="shared" ca="1" si="542"/>
        <v>-0,632214200857408-0,770355232672056i</v>
      </c>
      <c r="CP326" s="240" t="str">
        <f t="shared" ca="1" si="543"/>
        <v>0,0488991313229989-0,99536468453871i</v>
      </c>
      <c r="CQ326" s="240" t="str">
        <f t="shared" ca="1" si="544"/>
        <v>0,704677933623434-0,704677933623011i</v>
      </c>
      <c r="CR326" s="240" t="str">
        <f t="shared" ca="1" si="545"/>
        <v>0,99536468453869-0,0488991313234189i</v>
      </c>
      <c r="CS326" s="240" t="str">
        <f t="shared" ca="1" si="546"/>
        <v>0,770355232671676+0,632214200857872i</v>
      </c>
      <c r="CT326" s="240" t="str">
        <f t="shared" ca="1" si="547"/>
        <v>0,146226468604151+0,985778778504867i</v>
      </c>
      <c r="CU326" s="240" t="str">
        <f t="shared" ca="1" si="548"/>
        <v>-0,55366189973456+0,828613589710734i</v>
      </c>
      <c r="CV326" s="240" t="str">
        <f t="shared" ca="1" si="549"/>
        <v>-0,966699283952543+0,242145565056705i</v>
      </c>
      <c r="CW326" s="240" t="str">
        <f t="shared" ca="1" si="550"/>
        <v>-0,878891944914572-0,469777531854464i</v>
      </c>
      <c r="CX326" s="240" t="str">
        <f t="shared" ca="1" si="551"/>
        <v>-0,335732667347531-0,938309946844165i</v>
      </c>
      <c r="CY326" s="240" t="str">
        <f t="shared" ca="1" si="552"/>
        <v>0,381368949536085-0,920706090237669i</v>
      </c>
      <c r="CZ326" s="240" t="str">
        <f t="shared" ca="1" si="553"/>
        <v>0,900884172015281-0,426086480521655i</v>
      </c>
      <c r="DA326" s="240" t="str">
        <f t="shared" ca="1" si="554"/>
        <v>0,953653332602625+0,289287575756197i</v>
      </c>
      <c r="DB326" s="240" t="str">
        <f t="shared" ca="1" si="555"/>
        <v>0,512336847965837+0,854782390136473i</v>
      </c>
      <c r="DC326" s="240" t="str">
        <f t="shared" ca="1" si="556"/>
        <v>-0,1944202044811+0,977416372054672i</v>
      </c>
      <c r="DD326" s="240" t="str">
        <f t="shared" ca="1" si="557"/>
        <v>-0,80044858656969+0,593653131491425i</v>
      </c>
      <c r="DE326" s="240" t="str">
        <f t="shared" ca="1" si="558"/>
        <v>-0,991766357533688-0,0976804603559538i</v>
      </c>
      <c r="DF326" s="240" t="str">
        <f t="shared" ca="1" si="559"/>
        <v>-0,66925221083785-0,738406025543968i</v>
      </c>
      <c r="DG326" s="240" t="str">
        <f t="shared" ca="1" si="560"/>
        <v>-4,83450173132519E-14-0,996565090835009i</v>
      </c>
      <c r="DH326" s="240" t="str">
        <f t="shared" ca="1" si="561"/>
        <v>0,669252210838535-0,738406025543348i</v>
      </c>
      <c r="DI326" s="240" t="str">
        <f t="shared" ca="1" si="562"/>
        <v>0,991766357533679-0,09768046035605i</v>
      </c>
      <c r="DJ326" s="240" t="str">
        <f t="shared" ca="1" si="563"/>
        <v>0,80044858656914+0,593653131492166i</v>
      </c>
      <c r="DK326" s="240" t="str">
        <f t="shared" ca="1" si="564"/>
        <v>0,194420204481139+0,977416372054664i</v>
      </c>
      <c r="DL326" s="240" t="str">
        <f t="shared" ca="1" si="565"/>
        <v>-0,512336847965706+0,854782390136552i</v>
      </c>
      <c r="DM326" s="240" t="str">
        <f t="shared" ca="1" si="566"/>
        <v>-0,953653332602597+0,28928757575629i</v>
      </c>
      <c r="DN326" s="240" t="str">
        <f t="shared" ca="1" si="567"/>
        <v>-0,900884172015299-0,426086480521619i</v>
      </c>
      <c r="DO326" s="240" t="str">
        <f t="shared" ca="1" si="568"/>
        <v>-0,381368949536121-0,920706090237653i</v>
      </c>
      <c r="DP326" s="240" t="str">
        <f t="shared" ca="1" si="569"/>
        <v>0,335732667347441-0,938309946844198i</v>
      </c>
      <c r="DQ326" s="240" t="str">
        <f t="shared" ca="1" si="570"/>
        <v>0,878891944914526-0,469777531854549i</v>
      </c>
      <c r="DR326" s="240" t="str">
        <f t="shared" ca="1" si="571"/>
        <v>0,966699283952553+0,242145565056666i</v>
      </c>
      <c r="DS326" s="240" t="str">
        <f t="shared" ca="1" si="572"/>
        <v>0,553661899734688+0,828613589710648i</v>
      </c>
      <c r="DT326" s="240" t="str">
        <f t="shared" ca="1" si="573"/>
        <v>-0,146226468604055+0,985778778504882i</v>
      </c>
      <c r="DU326" s="240" t="str">
        <f t="shared" ca="1" si="574"/>
        <v>-0,77035523267165+0,632214200857903i</v>
      </c>
      <c r="DV326" s="240" t="str">
        <f t="shared" ca="1" si="575"/>
        <v>-0,995364684538697-0,0488991313232657i</v>
      </c>
      <c r="DW326" s="240" t="str">
        <f t="shared" ca="1" si="576"/>
        <v>-0,704677933623503-0,704677933622942i</v>
      </c>
      <c r="DX326" s="240" t="str">
        <f t="shared" ca="1" si="577"/>
        <v>-0,0488991313230389-0,995364684538708i</v>
      </c>
      <c r="DY326" s="240" t="str">
        <f t="shared" ca="1" si="578"/>
        <v>0,632214200858078-0,770355232671507i</v>
      </c>
      <c r="DZ326" s="240" t="str">
        <f t="shared" ca="1" si="579"/>
        <v>0,985778778504915-0,146226468603831i</v>
      </c>
      <c r="EA326" s="240" t="str">
        <f t="shared" ca="1" si="580"/>
        <v>0,828613589711089+0,553661899734029i</v>
      </c>
      <c r="EB326" s="240" t="str">
        <f t="shared" ca="1" si="581"/>
        <v>0,242145565056446+0,966699283952607i</v>
      </c>
      <c r="EC326" s="240" t="str">
        <f t="shared" ca="1" si="582"/>
        <v>-0,469777531854749+0,878891944914419i</v>
      </c>
      <c r="ED326" s="240" t="str">
        <f t="shared" ca="1" si="583"/>
        <v>-0,938309946844275+0,335732667347228i</v>
      </c>
      <c r="EE326" s="240" t="str">
        <f t="shared" ca="1" si="584"/>
        <v>-0,920706090237566-0,381368949536332i</v>
      </c>
      <c r="EF326" s="240" t="str">
        <f t="shared" ca="1" si="585"/>
        <v>-0,426086480521413-0,900884172015396i</v>
      </c>
      <c r="EG326" s="240" t="str">
        <f t="shared" ca="1" si="586"/>
        <v>0,289287575756507-0,95365333260253i</v>
      </c>
      <c r="EH326" s="240" t="str">
        <f t="shared" ca="1" si="587"/>
        <v>0,854782390136668-0,51233684796551i</v>
      </c>
      <c r="EI326" s="240" t="str">
        <f t="shared" ca="1" si="588"/>
        <v>0,97741637205462+0,194420204481362i</v>
      </c>
      <c r="EJ326" s="240" t="str">
        <f t="shared" ca="1" si="589"/>
        <v>0,593653131491984+0,800448586569276i</v>
      </c>
      <c r="EK326" s="240" t="str">
        <f t="shared" ca="1" si="590"/>
        <v>-0,097680460356276+0,991766357533656i</v>
      </c>
      <c r="EL326" s="240" t="str">
        <f t="shared" ca="1" si="591"/>
        <v>-0,7384060255435+0,669252210838367i</v>
      </c>
      <c r="EM326" s="240" t="str">
        <f t="shared" ca="1" si="592"/>
        <v>-0,996565090835009-2,75428978198026E-13i</v>
      </c>
      <c r="EN326" s="240"/>
      <c r="EO326" s="240"/>
      <c r="EP326" s="240"/>
    </row>
    <row r="327" spans="1:146">
      <c r="A327" s="268">
        <f t="shared" si="461"/>
        <v>4.4335937499999914E-3</v>
      </c>
      <c r="B327" s="267">
        <v>227</v>
      </c>
      <c r="C327" s="266">
        <f t="shared" si="462"/>
        <v>45400</v>
      </c>
      <c r="N327" s="265">
        <f t="shared" ca="1" si="463"/>
        <v>1.0033628532026229</v>
      </c>
      <c r="O327" s="240">
        <f t="shared" ca="1" si="464"/>
        <v>-0.99663714679737725</v>
      </c>
      <c r="P327" s="240" t="str">
        <f t="shared" ca="1" si="465"/>
        <v>-0,754662464311956-0,650976318566983i</v>
      </c>
      <c r="Q327" s="240" t="str">
        <f t="shared" ca="1" si="466"/>
        <v>-0,146237041409419-0,985850054570287i</v>
      </c>
      <c r="R327" s="240" t="str">
        <f t="shared" ca="1" si="467"/>
        <v>0,533198501427704-0,842012446732035i</v>
      </c>
      <c r="S327" s="240" t="str">
        <f t="shared" ca="1" si="468"/>
        <v>0,953722285859471-0,289308492497889i</v>
      </c>
      <c r="T327" s="240" t="str">
        <f t="shared" ca="1" si="469"/>
        <v>0,911135402498676+0,403878546954394i</v>
      </c>
      <c r="U327" s="241" t="str">
        <f t="shared" ca="1" si="470"/>
        <v>0,426117288415046+0,900949309833924i</v>
      </c>
      <c r="V327" s="240" t="str">
        <f t="shared" ca="1" si="471"/>
        <v>-0,265815841624284+0,960535028365958i</v>
      </c>
      <c r="W327" s="240" t="str">
        <f t="shared" ca="1" si="472"/>
        <v>-0,828673502053924+0,553701931882219i</v>
      </c>
      <c r="X327" s="240" t="str">
        <f t="shared" ca="1" si="473"/>
        <v>-0,989141971617242-0,12199902606813i</v>
      </c>
      <c r="Y327" s="240" t="str">
        <f t="shared" ca="1" si="474"/>
        <v>-0,669300600664968-0,738459415490066i</v>
      </c>
      <c r="Z327" s="240" t="str">
        <f t="shared" ca="1" si="475"/>
        <v>-0,0244586999739408-0,996336978322094i</v>
      </c>
      <c r="AA327" s="240" t="str">
        <f t="shared" ca="1" si="476"/>
        <v>0,632259912676267-0,77041093268399i</v>
      </c>
      <c r="AB327" s="240" t="str">
        <f t="shared" ca="1" si="477"/>
        <v>0,981964298313767-0,170386969025127i</v>
      </c>
      <c r="AC327" s="240" t="str">
        <f t="shared" ca="1" si="478"/>
        <v>0,854844194597159+0,512373892133422i</v>
      </c>
      <c r="AD327" s="240" t="str">
        <f t="shared" ca="1" si="479"/>
        <v>0,312626874753549+0,946335056709961i</v>
      </c>
      <c r="AE327" s="240" t="str">
        <f t="shared" ca="1" si="480"/>
        <v>-0,38139652415895+0,920772661266552i</v>
      </c>
      <c r="AF327" s="240" t="str">
        <f t="shared" ca="1" si="481"/>
        <v>-0,890220518993594+0,448099352754713i</v>
      </c>
      <c r="AG327" s="240" t="str">
        <f t="shared" ca="1" si="482"/>
        <v>-0,966769180488173-0,242163073226788i</v>
      </c>
      <c r="AH327" s="240" t="str">
        <f t="shared" ca="1" si="483"/>
        <v>-0,573871832996975-0,814835395444448i</v>
      </c>
      <c r="AI327" s="240" t="str">
        <f t="shared" ca="1" si="484"/>
        <v>0,0976875230752725-0,991838066526908i</v>
      </c>
      <c r="AJ327" s="240" t="str">
        <f t="shared" ca="1" si="485"/>
        <v>0,721811546328814-0,687221721108132i</v>
      </c>
      <c r="AK327" s="240" t="str">
        <f t="shared" ca="1" si="486"/>
        <v>0,995436653706521-0,0489026669413889i</v>
      </c>
      <c r="AL327" s="240" t="str">
        <f t="shared" ca="1" si="487"/>
        <v>0,78569533431773+0,613162657055832i</v>
      </c>
      <c r="AM327" s="240" t="str">
        <f t="shared" ca="1" si="488"/>
        <v>0,194434261902341+0,97748704348186i</v>
      </c>
      <c r="AN327" s="240" t="str">
        <f t="shared" ca="1" si="489"/>
        <v>-0,491240647965681+0,867161016283985i</v>
      </c>
      <c r="AO327" s="240" t="str">
        <f t="shared" ca="1" si="490"/>
        <v>-0,938377790707964+0,335756942269937i</v>
      </c>
      <c r="AP327" s="240" t="str">
        <f t="shared" ca="1" si="491"/>
        <v>-0,929855281013326-0,358684762358321i</v>
      </c>
      <c r="AQ327" s="240" t="str">
        <f t="shared" ca="1" si="492"/>
        <v>-0,469811498799707-0,87895549260016i</v>
      </c>
      <c r="AR327" s="240" t="str">
        <f t="shared" ca="1" si="493"/>
        <v>-0,469811498799707-0,87895549260016i</v>
      </c>
      <c r="AS327" s="240" t="str">
        <f t="shared" ca="1" si="494"/>
        <v>0,800506462461317-0,59369605517814i</v>
      </c>
      <c r="AT327" s="240" t="str">
        <f t="shared" ca="1" si="495"/>
        <v>0,993936715272496+0,0733171767714694i</v>
      </c>
      <c r="AU327" s="240" t="str">
        <f t="shared" ca="1" si="496"/>
        <v>0,704728884883008+0,704728884882668i</v>
      </c>
      <c r="AV327" s="240" t="str">
        <f t="shared" ca="1" si="497"/>
        <v>0,0733171767709595+0,993936715272533i</v>
      </c>
      <c r="AW327" s="240" t="str">
        <f t="shared" ca="1" si="498"/>
        <v>-0,593696055178573+0,800506462460996i</v>
      </c>
      <c r="AX327" s="240" t="str">
        <f t="shared" ca="1" si="499"/>
        <v>-0,972420987005662+0,218364434849981i</v>
      </c>
      <c r="AY327" s="240" t="str">
        <f t="shared" ca="1" si="500"/>
        <v>-0,878955492599906-0,469811498800184i</v>
      </c>
      <c r="AZ327" s="240" t="str">
        <f t="shared" ca="1" si="501"/>
        <v>-0,358684762358769-0,929855281013154i</v>
      </c>
      <c r="BA327" s="240" t="str">
        <f t="shared" ca="1" si="502"/>
        <v>0,335756942269486-0,938377790708125i</v>
      </c>
      <c r="BB327" s="240" t="str">
        <f t="shared" ca="1" si="503"/>
        <v>0,867161016284251-0,491240647965212i</v>
      </c>
      <c r="BC327" s="240" t="str">
        <f t="shared" ca="1" si="504"/>
        <v>0,977487043481949+0,194434261901898i</v>
      </c>
      <c r="BD327" s="240" t="str">
        <f t="shared" ca="1" si="505"/>
        <v>0,613162657056188+0,785695334317451i</v>
      </c>
      <c r="BE327" s="240" t="str">
        <f t="shared" ca="1" si="506"/>
        <v>-0,0489026669419279+0,995436653706494i</v>
      </c>
      <c r="BF327" s="240" t="str">
        <f t="shared" ca="1" si="507"/>
        <v>-0,687221721107784+0,721811546329145i</v>
      </c>
      <c r="BG327" s="240" t="str">
        <f t="shared" ca="1" si="508"/>
        <v>-0,991838066526862+0,0976875230757361i</v>
      </c>
      <c r="BH327" s="240" t="str">
        <f t="shared" ca="1" si="509"/>
        <v>-0,814835395444145-0,573871832997405i</v>
      </c>
      <c r="BI327" s="240" t="str">
        <f t="shared" ca="1" si="510"/>
        <v>-0,24216307322724-0,966769180488061i</v>
      </c>
      <c r="BJ327" s="240" t="str">
        <f t="shared" ca="1" si="511"/>
        <v>0,448099352754309-0,890220518993798i</v>
      </c>
      <c r="BK327" s="240" t="str">
        <f t="shared" ca="1" si="512"/>
        <v>0,920772661266596-0,381396524158845i</v>
      </c>
      <c r="BL327" s="240" t="str">
        <f t="shared" ca="1" si="513"/>
        <v>0,946335056710014+0,31262687475339i</v>
      </c>
      <c r="BM327" s="240" t="str">
        <f t="shared" ca="1" si="514"/>
        <v>0,512373892133032+0,854844194597393i</v>
      </c>
      <c r="BN327" s="240" t="str">
        <f t="shared" ca="1" si="515"/>
        <v>-0,170386969025226+0,981964298313749i</v>
      </c>
      <c r="BO327" s="240" t="str">
        <f t="shared" ca="1" si="516"/>
        <v>-0,770410932683812+0,632259912676484i</v>
      </c>
      <c r="BP327" s="240" t="str">
        <f t="shared" ca="1" si="517"/>
        <v>-0,996336978322083-0,0244586999743812i</v>
      </c>
      <c r="BQ327" s="240" t="str">
        <f t="shared" ca="1" si="518"/>
        <v>-0,738459415490031-0,669300600665006i</v>
      </c>
      <c r="BR327" s="240" t="str">
        <f t="shared" ca="1" si="519"/>
        <v>-0,121999026068367-0,989141971617212i</v>
      </c>
      <c r="BS327" s="240" t="str">
        <f t="shared" ca="1" si="520"/>
        <v>0,553701931882491-0,828673502053743i</v>
      </c>
      <c r="BT327" s="240" t="str">
        <f t="shared" ca="1" si="521"/>
        <v>0,960535028365967-0,265815841624249i</v>
      </c>
      <c r="BU327" s="240" t="str">
        <f t="shared" ca="1" si="522"/>
        <v>0,900949309834076+0,426117288414727i</v>
      </c>
      <c r="BV327" s="240" t="str">
        <f t="shared" ca="1" si="523"/>
        <v>0,403878546954105+0,911135402498804i</v>
      </c>
      <c r="BW327" s="240" t="str">
        <f t="shared" ca="1" si="524"/>
        <v>-0,289308492497817+0,953722285859494i</v>
      </c>
      <c r="BX327" s="240" t="str">
        <f t="shared" ca="1" si="525"/>
        <v>-0,842012446731839+0,533198501428014i</v>
      </c>
      <c r="BY327" s="240" t="str">
        <f t="shared" ca="1" si="526"/>
        <v>-0,985850054570257-0,146237041409621i</v>
      </c>
      <c r="BZ327" s="240" t="str">
        <f t="shared" ca="1" si="527"/>
        <v>-0,650976318567087-0,754662464311867i</v>
      </c>
      <c r="CA327" s="240" t="str">
        <f t="shared" ca="1" si="528"/>
        <v>-4,80078243153058E-13-0,996637146797377i</v>
      </c>
      <c r="CB327" s="240" t="str">
        <f t="shared" ca="1" si="529"/>
        <v>0,650976318567132-0,754662464311828i</v>
      </c>
      <c r="CC327" s="240" t="str">
        <f t="shared" ca="1" si="530"/>
        <v>0,985850054570265-0,146237041409562i</v>
      </c>
      <c r="CD327" s="240" t="str">
        <f t="shared" ca="1" si="531"/>
        <v>0,842012446731807+0,533198501428065i</v>
      </c>
      <c r="CE327" s="240" t="str">
        <f t="shared" ca="1" si="532"/>
        <v>0,28930849249776+0,953722285859511i</v>
      </c>
      <c r="CF327" s="240" t="str">
        <f t="shared" ca="1" si="533"/>
        <v>-0,403878546954159+0,91113540249878i</v>
      </c>
      <c r="CG327" s="240" t="str">
        <f t="shared" ca="1" si="534"/>
        <v>-0,9009493098341+0,426117288414674i</v>
      </c>
      <c r="CH327" s="240" t="str">
        <f t="shared" ca="1" si="535"/>
        <v>-0,960535028365952-0,265815841624306i</v>
      </c>
      <c r="CI327" s="240" t="str">
        <f t="shared" ca="1" si="536"/>
        <v>-0,553701931882441-0,828673502053775i</v>
      </c>
      <c r="CJ327" s="240" t="str">
        <f t="shared" ca="1" si="537"/>
        <v>0,121999026068483-0,989141971617198i</v>
      </c>
      <c r="CK327" s="240" t="str">
        <f t="shared" ca="1" si="538"/>
        <v>0,738459415490071-0,669300600664962i</v>
      </c>
      <c r="CL327" s="240" t="str">
        <f t="shared" ca="1" si="539"/>
        <v>0,996336978322085-0,0244586999743216i</v>
      </c>
      <c r="CM327" s="240" t="str">
        <f t="shared" ca="1" si="540"/>
        <v>0,770410932683774+0,632259912676531i</v>
      </c>
      <c r="CN327" s="240" t="str">
        <f t="shared" ca="1" si="541"/>
        <v>0,170386969025167+0,981964298313759i</v>
      </c>
      <c r="CO327" s="240" t="str">
        <f t="shared" ca="1" si="542"/>
        <v>-0,512373892133132+0,854844194597333i</v>
      </c>
      <c r="CP327" s="240" t="str">
        <f t="shared" ca="1" si="543"/>
        <v>-0,946335056710033+0,312626874753333i</v>
      </c>
      <c r="CQ327" s="240" t="str">
        <f t="shared" ca="1" si="544"/>
        <v>-0,920772661266573-0,3813965241589i</v>
      </c>
      <c r="CR327" s="240" t="str">
        <f t="shared" ca="1" si="545"/>
        <v>-0,448099352755116-0,890220518993391i</v>
      </c>
      <c r="CS327" s="240" t="str">
        <f t="shared" ca="1" si="546"/>
        <v>0,242163073227298-0,966769180488046i</v>
      </c>
      <c r="CT327" s="240" t="str">
        <f t="shared" ca="1" si="547"/>
        <v>0,81483539544418-0,573871832997356i</v>
      </c>
      <c r="CU327" s="240" t="str">
        <f t="shared" ca="1" si="548"/>
        <v>0,991838066526954+0,0976875230748088i</v>
      </c>
      <c r="CV327" s="240" t="str">
        <f t="shared" ca="1" si="549"/>
        <v>0,687221721107762+0,721811546329166i</v>
      </c>
      <c r="CW327" s="240" t="str">
        <f t="shared" ca="1" si="550"/>
        <v>0,0489026669418684+0,995436653706497i</v>
      </c>
      <c r="CX327" s="240" t="str">
        <f t="shared" ca="1" si="551"/>
        <v>-0,613162657056258+0,785695334317398i</v>
      </c>
      <c r="CY327" s="240" t="str">
        <f t="shared" ca="1" si="552"/>
        <v>-0,977487043481966+0,194434261901812i</v>
      </c>
      <c r="CZ327" s="240" t="str">
        <f t="shared" ca="1" si="553"/>
        <v>-0,867161016284208-0,491240647965289i</v>
      </c>
      <c r="DA327" s="240" t="str">
        <f t="shared" ca="1" si="554"/>
        <v>-0,335756942269429-0,938377790708145i</v>
      </c>
      <c r="DB327" s="240" t="str">
        <f t="shared" ca="1" si="555"/>
        <v>0,358684762358824-0,929855281013132i</v>
      </c>
      <c r="DC327" s="240" t="str">
        <f t="shared" ca="1" si="556"/>
        <v>0,878955492599947-0,469811498800106i</v>
      </c>
      <c r="DD327" s="240" t="str">
        <f t="shared" ca="1" si="557"/>
        <v>0,972420987005636+0,218364434850094i</v>
      </c>
      <c r="DE327" s="240" t="str">
        <f t="shared" ca="1" si="558"/>
        <v>0,59369605517848+0,800506462461064i</v>
      </c>
      <c r="DF327" s="240" t="str">
        <f t="shared" ca="1" si="559"/>
        <v>-0,0733171767709624+0,993936715272533i</v>
      </c>
      <c r="DG327" s="240" t="str">
        <f t="shared" ca="1" si="560"/>
        <v>-0,70472888488303+0,704728884882646i</v>
      </c>
      <c r="DH327" s="240" t="str">
        <f t="shared" ca="1" si="561"/>
        <v>-0,993936715272498+0,0733171767714383i</v>
      </c>
      <c r="DI327" s="240" t="str">
        <f t="shared" ca="1" si="562"/>
        <v>-0,800506462461282-0,593696055178188i</v>
      </c>
      <c r="DJ327" s="240" t="str">
        <f t="shared" ca="1" si="563"/>
        <v>-0,218364434849454-0,97242098700578i</v>
      </c>
      <c r="DK327" s="240" t="str">
        <f t="shared" ca="1" si="564"/>
        <v>0,469811498799785-0,878955492600118i</v>
      </c>
      <c r="DL327" s="240" t="str">
        <f t="shared" ca="1" si="565"/>
        <v>0,929855281013001-0,358684762359164i</v>
      </c>
      <c r="DM327" s="240" t="str">
        <f t="shared" ca="1" si="566"/>
        <v>0,938377790707963+0,33575694226994i</v>
      </c>
      <c r="DN327" s="240" t="str">
        <f t="shared" ca="1" si="567"/>
        <v>0,491240647965655+0,867161016284001i</v>
      </c>
      <c r="DO327" s="240" t="str">
        <f t="shared" ca="1" si="568"/>
        <v>-0,1944342619024+0,977487043481849i</v>
      </c>
      <c r="DP327" s="240" t="str">
        <f t="shared" ca="1" si="569"/>
        <v>-0,785695334317766+0,613162657055786i</v>
      </c>
      <c r="DQ327" s="240" t="str">
        <f t="shared" ca="1" si="570"/>
        <v>-0,995436653706518-0,0489026669414484i</v>
      </c>
      <c r="DR327" s="240" t="str">
        <f t="shared" ca="1" si="571"/>
        <v>-0,721811546328754-0,687221721108196i</v>
      </c>
      <c r="DS327" s="240" t="str">
        <f t="shared" ca="1" si="572"/>
        <v>-0,0976875230751709-0,991838066526918i</v>
      </c>
      <c r="DT327" s="240" t="str">
        <f t="shared" ca="1" si="573"/>
        <v>0,573871832997058-0,814835395444389i</v>
      </c>
      <c r="DU327" s="240" t="str">
        <f t="shared" ca="1" si="574"/>
        <v>0,966769180488177-0,242163073226771i</v>
      </c>
      <c r="DV327" s="240" t="str">
        <f t="shared" ca="1" si="575"/>
        <v>0,89022051899358+0,44809935275474i</v>
      </c>
      <c r="DW327" s="240" t="str">
        <f t="shared" ca="1" si="576"/>
        <v>0,381396524159288+0,920772661266412i</v>
      </c>
      <c r="DX327" s="240" t="str">
        <f t="shared" ca="1" si="577"/>
        <v>-0,312626874753902+0,946335056709845i</v>
      </c>
      <c r="DY327" s="240" t="str">
        <f t="shared" ca="1" si="578"/>
        <v>-0,854844194597146+0,512373892133444i</v>
      </c>
      <c r="DZ327" s="240" t="str">
        <f t="shared" ca="1" si="579"/>
        <v>-0,981964298313821-0,170386969024809i</v>
      </c>
      <c r="EA327" s="240" t="str">
        <f t="shared" ca="1" si="580"/>
        <v>-0,632259912676024-0,770410932684191i</v>
      </c>
      <c r="EB327" s="240" t="str">
        <f t="shared" ca="1" si="581"/>
        <v>0,0244586999739578-0,996336978322094i</v>
      </c>
      <c r="EC327" s="240" t="str">
        <f t="shared" ca="1" si="582"/>
        <v>0,669300600665364-0,738459415489707i</v>
      </c>
      <c r="ED327" s="240" t="str">
        <f t="shared" ca="1" si="583"/>
        <v>0,989141971617272-0,121999026067888i</v>
      </c>
      <c r="EE327" s="240" t="str">
        <f t="shared" ca="1" si="584"/>
        <v>0,82867350205401+0,553701931882092i</v>
      </c>
      <c r="EF327" s="240" t="str">
        <f t="shared" ca="1" si="585"/>
        <v>0,265815841624712+0,960535028365839i</v>
      </c>
      <c r="EG327" s="240" t="str">
        <f t="shared" ca="1" si="586"/>
        <v>-0,426117288415216+0,900949309833844i</v>
      </c>
      <c r="EH327" s="240" t="str">
        <f t="shared" ca="1" si="587"/>
        <v>-0,911135402498633+0,403878546954492i</v>
      </c>
      <c r="EI327" s="240" t="str">
        <f t="shared" ca="1" si="588"/>
        <v>-0,953722285859353-0,289308492498279i</v>
      </c>
      <c r="EJ327" s="240" t="str">
        <f t="shared" ca="1" si="589"/>
        <v>-0,533198501427606-0,842012446732097i</v>
      </c>
      <c r="EK327" s="240" t="str">
        <f t="shared" ca="1" si="590"/>
        <v>0,146237041409146-0,985850054570327i</v>
      </c>
      <c r="EL327" s="240" t="str">
        <f t="shared" ca="1" si="591"/>
        <v>0,754662464312219-0,650976318566679i</v>
      </c>
      <c r="EM327" s="240" t="str">
        <f t="shared" ca="1" si="592"/>
        <v>0,996637146797377+5,95842438714756E-14i</v>
      </c>
      <c r="EN327" s="240"/>
      <c r="EO327" s="240"/>
      <c r="EP327" s="240"/>
    </row>
    <row r="328" spans="1:146">
      <c r="A328" s="268">
        <f t="shared" si="461"/>
        <v>4.4531249999999909E-3</v>
      </c>
      <c r="B328" s="267">
        <v>228</v>
      </c>
      <c r="C328" s="266">
        <f t="shared" si="462"/>
        <v>45600</v>
      </c>
      <c r="N328" s="265">
        <f t="shared" ca="1" si="463"/>
        <v>1.0032957213814759</v>
      </c>
      <c r="O328" s="240">
        <f t="shared" ca="1" si="464"/>
        <v>-0.99670427861852418</v>
      </c>
      <c r="P328" s="240" t="str">
        <f t="shared" ca="1" si="465"/>
        <v>-0,770462826283486-0,632302500652762i</v>
      </c>
      <c r="Q328" s="240" t="str">
        <f t="shared" ca="1" si="466"/>
        <v>-0,194447358670504-0,977552885383976i</v>
      </c>
      <c r="R328" s="240" t="str">
        <f t="shared" ca="1" si="467"/>
        <v>0,469843144521246-0,879014697580684i</v>
      </c>
      <c r="S328" s="240" t="str">
        <f t="shared" ca="1" si="468"/>
        <v>0,920834682982073-0,381422214394729i</v>
      </c>
      <c r="T328" s="240" t="str">
        <f t="shared" ca="1" si="469"/>
        <v>0,953786527006941+0,289327979836917i</v>
      </c>
      <c r="U328" s="241" t="str">
        <f t="shared" ca="1" si="470"/>
        <v>0,553739228323715+0,828729320123241i</v>
      </c>
      <c r="V328" s="240" t="str">
        <f t="shared" ca="1" si="471"/>
        <v>-0,0976941031444565+0,991904875089982i</v>
      </c>
      <c r="W328" s="240" t="str">
        <f t="shared" ca="1" si="472"/>
        <v>-0,704776354248843+0,704776354248766i</v>
      </c>
      <c r="X328" s="240" t="str">
        <f t="shared" ca="1" si="473"/>
        <v>-0,991904875089982+0,0976941031444547i</v>
      </c>
      <c r="Y328" s="240" t="str">
        <f t="shared" ca="1" si="474"/>
        <v>-0,828729320123236-0,553739228323723i</v>
      </c>
      <c r="Z328" s="240" t="str">
        <f t="shared" ca="1" si="475"/>
        <v>-0,289327979836912-0,953786527006942i</v>
      </c>
      <c r="AA328" s="240" t="str">
        <f t="shared" ca="1" si="476"/>
        <v>0,381422214394737-0,92083468298207i</v>
      </c>
      <c r="AB328" s="240" t="str">
        <f t="shared" ca="1" si="477"/>
        <v>0,879014697580643-0,469843144521322i</v>
      </c>
      <c r="AC328" s="240" t="str">
        <f t="shared" ca="1" si="478"/>
        <v>0,977552885383976+0,194447358670505i</v>
      </c>
      <c r="AD328" s="240" t="str">
        <f t="shared" ca="1" si="479"/>
        <v>0,632302500652773+0,770462826283476i</v>
      </c>
      <c r="AE328" s="240" t="str">
        <f t="shared" ca="1" si="480"/>
        <v>-8,79167290135887E-15+0,996704278618524i</v>
      </c>
      <c r="AF328" s="240" t="str">
        <f t="shared" ca="1" si="481"/>
        <v>-0,632302500652787+0,770462826283465i</v>
      </c>
      <c r="AG328" s="240" t="str">
        <f t="shared" ca="1" si="482"/>
        <v>-0,977552885383918+0,194447358670794i</v>
      </c>
      <c r="AH328" s="240" t="str">
        <f t="shared" ca="1" si="483"/>
        <v>-0,879014697580868-0,4698431445209i</v>
      </c>
      <c r="AI328" s="240" t="str">
        <f t="shared" ca="1" si="484"/>
        <v>-0,381422214394354-0,920834682982228i</v>
      </c>
      <c r="AJ328" s="240" t="str">
        <f t="shared" ca="1" si="485"/>
        <v>0,289327979837118-0,95378652700688i</v>
      </c>
      <c r="AK328" s="240" t="str">
        <f t="shared" ca="1" si="486"/>
        <v>0,828729320123242-0,553739228323714i</v>
      </c>
      <c r="AL328" s="240" t="str">
        <f t="shared" ca="1" si="487"/>
        <v>0,991904875089999+0,097694103144282i</v>
      </c>
      <c r="AM328" s="240" t="str">
        <f t="shared" ca="1" si="488"/>
        <v>0,70477635424904+0,704776354248569i</v>
      </c>
      <c r="AN328" s="240" t="str">
        <f t="shared" ca="1" si="489"/>
        <v>0,0976941031439597+0,991904875090031i</v>
      </c>
      <c r="AO328" s="240" t="str">
        <f t="shared" ca="1" si="490"/>
        <v>-0,553739228323983+0,828729320123062i</v>
      </c>
      <c r="AP328" s="240" t="str">
        <f t="shared" ca="1" si="491"/>
        <v>-0,953786527006974+0,289327979836808i</v>
      </c>
      <c r="AQ328" s="240" t="str">
        <f t="shared" ca="1" si="492"/>
        <v>-0,92083468298211-0,38142221439464i</v>
      </c>
      <c r="AR328" s="240" t="str">
        <f t="shared" ca="1" si="493"/>
        <v>-0,92083468298211-0,38142221439464i</v>
      </c>
      <c r="AS328" s="240" t="str">
        <f t="shared" ca="1" si="494"/>
        <v>0,194447358670125-0,977552885384051i</v>
      </c>
      <c r="AT328" s="240" t="str">
        <f t="shared" ca="1" si="495"/>
        <v>0,770462826283742-0,632302500652449i</v>
      </c>
      <c r="AU328" s="240" t="str">
        <f t="shared" ca="1" si="496"/>
        <v>0,996704278618524+2,15879621567271E-13i</v>
      </c>
      <c r="AV328" s="240" t="str">
        <f t="shared" ca="1" si="497"/>
        <v>0,770462826283468+0,632302500652783i</v>
      </c>
      <c r="AW328" s="240" t="str">
        <f t="shared" ca="1" si="498"/>
        <v>0,194447358670673+0,977552885383942i</v>
      </c>
      <c r="AX328" s="240" t="str">
        <f t="shared" ca="1" si="499"/>
        <v>-0,469843144520996+0,879014697580818i</v>
      </c>
      <c r="AY328" s="240" t="str">
        <f t="shared" ca="1" si="500"/>
        <v>-0,920834682982264+0,381422214394267i</v>
      </c>
      <c r="AZ328" s="240" t="str">
        <f t="shared" ca="1" si="501"/>
        <v>-0,953786527006848-0,289327979837222i</v>
      </c>
      <c r="BA328" s="240" t="str">
        <f t="shared" ca="1" si="502"/>
        <v>-0,553739228323624-0,828729320123302i</v>
      </c>
      <c r="BB328" s="240" t="str">
        <f t="shared" ca="1" si="503"/>
        <v>0,0976941031443613-0,991904875089991i</v>
      </c>
      <c r="BC328" s="240" t="str">
        <f t="shared" ca="1" si="504"/>
        <v>0,704776354248644-0,704776354248964i</v>
      </c>
      <c r="BD328" s="240" t="str">
        <f t="shared" ca="1" si="505"/>
        <v>0,991904875089944-0,097694103144839i</v>
      </c>
      <c r="BE328" s="240" t="str">
        <f t="shared" ca="1" si="506"/>
        <v>0,828729320123002+0,553739228324073i</v>
      </c>
      <c r="BF328" s="240" t="str">
        <f t="shared" ca="1" si="507"/>
        <v>0,289327979836705+0,953786527007005i</v>
      </c>
      <c r="BG328" s="240" t="str">
        <f t="shared" ca="1" si="508"/>
        <v>-0,38142221439474+0,920834682982068i</v>
      </c>
      <c r="BH328" s="240" t="str">
        <f t="shared" ca="1" si="509"/>
        <v>-0,879014697580604+0,469843144521394i</v>
      </c>
      <c r="BI328" s="240" t="str">
        <f t="shared" ca="1" si="510"/>
        <v>-0,977552885384025-0,194447358670258i</v>
      </c>
      <c r="BJ328" s="240" t="str">
        <f t="shared" ca="1" si="511"/>
        <v>-0,632302500653132-0,770462826283182i</v>
      </c>
      <c r="BK328" s="240" t="str">
        <f t="shared" ca="1" si="512"/>
        <v>2,9549139295597E-13-0,996704278618524i</v>
      </c>
      <c r="BL328" s="240" t="str">
        <f t="shared" ca="1" si="513"/>
        <v>0,632302500652888-0,770462826283382i</v>
      </c>
      <c r="BM328" s="240" t="str">
        <f t="shared" ca="1" si="514"/>
        <v>0,977552885383963-0,194447358670567i</v>
      </c>
      <c r="BN328" s="240" t="str">
        <f t="shared" ca="1" si="515"/>
        <v>0,879014697580767+0,46984314452109i</v>
      </c>
      <c r="BO328" s="240" t="str">
        <f t="shared" ca="1" si="516"/>
        <v>0,381422214395084+0,920834682981926i</v>
      </c>
      <c r="BP328" s="240" t="str">
        <f t="shared" ca="1" si="517"/>
        <v>-0,289327979837325+0,953786527006817i</v>
      </c>
      <c r="BQ328" s="240" t="str">
        <f t="shared" ca="1" si="518"/>
        <v>-0,828729320123362+0,553739228323534i</v>
      </c>
      <c r="BR328" s="240" t="str">
        <f t="shared" ca="1" si="519"/>
        <v>-0,991904875089981-0,0976941031444686i</v>
      </c>
      <c r="BS328" s="240" t="str">
        <f t="shared" ca="1" si="520"/>
        <v>-0,704776354248908-0,704776354248701i</v>
      </c>
      <c r="BT328" s="240" t="str">
        <f t="shared" ca="1" si="521"/>
        <v>-0,0976941031447034-0,991904875089957i</v>
      </c>
      <c r="BU328" s="240" t="str">
        <f t="shared" ca="1" si="522"/>
        <v>0,553739228323338-0,828729320123493i</v>
      </c>
      <c r="BV328" s="240" t="str">
        <f t="shared" ca="1" si="523"/>
        <v>0,953786527007027-0,289327979836629i</v>
      </c>
      <c r="BW328" s="240" t="str">
        <f t="shared" ca="1" si="524"/>
        <v>0,920834682982016+0,381422214394865i</v>
      </c>
      <c r="BX328" s="240" t="str">
        <f t="shared" ca="1" si="525"/>
        <v>0,469843144521299+0,879014697580655i</v>
      </c>
      <c r="BY328" s="240" t="str">
        <f t="shared" ca="1" si="526"/>
        <v>-0,194447358670336+0,977552885384009i</v>
      </c>
      <c r="BZ328" s="240" t="str">
        <f t="shared" ca="1" si="527"/>
        <v>-0,770462826283232+0,63230250065307i</v>
      </c>
      <c r="CA328" s="240" t="str">
        <f t="shared" ca="1" si="528"/>
        <v>-0,996704278618524-4,31759243134541E-13i</v>
      </c>
      <c r="CB328" s="240" t="str">
        <f t="shared" ca="1" si="529"/>
        <v>-0,770462826283332-0,63230250065295i</v>
      </c>
      <c r="CC328" s="240" t="str">
        <f t="shared" ca="1" si="530"/>
        <v>-0,19444735867049-0,977552885383979i</v>
      </c>
      <c r="CD328" s="240" t="str">
        <f t="shared" ca="1" si="531"/>
        <v>0,469843144521161-0,879014697580729i</v>
      </c>
      <c r="CE328" s="240" t="str">
        <f t="shared" ca="1" si="532"/>
        <v>0,920834682981978-0,381422214394958i</v>
      </c>
      <c r="CF328" s="240" t="str">
        <f t="shared" ca="1" si="533"/>
        <v>0,953786527007073+0,289327979836479i</v>
      </c>
      <c r="CG328" s="240" t="str">
        <f t="shared" ca="1" si="534"/>
        <v>0,553739228323421+0,828729320123437i</v>
      </c>
      <c r="CH328" s="240" t="str">
        <f t="shared" ca="1" si="535"/>
        <v>-0,0976941031446043+0,991904875089967i</v>
      </c>
      <c r="CI328" s="240" t="str">
        <f t="shared" ca="1" si="536"/>
        <v>-0,704776354248797+0,704776354248812i</v>
      </c>
      <c r="CJ328" s="240" t="str">
        <f t="shared" ca="1" si="537"/>
        <v>-0,991904875089965+0,0976941031446242i</v>
      </c>
      <c r="CK328" s="240" t="str">
        <f t="shared" ca="1" si="538"/>
        <v>-0,828729320123448-0,553739228323404i</v>
      </c>
      <c r="CL328" s="240" t="str">
        <f t="shared" ca="1" si="539"/>
        <v>-0,289327979836499-0,953786527007067i</v>
      </c>
      <c r="CM328" s="240" t="str">
        <f t="shared" ca="1" si="540"/>
        <v>0,381422214394939-0,920834682981985i</v>
      </c>
      <c r="CN328" s="240" t="str">
        <f t="shared" ca="1" si="541"/>
        <v>0,879014697580693-0,469843144521229i</v>
      </c>
      <c r="CO328" s="240" t="str">
        <f t="shared" ca="1" si="542"/>
        <v>0,977552885383994+0,194447358670414i</v>
      </c>
      <c r="CP328" s="240" t="str">
        <f t="shared" ca="1" si="543"/>
        <v>0,632302500652966+0,770462826283319i</v>
      </c>
      <c r="CQ328" s="240" t="str">
        <f t="shared" ca="1" si="544"/>
        <v>4,51782324904588E-13+0,996704278618524i</v>
      </c>
      <c r="CR328" s="240" t="str">
        <f t="shared" ca="1" si="545"/>
        <v>-0,632302500653055+0,770462826283245i</v>
      </c>
      <c r="CS328" s="240" t="str">
        <f t="shared" ca="1" si="546"/>
        <v>-0,977552885384005+0,194447358670356i</v>
      </c>
      <c r="CT328" s="240" t="str">
        <f t="shared" ca="1" si="547"/>
        <v>-0,879014697580665-0,469843144521281i</v>
      </c>
      <c r="CU328" s="240" t="str">
        <f t="shared" ca="1" si="548"/>
        <v>-0,381422214394884-0,920834682982008i</v>
      </c>
      <c r="CV328" s="240" t="str">
        <f t="shared" ca="1" si="549"/>
        <v>0,289327979836556-0,95378652700705i</v>
      </c>
      <c r="CW328" s="240" t="str">
        <f t="shared" ca="1" si="550"/>
        <v>0,828729320123482-0,553739228323354i</v>
      </c>
      <c r="CX328" s="240" t="str">
        <f t="shared" ca="1" si="551"/>
        <v>0,991904875089959+0,0976941031446835i</v>
      </c>
      <c r="CY328" s="240" t="str">
        <f t="shared" ca="1" si="552"/>
        <v>0,704776354248755+0,704776354248854i</v>
      </c>
      <c r="CZ328" s="240" t="str">
        <f t="shared" ca="1" si="553"/>
        <v>0,0976941031444885+0,991904875089979i</v>
      </c>
      <c r="DA328" s="240" t="str">
        <f t="shared" ca="1" si="554"/>
        <v>-0,553739228323518+0,828729320123373i</v>
      </c>
      <c r="DB328" s="240" t="str">
        <f t="shared" ca="1" si="555"/>
        <v>-0,953786527006811+0,289327979837344i</v>
      </c>
      <c r="DC328" s="240" t="str">
        <f t="shared" ca="1" si="556"/>
        <v>-0,920834682981955-0,381422214395013i</v>
      </c>
      <c r="DD328" s="240" t="str">
        <f t="shared" ca="1" si="557"/>
        <v>-0,469843144521158-0,87901469758073i</v>
      </c>
      <c r="DE328" s="240" t="str">
        <f t="shared" ca="1" si="558"/>
        <v>0,194447358670493-0,977552885383978i</v>
      </c>
      <c r="DF328" s="240" t="str">
        <f t="shared" ca="1" si="559"/>
        <v>0,770462826283405-0,63230250065286i</v>
      </c>
      <c r="DG328" s="240" t="str">
        <f t="shared" ca="1" si="560"/>
        <v>0,996704278618524-3,15514474726016E-13i</v>
      </c>
      <c r="DH328" s="240" t="str">
        <f t="shared" ca="1" si="561"/>
        <v>0,770462826283158+0,632302500653161i</v>
      </c>
      <c r="DI328" s="240" t="str">
        <f t="shared" ca="1" si="562"/>
        <v>0,194447358670223+0,977552885384032i</v>
      </c>
      <c r="DJ328" s="240" t="str">
        <f t="shared" ca="1" si="563"/>
        <v>-0,469843144521401+0,8790146975806i</v>
      </c>
      <c r="DK328" s="240" t="str">
        <f t="shared" ca="1" si="564"/>
        <v>-0,920834682982061+0,381422214394759i</v>
      </c>
      <c r="DL328" s="240" t="str">
        <f t="shared" ca="1" si="565"/>
        <v>-0,95378652700701-0,289327979836686i</v>
      </c>
      <c r="DM328" s="240" t="str">
        <f t="shared" ca="1" si="566"/>
        <v>-0,55373922832409-0,828729320122991i</v>
      </c>
      <c r="DN328" s="240" t="str">
        <f t="shared" ca="1" si="567"/>
        <v>0,097694103144819-0,991904875089946i</v>
      </c>
      <c r="DO328" s="240" t="str">
        <f t="shared" ca="1" si="568"/>
        <v>0,70477635424895-0,704776354248658i</v>
      </c>
      <c r="DP328" s="240" t="str">
        <f t="shared" ca="1" si="569"/>
        <v>0,991904875089986-0,0976941031444093i</v>
      </c>
      <c r="DQ328" s="240" t="str">
        <f t="shared" ca="1" si="570"/>
        <v>0,828729320123329+0,553739228323583i</v>
      </c>
      <c r="DR328" s="240" t="str">
        <f t="shared" ca="1" si="571"/>
        <v>0,289327979837267+0,953786527006834i</v>
      </c>
      <c r="DS328" s="240" t="str">
        <f t="shared" ca="1" si="572"/>
        <v>-0,381422214395138+0,920834682981903i</v>
      </c>
      <c r="DT328" s="240" t="str">
        <f t="shared" ca="1" si="573"/>
        <v>-0,879014697580794+0,469843144521038i</v>
      </c>
      <c r="DU328" s="240" t="str">
        <f t="shared" ca="1" si="574"/>
        <v>-0,977552885383951-0,194447358670626i</v>
      </c>
      <c r="DV328" s="240" t="str">
        <f t="shared" ca="1" si="575"/>
        <v>-0,632302500652842-0,770462826283419i</v>
      </c>
      <c r="DW328" s="240" t="str">
        <f t="shared" ca="1" si="576"/>
        <v>-2,9255878212719E-13-0,996704278618524i</v>
      </c>
      <c r="DX328" s="240" t="str">
        <f t="shared" ca="1" si="577"/>
        <v>0,632302500653178-0,770462826283144i</v>
      </c>
      <c r="DY328" s="240" t="str">
        <f t="shared" ca="1" si="578"/>
        <v>0,977552885384036-0,1944473586702i</v>
      </c>
      <c r="DZ328" s="240" t="str">
        <f t="shared" ca="1" si="579"/>
        <v>0,879014697580589+0,469843144521421i</v>
      </c>
      <c r="EA328" s="240" t="str">
        <f t="shared" ca="1" si="580"/>
        <v>0,381422214394632+0,920834682982113i</v>
      </c>
      <c r="EB328" s="240" t="str">
        <f t="shared" ca="1" si="581"/>
        <v>-0,289327979836816+0,953786527006971i</v>
      </c>
      <c r="EC328" s="240" t="str">
        <f t="shared" ca="1" si="582"/>
        <v>-0,828729320123067+0,553739228323976i</v>
      </c>
      <c r="ED328" s="240" t="str">
        <f t="shared" ca="1" si="583"/>
        <v>-0,991904875089933-0,0976941031449547i</v>
      </c>
      <c r="EE328" s="240" t="str">
        <f t="shared" ca="1" si="584"/>
        <v>-0,704776354248563-0,704776354249046i</v>
      </c>
      <c r="EF328" s="240" t="str">
        <f t="shared" ca="1" si="585"/>
        <v>-0,0976941031442738-0,99190487509i</v>
      </c>
      <c r="EG328" s="240" t="str">
        <f t="shared" ca="1" si="586"/>
        <v>0,553739228323697-0,828729320123253i</v>
      </c>
      <c r="EH328" s="240" t="str">
        <f t="shared" ca="1" si="587"/>
        <v>0,953786527006874-0,289327979837137i</v>
      </c>
      <c r="EI328" s="240" t="str">
        <f t="shared" ca="1" si="588"/>
        <v>0,920834682982241+0,381422214394322i</v>
      </c>
      <c r="EJ328" s="240" t="str">
        <f t="shared" ca="1" si="589"/>
        <v>0,469843144520918+0,879014697580858i</v>
      </c>
      <c r="EK328" s="240" t="str">
        <f t="shared" ca="1" si="590"/>
        <v>-0,19444735867076+0,977552885383925i</v>
      </c>
      <c r="EL328" s="240" t="str">
        <f t="shared" ca="1" si="591"/>
        <v>-0,770462826283506+0,632302500652737i</v>
      </c>
      <c r="EM328" s="240" t="str">
        <f t="shared" ca="1" si="592"/>
        <v>-0,996704278618524+1,56290931948619E-13i</v>
      </c>
      <c r="EN328" s="240"/>
      <c r="EO328" s="240"/>
      <c r="EP328" s="240"/>
    </row>
    <row r="329" spans="1:146">
      <c r="A329" s="268">
        <f t="shared" si="461"/>
        <v>4.4726562499999905E-3</v>
      </c>
      <c r="B329" s="267">
        <v>229</v>
      </c>
      <c r="C329" s="266">
        <f t="shared" si="462"/>
        <v>45800</v>
      </c>
      <c r="N329" s="265">
        <f t="shared" ca="1" si="463"/>
        <v>1.0032331392428251</v>
      </c>
      <c r="O329" s="240">
        <f t="shared" ca="1" si="464"/>
        <v>-0.99676686075717491</v>
      </c>
      <c r="P329" s="240" t="str">
        <f t="shared" ca="1" si="465"/>
        <v>-0,785797593854505-0,613242461181695i</v>
      </c>
      <c r="Q329" s="240" t="str">
        <f t="shared" ca="1" si="466"/>
        <v>-0,242194591148411-0,966895007083069i</v>
      </c>
      <c r="R329" s="240" t="str">
        <f t="shared" ca="1" si="467"/>
        <v>0,403931112409838-0,911253988266205i</v>
      </c>
      <c r="S329" s="240" t="str">
        <f t="shared" ca="1" si="468"/>
        <v>0,879069890099488-0,469872645537264i</v>
      </c>
      <c r="T329" s="240" t="str">
        <f t="shared" ca="1" si="469"/>
        <v>0,982092102578247+0,170409145168769i</v>
      </c>
      <c r="U329" s="241" t="str">
        <f t="shared" ca="1" si="470"/>
        <v>0,669387711236206+0,738555527194582i</v>
      </c>
      <c r="V329" s="240" t="str">
        <f t="shared" ca="1" si="471"/>
        <v>0,0733267191221847+0,994066077766709i</v>
      </c>
      <c r="W329" s="240" t="str">
        <f t="shared" ca="1" si="472"/>
        <v>-0,553773997097091+0,828781355269786i</v>
      </c>
      <c r="X329" s="240" t="str">
        <f t="shared" ca="1" si="473"/>
        <v>-0,946458223770194+0,312667563654247i</v>
      </c>
      <c r="Y329" s="240" t="str">
        <f t="shared" ca="1" si="474"/>
        <v>-0,93849992211703-0,335800641586704i</v>
      </c>
      <c r="Z329" s="240" t="str">
        <f t="shared" ca="1" si="475"/>
        <v>-0,533267898087433-0,84212203603345i</v>
      </c>
      <c r="AA329" s="240" t="str">
        <f t="shared" ca="1" si="476"/>
        <v>0,0977002372666639-0,991967155878536i</v>
      </c>
      <c r="AB329" s="240" t="str">
        <f t="shared" ca="1" si="477"/>
        <v>0,687311164142333-0,7219054912861i</v>
      </c>
      <c r="AC329" s="240" t="str">
        <f t="shared" ca="1" si="478"/>
        <v>0,985978364572326-0,146256074400326i</v>
      </c>
      <c r="AD329" s="240" t="str">
        <f t="shared" ca="1" si="479"/>
        <v>0,867273878713063+0,491304583741809i</v>
      </c>
      <c r="AE329" s="240" t="str">
        <f t="shared" ca="1" si="480"/>
        <v>0,381446163542309+0,920892501339091i</v>
      </c>
      <c r="AF329" s="240" t="str">
        <f t="shared" ca="1" si="481"/>
        <v>-0,26585043799216+0,960660043575817i</v>
      </c>
      <c r="AG329" s="240" t="str">
        <f t="shared" ca="1" si="482"/>
        <v>-0,800610649690369+0,593773325694308i</v>
      </c>
      <c r="AH329" s="240" t="str">
        <f t="shared" ca="1" si="483"/>
        <v>-0,996466653214476-0,0244618833137091i</v>
      </c>
      <c r="AI329" s="240" t="str">
        <f t="shared" ca="1" si="484"/>
        <v>-0,770511202930988-0,632342202341071i</v>
      </c>
      <c r="AJ329" s="240" t="str">
        <f t="shared" ca="1" si="485"/>
        <v>-0,218392855339376-0,972547549192546i</v>
      </c>
      <c r="AK329" s="240" t="str">
        <f t="shared" ca="1" si="486"/>
        <v>0,426172748279028-0,901066569864854i</v>
      </c>
      <c r="AL329" s="240" t="str">
        <f t="shared" ca="1" si="487"/>
        <v>0,890336382654565-0,448157673620901i</v>
      </c>
      <c r="AM329" s="240" t="str">
        <f t="shared" ca="1" si="488"/>
        <v>0,977614265024423+0,194459567839873i</v>
      </c>
      <c r="AN329" s="240" t="str">
        <f t="shared" ca="1" si="489"/>
        <v>0,651061044203074+0,754760684869659i</v>
      </c>
      <c r="AO329" s="240" t="str">
        <f t="shared" ca="1" si="490"/>
        <v>0,0489090317042659+0,995566211420147i</v>
      </c>
      <c r="AP329" s="240" t="str">
        <f t="shared" ca="1" si="491"/>
        <v>-0,573946523357605+0,814941447608006i</v>
      </c>
      <c r="AQ329" s="240" t="str">
        <f t="shared" ca="1" si="492"/>
        <v>-0,953846414379627+0,289346146473115i</v>
      </c>
      <c r="AR329" s="240" t="str">
        <f t="shared" ca="1" si="493"/>
        <v>-0,953846414379627+0,289346146473115i</v>
      </c>
      <c r="AS329" s="240" t="str">
        <f t="shared" ca="1" si="494"/>
        <v>-0,512440578436387-0,854955453971431i</v>
      </c>
      <c r="AT329" s="240" t="str">
        <f t="shared" ca="1" si="495"/>
        <v>0,12201490444118-0,989270710067736i</v>
      </c>
      <c r="AU329" s="240" t="str">
        <f t="shared" ca="1" si="496"/>
        <v>0,70482060650318-0,704820606503671i</v>
      </c>
      <c r="AV329" s="240" t="str">
        <f t="shared" ca="1" si="497"/>
        <v>0,989270710067654-0,122014904441843i</v>
      </c>
      <c r="AW329" s="240" t="str">
        <f t="shared" ca="1" si="498"/>
        <v>0,854955453971774+0,512440578435814i</v>
      </c>
      <c r="AX329" s="240" t="str">
        <f t="shared" ca="1" si="499"/>
        <v>0,358731445769417+0,929976303203419i</v>
      </c>
      <c r="AY329" s="240" t="str">
        <f t="shared" ca="1" si="500"/>
        <v>-0,289346146472476+0,953846414379822i</v>
      </c>
      <c r="AZ329" s="240" t="str">
        <f t="shared" ca="1" si="501"/>
        <v>-0,814941447607622+0,57394652335815i</v>
      </c>
      <c r="BA329" s="240" t="str">
        <f t="shared" ca="1" si="502"/>
        <v>-0,99556621142018-0,0489090317035991i</v>
      </c>
      <c r="BB329" s="240" t="str">
        <f t="shared" ca="1" si="503"/>
        <v>-0,754760684870095-0,651061044202568i</v>
      </c>
      <c r="BC329" s="240" t="str">
        <f t="shared" ca="1" si="504"/>
        <v>-0,194459567840528-0,977614265024292i</v>
      </c>
      <c r="BD329" s="240" t="str">
        <f t="shared" ca="1" si="505"/>
        <v>0,448157673620304-0,890336382654865i</v>
      </c>
      <c r="BE329" s="240" t="str">
        <f t="shared" ca="1" si="506"/>
        <v>0,901066569864569-0,426172748279632i</v>
      </c>
      <c r="BF329" s="240" t="str">
        <f t="shared" ca="1" si="507"/>
        <v>0,972547549192689+0,21839285533874i</v>
      </c>
      <c r="BG329" s="240" t="str">
        <f t="shared" ca="1" si="508"/>
        <v>0,632342202341599+0,770511202930555i</v>
      </c>
      <c r="BH329" s="240" t="str">
        <f t="shared" ca="1" si="509"/>
        <v>0,0244618833143908+0,996466653214459i</v>
      </c>
      <c r="BI329" s="240" t="str">
        <f t="shared" ca="1" si="510"/>
        <v>-0,59377332569458+0,800610649690167i</v>
      </c>
      <c r="BJ329" s="240" t="str">
        <f t="shared" ca="1" si="511"/>
        <v>-0,960660043575696+0,265850437992598i</v>
      </c>
      <c r="BK329" s="240" t="str">
        <f t="shared" ca="1" si="512"/>
        <v>-0,920892501338885-0,381446163542804i</v>
      </c>
      <c r="BL329" s="240" t="str">
        <f t="shared" ca="1" si="513"/>
        <v>-0,491304583741355-0,86727387871332i</v>
      </c>
      <c r="BM329" s="240" t="str">
        <f t="shared" ca="1" si="514"/>
        <v>0,146256074400772-0,98597836457226i</v>
      </c>
      <c r="BN329" s="240" t="str">
        <f t="shared" ca="1" si="515"/>
        <v>0,721905491286391-0,687311164142026i</v>
      </c>
      <c r="BO329" s="240" t="str">
        <f t="shared" ca="1" si="516"/>
        <v>0,991967155878574-0,0977002372662712i</v>
      </c>
      <c r="BP329" s="240" t="str">
        <f t="shared" ca="1" si="517"/>
        <v>0,842122036033221+0,533267898087796i</v>
      </c>
      <c r="BQ329" s="240" t="str">
        <f t="shared" ca="1" si="518"/>
        <v>0,335800641586326+0,938499922117165i</v>
      </c>
      <c r="BR329" s="240" t="str">
        <f t="shared" ca="1" si="519"/>
        <v>-0,312667563654654+0,94645822377006i</v>
      </c>
      <c r="BS329" s="240" t="str">
        <f t="shared" ca="1" si="520"/>
        <v>-0,828781355270009+0,553773997096757i</v>
      </c>
      <c r="BT329" s="240" t="str">
        <f t="shared" ca="1" si="521"/>
        <v>-0,994066077766677-0,0733267191226206i</v>
      </c>
      <c r="BU329" s="240" t="str">
        <f t="shared" ca="1" si="522"/>
        <v>-0,738555527194308-0,669387711236509i</v>
      </c>
      <c r="BV329" s="240" t="str">
        <f t="shared" ca="1" si="523"/>
        <v>-0,170409145168336-0,982092102578323i</v>
      </c>
      <c r="BW329" s="240" t="str">
        <f t="shared" ca="1" si="524"/>
        <v>0,46987264553754-0,87906989009934i</v>
      </c>
      <c r="BX329" s="240" t="str">
        <f t="shared" ca="1" si="525"/>
        <v>0,911253988266345-0,403931112409522i</v>
      </c>
      <c r="BY329" s="240" t="str">
        <f t="shared" ca="1" si="526"/>
        <v>0,966895007082991+0,24219459114872i</v>
      </c>
      <c r="BZ329" s="240" t="str">
        <f t="shared" ca="1" si="527"/>
        <v>0,613242461181411+0,785797593854728i</v>
      </c>
      <c r="CA329" s="240" t="str">
        <f t="shared" ca="1" si="528"/>
        <v>-3,23839980812548E-13+0,996766860757175i</v>
      </c>
      <c r="CB329" s="240" t="str">
        <f t="shared" ca="1" si="529"/>
        <v>-0,613242461181921+0,785797593854329i</v>
      </c>
      <c r="CC329" s="240" t="str">
        <f t="shared" ca="1" si="530"/>
        <v>-0,966895007083149+0,242194591148092i</v>
      </c>
      <c r="CD329" s="240" t="str">
        <f t="shared" ca="1" si="531"/>
        <v>-0,911253988266083-0,403931112410114i</v>
      </c>
      <c r="CE329" s="240" t="str">
        <f t="shared" ca="1" si="532"/>
        <v>-0,469872645536969-0,879069890099646i</v>
      </c>
      <c r="CF329" s="240" t="str">
        <f t="shared" ca="1" si="533"/>
        <v>0,170409145168974-0,982092102578212i</v>
      </c>
      <c r="CG329" s="240" t="str">
        <f t="shared" ca="1" si="534"/>
        <v>0,738555527194743-0,669387711236028i</v>
      </c>
      <c r="CH329" s="240" t="str">
        <f t="shared" ca="1" si="535"/>
        <v>0,994066077766725-0,0733267191219747i</v>
      </c>
      <c r="CI329" s="240" t="str">
        <f t="shared" ca="1" si="536"/>
        <v>0,82878135526965+0,553773997097296i</v>
      </c>
      <c r="CJ329" s="240" t="str">
        <f t="shared" ca="1" si="537"/>
        <v>0,312667563654039+0,946458223770262i</v>
      </c>
      <c r="CK329" s="240" t="str">
        <f t="shared" ca="1" si="538"/>
        <v>-0,335800641586935+0,938499922116947i</v>
      </c>
      <c r="CL329" s="240" t="str">
        <f t="shared" ca="1" si="539"/>
        <v>-0,842122036033567+0,533267898087249i</v>
      </c>
      <c r="CM329" s="240" t="str">
        <f t="shared" ca="1" si="540"/>
        <v>-0,991967155878511-0,0977002372669158i</v>
      </c>
      <c r="CN329" s="240" t="str">
        <f t="shared" ca="1" si="541"/>
        <v>-0,721905491285944-0,687311164142495i</v>
      </c>
      <c r="CO329" s="240" t="str">
        <f t="shared" ca="1" si="542"/>
        <v>-0,146256074400132-0,985978364572355i</v>
      </c>
      <c r="CP329" s="240" t="str">
        <f t="shared" ca="1" si="543"/>
        <v>0,491304583741918-0,867273878713001i</v>
      </c>
      <c r="CQ329" s="240" t="str">
        <f t="shared" ca="1" si="544"/>
        <v>0,920892501339134-0,381446163542206i</v>
      </c>
      <c r="CR329" s="240" t="str">
        <f t="shared" ca="1" si="545"/>
        <v>0,960660043575779+0,265850437992294i</v>
      </c>
      <c r="CS329" s="240" t="str">
        <f t="shared" ca="1" si="546"/>
        <v>0,593773325694059+0,800610649690553i</v>
      </c>
      <c r="CT329" s="240" t="str">
        <f t="shared" ca="1" si="547"/>
        <v>-0,024461883314047+0,996466653214468i</v>
      </c>
      <c r="CU329" s="240" t="str">
        <f t="shared" ca="1" si="548"/>
        <v>-0,632342202341311+0,77051120293079i</v>
      </c>
      <c r="CV329" s="240" t="str">
        <f t="shared" ca="1" si="549"/>
        <v>-0,97254754919262+0,218392855339048i</v>
      </c>
      <c r="CW329" s="240" t="str">
        <f t="shared" ca="1" si="550"/>
        <v>-0,901066569864715-0,426172748279321i</v>
      </c>
      <c r="CX329" s="240" t="str">
        <f t="shared" ca="1" si="551"/>
        <v>-0,448157673620586-0,890336382654723i</v>
      </c>
      <c r="CY329" s="240" t="str">
        <f t="shared" ca="1" si="552"/>
        <v>0,194459567840191-0,97761426502436i</v>
      </c>
      <c r="CZ329" s="240" t="str">
        <f t="shared" ca="1" si="553"/>
        <v>0,754760684869889-0,651061044202807i</v>
      </c>
      <c r="DA329" s="240" t="str">
        <f t="shared" ca="1" si="554"/>
        <v>0,995566211420163-0,0489090317039424i</v>
      </c>
      <c r="DB329" s="240" t="str">
        <f t="shared" ca="1" si="555"/>
        <v>0,814941447607836+0,573946523357846i</v>
      </c>
      <c r="DC329" s="240" t="str">
        <f t="shared" ca="1" si="556"/>
        <v>0,289346146472805+0,953846414379722i</v>
      </c>
      <c r="DD329" s="240" t="str">
        <f t="shared" ca="1" si="557"/>
        <v>-0,35873144576907+0,929976303203553i</v>
      </c>
      <c r="DE329" s="240" t="str">
        <f t="shared" ca="1" si="558"/>
        <v>-0,854955453971567+0,512440578436158i</v>
      </c>
      <c r="DF329" s="240" t="str">
        <f t="shared" ca="1" si="559"/>
        <v>-0,989270710067693-0,12201490444153i</v>
      </c>
      <c r="DG329" s="240" t="str">
        <f t="shared" ca="1" si="560"/>
        <v>-0,704820606503423-0,704820606503428i</v>
      </c>
      <c r="DH329" s="240" t="str">
        <f t="shared" ca="1" si="561"/>
        <v>-0,122014904441521-0,989270710067694i</v>
      </c>
      <c r="DI329" s="240" t="str">
        <f t="shared" ca="1" si="562"/>
        <v>0,512440578436067-0,854955453971622i</v>
      </c>
      <c r="DJ329" s="240" t="str">
        <f t="shared" ca="1" si="563"/>
        <v>0,929976303203556-0,358731445769062i</v>
      </c>
      <c r="DK329" s="240" t="str">
        <f t="shared" ca="1" si="564"/>
        <v>0,953846414379719+0,289346146472813i</v>
      </c>
      <c r="DL329" s="240" t="str">
        <f t="shared" ca="1" si="565"/>
        <v>0,573946523357886+0,814941447607808i</v>
      </c>
      <c r="DM329" s="240" t="str">
        <f t="shared" ca="1" si="566"/>
        <v>-0,0489090317038942+0,995566211420165i</v>
      </c>
      <c r="DN329" s="240" t="str">
        <f t="shared" ca="1" si="567"/>
        <v>-0,651061044202771+0,75476068486992i</v>
      </c>
      <c r="DO329" s="240" t="str">
        <f t="shared" ca="1" si="568"/>
        <v>-0,977614265024361+0,194459567840183i</v>
      </c>
      <c r="DP329" s="240" t="str">
        <f t="shared" ca="1" si="569"/>
        <v>-0,89033638265472-0,448157673620594i</v>
      </c>
      <c r="DQ329" s="240" t="str">
        <f t="shared" ca="1" si="570"/>
        <v>-0,426172748279364-0,901066569864695i</v>
      </c>
      <c r="DR329" s="240" t="str">
        <f t="shared" ca="1" si="571"/>
        <v>0,218392855339-0,97254754919263i</v>
      </c>
      <c r="DS329" s="240" t="str">
        <f t="shared" ca="1" si="572"/>
        <v>0,770511202930796-0,632342202341305i</v>
      </c>
      <c r="DT329" s="240" t="str">
        <f t="shared" ca="1" si="573"/>
        <v>0,996466653214468-0,0244618833140387i</v>
      </c>
      <c r="DU329" s="240" t="str">
        <f t="shared" ca="1" si="574"/>
        <v>0,800610649690582+0,59377332569402i</v>
      </c>
      <c r="DV329" s="240" t="str">
        <f t="shared" ca="1" si="575"/>
        <v>0,265850437992341+0,960660043575766i</v>
      </c>
      <c r="DW329" s="240" t="str">
        <f t="shared" ca="1" si="576"/>
        <v>-0,381446163542214+0,920892501339131i</v>
      </c>
      <c r="DX329" s="240" t="str">
        <f t="shared" ca="1" si="577"/>
        <v>-0,867273878713005+0,491304583741911i</v>
      </c>
      <c r="DY329" s="240" t="str">
        <f t="shared" ca="1" si="578"/>
        <v>-0,985978364572362-0,146256074400084i</v>
      </c>
      <c r="DZ329" s="240" t="str">
        <f t="shared" ca="1" si="579"/>
        <v>-0,68731116414253-0,721905491285912i</v>
      </c>
      <c r="EA329" s="240" t="str">
        <f t="shared" ca="1" si="580"/>
        <v>-0,0977002372669638-0,991967155878506i</v>
      </c>
      <c r="EB329" s="240" t="str">
        <f t="shared" ca="1" si="581"/>
        <v>0,533267898087255-0,842122036033563i</v>
      </c>
      <c r="EC329" s="240" t="str">
        <f t="shared" ca="1" si="582"/>
        <v>0,93849992211695-0,335800641586927i</v>
      </c>
      <c r="ED329" s="240" t="str">
        <f t="shared" ca="1" si="583"/>
        <v>0,946458223770278+0,312667563653994i</v>
      </c>
      <c r="EE329" s="240" t="str">
        <f t="shared" ca="1" si="584"/>
        <v>0,553773997097336+0,828781355269623i</v>
      </c>
      <c r="EF329" s="240" t="str">
        <f t="shared" ca="1" si="585"/>
        <v>-0,073326719121983+0,994066077766724i</v>
      </c>
      <c r="EG329" s="240" t="str">
        <f t="shared" ca="1" si="586"/>
        <v>-0,669387711236034+0,738555527194737i</v>
      </c>
      <c r="EH329" s="240" t="str">
        <f t="shared" ca="1" si="587"/>
        <v>-0,982092102578203+0,170409145169022i</v>
      </c>
      <c r="EI329" s="240" t="str">
        <f t="shared" ca="1" si="588"/>
        <v>-0,879069890099668-0,469872645536926i</v>
      </c>
      <c r="EJ329" s="240" t="str">
        <f t="shared" ca="1" si="589"/>
        <v>-0,403931112410107-0,911253988266086i</v>
      </c>
      <c r="EK329" s="240" t="str">
        <f t="shared" ca="1" si="590"/>
        <v>0,2421945911481-0,966895007083147i</v>
      </c>
      <c r="EL329" s="240" t="str">
        <f t="shared" ca="1" si="591"/>
        <v>0,785797593854299-0,613242461181959i</v>
      </c>
      <c r="EM329" s="240" t="str">
        <f t="shared" ca="1" si="592"/>
        <v>0,996766860757175-3,72193489481575E-13i</v>
      </c>
      <c r="EN329" s="240"/>
      <c r="EO329" s="240"/>
      <c r="EP329" s="240"/>
    </row>
    <row r="330" spans="1:146">
      <c r="A330" s="268">
        <f t="shared" si="461"/>
        <v>4.4921874999999901E-3</v>
      </c>
      <c r="B330" s="267">
        <v>230</v>
      </c>
      <c r="C330" s="266">
        <f t="shared" si="462"/>
        <v>46000</v>
      </c>
      <c r="N330" s="265">
        <f t="shared" ca="1" si="463"/>
        <v>1.0031747730138467</v>
      </c>
      <c r="O330" s="240">
        <f t="shared" ca="1" si="464"/>
        <v>-0.99682522698615317</v>
      </c>
      <c r="P330" s="240" t="str">
        <f t="shared" ca="1" si="465"/>
        <v>-0,800657529885182-0,593808094416163i</v>
      </c>
      <c r="Q330" s="240" t="str">
        <f t="shared" ca="1" si="466"/>
        <v>-0,289363089294763-0,95390226737847i</v>
      </c>
      <c r="R330" s="240" t="str">
        <f t="shared" ca="1" si="467"/>
        <v>0,335820304577012-0,938554876493537i</v>
      </c>
      <c r="S330" s="240" t="str">
        <f t="shared" ca="1" si="468"/>
        <v>0,828829885015595-0,553806423636483i</v>
      </c>
      <c r="T330" s="240" t="str">
        <f t="shared" ca="1" si="469"/>
        <v>0,995624507344459+0,0489118955991103i</v>
      </c>
      <c r="U330" s="241" t="str">
        <f t="shared" ca="1" si="470"/>
        <v>0,770556320636007+0,632379229484884i</v>
      </c>
      <c r="V330" s="240" t="str">
        <f t="shared" ca="1" si="471"/>
        <v>0,242208772985192+0,966951624149318i</v>
      </c>
      <c r="W330" s="240" t="str">
        <f t="shared" ca="1" si="472"/>
        <v>-0,38146849933115+0,920946424703433i</v>
      </c>
      <c r="X330" s="240" t="str">
        <f t="shared" ca="1" si="473"/>
        <v>-0,855005516356058+0,51247058467458i</v>
      </c>
      <c r="Y330" s="240" t="str">
        <f t="shared" ca="1" si="474"/>
        <v>-0,992025241058166-0,0977059581575462i</v>
      </c>
      <c r="Z330" s="240" t="str">
        <f t="shared" ca="1" si="475"/>
        <v>-0,738598773717564-0,669426907600006i</v>
      </c>
      <c r="AA330" s="240" t="str">
        <f t="shared" ca="1" si="476"/>
        <v>-0,194470954526517-0,977671509762631i</v>
      </c>
      <c r="AB330" s="240" t="str">
        <f t="shared" ca="1" si="477"/>
        <v>0,426197703057703-0,90111933231084i</v>
      </c>
      <c r="AC330" s="240" t="str">
        <f t="shared" ca="1" si="478"/>
        <v>0,87912136451798-0,469900159187077i</v>
      </c>
      <c r="AD330" s="240" t="str">
        <f t="shared" ca="1" si="479"/>
        <v>0,986036099075015+0,146264638504746i</v>
      </c>
      <c r="AE330" s="240" t="str">
        <f t="shared" ca="1" si="480"/>
        <v>0,704861877659761+0,704861877659696i</v>
      </c>
      <c r="AF330" s="240" t="str">
        <f t="shared" ca="1" si="481"/>
        <v>0,146264638504737+0,986036099075016i</v>
      </c>
      <c r="AG330" s="240" t="str">
        <f t="shared" ca="1" si="482"/>
        <v>-0,469900159186998+0,879121364518022i</v>
      </c>
      <c r="AH330" s="240" t="str">
        <f t="shared" ca="1" si="483"/>
        <v>-0,901119332310844+0,426197703057695i</v>
      </c>
      <c r="AI330" s="240" t="str">
        <f t="shared" ca="1" si="484"/>
        <v>-0,97767150976259-0,19447095452672i</v>
      </c>
      <c r="AJ330" s="240" t="str">
        <f t="shared" ca="1" si="485"/>
        <v>-0,6694269075997-0,738598773717841i</v>
      </c>
      <c r="AK330" s="240" t="str">
        <f t="shared" ca="1" si="486"/>
        <v>-0,097705958157037-0,992025241058215i</v>
      </c>
      <c r="AL330" s="240" t="str">
        <f t="shared" ca="1" si="487"/>
        <v>0,512470584674339-0,855005516356203i</v>
      </c>
      <c r="AM330" s="240" t="str">
        <f t="shared" ca="1" si="488"/>
        <v>0,920946424703358-0,381468499331332i</v>
      </c>
      <c r="AN330" s="240" t="str">
        <f t="shared" ca="1" si="489"/>
        <v>0,966951624149314+0,242208772985206i</v>
      </c>
      <c r="AO330" s="240" t="str">
        <f t="shared" ca="1" si="490"/>
        <v>0,632379229484806+0,770556320636071i</v>
      </c>
      <c r="AP330" s="240" t="str">
        <f t="shared" ca="1" si="491"/>
        <v>0,0489118955987938+0,995624507344475i</v>
      </c>
      <c r="AQ330" s="240" t="str">
        <f t="shared" ca="1" si="492"/>
        <v>-0,5538064236369+0,828829885015316i</v>
      </c>
      <c r="AR330" s="240" t="str">
        <f t="shared" ca="1" si="493"/>
        <v>-0,5538064236369+0,828829885015316i</v>
      </c>
      <c r="AS330" s="240" t="str">
        <f t="shared" ca="1" si="494"/>
        <v>-0,953902267378526-0,28936308929458i</v>
      </c>
      <c r="AT330" s="240" t="str">
        <f t="shared" ca="1" si="495"/>
        <v>-0,593808094416193-0,80065752988516i</v>
      </c>
      <c r="AU330" s="240" t="str">
        <f t="shared" ca="1" si="496"/>
        <v>1,07953125247955E-13-0,996825226986153i</v>
      </c>
      <c r="AV330" s="240" t="str">
        <f t="shared" ca="1" si="497"/>
        <v>0,593808094416389-0,800657529885014i</v>
      </c>
      <c r="AW330" s="240" t="str">
        <f t="shared" ca="1" si="498"/>
        <v>0,953902267378588-0,289363089294374i</v>
      </c>
      <c r="AX330" s="240" t="str">
        <f t="shared" ca="1" si="499"/>
        <v>0,938554876493672+0,335820304576636i</v>
      </c>
      <c r="AY330" s="240" t="str">
        <f t="shared" ca="1" si="500"/>
        <v>0,55380642363672+0,828829885015437i</v>
      </c>
      <c r="AZ330" s="240" t="str">
        <f t="shared" ca="1" si="501"/>
        <v>-0,0489118955990094+0,995624507344464i</v>
      </c>
      <c r="BA330" s="240" t="str">
        <f t="shared" ca="1" si="502"/>
        <v>-0,632379229484972+0,770556320635934i</v>
      </c>
      <c r="BB330" s="240" t="str">
        <f t="shared" ca="1" si="503"/>
        <v>-0,966951624149367+0,242208772984997i</v>
      </c>
      <c r="BC330" s="240" t="str">
        <f t="shared" ca="1" si="504"/>
        <v>-0,920946424703275-0,381468499331531i</v>
      </c>
      <c r="BD330" s="240" t="str">
        <f t="shared" ca="1" si="505"/>
        <v>-0,512470584675005-0,855005516355804i</v>
      </c>
      <c r="BE330" s="240" t="str">
        <f t="shared" ca="1" si="506"/>
        <v>0,097705958157266-0,992025241058193i</v>
      </c>
      <c r="BF330" s="240" t="str">
        <f t="shared" ca="1" si="507"/>
        <v>0,669426907599861-0,738598773717695i</v>
      </c>
      <c r="BG330" s="240" t="str">
        <f t="shared" ca="1" si="508"/>
        <v>0,977671509762635-0,194470954526495i</v>
      </c>
      <c r="BH330" s="240" t="str">
        <f t="shared" ca="1" si="509"/>
        <v>0,901119332310751+0,426197703057889i</v>
      </c>
      <c r="BI330" s="240" t="str">
        <f t="shared" ca="1" si="510"/>
        <v>0,46990015918682+0,879121364518118i</v>
      </c>
      <c r="BJ330" s="240" t="str">
        <f t="shared" ca="1" si="511"/>
        <v>-0,146264638504293+0,986036099075081i</v>
      </c>
      <c r="BK330" s="240" t="str">
        <f t="shared" ca="1" si="512"/>
        <v>-0,704861877659483+0,704861877659974i</v>
      </c>
      <c r="BL330" s="240" t="str">
        <f t="shared" ca="1" si="513"/>
        <v>-0,986036099074988+0,146264638504925i</v>
      </c>
      <c r="BM330" s="240" t="str">
        <f t="shared" ca="1" si="514"/>
        <v>-0,879121364517965-0,469900159187105i</v>
      </c>
      <c r="BN330" s="240" t="str">
        <f t="shared" ca="1" si="515"/>
        <v>-0,426197703057571-0,901119332310902i</v>
      </c>
      <c r="BO330" s="240" t="str">
        <f t="shared" ca="1" si="516"/>
        <v>0,194470954526812-0,977671509762572i</v>
      </c>
      <c r="BP330" s="240" t="str">
        <f t="shared" ca="1" si="517"/>
        <v>0,738598773717913-0,669426907599621i</v>
      </c>
      <c r="BQ330" s="240" t="str">
        <f t="shared" ca="1" si="518"/>
        <v>0,992025241058128-0,0977059581579304i</v>
      </c>
      <c r="BR330" s="240" t="str">
        <f t="shared" ca="1" si="519"/>
        <v>0,855005516356148+0,512470584674431i</v>
      </c>
      <c r="BS330" s="240" t="str">
        <f t="shared" ca="1" si="520"/>
        <v>0,381468499331206+0,92094642470341i</v>
      </c>
      <c r="BT330" s="240" t="str">
        <f t="shared" ca="1" si="521"/>
        <v>-0,242208772985284+0,966951624149295i</v>
      </c>
      <c r="BU330" s="240" t="str">
        <f t="shared" ca="1" si="522"/>
        <v>-0,77055632063614+0,632379229484722i</v>
      </c>
      <c r="BV330" s="240" t="str">
        <f t="shared" ca="1" si="523"/>
        <v>-0,99562450734448+0,0489118955986859i</v>
      </c>
      <c r="BW330" s="240" t="str">
        <f t="shared" ca="1" si="524"/>
        <v>-0,828829885015807-0,553806423636165i</v>
      </c>
      <c r="BX330" s="240" t="str">
        <f t="shared" ca="1" si="525"/>
        <v>-0,335820304577265-0,938554876493447i</v>
      </c>
      <c r="BY330" s="240" t="str">
        <f t="shared" ca="1" si="526"/>
        <v>0,28936308929471-0,953902267378486i</v>
      </c>
      <c r="BZ330" s="240" t="str">
        <f t="shared" ca="1" si="527"/>
        <v>0,800657529885207-0,593808094416129i</v>
      </c>
      <c r="CA330" s="240" t="str">
        <f t="shared" ca="1" si="528"/>
        <v>0,996825226986153+2,1590625049591E-13i</v>
      </c>
      <c r="CB330" s="240" t="str">
        <f t="shared" ca="1" si="529"/>
        <v>0,800657529884949+0,593808094416476i</v>
      </c>
      <c r="CC330" s="240" t="str">
        <f t="shared" ca="1" si="530"/>
        <v>0,289363089295219+0,953902267378332i</v>
      </c>
      <c r="CD330" s="240" t="str">
        <f t="shared" ca="1" si="531"/>
        <v>-0,335820304576764+0,938554876493626i</v>
      </c>
      <c r="CE330" s="240" t="str">
        <f t="shared" ca="1" si="532"/>
        <v>-0,828829885015512+0,553806423636606i</v>
      </c>
      <c r="CF330" s="240" t="str">
        <f t="shared" ca="1" si="533"/>
        <v>-0,995624507344459-0,0489118955991172i</v>
      </c>
      <c r="CG330" s="240" t="str">
        <f t="shared" ca="1" si="534"/>
        <v>-0,770556320635866-0,632379229485056i</v>
      </c>
      <c r="CH330" s="240" t="str">
        <f t="shared" ca="1" si="535"/>
        <v>-0,242208772984866-0,9669516241494i</v>
      </c>
      <c r="CI330" s="240" t="str">
        <f t="shared" ca="1" si="536"/>
        <v>0,381468499331656-0,920946424703223i</v>
      </c>
      <c r="CJ330" s="240" t="str">
        <f t="shared" ca="1" si="537"/>
        <v>0,855005516355874-0,512470584674887i</v>
      </c>
      <c r="CK330" s="240" t="str">
        <f t="shared" ca="1" si="538"/>
        <v>0,992025241058186+0,0977059581573452i</v>
      </c>
      <c r="CL330" s="240" t="str">
        <f t="shared" ca="1" si="539"/>
        <v>0,738598773717624+0,669426907599941i</v>
      </c>
      <c r="CM330" s="240" t="str">
        <f t="shared" ca="1" si="540"/>
        <v>0,194470954526388+0,977671509762655i</v>
      </c>
      <c r="CN330" s="240" t="str">
        <f t="shared" ca="1" si="541"/>
        <v>-0,426197703058013+0,901119332310694i</v>
      </c>
      <c r="CO330" s="240" t="str">
        <f t="shared" ca="1" si="542"/>
        <v>-0,879121364518168+0,469900159186725i</v>
      </c>
      <c r="CP330" s="240" t="str">
        <f t="shared" ca="1" si="543"/>
        <v>-0,986036099075066-0,146264638504399i</v>
      </c>
      <c r="CQ330" s="240" t="str">
        <f t="shared" ca="1" si="544"/>
        <v>-0,704861877659898-0,704861877659558i</v>
      </c>
      <c r="CR330" s="240" t="str">
        <f t="shared" ca="1" si="545"/>
        <v>-0,146264638504818-0,986036099075004i</v>
      </c>
      <c r="CS330" s="240" t="str">
        <f t="shared" ca="1" si="546"/>
        <v>0,469900159187201-0,879121364517914i</v>
      </c>
      <c r="CT330" s="240" t="str">
        <f t="shared" ca="1" si="547"/>
        <v>0,901119332310948-0,426197703057474i</v>
      </c>
      <c r="CU330" s="240" t="str">
        <f t="shared" ca="1" si="548"/>
        <v>0,977671509762551+0,194470954526918i</v>
      </c>
      <c r="CV330" s="240" t="str">
        <f t="shared" ca="1" si="549"/>
        <v>0,669426907600296+0,738598773717301i</v>
      </c>
      <c r="CW330" s="240" t="str">
        <f t="shared" ca="1" si="550"/>
        <v>0,097705958157823+0,992025241058139i</v>
      </c>
      <c r="CX330" s="240" t="str">
        <f t="shared" ca="1" si="551"/>
        <v>-0,512470584674524+0,855005516356092i</v>
      </c>
      <c r="CY330" s="240" t="str">
        <f t="shared" ca="1" si="552"/>
        <v>-0,920946424703452+0,381468499331106i</v>
      </c>
      <c r="CZ330" s="240" t="str">
        <f t="shared" ca="1" si="553"/>
        <v>-0,966951624149268-0,242208772985389i</v>
      </c>
      <c r="DA330" s="240" t="str">
        <f t="shared" ca="1" si="554"/>
        <v>-0,632379229484639-0,770556320636208i</v>
      </c>
      <c r="DB330" s="240" t="str">
        <f t="shared" ca="1" si="555"/>
        <v>-0,0489118955985781-0,995624507344486i</v>
      </c>
      <c r="DC330" s="240" t="str">
        <f t="shared" ca="1" si="556"/>
        <v>0,553806423636302-0,828829885015716i</v>
      </c>
      <c r="DD330" s="240" t="str">
        <f t="shared" ca="1" si="557"/>
        <v>0,938554876493483-0,335820304577163i</v>
      </c>
      <c r="DE330" s="240" t="str">
        <f t="shared" ca="1" si="558"/>
        <v>0,953902267378471+0,289363089294759i</v>
      </c>
      <c r="DF330" s="240" t="str">
        <f t="shared" ca="1" si="559"/>
        <v>0,593808094415997+0,800657529885305i</v>
      </c>
      <c r="DG330" s="240" t="str">
        <f t="shared" ca="1" si="560"/>
        <v>-3,23859375743866E-13+0,996825226986153i</v>
      </c>
      <c r="DH330" s="240" t="str">
        <f t="shared" ca="1" si="561"/>
        <v>-0,593808094415789+0,800657529885459i</v>
      </c>
      <c r="DI330" s="240" t="str">
        <f t="shared" ca="1" si="562"/>
        <v>-0,953902267378363+0,289363089295116i</v>
      </c>
      <c r="DJ330" s="240" t="str">
        <f t="shared" ca="1" si="563"/>
        <v>-0,938554876493608-0,335820304576812i</v>
      </c>
      <c r="DK330" s="240" t="str">
        <f t="shared" ca="1" si="564"/>
        <v>-0,553806423636517-0,828829885015572i</v>
      </c>
      <c r="DL330" s="240" t="str">
        <f t="shared" ca="1" si="565"/>
        <v>0,048911895599225-0,995624507344454i</v>
      </c>
      <c r="DM330" s="240" t="str">
        <f t="shared" ca="1" si="566"/>
        <v>0,632379229485183-0,770556320635761i</v>
      </c>
      <c r="DN330" s="240" t="str">
        <f t="shared" ca="1" si="567"/>
        <v>0,966951624149426-0,24220877298476i</v>
      </c>
      <c r="DO330" s="240" t="str">
        <f t="shared" ca="1" si="568"/>
        <v>0,920946424703594+0,381468499330762i</v>
      </c>
      <c r="DP330" s="240" t="str">
        <f t="shared" ca="1" si="569"/>
        <v>0,512470584674795+0,85500551635593i</v>
      </c>
      <c r="DQ330" s="240" t="str">
        <f t="shared" ca="1" si="570"/>
        <v>-0,0977059581574527+0,992025241058175i</v>
      </c>
      <c r="DR330" s="240" t="str">
        <f t="shared" ca="1" si="571"/>
        <v>-0,669426907600062+0,738598773717513i</v>
      </c>
      <c r="DS330" s="240" t="str">
        <f t="shared" ca="1" si="572"/>
        <v>-0,977671509762677+0,194470954526282i</v>
      </c>
      <c r="DT330" s="240" t="str">
        <f t="shared" ca="1" si="573"/>
        <v>-0,901119332310672-0,42619770305806i</v>
      </c>
      <c r="DU330" s="240" t="str">
        <f t="shared" ca="1" si="574"/>
        <v>-0,469900159187479-0,879121364517765i</v>
      </c>
      <c r="DV330" s="240" t="str">
        <f t="shared" ca="1" si="575"/>
        <v>0,14626463850445-0,986036099075058i</v>
      </c>
      <c r="DW330" s="240" t="str">
        <f t="shared" ca="1" si="576"/>
        <v>0,704861877659675-0,704861877659782i</v>
      </c>
      <c r="DX330" s="240" t="str">
        <f t="shared" ca="1" si="577"/>
        <v>0,98603609907502-0,146264638504711i</v>
      </c>
      <c r="DY330" s="240" t="str">
        <f t="shared" ca="1" si="578"/>
        <v>0,879121364517889+0,469900159187246i</v>
      </c>
      <c r="DZ330" s="240" t="str">
        <f t="shared" ca="1" si="579"/>
        <v>0,426197703057376+0,901119332310995i</v>
      </c>
      <c r="EA330" s="240" t="str">
        <f t="shared" ca="1" si="580"/>
        <v>-0,194470954527024+0,97767150976253i</v>
      </c>
      <c r="EB330" s="240" t="str">
        <f t="shared" ca="1" si="581"/>
        <v>-0,738598773717411+0,669426907600174i</v>
      </c>
      <c r="EC330" s="240" t="str">
        <f t="shared" ca="1" si="582"/>
        <v>-0,992025241058149+0,0977059581577156i</v>
      </c>
      <c r="ED330" s="240" t="str">
        <f t="shared" ca="1" si="583"/>
        <v>-0,855005516356007-0,512470584674666i</v>
      </c>
      <c r="EE330" s="240" t="str">
        <f t="shared" ca="1" si="584"/>
        <v>-0,381468499331007-0,920946424703493i</v>
      </c>
      <c r="EF330" s="240" t="str">
        <f t="shared" ca="1" si="585"/>
        <v>0,242208772985494-0,966951624149242i</v>
      </c>
      <c r="EG330" s="240" t="str">
        <f t="shared" ca="1" si="586"/>
        <v>0,770556320635665-0,632379229485299i</v>
      </c>
      <c r="EH330" s="240" t="str">
        <f t="shared" ca="1" si="587"/>
        <v>0,995624507344441-0,048911895599489i</v>
      </c>
      <c r="EI330" s="240" t="str">
        <f t="shared" ca="1" si="588"/>
        <v>0,828829885015656+0,553806423636391i</v>
      </c>
      <c r="EJ330" s="240" t="str">
        <f t="shared" ca="1" si="589"/>
        <v>0,335820304577062+0,938554876493519i</v>
      </c>
      <c r="EK330" s="240" t="str">
        <f t="shared" ca="1" si="590"/>
        <v>-0,289363089294863+0,95390226737844i</v>
      </c>
      <c r="EL330" s="240" t="str">
        <f t="shared" ca="1" si="591"/>
        <v>-0,800657529885369+0,59380809441591i</v>
      </c>
      <c r="EM330" s="240" t="str">
        <f t="shared" ca="1" si="592"/>
        <v>-0,996825226986153-4,3181250099182E-13i</v>
      </c>
      <c r="EN330" s="240"/>
      <c r="EO330" s="240"/>
      <c r="EP330" s="240"/>
    </row>
    <row r="331" spans="1:146">
      <c r="A331" s="268">
        <f t="shared" si="461"/>
        <v>4.5117187499999897E-3</v>
      </c>
      <c r="B331" s="267">
        <v>231</v>
      </c>
      <c r="C331" s="266">
        <f t="shared" si="462"/>
        <v>46200</v>
      </c>
      <c r="N331" s="265">
        <f t="shared" ca="1" si="463"/>
        <v>1.0031203244579752</v>
      </c>
      <c r="O331" s="240">
        <f t="shared" ca="1" si="464"/>
        <v>-0.99687967554202483</v>
      </c>
      <c r="P331" s="240" t="str">
        <f t="shared" ca="1" si="465"/>
        <v>-0,815033683262638-0,574011483035061i</v>
      </c>
      <c r="Q331" s="240" t="str">
        <f t="shared" ca="1" si="466"/>
        <v>-0,335838647743073-0,938606142208156i</v>
      </c>
      <c r="R331" s="240" t="str">
        <f t="shared" ca="1" si="467"/>
        <v>0,265880527134484-0,96076877176533i</v>
      </c>
      <c r="S331" s="240" t="str">
        <f t="shared" ca="1" si="468"/>
        <v>0,770598409938852-0,632413771283078i</v>
      </c>
      <c r="T331" s="240" t="str">
        <f t="shared" ca="1" si="469"/>
        <v>0,994178586875014-0,0733350182925772i</v>
      </c>
      <c r="U331" s="241" t="str">
        <f t="shared" ca="1" si="470"/>
        <v>0,855052218440195+0,512498576826583i</v>
      </c>
      <c r="V331" s="240" t="str">
        <f t="shared" ca="1" si="471"/>
        <v>0,403976829621506+0,911357124643095i</v>
      </c>
      <c r="W331" s="240" t="str">
        <f t="shared" ca="1" si="472"/>
        <v>-0,194481576912868+0,977724912104758i</v>
      </c>
      <c r="X331" s="240" t="str">
        <f t="shared" ca="1" si="473"/>
        <v>-0,721987197064896+0,687388954510578i</v>
      </c>
      <c r="Y331" s="240" t="str">
        <f t="shared" ca="1" si="474"/>
        <v>-0,986089958307483+0,146272627767188i</v>
      </c>
      <c r="Z331" s="240" t="str">
        <f t="shared" ca="1" si="475"/>
        <v>-0,890437151562024-0,44820839642613i</v>
      </c>
      <c r="AA331" s="240" t="str">
        <f t="shared" ca="1" si="476"/>
        <v>-0,469925826058711-0,879169383857178i</v>
      </c>
      <c r="AB331" s="240" t="str">
        <f t="shared" ca="1" si="477"/>
        <v>0,122028714175471-0,989382676432862i</v>
      </c>
      <c r="AC331" s="240" t="str">
        <f t="shared" ca="1" si="478"/>
        <v>0,669463473015256-0,738639117436333i</v>
      </c>
      <c r="AD331" s="240" t="str">
        <f t="shared" ca="1" si="479"/>
        <v>0,972657622818483-0,218417573198382i</v>
      </c>
      <c r="AE331" s="240" t="str">
        <f t="shared" ca="1" si="480"/>
        <v>0,920996728609775+0,381489335891404i</v>
      </c>
      <c r="AF331" s="240" t="str">
        <f t="shared" ca="1" si="481"/>
        <v>0,533328253728794+0,842217348006658i</v>
      </c>
      <c r="AG331" s="240" t="str">
        <f t="shared" ca="1" si="482"/>
        <v>-0,0489145672630619+0,995678890314664i</v>
      </c>
      <c r="AH331" s="240" t="str">
        <f t="shared" ca="1" si="483"/>
        <v>-0,613311868401433+0,785886530986959i</v>
      </c>
      <c r="AI331" s="240" t="str">
        <f t="shared" ca="1" si="484"/>
        <v>-0,953954371397686+0,289378894876627i</v>
      </c>
      <c r="AJ331" s="240" t="str">
        <f t="shared" ca="1" si="485"/>
        <v>-0,946565344587617-0,31270295159224i</v>
      </c>
      <c r="AK331" s="240" t="str">
        <f t="shared" ca="1" si="486"/>
        <v>-0,593840529382819-0,80070126337549i</v>
      </c>
      <c r="AL331" s="240" t="str">
        <f t="shared" ca="1" si="487"/>
        <v>-0,0244646519277441-0,996579434021607i</v>
      </c>
      <c r="AM331" s="240" t="str">
        <f t="shared" ca="1" si="488"/>
        <v>0,55383667363331-0,828875157335267i</v>
      </c>
      <c r="AN331" s="240" t="str">
        <f t="shared" ca="1" si="489"/>
        <v>0,930081558585514-0,358772047249941i</v>
      </c>
      <c r="AO331" s="240" t="str">
        <f t="shared" ca="1" si="490"/>
        <v>0,967004440950305+0,242222002904689i</v>
      </c>
      <c r="AP331" s="240" t="str">
        <f t="shared" ca="1" si="491"/>
        <v>0,651134731756682+0,754846109222885i</v>
      </c>
      <c r="AQ331" s="240" t="str">
        <f t="shared" ca="1" si="492"/>
        <v>0,0977112950490416+0,992079427429382i</v>
      </c>
      <c r="AR331" s="240" t="str">
        <f t="shared" ca="1" si="493"/>
        <v>0,0977112950490416+0,992079427429382i</v>
      </c>
      <c r="AS331" s="240" t="str">
        <f t="shared" ca="1" si="494"/>
        <v>-0,901168553222324+0,4262209828152i</v>
      </c>
      <c r="AT331" s="240" t="str">
        <f t="shared" ca="1" si="495"/>
        <v>-0,982203256463459-0,170428432197655i</v>
      </c>
      <c r="AU331" s="240" t="str">
        <f t="shared" ca="1" si="496"/>
        <v>-0,704900378603114-0,704900378602509i</v>
      </c>
      <c r="AV331" s="240" t="str">
        <f t="shared" ca="1" si="497"/>
        <v>-0,17042843219752-0,982203256463482i</v>
      </c>
      <c r="AW331" s="240" t="str">
        <f t="shared" ca="1" si="498"/>
        <v>0,426220982815324-0,901168553222267i</v>
      </c>
      <c r="AX331" s="240" t="str">
        <f t="shared" ca="1" si="499"/>
        <v>0,867372037389572-0,49136018994566i</v>
      </c>
      <c r="AY331" s="240" t="str">
        <f t="shared" ca="1" si="500"/>
        <v>0,992079427429369+0,0977112950491772i</v>
      </c>
      <c r="AZ331" s="240" t="str">
        <f t="shared" ca="1" si="501"/>
        <v>0,754846109222795+0,651134731756785i</v>
      </c>
      <c r="BA331" s="240" t="str">
        <f t="shared" ca="1" si="502"/>
        <v>0,242222002905546+0,967004440950091i</v>
      </c>
      <c r="BB331" s="240" t="str">
        <f t="shared" ca="1" si="503"/>
        <v>-0,358772047250068+0,930081558585465i</v>
      </c>
      <c r="BC331" s="240" t="str">
        <f t="shared" ca="1" si="504"/>
        <v>-0,828875157335327+0,55383667363322i</v>
      </c>
      <c r="BD331" s="240" t="str">
        <f t="shared" ca="1" si="505"/>
        <v>-0,996579434021629-0,0244646519268606i</v>
      </c>
      <c r="BE331" s="240" t="str">
        <f t="shared" ca="1" si="506"/>
        <v>-0,800701263375417-0,593840529382917i</v>
      </c>
      <c r="BF331" s="240" t="str">
        <f t="shared" ca="1" si="507"/>
        <v>-0,312702951592124-0,946565344587656i</v>
      </c>
      <c r="BG331" s="240" t="str">
        <f t="shared" ca="1" si="508"/>
        <v>0,289378894876745-0,95395437139765i</v>
      </c>
      <c r="BH331" s="240" t="str">
        <f t="shared" ca="1" si="509"/>
        <v>0,785886530987035-0,613311868401336i</v>
      </c>
      <c r="BI331" s="240" t="str">
        <f t="shared" ca="1" si="510"/>
        <v>0,995678890314669-0,0489145672629399i</v>
      </c>
      <c r="BJ331" s="240" t="str">
        <f t="shared" ca="1" si="511"/>
        <v>0,842217348006926+0,53332825372837i</v>
      </c>
      <c r="BK331" s="240" t="str">
        <f t="shared" ca="1" si="512"/>
        <v>0,381489335891593+0,920996728609697i</v>
      </c>
      <c r="BL331" s="240" t="str">
        <f t="shared" ca="1" si="513"/>
        <v>-0,218417573198626+0,972657622818428i</v>
      </c>
      <c r="BM331" s="240" t="str">
        <f t="shared" ca="1" si="514"/>
        <v>-0,738639117436701+0,669463473014851i</v>
      </c>
      <c r="BN331" s="240" t="str">
        <f t="shared" ca="1" si="515"/>
        <v>-0,989382676432841+0,122028714175645i</v>
      </c>
      <c r="BO331" s="240" t="str">
        <f t="shared" ca="1" si="516"/>
        <v>-0,879169383857128-0,469925826058807i</v>
      </c>
      <c r="BP331" s="240" t="str">
        <f t="shared" ca="1" si="517"/>
        <v>-0,448208396425672-0,890437151562254i</v>
      </c>
      <c r="BQ331" s="240" t="str">
        <f t="shared" ca="1" si="518"/>
        <v>0,146272627767035-0,986089958307506i</v>
      </c>
      <c r="BR331" s="240" t="str">
        <f t="shared" ca="1" si="519"/>
        <v>0,687388954510683-0,721987197064798i</v>
      </c>
      <c r="BS331" s="240" t="str">
        <f t="shared" ca="1" si="520"/>
        <v>0,977724912104863-0,194481576912338i</v>
      </c>
      <c r="BT331" s="240" t="str">
        <f t="shared" ca="1" si="521"/>
        <v>0,911357124643169+0,40397682962134i</v>
      </c>
      <c r="BU331" s="240" t="str">
        <f t="shared" ca="1" si="522"/>
        <v>0,512498576826491+0,855052218440251i</v>
      </c>
      <c r="BV331" s="240" t="str">
        <f t="shared" ca="1" si="523"/>
        <v>-0,073335018293084+0,994178586874976i</v>
      </c>
      <c r="BW331" s="240" t="str">
        <f t="shared" ca="1" si="524"/>
        <v>-0,632413771282957+0,770598409938952i</v>
      </c>
      <c r="BX331" s="240" t="str">
        <f t="shared" ca="1" si="525"/>
        <v>-0,960768771765366+0,265880527134353i</v>
      </c>
      <c r="BY331" s="240" t="str">
        <f t="shared" ca="1" si="526"/>
        <v>-0,938606142208009-0,335838647743483i</v>
      </c>
      <c r="BZ331" s="240" t="str">
        <f t="shared" ca="1" si="527"/>
        <v>-0,574011483035241-0,815033683262511i</v>
      </c>
      <c r="CA331" s="240" t="str">
        <f t="shared" ca="1" si="528"/>
        <v>1,07959454187776E-13-0,996879675542025i</v>
      </c>
      <c r="CB331" s="240" t="str">
        <f t="shared" ca="1" si="529"/>
        <v>0,574011483035417-0,815033683262388i</v>
      </c>
      <c r="CC331" s="240" t="str">
        <f t="shared" ca="1" si="530"/>
        <v>0,938606142208101-0,335838647743227i</v>
      </c>
      <c r="CD331" s="240" t="str">
        <f t="shared" ca="1" si="531"/>
        <v>0,960768771765295+0,265880527134616i</v>
      </c>
      <c r="CE331" s="240" t="str">
        <f t="shared" ca="1" si="532"/>
        <v>0,632413771282746+0,770598409939125i</v>
      </c>
      <c r="CF331" s="240" t="str">
        <f t="shared" ca="1" si="533"/>
        <v>0,0733350182928686+0,994178586874992i</v>
      </c>
      <c r="CG331" s="240" t="str">
        <f t="shared" ca="1" si="534"/>
        <v>-0,512498576826676+0,855052218440139i</v>
      </c>
      <c r="CH331" s="240" t="str">
        <f t="shared" ca="1" si="535"/>
        <v>-0,911357124643256+0,403976829621142i</v>
      </c>
      <c r="CI331" s="240" t="str">
        <f t="shared" ca="1" si="536"/>
        <v>-0,977724912104811-0,194481576912606i</v>
      </c>
      <c r="CJ331" s="240" t="str">
        <f t="shared" ca="1" si="537"/>
        <v>-0,687388954510486-0,721987197064986i</v>
      </c>
      <c r="CK331" s="240" t="str">
        <f t="shared" ca="1" si="538"/>
        <v>-0,146272627766765-0,986089958307546i</v>
      </c>
      <c r="CL331" s="240" t="str">
        <f t="shared" ca="1" si="539"/>
        <v>0,448208396425866-0,890437151562157i</v>
      </c>
      <c r="CM331" s="240" t="str">
        <f t="shared" ca="1" si="540"/>
        <v>0,879169383857229-0,469925826058616i</v>
      </c>
      <c r="CN331" s="240" t="str">
        <f t="shared" ca="1" si="541"/>
        <v>0,989382676432814+0,122028714175859i</v>
      </c>
      <c r="CO331" s="240" t="str">
        <f t="shared" ca="1" si="542"/>
        <v>0,738639117436517+0,669463473015052i</v>
      </c>
      <c r="CP331" s="240" t="str">
        <f t="shared" ca="1" si="543"/>
        <v>0,21841757319836+0,972657622818488i</v>
      </c>
      <c r="CQ331" s="240" t="str">
        <f t="shared" ca="1" si="544"/>
        <v>-0,381489335891792+0,920996728609615i</v>
      </c>
      <c r="CR331" s="240" t="str">
        <f t="shared" ca="1" si="545"/>
        <v>-0,842217348006496+0,533328253729049i</v>
      </c>
      <c r="CS331" s="240" t="str">
        <f t="shared" ca="1" si="546"/>
        <v>-0,99567889031466-0,0489145672631556i</v>
      </c>
      <c r="CT331" s="240" t="str">
        <f t="shared" ca="1" si="547"/>
        <v>-0,785886530986902-0,613311868401506i</v>
      </c>
      <c r="CU331" s="240" t="str">
        <f t="shared" ca="1" si="548"/>
        <v>-0,289378894876511-0,953954371397721i</v>
      </c>
      <c r="CV331" s="240" t="str">
        <f t="shared" ca="1" si="549"/>
        <v>0,312702951592356-0,946565344587579i</v>
      </c>
      <c r="CW331" s="240" t="str">
        <f t="shared" ca="1" si="550"/>
        <v>0,800701263375562-0,593840529382721i</v>
      </c>
      <c r="CX331" s="240" t="str">
        <f t="shared" ca="1" si="551"/>
        <v>0,996579434021609-0,0244646519276361i</v>
      </c>
      <c r="CY331" s="240" t="str">
        <f t="shared" ca="1" si="552"/>
        <v>0,828875157335206+0,5538366736334i</v>
      </c>
      <c r="CZ331" s="240" t="str">
        <f t="shared" ca="1" si="553"/>
        <v>0,358772047249866+0,930081558585543i</v>
      </c>
      <c r="DA331" s="240" t="str">
        <f t="shared" ca="1" si="554"/>
        <v>-0,242222002904822+0,967004440950273i</v>
      </c>
      <c r="DB331" s="240" t="str">
        <f t="shared" ca="1" si="555"/>
        <v>-0,754846109222918+0,651134731756643i</v>
      </c>
      <c r="DC331" s="240" t="str">
        <f t="shared" ca="1" si="556"/>
        <v>-0,992079427429393+0,0977112950489341i</v>
      </c>
      <c r="DD331" s="240" t="str">
        <f t="shared" ca="1" si="557"/>
        <v>-0,867372037389927-0,491360189945034i</v>
      </c>
      <c r="DE331" s="240" t="str">
        <f t="shared" ca="1" si="558"/>
        <v>-0,426220982815129-0,901168553222358i</v>
      </c>
      <c r="DF331" s="240" t="str">
        <f t="shared" ca="1" si="559"/>
        <v>0,170428432197789-0,982203256463435i</v>
      </c>
      <c r="DG331" s="240" t="str">
        <f t="shared" ca="1" si="560"/>
        <v>0,704900378602545-0,704900378603077i</v>
      </c>
      <c r="DH331" s="240" t="str">
        <f t="shared" ca="1" si="561"/>
        <v>0,9822032564635-0,170428432197414i</v>
      </c>
      <c r="DI331" s="240" t="str">
        <f t="shared" ca="1" si="562"/>
        <v>0,901168553222196+0,426220982815473i</v>
      </c>
      <c r="DJ331" s="240" t="str">
        <f t="shared" ca="1" si="563"/>
        <v>0,491360189945591+0,867372037389611i</v>
      </c>
      <c r="DK331" s="240" t="str">
        <f t="shared" ca="1" si="564"/>
        <v>-0,0977112950493128+0,992079427429357i</v>
      </c>
      <c r="DL331" s="240" t="str">
        <f t="shared" ca="1" si="565"/>
        <v>-0,651134731756845+0,754846109222743i</v>
      </c>
      <c r="DM331" s="240" t="str">
        <f t="shared" ca="1" si="566"/>
        <v>-0,967004440950117+0,242222002905442i</v>
      </c>
      <c r="DN331" s="240" t="str">
        <f t="shared" ca="1" si="567"/>
        <v>-0,930081558585405-0,358772047250222i</v>
      </c>
      <c r="DO331" s="240" t="str">
        <f t="shared" ca="1" si="568"/>
        <v>-0,553836673633131-0,828875157335387i</v>
      </c>
      <c r="DP331" s="240" t="str">
        <f t="shared" ca="1" si="569"/>
        <v>0,0244646519269969-0,996579434021625i</v>
      </c>
      <c r="DQ331" s="240" t="str">
        <f t="shared" ca="1" si="570"/>
        <v>0,593840529382982-0,80070126337537i</v>
      </c>
      <c r="DR331" s="240" t="str">
        <f t="shared" ca="1" si="571"/>
        <v>0,946565344587698-0,312702951591994i</v>
      </c>
      <c r="DS331" s="240" t="str">
        <f t="shared" ca="1" si="572"/>
        <v>0,953954371397891+0,289378894875953i</v>
      </c>
      <c r="DT331" s="240" t="str">
        <f t="shared" ca="1" si="573"/>
        <v>0,613311868401251+0,7858865309871i</v>
      </c>
      <c r="DU331" s="240" t="str">
        <f t="shared" ca="1" si="574"/>
        <v>0,0489145672627755+0,995678890314677i</v>
      </c>
      <c r="DV331" s="240" t="str">
        <f t="shared" ca="1" si="575"/>
        <v>-0,533328253728461+0,842217348006868i</v>
      </c>
      <c r="DW331" s="240" t="str">
        <f t="shared" ca="1" si="576"/>
        <v>-0,92099672860976+0,381489335891441i</v>
      </c>
      <c r="DX331" s="240" t="str">
        <f t="shared" ca="1" si="577"/>
        <v>-0,972657622818416-0,218417573198676i</v>
      </c>
      <c r="DY331" s="240" t="str">
        <f t="shared" ca="1" si="578"/>
        <v>-0,669463473015527-0,738639117436087i</v>
      </c>
      <c r="DZ331" s="240" t="str">
        <f t="shared" ca="1" si="579"/>
        <v>-0,122028714175482-0,989382676432861i</v>
      </c>
      <c r="EA331" s="240" t="str">
        <f t="shared" ca="1" si="580"/>
        <v>0,469925826058901-0,879169383857077i</v>
      </c>
      <c r="EB331" s="240" t="str">
        <f t="shared" ca="1" si="581"/>
        <v>0,890437151561869-0,448208396426436i</v>
      </c>
      <c r="EC331" s="240" t="str">
        <f t="shared" ca="1" si="582"/>
        <v>0,986089958307498+0,146272627767086i</v>
      </c>
      <c r="ED331" s="240" t="str">
        <f t="shared" ca="1" si="583"/>
        <v>0,721987197064724+0,687388954510761i</v>
      </c>
      <c r="EE331" s="240" t="str">
        <f t="shared" ca="1" si="584"/>
        <v>0,194481576913178+0,977724912104697i</v>
      </c>
      <c r="EF331" s="240" t="str">
        <f t="shared" ca="1" si="585"/>
        <v>-0,403976829621438+0,911357124643125i</v>
      </c>
      <c r="EG331" s="240" t="str">
        <f t="shared" ca="1" si="586"/>
        <v>-0,855052218440336+0,512498576826349i</v>
      </c>
      <c r="EH331" s="240" t="str">
        <f t="shared" ca="1" si="587"/>
        <v>-0,994178586875044-0,0733350182921744i</v>
      </c>
      <c r="EI331" s="240" t="str">
        <f t="shared" ca="1" si="588"/>
        <v>-0,770598409938884-0,63241377128304i</v>
      </c>
      <c r="EJ331" s="240" t="str">
        <f t="shared" ca="1" si="589"/>
        <v>-0,265880527134304-0,96076877176538i</v>
      </c>
      <c r="EK331" s="240" t="str">
        <f t="shared" ca="1" si="590"/>
        <v>0,335838647742625-0,938606142208317i</v>
      </c>
      <c r="EL331" s="240" t="str">
        <f t="shared" ca="1" si="591"/>
        <v>0,815033683262607-0,574011483035106i</v>
      </c>
      <c r="EM331" s="240" t="str">
        <f t="shared" ca="1" si="592"/>
        <v>0,996879675542025+2,15918908375552E-13i</v>
      </c>
      <c r="EN331" s="240"/>
      <c r="EO331" s="240"/>
      <c r="EP331" s="240"/>
    </row>
    <row r="332" spans="1:146">
      <c r="A332" s="268">
        <f t="shared" si="461"/>
        <v>4.5312499999999893E-3</v>
      </c>
      <c r="B332" s="267">
        <v>232</v>
      </c>
      <c r="C332" s="266">
        <f t="shared" si="462"/>
        <v>46400</v>
      </c>
      <c r="N332" s="265">
        <f t="shared" ca="1" si="463"/>
        <v>1.0030695265020988</v>
      </c>
      <c r="O332" s="240">
        <f t="shared" ca="1" si="464"/>
        <v>-0.99693047349790131</v>
      </c>
      <c r="P332" s="240" t="str">
        <f t="shared" ca="1" si="465"/>
        <v>-0,828917394291893-0,553864895465571i</v>
      </c>
      <c r="Q332" s="240" t="str">
        <f t="shared" ca="1" si="466"/>
        <v>-0,381508775427531-0,921043659801497i</v>
      </c>
      <c r="R332" s="240" t="str">
        <f t="shared" ca="1" si="467"/>
        <v>0,194491487102399-0,977774733992164i</v>
      </c>
      <c r="S332" s="240" t="str">
        <f t="shared" ca="1" si="468"/>
        <v>0,704936298181882-0,704936298181882i</v>
      </c>
      <c r="T332" s="240" t="str">
        <f t="shared" ca="1" si="469"/>
        <v>0,977774733992165-0,194491487102396i</v>
      </c>
      <c r="U332" s="241" t="str">
        <f t="shared" ca="1" si="470"/>
        <v>0,921043659801495+0,381508775427534i</v>
      </c>
      <c r="V332" s="240" t="str">
        <f t="shared" ca="1" si="471"/>
        <v>0,55386489546557+0,828917394291894i</v>
      </c>
      <c r="W332" s="240" t="str">
        <f t="shared" ca="1" si="472"/>
        <v>-1,08087418518342E-19+0,996930473497901i</v>
      </c>
      <c r="X332" s="240" t="str">
        <f t="shared" ca="1" si="473"/>
        <v>-0,553864895465576+0,82891739429189i</v>
      </c>
      <c r="Y332" s="240" t="str">
        <f t="shared" ca="1" si="474"/>
        <v>-0,921043659801498+0,381508775427528i</v>
      </c>
      <c r="Z332" s="240" t="str">
        <f t="shared" ca="1" si="475"/>
        <v>-0,977774733992164-0,194491487102399i</v>
      </c>
      <c r="AA332" s="240" t="str">
        <f t="shared" ca="1" si="476"/>
        <v>-0,704936298181876-0,704936298181887i</v>
      </c>
      <c r="AB332" s="240" t="str">
        <f t="shared" ca="1" si="477"/>
        <v>-0,194491487102392-0,977774733992166i</v>
      </c>
      <c r="AC332" s="240" t="str">
        <f t="shared" ca="1" si="478"/>
        <v>0,381508775427534-0,921043659801495i</v>
      </c>
      <c r="AD332" s="240" t="str">
        <f t="shared" ca="1" si="479"/>
        <v>0,828917394291894-0,55386489546557i</v>
      </c>
      <c r="AE332" s="240" t="str">
        <f t="shared" ca="1" si="480"/>
        <v>0,996930473497901+2,16174837036686E-19i</v>
      </c>
      <c r="AF332" s="240" t="str">
        <f t="shared" ca="1" si="481"/>
        <v>0,828917394291894+0,55386489546557i</v>
      </c>
      <c r="AG332" s="240" t="str">
        <f t="shared" ca="1" si="482"/>
        <v>0,381508775427521+0,921043659801501i</v>
      </c>
      <c r="AH332" s="240" t="str">
        <f t="shared" ca="1" si="483"/>
        <v>-0,194491487102892+0,977774733992066i</v>
      </c>
      <c r="AI332" s="240" t="str">
        <f t="shared" ca="1" si="484"/>
        <v>-0,704936298181887+0,704936298181876i</v>
      </c>
      <c r="AJ332" s="240" t="str">
        <f t="shared" ca="1" si="485"/>
        <v>-0,977774733992069+0,194491487102878i</v>
      </c>
      <c r="AK332" s="240" t="str">
        <f t="shared" ca="1" si="486"/>
        <v>-0,921043659801495-0,381508775427534i</v>
      </c>
      <c r="AL332" s="240" t="str">
        <f t="shared" ca="1" si="487"/>
        <v>-0,553864895465157-0,82891739429217i</v>
      </c>
      <c r="AM332" s="240" t="str">
        <f t="shared" ca="1" si="488"/>
        <v>1,41675583822917E-14-0,996930473497901i</v>
      </c>
      <c r="AN332" s="240" t="str">
        <f t="shared" ca="1" si="489"/>
        <v>0,553864895465982-0,828917394291618i</v>
      </c>
      <c r="AO332" s="240" t="str">
        <f t="shared" ca="1" si="490"/>
        <v>0,921043659801501-0,381508775427521i</v>
      </c>
      <c r="AP332" s="240" t="str">
        <f t="shared" ca="1" si="491"/>
        <v>0,977774733992063+0,194491487102906i</v>
      </c>
      <c r="AQ332" s="240" t="str">
        <f t="shared" ca="1" si="492"/>
        <v>0,704936298181876+0,704936298181887i</v>
      </c>
      <c r="AR332" s="240" t="str">
        <f t="shared" ca="1" si="493"/>
        <v>0,704936298181876+0,704936298181887i</v>
      </c>
      <c r="AS332" s="240" t="str">
        <f t="shared" ca="1" si="494"/>
        <v>-0,381508775427534+0,921043659801495i</v>
      </c>
      <c r="AT332" s="240" t="str">
        <f t="shared" ca="1" si="495"/>
        <v>-0,828917394291626+0,553864895465971i</v>
      </c>
      <c r="AU332" s="240" t="str">
        <f t="shared" ca="1" si="496"/>
        <v>-0,996930473497901-4,32349674073371E-19i</v>
      </c>
      <c r="AV332" s="240" t="str">
        <f t="shared" ca="1" si="497"/>
        <v>-0,828917394292162-0,553864895465169i</v>
      </c>
      <c r="AW332" s="240" t="str">
        <f t="shared" ca="1" si="498"/>
        <v>-0,381508775427534-0,921043659801495i</v>
      </c>
      <c r="AX332" s="240" t="str">
        <f t="shared" ca="1" si="499"/>
        <v>0,194491487102892-0,977774733992066i</v>
      </c>
      <c r="AY332" s="240" t="str">
        <f t="shared" ca="1" si="500"/>
        <v>0,704936298181897-0,704936298181866i</v>
      </c>
      <c r="AZ332" s="240" t="str">
        <f t="shared" ca="1" si="501"/>
        <v>0,977774733992069-0,194491487102878i</v>
      </c>
      <c r="BA332" s="240" t="str">
        <f t="shared" ca="1" si="502"/>
        <v>0,92104365980149+0,381508775427547i</v>
      </c>
      <c r="BB332" s="240" t="str">
        <f t="shared" ca="1" si="503"/>
        <v>0,553864895465157+0,82891739429217i</v>
      </c>
      <c r="BC332" s="240" t="str">
        <f t="shared" ca="1" si="504"/>
        <v>-1,41677745571288E-14+0,996930473497901i</v>
      </c>
      <c r="BD332" s="240" t="str">
        <f t="shared" ca="1" si="505"/>
        <v>-0,553864895466006+0,828917394291602i</v>
      </c>
      <c r="BE332" s="240" t="str">
        <f t="shared" ca="1" si="506"/>
        <v>-0,921043659801501+0,381508775427521i</v>
      </c>
      <c r="BF332" s="240" t="str">
        <f t="shared" ca="1" si="507"/>
        <v>-0,977774733992263-0,194491487101905i</v>
      </c>
      <c r="BG332" s="240" t="str">
        <f t="shared" ca="1" si="508"/>
        <v>-0,704936298181876-0,704936298181887i</v>
      </c>
      <c r="BH332" s="240" t="str">
        <f t="shared" ca="1" si="509"/>
        <v>-0,194491487102892-0,977774733992066i</v>
      </c>
      <c r="BI332" s="240" t="str">
        <f t="shared" ca="1" si="510"/>
        <v>0,38150877542756-0,921043659801485i</v>
      </c>
      <c r="BJ332" s="240" t="str">
        <f t="shared" ca="1" si="511"/>
        <v>0,82891739429161-0,553864895465994i</v>
      </c>
      <c r="BK332" s="240" t="str">
        <f t="shared" ca="1" si="512"/>
        <v>0,996930473497901+2,83351167645835E-14i</v>
      </c>
      <c r="BL332" s="240" t="str">
        <f t="shared" ca="1" si="513"/>
        <v>0,82891739429161+0,553864895465994i</v>
      </c>
      <c r="BM332" s="240" t="str">
        <f t="shared" ca="1" si="514"/>
        <v>0,381508775427508+0,921043659801506i</v>
      </c>
      <c r="BN332" s="240" t="str">
        <f t="shared" ca="1" si="515"/>
        <v>-0,194491487101947+0,977774733992254i</v>
      </c>
      <c r="BO332" s="240" t="str">
        <f t="shared" ca="1" si="516"/>
        <v>-0,704936298181897+0,704936298181866i</v>
      </c>
      <c r="BP332" s="240" t="str">
        <f t="shared" ca="1" si="517"/>
        <v>-0,977774733992074+0,19449148710285i</v>
      </c>
      <c r="BQ332" s="240" t="str">
        <f t="shared" ca="1" si="518"/>
        <v>-0,92104365980149-0,381508775427547i</v>
      </c>
      <c r="BR332" s="240" t="str">
        <f t="shared" ca="1" si="519"/>
        <v>-0,553864895465959-0,828917394291634i</v>
      </c>
      <c r="BS332" s="240" t="str">
        <f t="shared" ca="1" si="520"/>
        <v>1,41679907319658E-14-0,996930473497901i</v>
      </c>
      <c r="BT332" s="240" t="str">
        <f t="shared" ca="1" si="521"/>
        <v>0,553864895465982-0,828917394291618i</v>
      </c>
      <c r="BU332" s="240" t="str">
        <f t="shared" ca="1" si="522"/>
        <v>0,921043659801501-0,381508775427521i</v>
      </c>
      <c r="BV332" s="240" t="str">
        <f t="shared" ca="1" si="523"/>
        <v>0,977774733992069+0,194491487102878i</v>
      </c>
      <c r="BW332" s="240" t="str">
        <f t="shared" ca="1" si="524"/>
        <v>0,704936298181876+0,704936298181887i</v>
      </c>
      <c r="BX332" s="240" t="str">
        <f t="shared" ca="1" si="525"/>
        <v>0,194491487101919+0,97777473399226i</v>
      </c>
      <c r="BY332" s="240" t="str">
        <f t="shared" ca="1" si="526"/>
        <v>-0,381508775427534+0,921043659801495i</v>
      </c>
      <c r="BZ332" s="240" t="str">
        <f t="shared" ca="1" si="527"/>
        <v>-0,828917394291626+0,553864895465971i</v>
      </c>
      <c r="CA332" s="240" t="str">
        <f t="shared" ca="1" si="528"/>
        <v>-0,996930473497901-8,64699348146742E-19i</v>
      </c>
      <c r="CB332" s="240" t="str">
        <f t="shared" ca="1" si="529"/>
        <v>-0,828917394291595-0,553864895466018i</v>
      </c>
      <c r="CC332" s="240" t="str">
        <f t="shared" ca="1" si="530"/>
        <v>-0,381508775427534-0,921043659801495i</v>
      </c>
      <c r="CD332" s="240" t="str">
        <f t="shared" ca="1" si="531"/>
        <v>0,19449148710292-0,97777473399206i</v>
      </c>
      <c r="CE332" s="240" t="str">
        <f t="shared" ca="1" si="532"/>
        <v>0,704936298181876-0,704936298181887i</v>
      </c>
      <c r="CF332" s="240" t="str">
        <f t="shared" ca="1" si="533"/>
        <v>0,977774733992268-0,194491487101877i</v>
      </c>
      <c r="CG332" s="240" t="str">
        <f t="shared" ca="1" si="534"/>
        <v>0,921043659801501+0,381508775427521i</v>
      </c>
      <c r="CH332" s="240" t="str">
        <f t="shared" ca="1" si="535"/>
        <v>0,553864895465982+0,828917394291618i</v>
      </c>
      <c r="CI332" s="240" t="str">
        <f t="shared" ca="1" si="536"/>
        <v>-4,25026751468753E-14+0,996930473497901i</v>
      </c>
      <c r="CJ332" s="240" t="str">
        <f t="shared" ca="1" si="537"/>
        <v>-0,553864895465157+0,82891739429217i</v>
      </c>
      <c r="CK332" s="240" t="str">
        <f t="shared" ca="1" si="538"/>
        <v>-0,921043659801512+0,381508775427495i</v>
      </c>
      <c r="CL332" s="240" t="str">
        <f t="shared" ca="1" si="539"/>
        <v>-0,977774733992263-0,194491487101905i</v>
      </c>
      <c r="CM332" s="240" t="str">
        <f t="shared" ca="1" si="540"/>
        <v>-0,704936298181856-0,704936298181907i</v>
      </c>
      <c r="CN332" s="240" t="str">
        <f t="shared" ca="1" si="541"/>
        <v>-0,194491487102892-0,977774733992066i</v>
      </c>
      <c r="CO332" s="240" t="str">
        <f t="shared" ca="1" si="542"/>
        <v>0,38150877542756-0,921043659801485i</v>
      </c>
      <c r="CP332" s="240" t="str">
        <f t="shared" ca="1" si="543"/>
        <v>0,828917394291642-0,553864895465947i</v>
      </c>
      <c r="CQ332" s="240" t="str">
        <f t="shared" ca="1" si="544"/>
        <v>0,996930473497901+2,83355491142576E-14i</v>
      </c>
      <c r="CR332" s="240" t="str">
        <f t="shared" ca="1" si="545"/>
        <v>0,82891739429161+0,553864895465994i</v>
      </c>
      <c r="CS332" s="240" t="str">
        <f t="shared" ca="1" si="546"/>
        <v>0,381508775427508+0,921043659801506i</v>
      </c>
      <c r="CT332" s="240" t="str">
        <f t="shared" ca="1" si="547"/>
        <v>-0,194491487101947+0,977774733992254i</v>
      </c>
      <c r="CU332" s="240" t="str">
        <f t="shared" ca="1" si="548"/>
        <v>-0,704936298181897+0,704936298181866i</v>
      </c>
      <c r="CV332" s="240" t="str">
        <f t="shared" ca="1" si="549"/>
        <v>-0,977774733992074+0,19449148710285i</v>
      </c>
      <c r="CW332" s="240" t="str">
        <f t="shared" ca="1" si="550"/>
        <v>-0,92104365980149-0,381508775427547i</v>
      </c>
      <c r="CX332" s="240" t="str">
        <f t="shared" ca="1" si="551"/>
        <v>-0,553864895465157-0,82891739429217i</v>
      </c>
      <c r="CY332" s="240" t="str">
        <f t="shared" ca="1" si="552"/>
        <v>1,41684230816399E-14-0,996930473497901i</v>
      </c>
      <c r="CZ332" s="240" t="str">
        <f t="shared" ca="1" si="553"/>
        <v>0,553864895465181-0,828917394292154i</v>
      </c>
      <c r="DA332" s="240" t="str">
        <f t="shared" ca="1" si="554"/>
        <v>0,921043659801501-0,381508775427521i</v>
      </c>
      <c r="DB332" s="240" t="str">
        <f t="shared" ca="1" si="555"/>
        <v>0,977774733992257+0,194491487101933i</v>
      </c>
      <c r="DC332" s="240" t="str">
        <f t="shared" ca="1" si="556"/>
        <v>0,704936298181836+0,704936298181927i</v>
      </c>
      <c r="DD332" s="240" t="str">
        <f t="shared" ca="1" si="557"/>
        <v>0,194491487101919+0,97777473399226i</v>
      </c>
      <c r="DE332" s="240" t="str">
        <f t="shared" ca="1" si="558"/>
        <v>-0,381508775427534+0,921043659801495i</v>
      </c>
      <c r="DF332" s="240" t="str">
        <f t="shared" ca="1" si="559"/>
        <v>-0,828917394291626+0,553864895465971i</v>
      </c>
      <c r="DG332" s="240" t="str">
        <f t="shared" ca="1" si="560"/>
        <v>-0,996930473497901-5,66702335291671E-14i</v>
      </c>
      <c r="DH332" s="240" t="str">
        <f t="shared" ca="1" si="561"/>
        <v>-0,828917394291626-0,553864895465971i</v>
      </c>
      <c r="DI332" s="240" t="str">
        <f t="shared" ca="1" si="562"/>
        <v>-0,381508775427534-0,921043659801495i</v>
      </c>
      <c r="DJ332" s="240" t="str">
        <f t="shared" ca="1" si="563"/>
        <v>0,194491487101919-0,97777473399226i</v>
      </c>
      <c r="DK332" s="240" t="str">
        <f t="shared" ca="1" si="564"/>
        <v>0,704936298181917-0,704936298181846i</v>
      </c>
      <c r="DL332" s="240" t="str">
        <f t="shared" ca="1" si="565"/>
        <v>0,977774733992079-0,194491487102822i</v>
      </c>
      <c r="DM332" s="240" t="str">
        <f t="shared" ca="1" si="566"/>
        <v>0,921043659801501+0,381508775427521i</v>
      </c>
      <c r="DN332" s="240" t="str">
        <f t="shared" ca="1" si="567"/>
        <v>0,553864895465135+0,828917394292185i</v>
      </c>
      <c r="DO332" s="240" t="str">
        <f t="shared" ca="1" si="568"/>
        <v>-4,25031074965493E-14+0,996930473497901i</v>
      </c>
      <c r="DP332" s="240" t="str">
        <f t="shared" ca="1" si="569"/>
        <v>-0,553864895465204+0,828917394292138i</v>
      </c>
      <c r="DQ332" s="240" t="str">
        <f t="shared" ca="1" si="570"/>
        <v>-0,92104365980149+0,381508775427547i</v>
      </c>
      <c r="DR332" s="240" t="str">
        <f t="shared" ca="1" si="571"/>
        <v>-0,977774733992063-0,194491487102906i</v>
      </c>
      <c r="DS332" s="240" t="str">
        <f t="shared" ca="1" si="572"/>
        <v>-0,704936298181856-0,704936298181907i</v>
      </c>
      <c r="DT332" s="240" t="str">
        <f t="shared" ca="1" si="573"/>
        <v>-0,194491487101836-0,977774733992276i</v>
      </c>
      <c r="DU332" s="240" t="str">
        <f t="shared" ca="1" si="574"/>
        <v>0,381508775427508-0,921043659801506i</v>
      </c>
      <c r="DV332" s="240" t="str">
        <f t="shared" ca="1" si="575"/>
        <v>0,828917394292177-0,553864895465146i</v>
      </c>
      <c r="DW332" s="240" t="str">
        <f t="shared" ca="1" si="576"/>
        <v>0,996930473497901+2,83359814639317E-14i</v>
      </c>
      <c r="DX332" s="240" t="str">
        <f t="shared" ca="1" si="577"/>
        <v>0,828917394292146+0,553864895465193i</v>
      </c>
      <c r="DY332" s="240" t="str">
        <f t="shared" ca="1" si="578"/>
        <v>0,381508775427455+0,921043659801528i</v>
      </c>
      <c r="DZ332" s="240" t="str">
        <f t="shared" ca="1" si="579"/>
        <v>-0,194491487101891+0,977774733992265i</v>
      </c>
      <c r="EA332" s="240" t="str">
        <f t="shared" ca="1" si="580"/>
        <v>-0,704936298181897+0,704936298181866i</v>
      </c>
      <c r="EB332" s="240" t="str">
        <f t="shared" ca="1" si="581"/>
        <v>-0,977774733992074+0,19449148710285i</v>
      </c>
      <c r="EC332" s="240" t="str">
        <f t="shared" ca="1" si="582"/>
        <v>-0,921043659801468-0,3815087754276i</v>
      </c>
      <c r="ED332" s="240" t="str">
        <f t="shared" ca="1" si="583"/>
        <v>-0,553864895465157-0,82891739429217i</v>
      </c>
      <c r="EE332" s="240" t="str">
        <f t="shared" ca="1" si="584"/>
        <v>1,4168855431314E-14-0,996930473497901i</v>
      </c>
      <c r="EF332" s="240" t="str">
        <f t="shared" ca="1" si="585"/>
        <v>0,553864895465181-0,828917394292154i</v>
      </c>
      <c r="EG332" s="240" t="str">
        <f t="shared" ca="1" si="586"/>
        <v>0,921043659801523-0,381508775427468i</v>
      </c>
      <c r="EH332" s="240" t="str">
        <f t="shared" ca="1" si="587"/>
        <v>0,977774733992069+0,194491487102878i</v>
      </c>
      <c r="EI332" s="240" t="str">
        <f t="shared" ca="1" si="588"/>
        <v>0,704936298181876+0,704936298181887i</v>
      </c>
      <c r="EJ332" s="240" t="str">
        <f t="shared" ca="1" si="589"/>
        <v>0,194491487101863+0,977774733992271i</v>
      </c>
      <c r="EK332" s="240" t="str">
        <f t="shared" ca="1" si="590"/>
        <v>-0,381508775427587+0,921043659801474i</v>
      </c>
      <c r="EL332" s="240" t="str">
        <f t="shared" ca="1" si="591"/>
        <v>-0,828917394291657+0,553864895465923i</v>
      </c>
      <c r="EM332" s="240" t="str">
        <f t="shared" ca="1" si="592"/>
        <v>-0,996930473497901-1,72939869629349E-18i</v>
      </c>
      <c r="EN332" s="240"/>
      <c r="EO332" s="240"/>
      <c r="EP332" s="240"/>
    </row>
    <row r="333" spans="1:146">
      <c r="A333" s="268">
        <f t="shared" si="461"/>
        <v>4.5507812499999889E-3</v>
      </c>
      <c r="B333" s="267">
        <v>233</v>
      </c>
      <c r="C333" s="266">
        <f t="shared" si="462"/>
        <v>46600</v>
      </c>
      <c r="N333" s="265">
        <f t="shared" ca="1" si="463"/>
        <v>1.0030221395084165</v>
      </c>
      <c r="O333" s="240">
        <f t="shared" ca="1" si="464"/>
        <v>-0.99697786049158366</v>
      </c>
      <c r="P333" s="240" t="str">
        <f t="shared" ca="1" si="465"/>
        <v>-0,842300299911339-0,533380782443128i</v>
      </c>
      <c r="Q333" s="240" t="str">
        <f t="shared" ca="1" si="466"/>
        <v>-0,426262962290365-0,901257311365527i</v>
      </c>
      <c r="R333" s="240" t="str">
        <f t="shared" ca="1" si="467"/>
        <v>0,122040733061456-0,989480122985904i</v>
      </c>
      <c r="S333" s="240" t="str">
        <f t="shared" ca="1" si="468"/>
        <v>0,632476059155687-0,770674307931222i</v>
      </c>
      <c r="T333" s="240" t="str">
        <f t="shared" ca="1" si="469"/>
        <v>0,946658573964097-0,312733750418208i</v>
      </c>
      <c r="U333" s="241" t="str">
        <f t="shared" ca="1" si="470"/>
        <v>0,96709968341986+0,242245859901839i</v>
      </c>
      <c r="V333" s="240" t="str">
        <f t="shared" ca="1" si="471"/>
        <v>0,687456657014169+0,722058307228218i</v>
      </c>
      <c r="W333" s="240" t="str">
        <f t="shared" ca="1" si="472"/>
        <v>0,194500731846287+0,977821210458044i</v>
      </c>
      <c r="X333" s="240" t="str">
        <f t="shared" ca="1" si="473"/>
        <v>-0,358807383526223+0,930173164436301i</v>
      </c>
      <c r="Y333" s="240" t="str">
        <f t="shared" ca="1" si="474"/>
        <v>-0,800780126266304+0,593899018089185i</v>
      </c>
      <c r="Z333" s="240" t="str">
        <f t="shared" ca="1" si="475"/>
        <v>-0,994276505788193+0,07334224122562i</v>
      </c>
      <c r="AA333" s="240" t="str">
        <f t="shared" ca="1" si="476"/>
        <v>-0,879255975252033-0,469972110123539i</v>
      </c>
      <c r="AB333" s="240" t="str">
        <f t="shared" ca="1" si="477"/>
        <v>-0,491408585129406-0,86745746683713i</v>
      </c>
      <c r="AC333" s="240" t="str">
        <f t="shared" ca="1" si="478"/>
        <v>0,0489193849702288-0,995776956996149i</v>
      </c>
      <c r="AD333" s="240" t="str">
        <f t="shared" ca="1" si="479"/>
        <v>0,574068018733262-0,815113957786298i</v>
      </c>
      <c r="AE333" s="240" t="str">
        <f t="shared" ca="1" si="480"/>
        <v>0,921087439675078-0,381526909644895i</v>
      </c>
      <c r="AF333" s="240" t="str">
        <f t="shared" ca="1" si="481"/>
        <v>0,982299995899119+0,170445218081842i</v>
      </c>
      <c r="AG333" s="240" t="str">
        <f t="shared" ca="1" si="482"/>
        <v>0,738711867685175+0,669529409997392i</v>
      </c>
      <c r="AH333" s="240" t="str">
        <f t="shared" ca="1" si="483"/>
        <v>0,265906714313392+0,960863400069663i</v>
      </c>
      <c r="AI333" s="240" t="str">
        <f t="shared" ca="1" si="484"/>
        <v>-0,289407396463035+0,954048328536277i</v>
      </c>
      <c r="AJ333" s="240" t="str">
        <f t="shared" ca="1" si="485"/>
        <v>-0,754920455735386+0,651198863499202i</v>
      </c>
      <c r="AK333" s="240" t="str">
        <f t="shared" ca="1" si="486"/>
        <v>-0,986187080553182+0,14628703449167i</v>
      </c>
      <c r="AL333" s="240" t="str">
        <f t="shared" ca="1" si="487"/>
        <v>-0,911446886281667-0,404016618219881i</v>
      </c>
      <c r="AM333" s="240" t="str">
        <f t="shared" ca="1" si="488"/>
        <v>-0,553891222268616-0,828956795137211i</v>
      </c>
      <c r="AN333" s="240" t="str">
        <f t="shared" ca="1" si="489"/>
        <v>-0,0244670615068441-0,996677589399699i</v>
      </c>
      <c r="AO333" s="240" t="str">
        <f t="shared" ca="1" si="490"/>
        <v>0,512549053978975-0,855136434480273i</v>
      </c>
      <c r="AP333" s="240" t="str">
        <f t="shared" ca="1" si="491"/>
        <v>0,890524852745037-0,44825254149174i</v>
      </c>
      <c r="AQ333" s="240" t="str">
        <f t="shared" ca="1" si="492"/>
        <v>0,992177139591571+0,0977209188570348i</v>
      </c>
      <c r="AR333" s="240" t="str">
        <f t="shared" ca="1" si="493"/>
        <v>0,992177139591571+0,0977209188570348i</v>
      </c>
      <c r="AS333" s="240" t="str">
        <f t="shared" ca="1" si="494"/>
        <v>0,335871725256181+0,938698587664758i</v>
      </c>
      <c r="AT333" s="240" t="str">
        <f t="shared" ca="1" si="495"/>
        <v>-0,218439085642449+0,972753422082938i</v>
      </c>
      <c r="AU333" s="240" t="str">
        <f t="shared" ca="1" si="496"/>
        <v>-0,704969805846777+0,704969805846132i</v>
      </c>
      <c r="AV333" s="240" t="str">
        <f t="shared" ca="1" si="497"/>
        <v>-0,97275342208292+0,218439085642526i</v>
      </c>
      <c r="AW333" s="240" t="str">
        <f t="shared" ca="1" si="498"/>
        <v>-0,938698587664785-0,335871725256106i</v>
      </c>
      <c r="AX333" s="240" t="str">
        <f t="shared" ca="1" si="499"/>
        <v>-0,613372274883547-0,785963934741638i</v>
      </c>
      <c r="AY333" s="240" t="str">
        <f t="shared" ca="1" si="500"/>
        <v>-0,0977209188571422-0,99217713959156i</v>
      </c>
      <c r="AZ333" s="240" t="str">
        <f t="shared" ca="1" si="501"/>
        <v>0,448252541491645-0,890524852745086i</v>
      </c>
      <c r="BA333" s="240" t="str">
        <f t="shared" ca="1" si="502"/>
        <v>0,855136434480741-0,512549053978193i</v>
      </c>
      <c r="BB333" s="240" t="str">
        <f t="shared" ca="1" si="503"/>
        <v>0,996677589399701+0,0244670615067646i</v>
      </c>
      <c r="BC333" s="240" t="str">
        <f t="shared" ca="1" si="504"/>
        <v>0,828956795137255+0,553891222268549i</v>
      </c>
      <c r="BD333" s="240" t="str">
        <f t="shared" ca="1" si="505"/>
        <v>0,404016618219047+0,911446886282037i</v>
      </c>
      <c r="BE333" s="240" t="str">
        <f t="shared" ca="1" si="506"/>
        <v>-0,146287034491577+0,986187080553196i</v>
      </c>
      <c r="BF333" s="240" t="str">
        <f t="shared" ca="1" si="507"/>
        <v>-0,651198863499131+0,754920455735448i</v>
      </c>
      <c r="BG333" s="240" t="str">
        <f t="shared" ca="1" si="508"/>
        <v>-0,954048328536537+0,289407396462176i</v>
      </c>
      <c r="BH333" s="240" t="str">
        <f t="shared" ca="1" si="509"/>
        <v>-0,960863400069691-0,265906714313288i</v>
      </c>
      <c r="BI333" s="240" t="str">
        <f t="shared" ca="1" si="510"/>
        <v>-0,669529409997472-0,738711867685104i</v>
      </c>
      <c r="BJ333" s="240" t="str">
        <f t="shared" ca="1" si="511"/>
        <v>-0,17044521808234-0,982299995899032i</v>
      </c>
      <c r="BK333" s="240" t="str">
        <f t="shared" ca="1" si="512"/>
        <v>0,381526909645097-0,921087439674995i</v>
      </c>
      <c r="BL333" s="240" t="str">
        <f t="shared" ca="1" si="513"/>
        <v>0,815113957786196-0,574068018733408i</v>
      </c>
      <c r="BM333" s="240" t="str">
        <f t="shared" ca="1" si="514"/>
        <v>0,995776956996125-0,0489193849707187i</v>
      </c>
      <c r="BN333" s="240" t="str">
        <f t="shared" ca="1" si="515"/>
        <v>0,867457466837016+0,491408585129609i</v>
      </c>
      <c r="BO333" s="240" t="str">
        <f t="shared" ca="1" si="516"/>
        <v>0,469972110123596+0,879255975252002i</v>
      </c>
      <c r="BP333" s="240" t="str">
        <f t="shared" ca="1" si="517"/>
        <v>-0,073342241225152+0,994276505788228i</v>
      </c>
      <c r="BQ333" s="240" t="str">
        <f t="shared" ca="1" si="518"/>
        <v>-0,593899018089344+0,800780126266186i</v>
      </c>
      <c r="BR333" s="240" t="str">
        <f t="shared" ca="1" si="519"/>
        <v>-0,930173164436262+0,358807383526323i</v>
      </c>
      <c r="BS333" s="240" t="str">
        <f t="shared" ca="1" si="520"/>
        <v>-0,977821210458142-0,194500731845793i</v>
      </c>
      <c r="BT333" s="240" t="str">
        <f t="shared" ca="1" si="521"/>
        <v>-0,722058307228073-0,687456657014322i</v>
      </c>
      <c r="BU333" s="240" t="str">
        <f t="shared" ca="1" si="522"/>
        <v>-0,242245859901923-0,967099683419839i</v>
      </c>
      <c r="BV333" s="240" t="str">
        <f t="shared" ca="1" si="523"/>
        <v>0,312733750417745-0,94665857396425i</v>
      </c>
      <c r="BW333" s="240" t="str">
        <f t="shared" ca="1" si="524"/>
        <v>0,770674307931369-0,632476059155508i</v>
      </c>
      <c r="BX333" s="240" t="str">
        <f t="shared" ca="1" si="525"/>
        <v>0,989480122985895-0,122040733061525i</v>
      </c>
      <c r="BY333" s="240" t="str">
        <f t="shared" ca="1" si="526"/>
        <v>0,901257311365686+0,42626296229003i</v>
      </c>
      <c r="BZ333" s="240" t="str">
        <f t="shared" ca="1" si="527"/>
        <v>0,53338078244294+0,842300299911458i</v>
      </c>
      <c r="CA333" s="240" t="str">
        <f t="shared" ca="1" si="528"/>
        <v>1,07968357879388E-13+0,996977860491584i</v>
      </c>
      <c r="CB333" s="240" t="str">
        <f t="shared" ca="1" si="529"/>
        <v>-0,533380782442758+0,842300299911574i</v>
      </c>
      <c r="CC333" s="240" t="str">
        <f t="shared" ca="1" si="530"/>
        <v>-0,901257311365617+0,426262962290174i</v>
      </c>
      <c r="CD333" s="240" t="str">
        <f t="shared" ca="1" si="531"/>
        <v>-0,989480122985914-0,122040733061367i</v>
      </c>
      <c r="CE333" s="240" t="str">
        <f t="shared" ca="1" si="532"/>
        <v>-0,77067430793147-0,632476059155385i</v>
      </c>
      <c r="CF333" s="240" t="str">
        <f t="shared" ca="1" si="533"/>
        <v>-0,312733750417897-0,9466585739642i</v>
      </c>
      <c r="CG333" s="240" t="str">
        <f t="shared" ca="1" si="534"/>
        <v>0,242245859901768-0,967099683419878i</v>
      </c>
      <c r="CH333" s="240" t="str">
        <f t="shared" ca="1" si="535"/>
        <v>0,722058307227963-0,687456657014436i</v>
      </c>
      <c r="CI333" s="240" t="str">
        <f t="shared" ca="1" si="536"/>
        <v>0,9778212104581-0,194500731846004i</v>
      </c>
      <c r="CJ333" s="240" t="str">
        <f t="shared" ca="1" si="537"/>
        <v>0,93017316443634+0,358807383526122i</v>
      </c>
      <c r="CK333" s="240" t="str">
        <f t="shared" ca="1" si="538"/>
        <v>0,593899018089517+0,800780126266058i</v>
      </c>
      <c r="CL333" s="240" t="str">
        <f t="shared" ca="1" si="539"/>
        <v>0,0733422412253108+0,994276505788216i</v>
      </c>
      <c r="CM333" s="240" t="str">
        <f t="shared" ca="1" si="540"/>
        <v>-0,469972110123456+0,879255975252077i</v>
      </c>
      <c r="CN333" s="240" t="str">
        <f t="shared" ca="1" si="541"/>
        <v>-0,867457466836937+0,491408585129747i</v>
      </c>
      <c r="CO333" s="240" t="str">
        <f t="shared" ca="1" si="542"/>
        <v>-0,995776956996133-0,0489193849705596i</v>
      </c>
      <c r="CP333" s="240" t="str">
        <f t="shared" ca="1" si="543"/>
        <v>-0,815113957786287-0,574068018733277i</v>
      </c>
      <c r="CQ333" s="240" t="str">
        <f t="shared" ca="1" si="544"/>
        <v>-0,381526909645244-0,921087439674934i</v>
      </c>
      <c r="CR333" s="240" t="str">
        <f t="shared" ca="1" si="545"/>
        <v>0,170445218082127-0,982299995899069i</v>
      </c>
      <c r="CS333" s="240" t="str">
        <f t="shared" ca="1" si="546"/>
        <v>0,669529409997311-0,738711867685248i</v>
      </c>
      <c r="CT333" s="240" t="str">
        <f t="shared" ca="1" si="547"/>
        <v>0,960863400069634-0,265906714313496i</v>
      </c>
      <c r="CU333" s="240" t="str">
        <f t="shared" ca="1" si="548"/>
        <v>0,954048328536304+0,289407396462945i</v>
      </c>
      <c r="CV333" s="240" t="str">
        <f t="shared" ca="1" si="549"/>
        <v>0,651198863499273+0,754920455735325i</v>
      </c>
      <c r="CW333" s="240" t="str">
        <f t="shared" ca="1" si="550"/>
        <v>0,146287034491763+0,986187080553168i</v>
      </c>
      <c r="CX333" s="240" t="str">
        <f t="shared" ca="1" si="551"/>
        <v>-0,404016618219808+0,9114468862817i</v>
      </c>
      <c r="CY333" s="240" t="str">
        <f t="shared" ca="1" si="552"/>
        <v>-0,828956795137166+0,553891222268681i</v>
      </c>
      <c r="CZ333" s="240" t="str">
        <f t="shared" ca="1" si="553"/>
        <v>-0,996677589399697+0,0244670615069238i</v>
      </c>
      <c r="DA333" s="240" t="str">
        <f t="shared" ca="1" si="554"/>
        <v>-0,855136434480328-0,512549053978883i</v>
      </c>
      <c r="DB333" s="240" t="str">
        <f t="shared" ca="1" si="555"/>
        <v>-0,448252541491837-0,890524852744989i</v>
      </c>
      <c r="DC333" s="240" t="str">
        <f t="shared" ca="1" si="556"/>
        <v>0,0977209188569274-0,992177139591582i</v>
      </c>
      <c r="DD333" s="240" t="str">
        <f t="shared" ca="1" si="557"/>
        <v>0,613372274884181-0,785963934741143i</v>
      </c>
      <c r="DE333" s="240" t="str">
        <f t="shared" ca="1" si="558"/>
        <v>0,938698587664721-0,335871725256283i</v>
      </c>
      <c r="DF333" s="240" t="str">
        <f t="shared" ca="1" si="559"/>
        <v>0,972753422082961+0,218439085642343i</v>
      </c>
      <c r="DG333" s="240" t="str">
        <f t="shared" ca="1" si="560"/>
        <v>0,704969805846189+0,70496980584672i</v>
      </c>
      <c r="DH333" s="240" t="str">
        <f t="shared" ca="1" si="561"/>
        <v>0,218439085642604+0,972753422082904i</v>
      </c>
      <c r="DI333" s="240" t="str">
        <f t="shared" ca="1" si="562"/>
        <v>-0,335871725256032+0,938698587664812i</v>
      </c>
      <c r="DJ333" s="240" t="str">
        <f t="shared" ca="1" si="563"/>
        <v>-0,785963934741607+0,613372274883587i</v>
      </c>
      <c r="DK333" s="240" t="str">
        <f t="shared" ca="1" si="564"/>
        <v>-0,992177139591555+0,0977209188571933i</v>
      </c>
      <c r="DL333" s="240" t="str">
        <f t="shared" ca="1" si="565"/>
        <v>-0,890524852745109-0,448252541491599i</v>
      </c>
      <c r="DM333" s="240" t="str">
        <f t="shared" ca="1" si="566"/>
        <v>-0,512549053978236-0,855136434480716i</v>
      </c>
      <c r="DN333" s="240" t="str">
        <f t="shared" ca="1" si="567"/>
        <v>0,0244670615067132-0,996677589399703i</v>
      </c>
      <c r="DO333" s="240" t="str">
        <f t="shared" ca="1" si="568"/>
        <v>0,553891222268507-0,828956795137283i</v>
      </c>
      <c r="DP333" s="240" t="str">
        <f t="shared" ca="1" si="569"/>
        <v>0,911446886281982-0,404016618219172i</v>
      </c>
      <c r="DQ333" s="240" t="str">
        <f t="shared" ca="1" si="570"/>
        <v>0,986187080553216+0,146287034491443i</v>
      </c>
      <c r="DR333" s="240" t="str">
        <f t="shared" ca="1" si="571"/>
        <v>0,754920455735537+0,651198863499028i</v>
      </c>
      <c r="DS333" s="240" t="str">
        <f t="shared" ca="1" si="572"/>
        <v>0,28940739646228+0,954048328536506i</v>
      </c>
      <c r="DT333" s="240" t="str">
        <f t="shared" ca="1" si="573"/>
        <v>-0,265906714313183+0,960863400069719i</v>
      </c>
      <c r="DU333" s="240" t="str">
        <f t="shared" ca="1" si="574"/>
        <v>-0,738711867685031+0,669529409997552i</v>
      </c>
      <c r="DV333" s="240" t="str">
        <f t="shared" ca="1" si="575"/>
        <v>-0,982299995899189+0,170445218081441i</v>
      </c>
      <c r="DW333" s="240" t="str">
        <f t="shared" ca="1" si="576"/>
        <v>-0,921087439675036-0,381526909644997i</v>
      </c>
      <c r="DX333" s="240" t="str">
        <f t="shared" ca="1" si="577"/>
        <v>-0,574068018733496-0,815113957786133i</v>
      </c>
      <c r="DY333" s="240" t="str">
        <f t="shared" ca="1" si="578"/>
        <v>-0,0489193849698076-0,99577695699617i</v>
      </c>
      <c r="DZ333" s="240" t="str">
        <f t="shared" ca="1" si="579"/>
        <v>0,491408585129515-0,867457466837068i</v>
      </c>
      <c r="EA333" s="240" t="str">
        <f t="shared" ca="1" si="580"/>
        <v>0,879255975251952-0,469972110123692i</v>
      </c>
      <c r="EB333" s="240" t="str">
        <f t="shared" ca="1" si="581"/>
        <v>0,994276505788161+0,0733422412260616i</v>
      </c>
      <c r="EC333" s="240" t="str">
        <f t="shared" ca="1" si="582"/>
        <v>0,800780126266217+0,593899018089302i</v>
      </c>
      <c r="ED333" s="240" t="str">
        <f t="shared" ca="1" si="583"/>
        <v>0,358807383526371+0,930173164436244i</v>
      </c>
      <c r="EE333" s="240" t="str">
        <f t="shared" ca="1" si="584"/>
        <v>-0,194500731846743+0,977821210457953i</v>
      </c>
      <c r="EF333" s="240" t="str">
        <f t="shared" ca="1" si="585"/>
        <v>-0,687456657014284+0,722058307228107i</v>
      </c>
      <c r="EG333" s="240" t="str">
        <f t="shared" ca="1" si="586"/>
        <v>-0,967099683419827+0,242245859901973i</v>
      </c>
      <c r="EH333" s="240" t="str">
        <f t="shared" ca="1" si="587"/>
        <v>-0,946658573963981-0,312733750418557i</v>
      </c>
      <c r="EI333" s="240" t="str">
        <f t="shared" ca="1" si="588"/>
        <v>-0,632476059155548-0,770674307931336i</v>
      </c>
      <c r="EJ333" s="240" t="str">
        <f t="shared" ca="1" si="589"/>
        <v>-0,122040733061576-0,989480122985889i</v>
      </c>
      <c r="EK333" s="240" t="str">
        <f t="shared" ca="1" si="590"/>
        <v>0,426262962290803-0,90125731136532i</v>
      </c>
      <c r="EL333" s="240" t="str">
        <f t="shared" ca="1" si="591"/>
        <v>0,8423002999114-0,533380782443031i</v>
      </c>
      <c r="EM333" s="240" t="str">
        <f t="shared" ca="1" si="592"/>
        <v>0,996977860491584-2,15936715758777E-13i</v>
      </c>
      <c r="EN333" s="240"/>
      <c r="EO333" s="240"/>
      <c r="EP333" s="240"/>
    </row>
    <row r="334" spans="1:146">
      <c r="A334" s="268">
        <f t="shared" si="461"/>
        <v>4.5703124999999884E-3</v>
      </c>
      <c r="B334" s="267">
        <v>234</v>
      </c>
      <c r="C334" s="266">
        <f t="shared" si="462"/>
        <v>46800</v>
      </c>
      <c r="N334" s="265">
        <f t="shared" ca="1" si="463"/>
        <v>1.0029779480837264</v>
      </c>
      <c r="O334" s="240">
        <f t="shared" ca="1" si="464"/>
        <v>-0.99702205191627358</v>
      </c>
      <c r="P334" s="240" t="str">
        <f t="shared" ca="1" si="465"/>
        <v>-0,855174338729764-0,512571772911314i</v>
      </c>
      <c r="Q334" s="240" t="str">
        <f t="shared" ca="1" si="466"/>
        <v>-0,469992941816909-0,879294948609182i</v>
      </c>
      <c r="R334" s="240" t="str">
        <f t="shared" ca="1" si="467"/>
        <v>0,0489215533407035-0,99582109519033i</v>
      </c>
      <c r="S334" s="240" t="str">
        <f t="shared" ca="1" si="468"/>
        <v>0,553915773708774-0,828993538963934i</v>
      </c>
      <c r="T334" s="240" t="str">
        <f t="shared" ca="1" si="469"/>
        <v>0,901297259940279-0,42628185655911i</v>
      </c>
      <c r="U334" s="241" t="str">
        <f t="shared" ca="1" si="470"/>
        <v>0,992221118222446+0,0977252503743871i</v>
      </c>
      <c r="V334" s="240" t="str">
        <f t="shared" ca="1" si="471"/>
        <v>0,800815621151446+0,593925342890133i</v>
      </c>
      <c r="W334" s="240" t="str">
        <f t="shared" ca="1" si="472"/>
        <v>0,381543820970984+0,921128267227859i</v>
      </c>
      <c r="X334" s="240" t="str">
        <f t="shared" ca="1" si="473"/>
        <v>-0,146293518720099+0,986230793672469i</v>
      </c>
      <c r="Y334" s="240" t="str">
        <f t="shared" ca="1" si="474"/>
        <v>-0,632504093898748+0,770708468364439i</v>
      </c>
      <c r="Z334" s="240" t="str">
        <f t="shared" ca="1" si="475"/>
        <v>-0,938740195838382+0,335886612898835i</v>
      </c>
      <c r="AA334" s="240" t="str">
        <f t="shared" ca="1" si="476"/>
        <v>-0,977864552756909-0,194509353165515i</v>
      </c>
      <c r="AB334" s="240" t="str">
        <f t="shared" ca="1" si="477"/>
        <v>-0,738744611371057-0,66955908714434i</v>
      </c>
      <c r="AC334" s="240" t="str">
        <f t="shared" ca="1" si="478"/>
        <v>-0,289420224556122-0,954090617093167i</v>
      </c>
      <c r="AD334" s="240" t="str">
        <f t="shared" ca="1" si="479"/>
        <v>0,242256597542147-0,967142550482937i</v>
      </c>
      <c r="AE334" s="240" t="str">
        <f t="shared" ca="1" si="480"/>
        <v>0,705001053902555-0,705001053902491i</v>
      </c>
      <c r="AF334" s="240" t="str">
        <f t="shared" ca="1" si="481"/>
        <v>0,967142550482938-0,242256597542142i</v>
      </c>
      <c r="AG334" s="240" t="str">
        <f t="shared" ca="1" si="482"/>
        <v>0,954090617093137+0,289420224556223i</v>
      </c>
      <c r="AH334" s="240" t="str">
        <f t="shared" ca="1" si="483"/>
        <v>0,669559087144346+0,738744611371051i</v>
      </c>
      <c r="AI334" s="240" t="str">
        <f t="shared" ca="1" si="484"/>
        <v>0,194509353165704+0,977864552756871i</v>
      </c>
      <c r="AJ334" s="240" t="str">
        <f t="shared" ca="1" si="485"/>
        <v>-0,335886612898561+0,938740195838481i</v>
      </c>
      <c r="AK334" s="240" t="str">
        <f t="shared" ca="1" si="486"/>
        <v>-0,770708468364762+0,632504093898355i</v>
      </c>
      <c r="AL334" s="240" t="str">
        <f t="shared" ca="1" si="487"/>
        <v>-0,986230793672511+0,146293518719814i</v>
      </c>
      <c r="AM334" s="240" t="str">
        <f t="shared" ca="1" si="488"/>
        <v>-0,921128267227784-0,381543820971165i</v>
      </c>
      <c r="AN334" s="240" t="str">
        <f t="shared" ca="1" si="489"/>
        <v>-0,593925342890123-0,800815621151453i</v>
      </c>
      <c r="AO334" s="240" t="str">
        <f t="shared" ca="1" si="490"/>
        <v>-0,0977252503744946-0,992221118222435i</v>
      </c>
      <c r="AP334" s="240" t="str">
        <f t="shared" ca="1" si="491"/>
        <v>0,426281856558843-0,901297259940405i</v>
      </c>
      <c r="AQ334" s="240" t="str">
        <f t="shared" ca="1" si="492"/>
        <v>0,828993538963663-0,553915773709179i</v>
      </c>
      <c r="AR334" s="240" t="str">
        <f t="shared" ca="1" si="493"/>
        <v>0,828993538963663-0,553915773709179i</v>
      </c>
      <c r="AS334" s="240" t="str">
        <f t="shared" ca="1" si="494"/>
        <v>0,879294948609089+0,469992941817084i</v>
      </c>
      <c r="AT334" s="240" t="str">
        <f t="shared" ca="1" si="495"/>
        <v>0,512571772911254+0,8551743387298i</v>
      </c>
      <c r="AU334" s="240" t="str">
        <f t="shared" ca="1" si="496"/>
        <v>1,07973576007505E-13+0,997022051916274i</v>
      </c>
      <c r="AV334" s="240" t="str">
        <f t="shared" ca="1" si="497"/>
        <v>-0,512571772911093+0,855174338729896i</v>
      </c>
      <c r="AW334" s="240" t="str">
        <f t="shared" ca="1" si="498"/>
        <v>-0,879294948609+0,469992941817249i</v>
      </c>
      <c r="AX334" s="240" t="str">
        <f t="shared" ca="1" si="499"/>
        <v>-0,99582109519031-0,0489215533411193i</v>
      </c>
      <c r="AY334" s="240" t="str">
        <f t="shared" ca="1" si="500"/>
        <v>-0,828993538963767-0,553915773709023i</v>
      </c>
      <c r="AZ334" s="240" t="str">
        <f t="shared" ca="1" si="501"/>
        <v>-0,426281856559012-0,901297259940326i</v>
      </c>
      <c r="BA334" s="240" t="str">
        <f t="shared" ca="1" si="502"/>
        <v>0,0977252503742797-0,992221118222456i</v>
      </c>
      <c r="BB334" s="240" t="str">
        <f t="shared" ca="1" si="503"/>
        <v>0,593925342889972-0,800815621151564i</v>
      </c>
      <c r="BC334" s="240" t="str">
        <f t="shared" ca="1" si="504"/>
        <v>0,921128267227712-0,381543820971339i</v>
      </c>
      <c r="BD334" s="240" t="str">
        <f t="shared" ca="1" si="505"/>
        <v>0,986230793672393+0,14629351872061i</v>
      </c>
      <c r="BE334" s="240" t="str">
        <f t="shared" ca="1" si="506"/>
        <v>0,770708468364252+0,632504093898977i</v>
      </c>
      <c r="BF334" s="240" t="str">
        <f t="shared" ca="1" si="507"/>
        <v>0,335886612898737+0,938740195838418i</v>
      </c>
      <c r="BG334" s="240" t="str">
        <f t="shared" ca="1" si="508"/>
        <v>-0,194509353165534+0,977864552756905i</v>
      </c>
      <c r="BH334" s="240" t="str">
        <f t="shared" ca="1" si="509"/>
        <v>-0,669559087144217+0,738744611371168i</v>
      </c>
      <c r="BI334" s="240" t="str">
        <f t="shared" ca="1" si="510"/>
        <v>-0,954090617093082+0,289420224556402i</v>
      </c>
      <c r="BJ334" s="240" t="str">
        <f t="shared" ca="1" si="511"/>
        <v>-0,967142550483059-0,242256597541657i</v>
      </c>
      <c r="BK334" s="240" t="str">
        <f t="shared" ca="1" si="512"/>
        <v>-0,705001053902277-0,705001053902769i</v>
      </c>
      <c r="BL334" s="240" t="str">
        <f t="shared" ca="1" si="513"/>
        <v>-0,242256597541971-0,96714255048298i</v>
      </c>
      <c r="BM334" s="240" t="str">
        <f t="shared" ca="1" si="514"/>
        <v>0,289420224556146-0,95409061709316i</v>
      </c>
      <c r="BN334" s="240" t="str">
        <f t="shared" ca="1" si="515"/>
        <v>0,738744611370988-0,669559087144416i</v>
      </c>
      <c r="BO334" s="240" t="str">
        <f t="shared" ca="1" si="516"/>
        <v>0,977864552756847-0,194509353165824i</v>
      </c>
      <c r="BP334" s="240" t="str">
        <f t="shared" ca="1" si="517"/>
        <v>0,938740195838508+0,335886612898485i</v>
      </c>
      <c r="BQ334" s="240" t="str">
        <f t="shared" ca="1" si="518"/>
        <v>0,632504093898417+0,770708468364711i</v>
      </c>
      <c r="BR334" s="240" t="str">
        <f t="shared" ca="1" si="519"/>
        <v>0,146293518719893+0,9862307936725i</v>
      </c>
      <c r="BS334" s="240" t="str">
        <f t="shared" ca="1" si="520"/>
        <v>-0,381543820971065+0,921128267227825i</v>
      </c>
      <c r="BT334" s="240" t="str">
        <f t="shared" ca="1" si="521"/>
        <v>-0,800815621151406+0,593925342890187i</v>
      </c>
      <c r="BU334" s="240" t="str">
        <f t="shared" ca="1" si="522"/>
        <v>-0,992221118222427+0,0977252503745738i</v>
      </c>
      <c r="BV334" s="240" t="str">
        <f t="shared" ca="1" si="523"/>
        <v>-0,901297259940451-0,426281856558745i</v>
      </c>
      <c r="BW334" s="240" t="str">
        <f t="shared" ca="1" si="524"/>
        <v>-0,553915773708444-0,828993538964154i</v>
      </c>
      <c r="BX334" s="240" t="str">
        <f t="shared" ca="1" si="525"/>
        <v>-0,0489215533404239-0,995821095190344i</v>
      </c>
      <c r="BY334" s="240" t="str">
        <f t="shared" ca="1" si="526"/>
        <v>0,469992941817014-0,879294948609126i</v>
      </c>
      <c r="BZ334" s="240" t="str">
        <f t="shared" ca="1" si="527"/>
        <v>0,855174338729744-0,512571772911346i</v>
      </c>
      <c r="CA334" s="240" t="str">
        <f t="shared" ca="1" si="528"/>
        <v>0,997022051916274-2,15947152015009E-13i</v>
      </c>
      <c r="CB334" s="240" t="str">
        <f t="shared" ca="1" si="529"/>
        <v>0,855174338729937+0,512571772911024i</v>
      </c>
      <c r="CC334" s="240" t="str">
        <f t="shared" ca="1" si="530"/>
        <v>0,469992941816444+0,87929494860943i</v>
      </c>
      <c r="CD334" s="240" t="str">
        <f t="shared" ca="1" si="531"/>
        <v>-0,0489215533410114+0,995821095190315i</v>
      </c>
      <c r="CE334" s="240" t="str">
        <f t="shared" ca="1" si="532"/>
        <v>-0,553915773708933+0,828993538963827i</v>
      </c>
      <c r="CF334" s="240" t="str">
        <f t="shared" ca="1" si="533"/>
        <v>-0,901297259940291+0,426281856559084i</v>
      </c>
      <c r="CG334" s="240" t="str">
        <f t="shared" ca="1" si="534"/>
        <v>-0,992221118222464-0,0977252503742005i</v>
      </c>
      <c r="CH334" s="240" t="str">
        <f t="shared" ca="1" si="535"/>
        <v>-0,800815621151629-0,593925342889885i</v>
      </c>
      <c r="CI334" s="240" t="str">
        <f t="shared" ca="1" si="536"/>
        <v>-0,381543820971412-0,921128267227681i</v>
      </c>
      <c r="CJ334" s="240" t="str">
        <f t="shared" ca="1" si="537"/>
        <v>0,14629351872053-0,986230793672405i</v>
      </c>
      <c r="CK334" s="240" t="str">
        <f t="shared" ca="1" si="538"/>
        <v>0,632504093898915-0,770708468364302i</v>
      </c>
      <c r="CL334" s="240" t="str">
        <f t="shared" ca="1" si="539"/>
        <v>0,938740195838381-0,335886612898839i</v>
      </c>
      <c r="CM334" s="240" t="str">
        <f t="shared" ca="1" si="540"/>
        <v>0,977864552756932+0,1945093531654i</v>
      </c>
      <c r="CN334" s="240" t="str">
        <f t="shared" ca="1" si="541"/>
        <v>0,738744611371241+0,669559087144138i</v>
      </c>
      <c r="CO334" s="240" t="str">
        <f t="shared" ca="1" si="542"/>
        <v>0,289420224556505+0,954090617093051i</v>
      </c>
      <c r="CP334" s="240" t="str">
        <f t="shared" ca="1" si="543"/>
        <v>-0,242256597542542+0,967142550482837i</v>
      </c>
      <c r="CQ334" s="240" t="str">
        <f t="shared" ca="1" si="544"/>
        <v>-0,705001053902693+0,705001053902353i</v>
      </c>
      <c r="CR334" s="240" t="str">
        <f t="shared" ca="1" si="545"/>
        <v>-0,967142550482967+0,242256597542021i</v>
      </c>
      <c r="CS334" s="240" t="str">
        <f t="shared" ca="1" si="546"/>
        <v>-0,954090617093191-0,289420224556043i</v>
      </c>
      <c r="CT334" s="240" t="str">
        <f t="shared" ca="1" si="547"/>
        <v>-0,669559087144495-0,738744611370916i</v>
      </c>
      <c r="CU334" s="240" t="str">
        <f t="shared" ca="1" si="548"/>
        <v>-0,194509353165874-0,977864552756837i</v>
      </c>
      <c r="CV334" s="240" t="str">
        <f t="shared" ca="1" si="549"/>
        <v>0,335886612899344-0,938740195838201i</v>
      </c>
      <c r="CW334" s="240" t="str">
        <f t="shared" ca="1" si="550"/>
        <v>0,770708468364643-0,632504093898501i</v>
      </c>
      <c r="CX334" s="240" t="str">
        <f t="shared" ca="1" si="551"/>
        <v>0,986230793672484-0,14629351872i</v>
      </c>
      <c r="CY334" s="240" t="str">
        <f t="shared" ca="1" si="552"/>
        <v>0,921128267227845+0,381543820971017i</v>
      </c>
      <c r="CZ334" s="240" t="str">
        <f t="shared" ca="1" si="553"/>
        <v>0,593925342890273+0,800815621151341i</v>
      </c>
      <c r="DA334" s="240" t="str">
        <f t="shared" ca="1" si="554"/>
        <v>0,0977252503746249+0,992221118222422i</v>
      </c>
      <c r="DB334" s="240" t="str">
        <f t="shared" ca="1" si="555"/>
        <v>-0,426281856558699+0,901297259940473i</v>
      </c>
      <c r="DC334" s="240" t="str">
        <f t="shared" ca="1" si="556"/>
        <v>-0,828993538964125+0,553915773708487i</v>
      </c>
      <c r="DD334" s="240" t="str">
        <f t="shared" ca="1" si="557"/>
        <v>-0,995821095190342+0,0489215533404752i</v>
      </c>
      <c r="DE334" s="240" t="str">
        <f t="shared" ca="1" si="558"/>
        <v>-0,879294948609177-0,469992941816918i</v>
      </c>
      <c r="DF334" s="240" t="str">
        <f t="shared" ca="1" si="559"/>
        <v>-0,512571772911439-0,855174338729689i</v>
      </c>
      <c r="DG334" s="240" t="str">
        <f t="shared" ca="1" si="560"/>
        <v>-3,23920728022514E-13-0,997022051916274i</v>
      </c>
      <c r="DH334" s="240" t="str">
        <f t="shared" ca="1" si="561"/>
        <v>0,512571772911758-0,855174338729497i</v>
      </c>
      <c r="DI334" s="240" t="str">
        <f t="shared" ca="1" si="562"/>
        <v>0,879294948609353-0,46999294181659i</v>
      </c>
      <c r="DJ334" s="240" t="str">
        <f t="shared" ca="1" si="563"/>
        <v>0,995821095190318+0,0489215533409602i</v>
      </c>
      <c r="DK334" s="240" t="str">
        <f t="shared" ca="1" si="564"/>
        <v>0,828993538963856+0,553915773708891i</v>
      </c>
      <c r="DL334" s="240" t="str">
        <f t="shared" ca="1" si="565"/>
        <v>0,426281856559182+0,901297259940245i</v>
      </c>
      <c r="DM334" s="240" t="str">
        <f t="shared" ca="1" si="566"/>
        <v>-0,097725250374093+0,992221118222475i</v>
      </c>
      <c r="DN334" s="240" t="str">
        <f t="shared" ca="1" si="567"/>
        <v>-0,593925342889799+0,800815621151693i</v>
      </c>
      <c r="DO334" s="240" t="str">
        <f t="shared" ca="1" si="568"/>
        <v>-0,921128267228009+0,381543820970622i</v>
      </c>
      <c r="DP334" s="240" t="str">
        <f t="shared" ca="1" si="569"/>
        <v>-0,986230793672429-0,146293518720368i</v>
      </c>
      <c r="DQ334" s="240" t="str">
        <f t="shared" ca="1" si="570"/>
        <v>-0,770708468364334-0,632504093898876i</v>
      </c>
      <c r="DR334" s="240" t="str">
        <f t="shared" ca="1" si="571"/>
        <v>-0,335886612898887-0,938740195838364i</v>
      </c>
      <c r="DS334" s="240" t="str">
        <f t="shared" ca="1" si="572"/>
        <v>0,19450935316535-0,977864552756942i</v>
      </c>
      <c r="DT334" s="240" t="str">
        <f t="shared" ca="1" si="573"/>
        <v>0,669559087144058-0,738744611371314i</v>
      </c>
      <c r="DU334" s="240" t="str">
        <f t="shared" ca="1" si="574"/>
        <v>0,954090617093315-0,289420224555632i</v>
      </c>
      <c r="DV334" s="240" t="str">
        <f t="shared" ca="1" si="575"/>
        <v>0,967142550482864+0,242256597542438i</v>
      </c>
      <c r="DW334" s="240" t="str">
        <f t="shared" ca="1" si="576"/>
        <v>0,70500105390243+0,705001053902616i</v>
      </c>
      <c r="DX334" s="240" t="str">
        <f t="shared" ca="1" si="577"/>
        <v>0,24225659754218+0,967142550482928i</v>
      </c>
      <c r="DY334" s="240" t="str">
        <f t="shared" ca="1" si="578"/>
        <v>-0,289420224555993+0,954090617093206i</v>
      </c>
      <c r="DZ334" s="240" t="str">
        <f t="shared" ca="1" si="579"/>
        <v>-0,738744611370882+0,669559087144533i</v>
      </c>
      <c r="EA334" s="240" t="str">
        <f t="shared" ca="1" si="580"/>
        <v>-0,977864552756816+0,19450935316598i</v>
      </c>
      <c r="EB334" s="240" t="str">
        <f t="shared" ca="1" si="581"/>
        <v>-0,938740195838237-0,335886612899243i</v>
      </c>
      <c r="EC334" s="240" t="str">
        <f t="shared" ca="1" si="582"/>
        <v>-0,632504093898583-0,770708468364575i</v>
      </c>
      <c r="ED334" s="240" t="str">
        <f t="shared" ca="1" si="583"/>
        <v>-0,146293518720106-0,986230793672468i</v>
      </c>
      <c r="EE334" s="240" t="str">
        <f t="shared" ca="1" si="584"/>
        <v>0,381543820970866-0,921128267227908i</v>
      </c>
      <c r="EF334" s="240" t="str">
        <f t="shared" ca="1" si="585"/>
        <v>0,80081562115131-0,593925342890314i</v>
      </c>
      <c r="EG334" s="240" t="str">
        <f t="shared" ca="1" si="586"/>
        <v>0,992221118222412-0,0977252503747324i</v>
      </c>
      <c r="EH334" s="240" t="str">
        <f t="shared" ca="1" si="587"/>
        <v>0,901297259940083+0,426281856559524i</v>
      </c>
      <c r="EI334" s="240" t="str">
        <f t="shared" ca="1" si="588"/>
        <v>0,553915773708577+0,828993538964065i</v>
      </c>
      <c r="EJ334" s="240" t="str">
        <f t="shared" ca="1" si="589"/>
        <v>0,048921553340583+0,995821095190336i</v>
      </c>
      <c r="EK334" s="240" t="str">
        <f t="shared" ca="1" si="590"/>
        <v>-0,469992941816823+0,879294948609228i</v>
      </c>
      <c r="EL334" s="240" t="str">
        <f t="shared" ca="1" si="591"/>
        <v>-0,855174338729634+0,512571772911532i</v>
      </c>
      <c r="EM334" s="240" t="str">
        <f t="shared" ca="1" si="592"/>
        <v>-0,997022051916274+4,31894304030017E-13i</v>
      </c>
      <c r="EN334" s="240"/>
      <c r="EO334" s="240"/>
      <c r="EP334" s="240"/>
    </row>
    <row r="335" spans="1:146">
      <c r="A335" s="268">
        <f t="shared" si="461"/>
        <v>4.589843749999988E-3</v>
      </c>
      <c r="B335" s="267">
        <v>235</v>
      </c>
      <c r="C335" s="266">
        <f t="shared" si="462"/>
        <v>47000</v>
      </c>
      <c r="N335" s="265">
        <f t="shared" ca="1" si="463"/>
        <v>1.0029367583392603</v>
      </c>
      <c r="O335" s="240">
        <f t="shared" ca="1" si="464"/>
        <v>-0.99706324166073979</v>
      </c>
      <c r="P335" s="240" t="str">
        <f t="shared" ca="1" si="465"/>
        <v>-0,867531755881691-0,491450669353348i</v>
      </c>
      <c r="Q335" s="240" t="str">
        <f t="shared" ca="1" si="466"/>
        <v>-0,512592948671957-0,855209668352043i</v>
      </c>
      <c r="R335" s="240" t="str">
        <f t="shared" ca="1" si="467"/>
        <v>-0,0244691568653602-0,99676294485365i</v>
      </c>
      <c r="S335" s="240" t="str">
        <f t="shared" ca="1" si="468"/>
        <v>0,470012358528062-0,879331274720689i</v>
      </c>
      <c r="T335" s="240" t="str">
        <f t="shared" ca="1" si="469"/>
        <v>0,842372434496482-0,533426461165446i</v>
      </c>
      <c r="U335" s="241" t="str">
        <f t="shared" ca="1" si="470"/>
        <v>0,995862235319945-0,0489235744256845i</v>
      </c>
      <c r="V335" s="240" t="str">
        <f t="shared" ca="1" si="471"/>
        <v>0,89060111728016+0,448290929832796i</v>
      </c>
      <c r="W335" s="240" t="str">
        <f t="shared" ca="1" si="472"/>
        <v>0,553938657504747+0,829027786984767i</v>
      </c>
      <c r="X335" s="240" t="str">
        <f t="shared" ca="1" si="473"/>
        <v>0,0733485222540424+0,994361655613374i</v>
      </c>
      <c r="Y335" s="240" t="str">
        <f t="shared" ca="1" si="474"/>
        <v>-0,426299467444167+0,901334495028256i</v>
      </c>
      <c r="Z335" s="240" t="str">
        <f t="shared" ca="1" si="475"/>
        <v>-0,815183764133522+0,574117181909865i</v>
      </c>
      <c r="AA335" s="240" t="str">
        <f t="shared" ca="1" si="476"/>
        <v>-0,992262109627041+0,0977292876752796i</v>
      </c>
      <c r="AB335" s="240" t="str">
        <f t="shared" ca="1" si="477"/>
        <v>-0,911524942579657-0,404051218196625i</v>
      </c>
      <c r="AC335" s="240" t="str">
        <f t="shared" ca="1" si="478"/>
        <v>-0,593949879592232-0,800848705064444i</v>
      </c>
      <c r="AD335" s="240" t="str">
        <f t="shared" ca="1" si="479"/>
        <v>-0,122051184628039-0,989564862048928i</v>
      </c>
      <c r="AE335" s="240" t="str">
        <f t="shared" ca="1" si="480"/>
        <v>0,381559583603772-0,921166321589722i</v>
      </c>
      <c r="AF335" s="240" t="str">
        <f t="shared" ca="1" si="481"/>
        <v>0,786031244681036-0,613424804076428i</v>
      </c>
      <c r="AG335" s="240" t="str">
        <f t="shared" ca="1" si="482"/>
        <v>0,986271537600171-0,146299562510686i</v>
      </c>
      <c r="AH335" s="240" t="str">
        <f t="shared" ca="1" si="483"/>
        <v>0,930252824452219+0,358838111785374i</v>
      </c>
      <c r="AI335" s="240" t="str">
        <f t="shared" ca="1" si="484"/>
        <v>0,632530224395836+0,770740308467629i</v>
      </c>
      <c r="AJ335" s="240" t="str">
        <f t="shared" ca="1" si="485"/>
        <v>0,170459815007566+0,982384120056207i</v>
      </c>
      <c r="AK335" s="240" t="str">
        <f t="shared" ca="1" si="486"/>
        <v>-0,335900489306089+0,938778977797731i</v>
      </c>
      <c r="AL335" s="240" t="str">
        <f t="shared" ca="1" si="487"/>
        <v>-0,754985107112108+0,651254632160065i</v>
      </c>
      <c r="AM335" s="240" t="str">
        <f t="shared" ca="1" si="488"/>
        <v>-0,977904951052032+0,194517388885789i</v>
      </c>
      <c r="AN335" s="240" t="str">
        <f t="shared" ca="1" si="489"/>
        <v>-0,946739645790227-0,312760532932174i</v>
      </c>
      <c r="AO335" s="240" t="str">
        <f t="shared" ca="1" si="490"/>
        <v>-0,669586748485851-0,738775130958785i</v>
      </c>
      <c r="AP335" s="240" t="str">
        <f t="shared" ca="1" si="491"/>
        <v>-0,218457792762408-0,972836728671569i</v>
      </c>
      <c r="AQ335" s="240" t="str">
        <f t="shared" ca="1" si="492"/>
        <v>0,289432181308064-0,954130033220985i</v>
      </c>
      <c r="AR335" s="240" t="str">
        <f t="shared" ca="1" si="493"/>
        <v>0,289432181308064-0,954130033220985i</v>
      </c>
      <c r="AS335" s="240" t="str">
        <f t="shared" ca="1" si="494"/>
        <v>0,967182505822465-0,242266605833329i</v>
      </c>
      <c r="AT335" s="240" t="str">
        <f t="shared" ca="1" si="495"/>
        <v>0,960945688396944+0,265929486560528i</v>
      </c>
      <c r="AU335" s="240" t="str">
        <f t="shared" ca="1" si="496"/>
        <v>0,705030179449905+0,705030179450396i</v>
      </c>
      <c r="AV335" s="240" t="str">
        <f t="shared" ca="1" si="497"/>
        <v>0,265929486559857+0,96094568839713i</v>
      </c>
      <c r="AW335" s="240" t="str">
        <f t="shared" ca="1" si="498"/>
        <v>-0,242266605834032+0,967182505822288i</v>
      </c>
      <c r="AX335" s="240" t="str">
        <f t="shared" ca="1" si="499"/>
        <v>-0,687515530792336+0,722120144290655i</v>
      </c>
      <c r="AY335" s="240" t="str">
        <f t="shared" ca="1" si="500"/>
        <v>-0,954130033221188+0,289432181307398i</v>
      </c>
      <c r="AZ335" s="240" t="str">
        <f t="shared" ca="1" si="501"/>
        <v>-0,972836728671417-0,218457792763087i</v>
      </c>
      <c r="BA335" s="240" t="str">
        <f t="shared" ca="1" si="502"/>
        <v>-0,738775130958317-0,669586748486366i</v>
      </c>
      <c r="BB335" s="240" t="str">
        <f t="shared" ca="1" si="503"/>
        <v>-0,312760532931486-0,946739645790454i</v>
      </c>
      <c r="BC335" s="240" t="str">
        <f t="shared" ca="1" si="504"/>
        <v>0,194517388886472-0,977904951051896i</v>
      </c>
      <c r="BD335" s="240" t="str">
        <f t="shared" ca="1" si="505"/>
        <v>0,651254632160592-0,754985107111653i</v>
      </c>
      <c r="BE335" s="240" t="str">
        <f t="shared" ca="1" si="506"/>
        <v>0,938778977797965-0,335900489305433i</v>
      </c>
      <c r="BF335" s="240" t="str">
        <f t="shared" ca="1" si="507"/>
        <v>0,982384120056086+0,170459815008266i</v>
      </c>
      <c r="BG335" s="240" t="str">
        <f t="shared" ca="1" si="508"/>
        <v>0,770740308467179+0,632530224396386i</v>
      </c>
      <c r="BH335" s="240" t="str">
        <f t="shared" ca="1" si="509"/>
        <v>0,358838111784698+0,930252824452479i</v>
      </c>
      <c r="BI335" s="240" t="str">
        <f t="shared" ca="1" si="510"/>
        <v>-0,146299562511374+0,986271537600069i</v>
      </c>
      <c r="BJ335" s="240" t="str">
        <f t="shared" ca="1" si="511"/>
        <v>-0,613424804076028+0,786031244681349i</v>
      </c>
      <c r="BK335" s="240" t="str">
        <f t="shared" ca="1" si="512"/>
        <v>-0,921166321589538+0,381559583604216i</v>
      </c>
      <c r="BL335" s="240" t="str">
        <f t="shared" ca="1" si="513"/>
        <v>-0,989564862048991-0,122051184627535i</v>
      </c>
      <c r="BM335" s="240" t="str">
        <f t="shared" ca="1" si="514"/>
        <v>-0,800848705064678-0,593949879591915i</v>
      </c>
      <c r="BN335" s="240" t="str">
        <f t="shared" ca="1" si="515"/>
        <v>-0,404051218197051-0,911524942579468i</v>
      </c>
      <c r="BO335" s="240" t="str">
        <f t="shared" ca="1" si="516"/>
        <v>0,0977292876748727-0,992262109627081i</v>
      </c>
      <c r="BP335" s="240" t="str">
        <f t="shared" ca="1" si="517"/>
        <v>0,574117181909554-0,815183764133741i</v>
      </c>
      <c r="BQ335" s="240" t="str">
        <f t="shared" ca="1" si="518"/>
        <v>0,901334495028078-0,426299467444544i</v>
      </c>
      <c r="BR335" s="240" t="str">
        <f t="shared" ca="1" si="519"/>
        <v>0,994361655613403+0,0733485222536487i</v>
      </c>
      <c r="BS335" s="240" t="str">
        <f t="shared" ca="1" si="520"/>
        <v>0,829027786984975+0,553938657504437i</v>
      </c>
      <c r="BT335" s="240" t="str">
        <f t="shared" ca="1" si="521"/>
        <v>0,448290929833162+0,890601117279977i</v>
      </c>
      <c r="BU335" s="240" t="str">
        <f t="shared" ca="1" si="522"/>
        <v>-0,0489235744252973+0,995862235319964i</v>
      </c>
      <c r="BV335" s="240" t="str">
        <f t="shared" ca="1" si="523"/>
        <v>-0,533426461165092+0,842372434496708i</v>
      </c>
      <c r="BW335" s="240" t="str">
        <f t="shared" ca="1" si="524"/>
        <v>-0,879331274720548+0,470012358528326i</v>
      </c>
      <c r="BX335" s="240" t="str">
        <f t="shared" ca="1" si="525"/>
        <v>-0,996762944853657-0,0244691568650824i</v>
      </c>
      <c r="BY335" s="240" t="str">
        <f t="shared" ca="1" si="526"/>
        <v>-0,855209668352203-0,51259294867169i</v>
      </c>
      <c r="BZ335" s="240" t="str">
        <f t="shared" ca="1" si="527"/>
        <v>-0,491450669353608-0,867531755881543i</v>
      </c>
      <c r="CA335" s="240" t="str">
        <f t="shared" ca="1" si="528"/>
        <v>-2,67258059016434E-13-0,99706324166074i</v>
      </c>
      <c r="CB335" s="240" t="str">
        <f t="shared" ca="1" si="529"/>
        <v>0,491450669353094-0,867531755881834i</v>
      </c>
      <c r="CC335" s="240" t="str">
        <f t="shared" ca="1" si="530"/>
        <v>0,855209668351899-0,512592948672197i</v>
      </c>
      <c r="CD335" s="240" t="str">
        <f t="shared" ca="1" si="531"/>
        <v>0,996762944853642-0,0244691568656734i</v>
      </c>
      <c r="CE335" s="240" t="str">
        <f t="shared" ca="1" si="532"/>
        <v>0,879331274720827+0,470012358527805i</v>
      </c>
      <c r="CF335" s="240" t="str">
        <f t="shared" ca="1" si="533"/>
        <v>0,533426461165592+0,842372434496391i</v>
      </c>
      <c r="CG335" s="240" t="str">
        <f t="shared" ca="1" si="534"/>
        <v>0,0489235744258877+0,995862235319935i</v>
      </c>
      <c r="CH335" s="240" t="str">
        <f t="shared" ca="1" si="535"/>
        <v>-0,448290929832634+0,890601117280242i</v>
      </c>
      <c r="CI335" s="240" t="str">
        <f t="shared" ca="1" si="536"/>
        <v>-0,829027786984646+0,553938657504928i</v>
      </c>
      <c r="CJ335" s="240" t="str">
        <f t="shared" ca="1" si="537"/>
        <v>-0,99436165561336+0,0733485222542384i</v>
      </c>
      <c r="CK335" s="240" t="str">
        <f t="shared" ca="1" si="538"/>
        <v>-0,901334495028332-0,42629946744401i</v>
      </c>
      <c r="CL335" s="240" t="str">
        <f t="shared" ca="1" si="539"/>
        <v>-0,574117181910038-0,8151837641334i</v>
      </c>
      <c r="CM335" s="240" t="str">
        <f t="shared" ca="1" si="540"/>
        <v>-0,097729287675461-0,992262109627023i</v>
      </c>
      <c r="CN335" s="240" t="str">
        <f t="shared" ca="1" si="541"/>
        <v>0,404051218196511-0,911524942579707i</v>
      </c>
      <c r="CO335" s="240" t="str">
        <f t="shared" ca="1" si="542"/>
        <v>0,800848705064326-0,59394987959239i</v>
      </c>
      <c r="CP335" s="240" t="str">
        <f t="shared" ca="1" si="543"/>
        <v>0,989564862048918-0,122051184628122i</v>
      </c>
      <c r="CQ335" s="240" t="str">
        <f t="shared" ca="1" si="544"/>
        <v>0,921166321589765+0,381559583603669i</v>
      </c>
      <c r="CR335" s="240" t="str">
        <f t="shared" ca="1" si="545"/>
        <v>0,613424804076494+0,786031244680985i</v>
      </c>
      <c r="CS335" s="240" t="str">
        <f t="shared" ca="1" si="546"/>
        <v>0,14629956251095+0,986271537600132i</v>
      </c>
      <c r="CT335" s="240" t="str">
        <f t="shared" ca="1" si="547"/>
        <v>-0,358838111785099+0,930252824452325i</v>
      </c>
      <c r="CU335" s="240" t="str">
        <f t="shared" ca="1" si="548"/>
        <v>-0,770740308467451+0,632530224396054i</v>
      </c>
      <c r="CV335" s="240" t="str">
        <f t="shared" ca="1" si="549"/>
        <v>-0,982384120056155+0,170459815007871i</v>
      </c>
      <c r="CW335" s="240" t="str">
        <f t="shared" ca="1" si="550"/>
        <v>-0,938778977797831-0,33590048930581i</v>
      </c>
      <c r="CX335" s="240" t="str">
        <f t="shared" ca="1" si="551"/>
        <v>-0,651254632160267-0,754985107111934i</v>
      </c>
      <c r="CY335" s="240" t="str">
        <f t="shared" ca="1" si="552"/>
        <v>-0,194517388886079-0,977904951051974i</v>
      </c>
      <c r="CZ335" s="240" t="str">
        <f t="shared" ca="1" si="553"/>
        <v>0,312760532931839-0,946739645790338i</v>
      </c>
      <c r="DA335" s="240" t="str">
        <f t="shared" ca="1" si="554"/>
        <v>0,738775130958605-0,669586748486048i</v>
      </c>
      <c r="DB335" s="240" t="str">
        <f t="shared" ca="1" si="555"/>
        <v>0,972836728671504-0,218457792762696i</v>
      </c>
      <c r="DC335" s="240" t="str">
        <f t="shared" ca="1" si="556"/>
        <v>0,954130033221079+0,289432181307754i</v>
      </c>
      <c r="DD335" s="240" t="str">
        <f t="shared" ca="1" si="557"/>
        <v>0,687515530792004+0,72212014429097i</v>
      </c>
      <c r="DE335" s="240" t="str">
        <f t="shared" ca="1" si="558"/>
        <v>0,242266605833616+0,967182505822393i</v>
      </c>
      <c r="DF335" s="240" t="str">
        <f t="shared" ca="1" si="559"/>
        <v>-0,265929486560215+0,960945688397031i</v>
      </c>
      <c r="DG335" s="240" t="str">
        <f t="shared" ca="1" si="560"/>
        <v>-0,705030179450228+0,705030179450073i</v>
      </c>
      <c r="DH335" s="240" t="str">
        <f t="shared" ca="1" si="561"/>
        <v>-0,960945688397059+0,265929486560115i</v>
      </c>
      <c r="DI335" s="240" t="str">
        <f t="shared" ca="1" si="562"/>
        <v>-0,967182505822367-0,242266605833718i</v>
      </c>
      <c r="DJ335" s="240" t="str">
        <f t="shared" ca="1" si="563"/>
        <v>-0,722120144290898-0,68751553079208i</v>
      </c>
      <c r="DK335" s="240" t="str">
        <f t="shared" ca="1" si="564"/>
        <v>-0,289432181307654-0,95413003322111i</v>
      </c>
      <c r="DL335" s="240" t="str">
        <f t="shared" ca="1" si="565"/>
        <v>0,218457792762799-0,972836728671482i</v>
      </c>
      <c r="DM335" s="240" t="str">
        <f t="shared" ca="1" si="566"/>
        <v>0,669586748486126-0,738775130958535i</v>
      </c>
      <c r="DN335" s="240" t="str">
        <f t="shared" ca="1" si="567"/>
        <v>0,946739645790371-0,312760532931739i</v>
      </c>
      <c r="DO335" s="240" t="str">
        <f t="shared" ca="1" si="568"/>
        <v>0,977904951051954+0,194517388886183i</v>
      </c>
      <c r="DP335" s="240" t="str">
        <f t="shared" ca="1" si="569"/>
        <v>0,754985107111865+0,651254632160347i</v>
      </c>
      <c r="DQ335" s="240" t="str">
        <f t="shared" ca="1" si="570"/>
        <v>0,335900489305658+0,938778977797886i</v>
      </c>
      <c r="DR335" s="240" t="str">
        <f t="shared" ca="1" si="571"/>
        <v>-0,170459815007975+0,982384120056137i</v>
      </c>
      <c r="DS335" s="240" t="str">
        <f t="shared" ca="1" si="572"/>
        <v>-0,632530224396135+0,770740308467384i</v>
      </c>
      <c r="DT335" s="240" t="str">
        <f t="shared" ca="1" si="573"/>
        <v>-0,930252824452383+0,358838111784947i</v>
      </c>
      <c r="DU335" s="240" t="str">
        <f t="shared" ca="1" si="574"/>
        <v>-0,986271537600108-0,14629956251111i</v>
      </c>
      <c r="DV335" s="240" t="str">
        <f t="shared" ca="1" si="575"/>
        <v>-0,78603124468092-0,613424804076577i</v>
      </c>
      <c r="DW335" s="240" t="str">
        <f t="shared" ca="1" si="576"/>
        <v>-0,381559583603625-0,921166321589783i</v>
      </c>
      <c r="DX335" s="240" t="str">
        <f t="shared" ca="1" si="577"/>
        <v>0,122051184628282-0,989564862048898i</v>
      </c>
      <c r="DY335" s="240" t="str">
        <f t="shared" ca="1" si="578"/>
        <v>0,593949879592475-0,800848705064264i</v>
      </c>
      <c r="DZ335" s="240" t="str">
        <f t="shared" ca="1" si="579"/>
        <v>0,911524942579727-0,404051218196466i</v>
      </c>
      <c r="EA335" s="240" t="str">
        <f t="shared" ca="1" si="580"/>
        <v>0,992262109627007+0,097729287675622i</v>
      </c>
      <c r="EB335" s="240" t="str">
        <f t="shared" ca="1" si="581"/>
        <v>0,81518376413334+0,574117181910124i</v>
      </c>
      <c r="EC335" s="240" t="str">
        <f t="shared" ca="1" si="582"/>
        <v>0,426299467443914+0,901334495028376i</v>
      </c>
      <c r="ED335" s="240" t="str">
        <f t="shared" ca="1" si="583"/>
        <v>-0,0733485222543996+0,994361655613348i</v>
      </c>
      <c r="EE335" s="240" t="str">
        <f t="shared" ca="1" si="584"/>
        <v>-0,553938657505016+0,829027786984589i</v>
      </c>
      <c r="EF335" s="240" t="str">
        <f t="shared" ca="1" si="585"/>
        <v>-0,89060111728029+0,44829092983254i</v>
      </c>
      <c r="EG335" s="240" t="str">
        <f t="shared" ca="1" si="586"/>
        <v>-0,995862235319932-0,0489235744259361i</v>
      </c>
      <c r="EH335" s="240" t="str">
        <f t="shared" ca="1" si="587"/>
        <v>-0,842372434496305-0,533426461165728i</v>
      </c>
      <c r="EI335" s="240" t="str">
        <f t="shared" ca="1" si="588"/>
        <v>-0,470012358527712-0,879331274720876i</v>
      </c>
      <c r="EJ335" s="240" t="str">
        <f t="shared" ca="1" si="589"/>
        <v>0,0244691568657218-0,996762944853641i</v>
      </c>
      <c r="EK335" s="240" t="str">
        <f t="shared" ca="1" si="590"/>
        <v>0,512592948672336-0,855209668351816i</v>
      </c>
      <c r="EL335" s="240" t="str">
        <f t="shared" ca="1" si="591"/>
        <v>0,867531755881886-0,491450669353002i</v>
      </c>
      <c r="EM335" s="240" t="str">
        <f t="shared" ca="1" si="592"/>
        <v>0,99706324166074+3,72307617590117E-13i</v>
      </c>
      <c r="EN335" s="240"/>
      <c r="EO335" s="240"/>
      <c r="EP335" s="240"/>
    </row>
    <row r="336" spans="1:146">
      <c r="A336" s="268">
        <f t="shared" si="461"/>
        <v>4.6093749999999876E-3</v>
      </c>
      <c r="B336" s="267">
        <v>236</v>
      </c>
      <c r="C336" s="266">
        <f t="shared" si="462"/>
        <v>47200</v>
      </c>
      <c r="N336" s="265">
        <f t="shared" ca="1" si="463"/>
        <v>1.002898395529779</v>
      </c>
      <c r="O336" s="240">
        <f t="shared" ca="1" si="464"/>
        <v>-0.997101604470221</v>
      </c>
      <c r="P336" s="240" t="str">
        <f t="shared" ca="1" si="465"/>
        <v>-0,87936510769815-0,47003044263123i</v>
      </c>
      <c r="Q336" s="240" t="str">
        <f t="shared" ca="1" si="466"/>
        <v>-0,553959970739771-0,82905968449508i</v>
      </c>
      <c r="R336" s="240" t="str">
        <f t="shared" ca="1" si="467"/>
        <v>-0,0977330478881426-0,99230028770911i</v>
      </c>
      <c r="S336" s="240" t="str">
        <f t="shared" ca="1" si="468"/>
        <v>0,381574264415426-0,921201764204192i</v>
      </c>
      <c r="T336" s="240" t="str">
        <f t="shared" ca="1" si="469"/>
        <v>0,770769963320242-0,632554561504698i</v>
      </c>
      <c r="U336" s="241" t="str">
        <f t="shared" ca="1" si="470"/>
        <v>0,977942576730833-0,194524873098909i</v>
      </c>
      <c r="V336" s="240" t="str">
        <f t="shared" ca="1" si="471"/>
        <v>0,954166744140866+0,289443317443518i</v>
      </c>
      <c r="W336" s="240" t="str">
        <f t="shared" ca="1" si="472"/>
        <v>0,705057306052843+0,705057306052917i</v>
      </c>
      <c r="X336" s="240" t="str">
        <f t="shared" ca="1" si="473"/>
        <v>0,289443317443513+0,954166744140867i</v>
      </c>
      <c r="Y336" s="240" t="str">
        <f t="shared" ca="1" si="474"/>
        <v>-0,194524873098907+0,977942576730834i</v>
      </c>
      <c r="Z336" s="240" t="str">
        <f t="shared" ca="1" si="475"/>
        <v>-0,632554561504699+0,770769963320241i</v>
      </c>
      <c r="AA336" s="240" t="str">
        <f t="shared" ca="1" si="476"/>
        <v>-0,92120176420419+0,381574264415431i</v>
      </c>
      <c r="AB336" s="240" t="str">
        <f t="shared" ca="1" si="477"/>
        <v>-0,99230028770911-0,0977330478881444i</v>
      </c>
      <c r="AC336" s="240" t="str">
        <f t="shared" ca="1" si="478"/>
        <v>-0,829059684495076-0,553959970739777i</v>
      </c>
      <c r="AD336" s="240" t="str">
        <f t="shared" ca="1" si="479"/>
        <v>-0,470030442631213-0,879365107698159i</v>
      </c>
      <c r="AE336" s="240" t="str">
        <f t="shared" ca="1" si="480"/>
        <v>5,37492085048325E-15-0,997101604470221i</v>
      </c>
      <c r="AF336" s="240" t="str">
        <f t="shared" ca="1" si="481"/>
        <v>0,47003044263121-0,879365107698161i</v>
      </c>
      <c r="AG336" s="240" t="str">
        <f t="shared" ca="1" si="482"/>
        <v>0,829059684495248-0,55395997073952i</v>
      </c>
      <c r="AH336" s="240" t="str">
        <f t="shared" ca="1" si="483"/>
        <v>0,992300287709149-0,097733047887753i</v>
      </c>
      <c r="AI336" s="240" t="str">
        <f t="shared" ca="1" si="484"/>
        <v>0,921201764204343+0,381574264415062i</v>
      </c>
      <c r="AJ336" s="240" t="str">
        <f t="shared" ca="1" si="485"/>
        <v>0,632554561504856+0,770769963320113i</v>
      </c>
      <c r="AK336" s="240" t="str">
        <f t="shared" ca="1" si="486"/>
        <v>0,194524873098903+0,977942576730834i</v>
      </c>
      <c r="AL336" s="240" t="str">
        <f t="shared" ca="1" si="487"/>
        <v>-0,289443317443713+0,954166744140807i</v>
      </c>
      <c r="AM336" s="240" t="str">
        <f t="shared" ca="1" si="488"/>
        <v>-0,705057306053136+0,705057306052624i</v>
      </c>
      <c r="AN336" s="240" t="str">
        <f t="shared" ca="1" si="489"/>
        <v>-0,954166744140721+0,289443317443996i</v>
      </c>
      <c r="AO336" s="240" t="str">
        <f t="shared" ca="1" si="490"/>
        <v>-0,977942576730892-0,194524873098614i</v>
      </c>
      <c r="AP336" s="240" t="str">
        <f t="shared" ca="1" si="491"/>
        <v>-0,770769963320301-0,632554561504628i</v>
      </c>
      <c r="AQ336" s="240" t="str">
        <f t="shared" ca="1" si="492"/>
        <v>-0,381574264415322-0,921201764204235i</v>
      </c>
      <c r="AR336" s="240" t="str">
        <f t="shared" ca="1" si="493"/>
        <v>-0,381574264415322-0,921201764204235i</v>
      </c>
      <c r="AS336" s="240" t="str">
        <f t="shared" ca="1" si="494"/>
        <v>0,553959970740099-0,829059684494861i</v>
      </c>
      <c r="AT336" s="240" t="str">
        <f t="shared" ca="1" si="495"/>
        <v>0,879365107697974-0,470030442631558i</v>
      </c>
      <c r="AU336" s="240" t="str">
        <f t="shared" ca="1" si="496"/>
        <v>0,997101604470221-1,8762548282293E-13i</v>
      </c>
      <c r="AV336" s="240" t="str">
        <f t="shared" ca="1" si="497"/>
        <v>0,879365107698165+0,470030442631202i</v>
      </c>
      <c r="AW336" s="240" t="str">
        <f t="shared" ca="1" si="498"/>
        <v>0,55395997073961+0,829059684495187i</v>
      </c>
      <c r="AX336" s="240" t="str">
        <f t="shared" ca="1" si="499"/>
        <v>0,0977330478878464+0,99230028770914i</v>
      </c>
      <c r="AY336" s="240" t="str">
        <f t="shared" ca="1" si="500"/>
        <v>-0,381574264414975+0,921201764204378i</v>
      </c>
      <c r="AZ336" s="240" t="str">
        <f t="shared" ca="1" si="501"/>
        <v>-0,770769963320045+0,63255456150494i</v>
      </c>
      <c r="BA336" s="240" t="str">
        <f t="shared" ca="1" si="502"/>
        <v>-0,977942576730813+0,19452487309901i</v>
      </c>
      <c r="BB336" s="240" t="str">
        <f t="shared" ca="1" si="503"/>
        <v>-0,954166744140838-0,28944331744361i</v>
      </c>
      <c r="BC336" s="240" t="str">
        <f t="shared" ca="1" si="504"/>
        <v>-0,7050573060527-0,70505730605306i</v>
      </c>
      <c r="BD336" s="240" t="str">
        <f t="shared" ca="1" si="505"/>
        <v>-0,289443317443124-0,954166744140985i</v>
      </c>
      <c r="BE336" s="240" t="str">
        <f t="shared" ca="1" si="506"/>
        <v>0,194524873098507-0,977942576730913i</v>
      </c>
      <c r="BF336" s="240" t="str">
        <f t="shared" ca="1" si="507"/>
        <v>0,632554561504544-0,77076996332037i</v>
      </c>
      <c r="BG336" s="240" t="str">
        <f t="shared" ca="1" si="508"/>
        <v>0,921201764204194-0,381574264415421i</v>
      </c>
      <c r="BH336" s="240" t="str">
        <f t="shared" ca="1" si="509"/>
        <v>0,99230028770909+0,0977330478883526i</v>
      </c>
      <c r="BI336" s="240" t="str">
        <f t="shared" ca="1" si="510"/>
        <v>0,829059684494905+0,553959970740033i</v>
      </c>
      <c r="BJ336" s="240" t="str">
        <f t="shared" ca="1" si="511"/>
        <v>0,470030442631654+0,879365107697923i</v>
      </c>
      <c r="BK336" s="240" t="str">
        <f t="shared" ca="1" si="512"/>
        <v>2,95607890271815E-13+0,997101604470221i</v>
      </c>
      <c r="BL336" s="240" t="str">
        <f t="shared" ca="1" si="513"/>
        <v>-0,470030442631132+0,879365107698203i</v>
      </c>
      <c r="BM336" s="240" t="str">
        <f t="shared" ca="1" si="514"/>
        <v>-0,829059684495143+0,553959970739676i</v>
      </c>
      <c r="BN336" s="240" t="str">
        <f t="shared" ca="1" si="515"/>
        <v>-0,992300287709132+0,0977330478879256i</v>
      </c>
      <c r="BO336" s="240" t="str">
        <f t="shared" ca="1" si="516"/>
        <v>-0,921201764204029-0,381574264415817i</v>
      </c>
      <c r="BP336" s="240" t="str">
        <f t="shared" ca="1" si="517"/>
        <v>-0,632554561505-0,770769963319995i</v>
      </c>
      <c r="BQ336" s="240" t="str">
        <f t="shared" ca="1" si="518"/>
        <v>-0,194524873099088-0,977942576730798i</v>
      </c>
      <c r="BR336" s="240" t="str">
        <f t="shared" ca="1" si="519"/>
        <v>0,289443317443533-0,954166744140861i</v>
      </c>
      <c r="BS336" s="240" t="str">
        <f t="shared" ca="1" si="520"/>
        <v>0,705057306053003-0,705057306052757i</v>
      </c>
      <c r="BT336" s="240" t="str">
        <f t="shared" ca="1" si="521"/>
        <v>0,954166744140945-0,289443317443253i</v>
      </c>
      <c r="BU336" s="240" t="str">
        <f t="shared" ca="1" si="522"/>
        <v>0,977942576730929+0,19452487309843i</v>
      </c>
      <c r="BV336" s="240" t="str">
        <f t="shared" ca="1" si="523"/>
        <v>0,770769963320419+0,632554561504482i</v>
      </c>
      <c r="BW336" s="240" t="str">
        <f t="shared" ca="1" si="524"/>
        <v>0,381574264415495+0,921201764204163i</v>
      </c>
      <c r="BX336" s="240" t="str">
        <f t="shared" ca="1" si="525"/>
        <v>-0,0977330478882733+0,992300287709097i</v>
      </c>
      <c r="BY336" s="240" t="str">
        <f t="shared" ca="1" si="526"/>
        <v>-0,553959970739919+0,829059684494981i</v>
      </c>
      <c r="BZ336" s="240" t="str">
        <f t="shared" ca="1" si="527"/>
        <v>-0,87936510769834+0,470030442630874i</v>
      </c>
      <c r="CA336" s="240" t="str">
        <f t="shared" ca="1" si="528"/>
        <v>-0,997101604470221+3,75250965645858E-13i</v>
      </c>
      <c r="CB336" s="240" t="str">
        <f t="shared" ca="1" si="529"/>
        <v>-0,879365107698239-0,470030442631063i</v>
      </c>
      <c r="CC336" s="240" t="str">
        <f t="shared" ca="1" si="530"/>
        <v>-0,55395997073979-0,829059684495067i</v>
      </c>
      <c r="CD336" s="240" t="str">
        <f t="shared" ca="1" si="531"/>
        <v>-0,0977330478880613-0,992300287709118i</v>
      </c>
      <c r="CE336" s="240" t="str">
        <f t="shared" ca="1" si="532"/>
        <v>0,381574264415692-0,921201764204082i</v>
      </c>
      <c r="CF336" s="240" t="str">
        <f t="shared" ca="1" si="533"/>
        <v>0,770769963319944-0,632554561505062i</v>
      </c>
      <c r="CG336" s="240" t="str">
        <f t="shared" ca="1" si="534"/>
        <v>0,977942576730771-0,194524873099221i</v>
      </c>
      <c r="CH336" s="240" t="str">
        <f t="shared" ca="1" si="535"/>
        <v>0,9541667441409+0,289443317443403i</v>
      </c>
      <c r="CI336" s="240" t="str">
        <f t="shared" ca="1" si="536"/>
        <v>0,705057306052853+0,705057306052907i</v>
      </c>
      <c r="CJ336" s="240" t="str">
        <f t="shared" ca="1" si="537"/>
        <v>0,28944331744333+0,954166744140922i</v>
      </c>
      <c r="CK336" s="240" t="str">
        <f t="shared" ca="1" si="538"/>
        <v>-0,194524873099297+0,977942576730757i</v>
      </c>
      <c r="CL336" s="240" t="str">
        <f t="shared" ca="1" si="539"/>
        <v>-0,632554561504377+0,770769963320506i</v>
      </c>
      <c r="CM336" s="240" t="str">
        <f t="shared" ca="1" si="540"/>
        <v>-0,921201764204111+0,381574264415621i</v>
      </c>
      <c r="CN336" s="240" t="str">
        <f t="shared" ca="1" si="541"/>
        <v>-0,992300287709111-0,0977330478881376i</v>
      </c>
      <c r="CO336" s="240" t="str">
        <f t="shared" ca="1" si="542"/>
        <v>-0,829059684495024-0,553959970739853i</v>
      </c>
      <c r="CP336" s="240" t="str">
        <f t="shared" ca="1" si="543"/>
        <v>-0,470030442630945-0,879365107698302i</v>
      </c>
      <c r="CQ336" s="240" t="str">
        <f t="shared" ca="1" si="544"/>
        <v>-5,11572705169587E-13-0,997101604470221i</v>
      </c>
      <c r="CR336" s="240" t="str">
        <f t="shared" ca="1" si="545"/>
        <v>0,470030442630942-0,879365107698304i</v>
      </c>
      <c r="CS336" s="240" t="str">
        <f t="shared" ca="1" si="546"/>
        <v>0,829059684495023-0,553959970739855i</v>
      </c>
      <c r="CT336" s="240" t="str">
        <f t="shared" ca="1" si="547"/>
        <v>0,992300287709111-0,0977330478881405i</v>
      </c>
      <c r="CU336" s="240" t="str">
        <f t="shared" ca="1" si="548"/>
        <v>0,921201764204112+0,381574264415618i</v>
      </c>
      <c r="CV336" s="240" t="str">
        <f t="shared" ca="1" si="549"/>
        <v>0,632554561504379+0,770769963320504i</v>
      </c>
      <c r="CW336" s="240" t="str">
        <f t="shared" ca="1" si="550"/>
        <v>0,194524873099299+0,977942576730756i</v>
      </c>
      <c r="CX336" s="240" t="str">
        <f t="shared" ca="1" si="551"/>
        <v>-0,289443317443327+0,954166744140923i</v>
      </c>
      <c r="CY336" s="240" t="str">
        <f t="shared" ca="1" si="552"/>
        <v>-0,705057306052851+0,705057306052909i</v>
      </c>
      <c r="CZ336" s="240" t="str">
        <f t="shared" ca="1" si="553"/>
        <v>-0,954166744140884+0,289443317443461i</v>
      </c>
      <c r="DA336" s="240" t="str">
        <f t="shared" ca="1" si="554"/>
        <v>-0,977942576730772-0,194524873099218i</v>
      </c>
      <c r="DB336" s="240" t="str">
        <f t="shared" ca="1" si="555"/>
        <v>-0,770769963319946-0,63255456150506i</v>
      </c>
      <c r="DC336" s="240" t="str">
        <f t="shared" ca="1" si="556"/>
        <v>-0,381574264415695-0,92120176420408i</v>
      </c>
      <c r="DD336" s="240" t="str">
        <f t="shared" ca="1" si="557"/>
        <v>0,0977330478880019-0,992300287709124i</v>
      </c>
      <c r="DE336" s="240" t="str">
        <f t="shared" ca="1" si="558"/>
        <v>0,553959970739787-0,829059684495069i</v>
      </c>
      <c r="DF336" s="240" t="str">
        <f t="shared" ca="1" si="559"/>
        <v>0,879365107698238-0,470030442631065i</v>
      </c>
      <c r="DG336" s="240" t="str">
        <f t="shared" ca="1" si="560"/>
        <v>0,997101604470221+4,29000174150691E-13i</v>
      </c>
      <c r="DH336" s="240" t="str">
        <f t="shared" ca="1" si="561"/>
        <v>0,879365107698368+0,470030442630821i</v>
      </c>
      <c r="DI336" s="240" t="str">
        <f t="shared" ca="1" si="562"/>
        <v>0,553959970739921+0,829059684494979i</v>
      </c>
      <c r="DJ336" s="240" t="str">
        <f t="shared" ca="1" si="563"/>
        <v>0,0977330478882762+0,992300287709097i</v>
      </c>
      <c r="DK336" s="240" t="str">
        <f t="shared" ca="1" si="564"/>
        <v>-0,381574264415545+0,921201764204143i</v>
      </c>
      <c r="DL336" s="240" t="str">
        <f t="shared" ca="1" si="565"/>
        <v>-0,770769963320417+0,632554561504485i</v>
      </c>
      <c r="DM336" s="240" t="str">
        <f t="shared" ca="1" si="566"/>
        <v>-0,977942576730939+0,194524873098377i</v>
      </c>
      <c r="DN336" s="240" t="str">
        <f t="shared" ca="1" si="567"/>
        <v>-0,954166744140963-0,289443317443196i</v>
      </c>
      <c r="DO336" s="240" t="str">
        <f t="shared" ca="1" si="568"/>
        <v>-0,705057306052965-0,705057306052795i</v>
      </c>
      <c r="DP336" s="240" t="str">
        <f t="shared" ca="1" si="569"/>
        <v>-0,289443317443536-0,95416674414086i</v>
      </c>
      <c r="DQ336" s="240" t="str">
        <f t="shared" ca="1" si="570"/>
        <v>0,194524873099141-0,977942576730787i</v>
      </c>
      <c r="DR336" s="240" t="str">
        <f t="shared" ca="1" si="571"/>
        <v>0,632554561504998-0,770769963319996i</v>
      </c>
      <c r="DS336" s="240" t="str">
        <f t="shared" ca="1" si="572"/>
        <v>0,92120176420405-0,381574264415768i</v>
      </c>
      <c r="DT336" s="240" t="str">
        <f t="shared" ca="1" si="573"/>
        <v>0,992300287709132+0,0977330478879228i</v>
      </c>
      <c r="DU336" s="240" t="str">
        <f t="shared" ca="1" si="574"/>
        <v>0,829059684495113+0,553959970739721i</v>
      </c>
      <c r="DV336" s="240" t="str">
        <f t="shared" ca="1" si="575"/>
        <v>0,470030442631135+0,879365107698201i</v>
      </c>
      <c r="DW336" s="240" t="str">
        <f t="shared" ca="1" si="576"/>
        <v>-3,49357098776648E-13+0,997101604470221i</v>
      </c>
      <c r="DX336" s="240" t="str">
        <f t="shared" ca="1" si="577"/>
        <v>-0,470030442631651+0,879365107697925i</v>
      </c>
      <c r="DY336" s="240" t="str">
        <f t="shared" ca="1" si="578"/>
        <v>-0,829059684494935+0,553959970739988i</v>
      </c>
      <c r="DZ336" s="240" t="str">
        <f t="shared" ca="1" si="579"/>
        <v>-0,992300287709089+0,0977330478883555i</v>
      </c>
      <c r="EA336" s="240" t="str">
        <f t="shared" ca="1" si="580"/>
        <v>-0,921201764204173-0,381574264415471i</v>
      </c>
      <c r="EB336" s="240" t="str">
        <f t="shared" ca="1" si="581"/>
        <v>-0,632554561504546-0,770769963320368i</v>
      </c>
      <c r="EC336" s="240" t="str">
        <f t="shared" ca="1" si="582"/>
        <v>-0,194524873098566-0,977942576730902i</v>
      </c>
      <c r="ED336" s="240" t="str">
        <f t="shared" ca="1" si="583"/>
        <v>0,289443317443121-0,954166744140986i</v>
      </c>
      <c r="EE336" s="240" t="str">
        <f t="shared" ca="1" si="584"/>
        <v>0,705057306052738-0,705057306053022i</v>
      </c>
      <c r="EF336" s="240" t="str">
        <f t="shared" ca="1" si="585"/>
        <v>0,954166744140837-0,289443317443612i</v>
      </c>
      <c r="EG336" s="240" t="str">
        <f t="shared" ca="1" si="586"/>
        <v>0,977942576730803+0,194524873099063i</v>
      </c>
      <c r="EH336" s="240" t="str">
        <f t="shared" ca="1" si="587"/>
        <v>0,770769963320047+0,632554561504937i</v>
      </c>
      <c r="EI336" s="240" t="str">
        <f t="shared" ca="1" si="588"/>
        <v>0,381574264415004+0,921201764204367i</v>
      </c>
      <c r="EJ336" s="240" t="str">
        <f t="shared" ca="1" si="589"/>
        <v>-0,0977330478878435+0,99230028770914i</v>
      </c>
      <c r="EK336" s="240" t="str">
        <f t="shared" ca="1" si="590"/>
        <v>-0,553959970739654+0,829059684495158i</v>
      </c>
      <c r="EL336" s="240" t="str">
        <f t="shared" ca="1" si="591"/>
        <v>-0,879365107698164+0,470030442631205i</v>
      </c>
      <c r="EM336" s="240" t="str">
        <f t="shared" ca="1" si="592"/>
        <v>-0,997101604470221-1,56356695103235E-13i</v>
      </c>
      <c r="EN336" s="240"/>
      <c r="EO336" s="240"/>
      <c r="EP336" s="240"/>
    </row>
    <row r="337" spans="1:146">
      <c r="A337" s="268">
        <f t="shared" si="461"/>
        <v>4.6289062499999872E-3</v>
      </c>
      <c r="B337" s="267">
        <v>237</v>
      </c>
      <c r="C337" s="266">
        <f t="shared" si="462"/>
        <v>47400</v>
      </c>
      <c r="N337" s="265">
        <f t="shared" ca="1" si="463"/>
        <v>1.0028627020133172</v>
      </c>
      <c r="O337" s="240">
        <f t="shared" ca="1" si="464"/>
        <v>-0.99713729798668271</v>
      </c>
      <c r="P337" s="240" t="str">
        <f t="shared" ca="1" si="465"/>
        <v>-0,890667266190139-0,448324226395995i</v>
      </c>
      <c r="Q337" s="240" t="str">
        <f t="shared" ca="1" si="466"/>
        <v>-0,593993994894129-0,800908187663165i</v>
      </c>
      <c r="R337" s="240" t="str">
        <f t="shared" ca="1" si="467"/>
        <v>-0,17047247581719-0,982457086098391i</v>
      </c>
      <c r="S337" s="240" t="str">
        <f t="shared" ca="1" si="468"/>
        <v>0,289453678724455-0,954200900706482i</v>
      </c>
      <c r="T337" s="240" t="str">
        <f t="shared" ca="1" si="469"/>
        <v>0,687566595631354-0,722173779368991i</v>
      </c>
      <c r="U337" s="241" t="str">
        <f t="shared" ca="1" si="470"/>
        <v>0,938848705091999-0,335925438130637i</v>
      </c>
      <c r="V337" s="240" t="str">
        <f t="shared" ca="1" si="471"/>
        <v>0,989638361436843+0,122060249912834i</v>
      </c>
      <c r="W337" s="240" t="str">
        <f t="shared" ca="1" si="472"/>
        <v>0,829089362569388+0,553979800995007i</v>
      </c>
      <c r="X337" s="240" t="str">
        <f t="shared" ca="1" si="473"/>
        <v>0,491487171582555+0,867596191327487i</v>
      </c>
      <c r="Y337" s="240" t="str">
        <f t="shared" ca="1" si="474"/>
        <v>0,0489272081973156+0,995936202441802i</v>
      </c>
      <c r="Z337" s="240" t="str">
        <f t="shared" ca="1" si="475"/>
        <v>-0,404081228879478+0,911592645595297i</v>
      </c>
      <c r="AA337" s="240" t="str">
        <f t="shared" ca="1" si="476"/>
        <v>-0,770797554781594+0,632577205231818i</v>
      </c>
      <c r="AB337" s="240" t="str">
        <f t="shared" ca="1" si="477"/>
        <v>-0,972908985586462+0,218474018595586i</v>
      </c>
      <c r="AC337" s="240" t="str">
        <f t="shared" ca="1" si="478"/>
        <v>-0,967254342773038-0,24228460005308i</v>
      </c>
      <c r="AD337" s="240" t="str">
        <f t="shared" ca="1" si="479"/>
        <v>-0,755041183217102-0,651303003741193i</v>
      </c>
      <c r="AE337" s="240" t="str">
        <f t="shared" ca="1" si="480"/>
        <v>-0,381587923732775-0,921234740713512i</v>
      </c>
      <c r="AF337" s="240" t="str">
        <f t="shared" ca="1" si="481"/>
        <v>0,0733539701753198-0,994435511280496i</v>
      </c>
      <c r="AG337" s="240" t="str">
        <f t="shared" ca="1" si="482"/>
        <v>0,512631021232652-0,855273188581374i</v>
      </c>
      <c r="AH337" s="240" t="str">
        <f t="shared" ca="1" si="483"/>
        <v>0,842435001247337-0,533466081123798i</v>
      </c>
      <c r="AI337" s="240" t="str">
        <f t="shared" ca="1" si="484"/>
        <v>0,992335809351533-0,0977365464645666i</v>
      </c>
      <c r="AJ337" s="240" t="str">
        <f t="shared" ca="1" si="485"/>
        <v>0,930321918470965+0,358864764289677i</v>
      </c>
      <c r="AK337" s="240" t="str">
        <f t="shared" ca="1" si="486"/>
        <v>0,669636481675114+0,738830003076457i</v>
      </c>
      <c r="AL337" s="240" t="str">
        <f t="shared" ca="1" si="487"/>
        <v>0,265949238327026+0,96101706211152i</v>
      </c>
      <c r="AM337" s="240" t="str">
        <f t="shared" ca="1" si="488"/>
        <v>-0,194531836558947+0,977977584406302i</v>
      </c>
      <c r="AN337" s="240" t="str">
        <f t="shared" ca="1" si="489"/>
        <v>-0,61347036586745+0,786089626721177i</v>
      </c>
      <c r="AO337" s="240" t="str">
        <f t="shared" ca="1" si="490"/>
        <v>-0,901401441154057+0,426331130603398i</v>
      </c>
      <c r="AP337" s="240" t="str">
        <f t="shared" ca="1" si="491"/>
        <v>-0,9968369788752-0,0244709742991079i</v>
      </c>
      <c r="AQ337" s="240" t="str">
        <f t="shared" ca="1" si="492"/>
        <v>-0,87939658656939-0,470047268438278i</v>
      </c>
      <c r="AR337" s="240" t="str">
        <f t="shared" ca="1" si="493"/>
        <v>-0,87939658656939-0,470047268438278i</v>
      </c>
      <c r="AS337" s="240" t="str">
        <f t="shared" ca="1" si="494"/>
        <v>-0,146310428831157-0,986344792378114i</v>
      </c>
      <c r="AT337" s="240" t="str">
        <f t="shared" ca="1" si="495"/>
        <v>0,312783763049016-0,946809964358783i</v>
      </c>
      <c r="AU337" s="240" t="str">
        <f t="shared" ca="1" si="496"/>
        <v>0,705082545180584-0,705082545180244i</v>
      </c>
      <c r="AV337" s="240" t="str">
        <f t="shared" ca="1" si="497"/>
        <v>0,946809964358631-0,312783763049475i</v>
      </c>
      <c r="AW337" s="240" t="str">
        <f t="shared" ca="1" si="498"/>
        <v>0,986344792378185+0,14631042883068i</v>
      </c>
      <c r="AX337" s="240" t="str">
        <f t="shared" ca="1" si="499"/>
        <v>0,815244311460747+0,574159824149231i</v>
      </c>
      <c r="AY337" s="240" t="str">
        <f t="shared" ca="1" si="500"/>
        <v>0,470047268438729+0,879396586569149i</v>
      </c>
      <c r="AZ337" s="240" t="str">
        <f t="shared" ca="1" si="501"/>
        <v>0,0244709742985994+0,996836978875211i</v>
      </c>
      <c r="BA337" s="240" t="str">
        <f t="shared" ca="1" si="502"/>
        <v>-0,426331130603832+0,901401441153852i</v>
      </c>
      <c r="BB337" s="240" t="str">
        <f t="shared" ca="1" si="503"/>
        <v>-0,786089626720862+0,613470365867853i</v>
      </c>
      <c r="BC337" s="240" t="str">
        <f t="shared" ca="1" si="504"/>
        <v>-0,977977584406401+0,194531836558449i</v>
      </c>
      <c r="BD337" s="240" t="str">
        <f t="shared" ca="1" si="505"/>
        <v>-0,961017062111392-0,265949238327489i</v>
      </c>
      <c r="BE337" s="240" t="str">
        <f t="shared" ca="1" si="506"/>
        <v>-0,738830003076801-0,669636481674734i</v>
      </c>
      <c r="BF337" s="240" t="str">
        <f t="shared" ca="1" si="507"/>
        <v>-0,358864764289203-0,930321918471148i</v>
      </c>
      <c r="BG337" s="240" t="str">
        <f t="shared" ca="1" si="508"/>
        <v>0,0977365464650587-0,992335809351485i</v>
      </c>
      <c r="BH337" s="240" t="str">
        <f t="shared" ca="1" si="509"/>
        <v>0,533466081123365-0,842435001247611i</v>
      </c>
      <c r="BI337" s="240" t="str">
        <f t="shared" ca="1" si="510"/>
        <v>0,855273188581621-0,51263102123224i</v>
      </c>
      <c r="BJ337" s="240" t="str">
        <f t="shared" ca="1" si="511"/>
        <v>0,994435511280459-0,0733539701758159i</v>
      </c>
      <c r="BK337" s="240" t="str">
        <f t="shared" ca="1" si="512"/>
        <v>0,921234740713556+0,38158792373267i</v>
      </c>
      <c r="BL337" s="240" t="str">
        <f t="shared" ca="1" si="513"/>
        <v>0,651303003741054+0,755041183217222i</v>
      </c>
      <c r="BM337" s="240" t="str">
        <f t="shared" ca="1" si="514"/>
        <v>0,242284600053467+0,967254342772942i</v>
      </c>
      <c r="BN337" s="240" t="str">
        <f t="shared" ca="1" si="515"/>
        <v>-0,218474018595474+0,972908985586487i</v>
      </c>
      <c r="BO337" s="240" t="str">
        <f t="shared" ca="1" si="516"/>
        <v>-0,632577205232035+0,770797554781416i</v>
      </c>
      <c r="BP337" s="240" t="str">
        <f t="shared" ca="1" si="517"/>
        <v>-0,911592645595136+0,404081228879842i</v>
      </c>
      <c r="BQ337" s="240" t="str">
        <f t="shared" ca="1" si="518"/>
        <v>-0,995936202441803-0,048927208197307i</v>
      </c>
      <c r="BR337" s="240" t="str">
        <f t="shared" ca="1" si="519"/>
        <v>-0,867596191327348-0,491487171582801i</v>
      </c>
      <c r="BS337" s="240" t="str">
        <f t="shared" ca="1" si="520"/>
        <v>-0,553979800995255-0,829089362569223i</v>
      </c>
      <c r="BT337" s="240" t="str">
        <f t="shared" ca="1" si="521"/>
        <v>-0,122060249912842-0,989638361436842i</v>
      </c>
      <c r="BU337" s="240" t="str">
        <f t="shared" ca="1" si="522"/>
        <v>0,335925438130996-0,93884870509187i</v>
      </c>
      <c r="BV337" s="240" t="str">
        <f t="shared" ca="1" si="523"/>
        <v>0,722173779368787-0,687566595631569i</v>
      </c>
      <c r="BW337" s="240" t="str">
        <f t="shared" ca="1" si="524"/>
        <v>0,954200900706509-0,289453678724369i</v>
      </c>
      <c r="BX337" s="240" t="str">
        <f t="shared" ca="1" si="525"/>
        <v>0,982457086098325+0,170472475817565i</v>
      </c>
      <c r="BY337" s="240" t="str">
        <f t="shared" ca="1" si="526"/>
        <v>0,800908187663282+0,593993994893971i</v>
      </c>
      <c r="BZ337" s="240" t="str">
        <f t="shared" ca="1" si="527"/>
        <v>0,448324226395869+0,890667266190203i</v>
      </c>
      <c r="CA337" s="240" t="str">
        <f t="shared" ca="1" si="528"/>
        <v>-4,80320894799757E-13+0,997137297986683i</v>
      </c>
      <c r="CB337" s="240" t="str">
        <f t="shared" ca="1" si="529"/>
        <v>-0,448324226395866+0,890667266190204i</v>
      </c>
      <c r="CC337" s="240" t="str">
        <f t="shared" ca="1" si="530"/>
        <v>-0,80090818766328+0,593993994893973i</v>
      </c>
      <c r="CD337" s="240" t="str">
        <f t="shared" ca="1" si="531"/>
        <v>-0,982457086098325+0,170472475817568i</v>
      </c>
      <c r="CE337" s="240" t="str">
        <f t="shared" ca="1" si="532"/>
        <v>-0,95420090070651-0,289453678724367i</v>
      </c>
      <c r="CF337" s="240" t="str">
        <f t="shared" ca="1" si="533"/>
        <v>-0,722173779368789-0,687566595631566i</v>
      </c>
      <c r="CG337" s="240" t="str">
        <f t="shared" ca="1" si="534"/>
        <v>-0,335925438130999-0,938848705091869i</v>
      </c>
      <c r="CH337" s="240" t="str">
        <f t="shared" ca="1" si="535"/>
        <v>0,122060249912839-0,989638361436842i</v>
      </c>
      <c r="CI337" s="240" t="str">
        <f t="shared" ca="1" si="536"/>
        <v>0,553979800995253-0,829089362569224i</v>
      </c>
      <c r="CJ337" s="240" t="str">
        <f t="shared" ca="1" si="537"/>
        <v>0,867596191327346-0,491487171582804i</v>
      </c>
      <c r="CK337" s="240" t="str">
        <f t="shared" ca="1" si="538"/>
        <v>0,995936202441803-0,04892720819731i</v>
      </c>
      <c r="CL337" s="240" t="str">
        <f t="shared" ca="1" si="539"/>
        <v>0,911592645595138+0,40408122887984i</v>
      </c>
      <c r="CM337" s="240" t="str">
        <f t="shared" ca="1" si="540"/>
        <v>0,632577205232038+0,770797554781414i</v>
      </c>
      <c r="CN337" s="240" t="str">
        <f t="shared" ca="1" si="541"/>
        <v>0,218474018595477+0,972908985586487i</v>
      </c>
      <c r="CO337" s="240" t="str">
        <f t="shared" ca="1" si="542"/>
        <v>-0,242284600053464+0,967254342772942i</v>
      </c>
      <c r="CP337" s="240" t="str">
        <f t="shared" ca="1" si="543"/>
        <v>-0,651303003741052+0,755041183217224i</v>
      </c>
      <c r="CQ337" s="240" t="str">
        <f t="shared" ca="1" si="544"/>
        <v>-0,921234740713555+0,381587923732673i</v>
      </c>
      <c r="CR337" s="240" t="str">
        <f t="shared" ca="1" si="545"/>
        <v>-0,994435511280459-0,073353970175813i</v>
      </c>
      <c r="CS337" s="240" t="str">
        <f t="shared" ca="1" si="546"/>
        <v>-0,855273188581622-0,512631021232237i</v>
      </c>
      <c r="CT337" s="240" t="str">
        <f t="shared" ca="1" si="547"/>
        <v>-0,533466081123368-0,842435001247609i</v>
      </c>
      <c r="CU337" s="240" t="str">
        <f t="shared" ca="1" si="548"/>
        <v>-0,0977365464650898-0,992335809351482i</v>
      </c>
      <c r="CV337" s="240" t="str">
        <f t="shared" ca="1" si="549"/>
        <v>0,358864764289227-0,930321918471139i</v>
      </c>
      <c r="CW337" s="240" t="str">
        <f t="shared" ca="1" si="550"/>
        <v>0,738830003076799-0,669636481674737i</v>
      </c>
      <c r="CX337" s="240" t="str">
        <f t="shared" ca="1" si="551"/>
        <v>0,961017062111384-0,265949238327519i</v>
      </c>
      <c r="CY337" s="240" t="str">
        <f t="shared" ca="1" si="552"/>
        <v>0,977977584406396+0,194531836558474i</v>
      </c>
      <c r="CZ337" s="240" t="str">
        <f t="shared" ca="1" si="553"/>
        <v>0,786089626720899+0,613470365867806i</v>
      </c>
      <c r="DA337" s="240" t="str">
        <f t="shared" ca="1" si="554"/>
        <v>0,42633113060386+0,901401441153839i</v>
      </c>
      <c r="DB337" s="240" t="str">
        <f t="shared" ca="1" si="555"/>
        <v>-0,0244709742986247+0,996836978875211i</v>
      </c>
      <c r="DC337" s="240" t="str">
        <f t="shared" ca="1" si="556"/>
        <v>-0,470047268438677+0,879396586569177i</v>
      </c>
      <c r="DD337" s="240" t="str">
        <f t="shared" ca="1" si="557"/>
        <v>-0,815244311460729+0,574159824149256i</v>
      </c>
      <c r="DE337" s="240" t="str">
        <f t="shared" ca="1" si="558"/>
        <v>-0,986344792378189+0,146310428830655i</v>
      </c>
      <c r="DF337" s="240" t="str">
        <f t="shared" ca="1" si="559"/>
        <v>-0,946809964358641-0,312783763049445i</v>
      </c>
      <c r="DG337" s="240" t="str">
        <f t="shared" ca="1" si="560"/>
        <v>-0,705082545180606-0,705082545180223i</v>
      </c>
      <c r="DH337" s="240" t="str">
        <f t="shared" ca="1" si="561"/>
        <v>-0,312783763048993-0,946809964358791i</v>
      </c>
      <c r="DI337" s="240" t="str">
        <f t="shared" ca="1" si="562"/>
        <v>0,146310428831126-0,986344792378119i</v>
      </c>
      <c r="DJ337" s="240" t="str">
        <f t="shared" ca="1" si="563"/>
        <v>0,574159824148812-0,815244311461042i</v>
      </c>
      <c r="DK337" s="240" t="str">
        <f t="shared" ca="1" si="564"/>
        <v>0,879396586569402-0,470047268438255i</v>
      </c>
      <c r="DL337" s="240" t="str">
        <f t="shared" ca="1" si="565"/>
        <v>0,996836978875223-0,0244709742981475i</v>
      </c>
      <c r="DM337" s="240" t="str">
        <f t="shared" ca="1" si="566"/>
        <v>0,90140144115407+0,426331130603369i</v>
      </c>
      <c r="DN337" s="240" t="str">
        <f t="shared" ca="1" si="567"/>
        <v>0,61347036586743+0,786089626721193i</v>
      </c>
      <c r="DO337" s="240" t="str">
        <f t="shared" ca="1" si="568"/>
        <v>0,194531836558895+0,977977584406312i</v>
      </c>
      <c r="DP337" s="240" t="str">
        <f t="shared" ca="1" si="569"/>
        <v>-0,265949238326996+0,961017062111528i</v>
      </c>
      <c r="DQ337" s="240" t="str">
        <f t="shared" ca="1" si="570"/>
        <v>-0,669636481675132+0,73883000307644i</v>
      </c>
      <c r="DR337" s="240" t="str">
        <f t="shared" ca="1" si="571"/>
        <v>-0,930321918470985+0,358864764289627i</v>
      </c>
      <c r="DS337" s="240" t="str">
        <f t="shared" ca="1" si="572"/>
        <v>-0,992335809351535-0,0977365464645495i</v>
      </c>
      <c r="DT337" s="240" t="str">
        <f t="shared" ca="1" si="573"/>
        <v>-0,842435001247323-0,533466081123818i</v>
      </c>
      <c r="DU337" s="240" t="str">
        <f t="shared" ca="1" si="574"/>
        <v>-0,512631021232607-0,855273188581402i</v>
      </c>
      <c r="DV337" s="240" t="str">
        <f t="shared" ca="1" si="575"/>
        <v>-0,0733539701753368-0,994435511280495i</v>
      </c>
      <c r="DW337" s="240" t="str">
        <f t="shared" ca="1" si="576"/>
        <v>0,381587923733166-0,921234740713351i</v>
      </c>
      <c r="DX337" s="240" t="str">
        <f t="shared" ca="1" si="577"/>
        <v>0,755041183216944-0,651303003741378i</v>
      </c>
      <c r="DY337" s="240" t="str">
        <f t="shared" ca="1" si="578"/>
        <v>0,967254342773058-0,242284600053i</v>
      </c>
      <c r="DZ337" s="240" t="str">
        <f t="shared" ca="1" si="579"/>
        <v>0,972908985586369+0,218474018595998i</v>
      </c>
      <c r="EA337" s="240" t="str">
        <f t="shared" ca="1" si="580"/>
        <v>0,770797554781686+0,632577205231706i</v>
      </c>
      <c r="EB337" s="240" t="str">
        <f t="shared" ca="1" si="581"/>
        <v>0,404081228879403+0,911592645595331i</v>
      </c>
      <c r="EC337" s="240" t="str">
        <f t="shared" ca="1" si="582"/>
        <v>-0,0489272081978433+0,995936202441776i</v>
      </c>
      <c r="ED337" s="240" t="str">
        <f t="shared" ca="1" si="583"/>
        <v>-0,49148717158243+0,867596191327559i</v>
      </c>
      <c r="EE337" s="240" t="str">
        <f t="shared" ca="1" si="584"/>
        <v>-0,829089362569489+0,553979800994856i</v>
      </c>
      <c r="EF337" s="240" t="str">
        <f t="shared" ca="1" si="585"/>
        <v>-0,989638361436782+0,122060249913321i</v>
      </c>
      <c r="EG337" s="240" t="str">
        <f t="shared" ca="1" si="586"/>
        <v>-0,938848705092014-0,335925438130594i</v>
      </c>
      <c r="EH337" s="240" t="str">
        <f t="shared" ca="1" si="587"/>
        <v>-0,687566595631221-0,722173779369118i</v>
      </c>
      <c r="EI337" s="240" t="str">
        <f t="shared" ca="1" si="588"/>
        <v>-0,289453678724831-0,954200900706368i</v>
      </c>
      <c r="EJ337" s="240" t="str">
        <f t="shared" ca="1" si="589"/>
        <v>0,170472475817145-0,982457086098399i</v>
      </c>
      <c r="EK337" s="240" t="str">
        <f t="shared" ca="1" si="590"/>
        <v>0,593993994894357-0,800908187662996i</v>
      </c>
      <c r="EL337" s="240" t="str">
        <f t="shared" ca="1" si="591"/>
        <v>0,890667266189985-0,4483242263963i</v>
      </c>
      <c r="EM337" s="240" t="str">
        <f t="shared" ca="1" si="592"/>
        <v>0,997137297986683+5,37507001404515E-14i</v>
      </c>
      <c r="EN337" s="240"/>
      <c r="EO337" s="240"/>
      <c r="EP337" s="240"/>
    </row>
    <row r="338" spans="1:146">
      <c r="A338" s="268">
        <f t="shared" si="461"/>
        <v>4.6484374999999868E-3</v>
      </c>
      <c r="B338" s="267">
        <v>238</v>
      </c>
      <c r="C338" s="266">
        <f t="shared" si="462"/>
        <v>47600</v>
      </c>
      <c r="N338" s="265">
        <f t="shared" ca="1" si="463"/>
        <v>1.0028295354834431</v>
      </c>
      <c r="O338" s="240">
        <f t="shared" ca="1" si="464"/>
        <v>-0.997170464516557</v>
      </c>
      <c r="P338" s="240" t="str">
        <f t="shared" ca="1" si="465"/>
        <v>-0,901431423341898-0,426345311122295i</v>
      </c>
      <c r="Q338" s="240" t="str">
        <f t="shared" ca="1" si="466"/>
        <v>-0,632598245855613-0,770823192855903i</v>
      </c>
      <c r="R338" s="240" t="str">
        <f t="shared" ca="1" si="467"/>
        <v>-0,242292658862487-0,967286515343573i</v>
      </c>
      <c r="S338" s="240" t="str">
        <f t="shared" ca="1" si="468"/>
        <v>0,194538307027495-0,978010113650693i</v>
      </c>
      <c r="T338" s="240" t="str">
        <f t="shared" ca="1" si="469"/>
        <v>0,594013752172917-0,800934827269746i</v>
      </c>
      <c r="U338" s="241" t="str">
        <f t="shared" ca="1" si="470"/>
        <v>0,879425836837293-0,470062903032342i</v>
      </c>
      <c r="V338" s="240" t="str">
        <f t="shared" ca="1" si="471"/>
        <v>0,995969329021136-0,0489288356018681i</v>
      </c>
      <c r="W338" s="240" t="str">
        <f t="shared" ca="1" si="472"/>
        <v>0,921265382591628+0,381600616014264i</v>
      </c>
      <c r="X338" s="240" t="str">
        <f t="shared" ca="1" si="473"/>
        <v>0,669658754955059+0,738854577854266i</v>
      </c>
      <c r="Y338" s="240" t="str">
        <f t="shared" ca="1" si="474"/>
        <v>0,289463306459853+0,954232639096722i</v>
      </c>
      <c r="Z338" s="240" t="str">
        <f t="shared" ca="1" si="475"/>
        <v>-0,146315295371425+0,986377599930441i</v>
      </c>
      <c r="AA338" s="240" t="str">
        <f t="shared" ca="1" si="476"/>
        <v>-0,553998227331698+0,829116939531151i</v>
      </c>
      <c r="AB338" s="240" t="str">
        <f t="shared" ca="1" si="477"/>
        <v>-0,855301636463106+0,512648072236401i</v>
      </c>
      <c r="AC338" s="240" t="str">
        <f t="shared" ca="1" si="478"/>
        <v>-0,992368816175498+0,0977397973530125i</v>
      </c>
      <c r="AD338" s="240" t="str">
        <f t="shared" ca="1" si="479"/>
        <v>-0,938879932841352-0,335936611598059i</v>
      </c>
      <c r="AE338" s="240" t="str">
        <f t="shared" ca="1" si="480"/>
        <v>-0,705105997458562-0,705105997458632i</v>
      </c>
      <c r="AF338" s="240" t="str">
        <f t="shared" ca="1" si="481"/>
        <v>-0,335936611598057-0,938879932841353i</v>
      </c>
      <c r="AG338" s="240" t="str">
        <f t="shared" ca="1" si="482"/>
        <v>0,0977397973533952-0,99236881617546i</v>
      </c>
      <c r="AH338" s="240" t="str">
        <f t="shared" ca="1" si="483"/>
        <v>0,512648072236318-0,855301636463156i</v>
      </c>
      <c r="AI338" s="240" t="str">
        <f t="shared" ca="1" si="484"/>
        <v>0,829116939531373-0,553998227331366i</v>
      </c>
      <c r="AJ338" s="240" t="str">
        <f t="shared" ca="1" si="485"/>
        <v>0,986377599930442-0,146315295371423i</v>
      </c>
      <c r="AK338" s="240" t="str">
        <f t="shared" ca="1" si="486"/>
        <v>0,95423263909658+0,289463306460322i</v>
      </c>
      <c r="AL338" s="240" t="str">
        <f t="shared" ca="1" si="487"/>
        <v>0,738854577854269+0,669658754955055i</v>
      </c>
      <c r="AM338" s="240" t="str">
        <f t="shared" ca="1" si="488"/>
        <v>0,381600616014721+0,92126538259144i</v>
      </c>
      <c r="AN338" s="240" t="str">
        <f t="shared" ca="1" si="489"/>
        <v>-0,0489288356018701+0,995969329021136i</v>
      </c>
      <c r="AO338" s="240" t="str">
        <f t="shared" ca="1" si="490"/>
        <v>-0,470062903032+0,879425836837476i</v>
      </c>
      <c r="AP338" s="240" t="str">
        <f t="shared" ca="1" si="491"/>
        <v>-0,800934827269813+0,594013752172828i</v>
      </c>
      <c r="AQ338" s="240" t="str">
        <f t="shared" ca="1" si="492"/>
        <v>-0,978010113650614+0,194538307027897i</v>
      </c>
      <c r="AR338" s="240" t="str">
        <f t="shared" ca="1" si="493"/>
        <v>-0,978010113650614+0,194538307027897i</v>
      </c>
      <c r="AS338" s="240" t="str">
        <f t="shared" ca="1" si="494"/>
        <v>-0,770823192856094-0,632598245855379i</v>
      </c>
      <c r="AT338" s="240" t="str">
        <f t="shared" ca="1" si="495"/>
        <v>-0,426345311122136-0,901431423341972i</v>
      </c>
      <c r="AU338" s="240" t="str">
        <f t="shared" ca="1" si="496"/>
        <v>-2,95628521241714E-13-0,997170464516557i</v>
      </c>
      <c r="AV338" s="240" t="str">
        <f t="shared" ca="1" si="497"/>
        <v>0,426345311122499-0,901431423341802i</v>
      </c>
      <c r="AW338" s="240" t="str">
        <f t="shared" ca="1" si="498"/>
        <v>0,770823192855719-0,632598245855835i</v>
      </c>
      <c r="AX338" s="240" t="str">
        <f t="shared" ca="1" si="499"/>
        <v>0,967286515343648-0,242292658862186i</v>
      </c>
      <c r="AY338" s="240" t="str">
        <f t="shared" ca="1" si="500"/>
        <v>0,978010113650734+0,194538307027289i</v>
      </c>
      <c r="AZ338" s="240" t="str">
        <f t="shared" ca="1" si="501"/>
        <v>0,800934827269574+0,59401375217315i</v>
      </c>
      <c r="BA338" s="240" t="str">
        <f t="shared" ca="1" si="502"/>
        <v>0,470062903032521+0,879425836837198i</v>
      </c>
      <c r="BB338" s="240" t="str">
        <f t="shared" ca="1" si="503"/>
        <v>0,0489288356014698+0,995969329021156i</v>
      </c>
      <c r="BC338" s="240" t="str">
        <f t="shared" ca="1" si="504"/>
        <v>-0,381600616014174+0,921265382591665i</v>
      </c>
      <c r="BD338" s="240" t="str">
        <f t="shared" ca="1" si="505"/>
        <v>-0,738854577854538+0,669658754954758i</v>
      </c>
      <c r="BE338" s="240" t="str">
        <f t="shared" ca="1" si="506"/>
        <v>-0,954232639096696+0,289463306459939i</v>
      </c>
      <c r="BF338" s="240" t="str">
        <f t="shared" ca="1" si="507"/>
        <v>-0,986377599930381-0,146315295371833i</v>
      </c>
      <c r="BG338" s="240" t="str">
        <f t="shared" ca="1" si="508"/>
        <v>-0,829116939531142-0,553998227331711i</v>
      </c>
      <c r="BH338" s="240" t="str">
        <f t="shared" ca="1" si="509"/>
        <v>-0,512648072235986-0,855301636463355i</v>
      </c>
      <c r="BI338" s="240" t="str">
        <f t="shared" ca="1" si="510"/>
        <v>-0,0977397973530106-0,992368816175498i</v>
      </c>
      <c r="BJ338" s="240" t="str">
        <f t="shared" ca="1" si="511"/>
        <v>0,335936611597593-0,938879932841518i</v>
      </c>
      <c r="BK338" s="240" t="str">
        <f t="shared" ca="1" si="512"/>
        <v>0,705105997458614-0,70510599745858i</v>
      </c>
      <c r="BL338" s="240" t="str">
        <f t="shared" ca="1" si="513"/>
        <v>0,93887993284121-0,335936611598456i</v>
      </c>
      <c r="BM338" s="240" t="str">
        <f t="shared" ca="1" si="514"/>
        <v>0,992368816175488+0,0977397973531151i</v>
      </c>
      <c r="BN338" s="240" t="str">
        <f t="shared" ca="1" si="515"/>
        <v>0,855301636463301+0,512648072236077i</v>
      </c>
      <c r="BO338" s="240" t="str">
        <f t="shared" ca="1" si="516"/>
        <v>0,553998227331625+0,8291169395312i</v>
      </c>
      <c r="BP338" s="240" t="str">
        <f t="shared" ca="1" si="517"/>
        <v>0,146315295371729+0,986377599930397i</v>
      </c>
      <c r="BQ338" s="240" t="str">
        <f t="shared" ca="1" si="518"/>
        <v>-0,289463306460066+0,954232639096657i</v>
      </c>
      <c r="BR338" s="240" t="str">
        <f t="shared" ca="1" si="519"/>
        <v>-0,669658754954815+0,738854577854487i</v>
      </c>
      <c r="BS338" s="240" t="str">
        <f t="shared" ca="1" si="520"/>
        <v>-0,921265382591706+0,381600616014078i</v>
      </c>
      <c r="BT338" s="240" t="str">
        <f t="shared" ca="1" si="521"/>
        <v>-0,99596932902115-0,0489288356015748i</v>
      </c>
      <c r="BU338" s="240" t="str">
        <f t="shared" ca="1" si="522"/>
        <v>-0,879425836837161-0,470062903032589i</v>
      </c>
      <c r="BV338" s="240" t="str">
        <f t="shared" ca="1" si="523"/>
        <v>-0,594013752173088-0,800934827269619i</v>
      </c>
      <c r="BW338" s="240" t="str">
        <f t="shared" ca="1" si="524"/>
        <v>-0,194538307027186-0,978010113650755i</v>
      </c>
      <c r="BX338" s="240" t="str">
        <f t="shared" ca="1" si="525"/>
        <v>0,242292658862316-0,967286515343616i</v>
      </c>
      <c r="BY338" s="240" t="str">
        <f t="shared" ca="1" si="526"/>
        <v>0,632598245855917-0,770823192855652i</v>
      </c>
      <c r="BZ338" s="240" t="str">
        <f t="shared" ca="1" si="527"/>
        <v>0,901431423341847-0,426345311122403i</v>
      </c>
      <c r="CA338" s="240" t="str">
        <f t="shared" ca="1" si="528"/>
        <v>0,997170464516557+3,72346790148973E-13i</v>
      </c>
      <c r="CB338" s="240" t="str">
        <f t="shared" ca="1" si="529"/>
        <v>0,90143142334194+0,426345311122205i</v>
      </c>
      <c r="CC338" s="240" t="str">
        <f t="shared" ca="1" si="530"/>
        <v>0,632598245855298+0,770823192856161i</v>
      </c>
      <c r="CD338" s="240" t="str">
        <f t="shared" ca="1" si="531"/>
        <v>0,242292658862473+0,967286515343576i</v>
      </c>
      <c r="CE338" s="240" t="str">
        <f t="shared" ca="1" si="532"/>
        <v>-0,194538307027026+0,978010113650786i</v>
      </c>
      <c r="CF338" s="240" t="str">
        <f t="shared" ca="1" si="533"/>
        <v>-0,594013752172912+0,80093482726975i</v>
      </c>
      <c r="CG338" s="240" t="str">
        <f t="shared" ca="1" si="534"/>
        <v>-0,879425836837539+0,470062903031882i</v>
      </c>
      <c r="CH338" s="240" t="str">
        <f t="shared" ca="1" si="535"/>
        <v>-0,99596932902114+0,0489288356017934i</v>
      </c>
      <c r="CI338" s="240" t="str">
        <f t="shared" ca="1" si="536"/>
        <v>-0,92126538259179-0,381600616013875i</v>
      </c>
      <c r="CJ338" s="240" t="str">
        <f t="shared" ca="1" si="537"/>
        <v>-0,669658754954978-0,73885457785434i</v>
      </c>
      <c r="CK338" s="240" t="str">
        <f t="shared" ca="1" si="538"/>
        <v>-0,289463306460222-0,95423263909661i</v>
      </c>
      <c r="CL338" s="240" t="str">
        <f t="shared" ca="1" si="539"/>
        <v>0,146315295371513-0,986377599930428i</v>
      </c>
      <c r="CM338" s="240" t="str">
        <f t="shared" ca="1" si="540"/>
        <v>0,553998227331442-0,829116939531322i</v>
      </c>
      <c r="CN338" s="240" t="str">
        <f t="shared" ca="1" si="541"/>
        <v>0,855301636463218-0,512648072236215i</v>
      </c>
      <c r="CO338" s="240" t="str">
        <f t="shared" ca="1" si="542"/>
        <v>0,992368816175466-0,097739797353333i</v>
      </c>
      <c r="CP338" s="240" t="str">
        <f t="shared" ca="1" si="543"/>
        <v>0,938879932841284+0,335936611598249i</v>
      </c>
      <c r="CQ338" s="240" t="str">
        <f t="shared" ca="1" si="544"/>
        <v>0,705105997458769+0,705105997458425i</v>
      </c>
      <c r="CR338" s="240" t="str">
        <f t="shared" ca="1" si="545"/>
        <v>0,335936611597799+0,938879932841444i</v>
      </c>
      <c r="CS338" s="240" t="str">
        <f t="shared" ca="1" si="546"/>
        <v>-0,0977397973527927+0,992368816175519i</v>
      </c>
      <c r="CT338" s="240" t="str">
        <f t="shared" ca="1" si="547"/>
        <v>-0,512648072236674+0,855301636462944i</v>
      </c>
      <c r="CU338" s="240" t="str">
        <f t="shared" ca="1" si="548"/>
        <v>-0,829116939531052+0,553998227331847i</v>
      </c>
      <c r="CV338" s="240" t="str">
        <f t="shared" ca="1" si="549"/>
        <v>-0,986377599930499+0,146315295371041i</v>
      </c>
      <c r="CW338" s="240" t="str">
        <f t="shared" ca="1" si="550"/>
        <v>-0,954232639096752-0,289463306459757i</v>
      </c>
      <c r="CX338" s="240" t="str">
        <f t="shared" ca="1" si="551"/>
        <v>-0,73885457785402-0,669658754955332i</v>
      </c>
      <c r="CY338" s="240" t="str">
        <f t="shared" ca="1" si="552"/>
        <v>-0,381600616014324-0,921265382591604i</v>
      </c>
      <c r="CZ338" s="240" t="str">
        <f t="shared" ca="1" si="553"/>
        <v>0,0489288356022136-0,995969329021119i</v>
      </c>
      <c r="DA338" s="240" t="str">
        <f t="shared" ca="1" si="554"/>
        <v>0,470062903032303-0,879425836837314i</v>
      </c>
      <c r="DB338" s="240" t="str">
        <f t="shared" ca="1" si="555"/>
        <v>0,800934827270034-0,594013752172528i</v>
      </c>
      <c r="DC338" s="240" t="str">
        <f t="shared" ca="1" si="556"/>
        <v>0,978010113650691-0,194538307027503i</v>
      </c>
      <c r="DD338" s="240" t="str">
        <f t="shared" ca="1" si="557"/>
        <v>0,967286515343447+0,242292658862991i</v>
      </c>
      <c r="DE338" s="240" t="str">
        <f t="shared" ca="1" si="558"/>
        <v>0,770823192855822+0,632598245855711i</v>
      </c>
      <c r="DF338" s="240" t="str">
        <f t="shared" ca="1" si="559"/>
        <v>0,426345311122645+0,901431423341732i</v>
      </c>
      <c r="DG338" s="240" t="str">
        <f t="shared" ca="1" si="560"/>
        <v>-4,83769797121897E-14+0,997170464516557i</v>
      </c>
      <c r="DH338" s="240" t="str">
        <f t="shared" ca="1" si="561"/>
        <v>-0,426345311121912+0,901431423342078i</v>
      </c>
      <c r="DI338" s="240" t="str">
        <f t="shared" ca="1" si="562"/>
        <v>-0,770823192855956+0,632598245855548i</v>
      </c>
      <c r="DJ338" s="240" t="str">
        <f t="shared" ca="1" si="563"/>
        <v>-0,967286515343498+0,242292658862787i</v>
      </c>
      <c r="DK338" s="240" t="str">
        <f t="shared" ca="1" si="564"/>
        <v>-0,978010113650651-0,194538307027709i</v>
      </c>
      <c r="DL338" s="240" t="str">
        <f t="shared" ca="1" si="565"/>
        <v>-0,800934827269909-0,594013752172697i</v>
      </c>
      <c r="DM338" s="240" t="str">
        <f t="shared" ca="1" si="566"/>
        <v>-0,470062903032218-0,879425836837359i</v>
      </c>
      <c r="DN338" s="240" t="str">
        <f t="shared" ca="1" si="567"/>
        <v>-0,048928835602117-0,995969329021124i</v>
      </c>
      <c r="DO338" s="240" t="str">
        <f t="shared" ca="1" si="568"/>
        <v>0,381600616014519-0,921265382591523i</v>
      </c>
      <c r="DP338" s="240" t="str">
        <f t="shared" ca="1" si="569"/>
        <v>0,738854577854123-0,669658754955218i</v>
      </c>
      <c r="DQ338" s="240" t="str">
        <f t="shared" ca="1" si="570"/>
        <v>0,954232639096813-0,289463306459556i</v>
      </c>
      <c r="DR338" s="240" t="str">
        <f t="shared" ca="1" si="571"/>
        <v>0,986377599930468+0,146315295371249i</v>
      </c>
      <c r="DS338" s="240" t="str">
        <f t="shared" ca="1" si="572"/>
        <v>0,829116939530904+0,553998227332068i</v>
      </c>
      <c r="DT338" s="240" t="str">
        <f t="shared" ca="1" si="573"/>
        <v>0,512648072236542+0,855301636463022i</v>
      </c>
      <c r="DU338" s="240" t="str">
        <f t="shared" ca="1" si="574"/>
        <v>0,09773979735264+0,992368816175534i</v>
      </c>
      <c r="DV338" s="240" t="str">
        <f t="shared" ca="1" si="575"/>
        <v>-0,335936611597944+0,938879932841392i</v>
      </c>
      <c r="DW338" s="240" t="str">
        <f t="shared" ca="1" si="576"/>
        <v>-0,705105997458918+0,705105997458277i</v>
      </c>
      <c r="DX338" s="240" t="str">
        <f t="shared" ca="1" si="577"/>
        <v>-0,938879932841355+0,335936611598052i</v>
      </c>
      <c r="DY338" s="240" t="str">
        <f t="shared" ca="1" si="578"/>
        <v>-0,992368816175446-0,0977397973535421i</v>
      </c>
      <c r="DZ338" s="240" t="str">
        <f t="shared" ca="1" si="579"/>
        <v>-0,85530163646308-0,512648072236445i</v>
      </c>
      <c r="EA338" s="240" t="str">
        <f t="shared" ca="1" si="580"/>
        <v>-0,553998227331314-0,829116939531408i</v>
      </c>
      <c r="EB338" s="240" t="str">
        <f t="shared" ca="1" si="581"/>
        <v>-0,146315295371361-0,986377599930451i</v>
      </c>
      <c r="EC338" s="240" t="str">
        <f t="shared" ca="1" si="582"/>
        <v>0,289463306459447-0,954232639096846i</v>
      </c>
      <c r="ED338" s="240" t="str">
        <f t="shared" ca="1" si="583"/>
        <v>0,669658754955133-0,738854577854199i</v>
      </c>
      <c r="EE338" s="240" t="str">
        <f t="shared" ca="1" si="584"/>
        <v>0,92126538259148-0,381600616014624i</v>
      </c>
      <c r="EF338" s="240" t="str">
        <f t="shared" ca="1" si="585"/>
        <v>0,995969329021129+0,0489288356020033i</v>
      </c>
      <c r="EG338" s="240" t="str">
        <f t="shared" ca="1" si="586"/>
        <v>0,879425836837413+0,470062903032117i</v>
      </c>
      <c r="EH338" s="240" t="str">
        <f t="shared" ca="1" si="587"/>
        <v>0,594013752172789+0,800934827269842i</v>
      </c>
      <c r="EI338" s="240" t="str">
        <f t="shared" ca="1" si="588"/>
        <v>0,194538307027821+0,978010113650629i</v>
      </c>
      <c r="EJ338" s="240" t="str">
        <f t="shared" ca="1" si="589"/>
        <v>-0,242292658862677+0,967286515343525i</v>
      </c>
      <c r="EK338" s="240" t="str">
        <f t="shared" ca="1" si="590"/>
        <v>-0,632598245855461+0,770823192856027i</v>
      </c>
      <c r="EL338" s="240" t="str">
        <f t="shared" ca="1" si="591"/>
        <v>-0,90143142334203+0,426345311122015i</v>
      </c>
      <c r="EM338" s="240" t="str">
        <f t="shared" ca="1" si="592"/>
        <v>-0,997170464516557+1,62227673944312E-13i</v>
      </c>
      <c r="EN338" s="240"/>
      <c r="EO338" s="240"/>
      <c r="EP338" s="240"/>
    </row>
    <row r="339" spans="1:146">
      <c r="A339" s="268">
        <f t="shared" si="461"/>
        <v>4.6679687499999864E-3</v>
      </c>
      <c r="B339" s="267">
        <v>239</v>
      </c>
      <c r="C339" s="266">
        <f t="shared" si="462"/>
        <v>47800</v>
      </c>
      <c r="N339" s="265">
        <f t="shared" ca="1" si="463"/>
        <v>1.0027987674338397</v>
      </c>
      <c r="O339" s="240">
        <f t="shared" ca="1" si="464"/>
        <v>-0.99720123256616033</v>
      </c>
      <c r="P339" s="240" t="str">
        <f t="shared" ca="1" si="465"/>
        <v>-0,911651095211569-0,404107137812508i</v>
      </c>
      <c r="Q339" s="240" t="str">
        <f t="shared" ca="1" si="466"/>
        <v>-0,669679417514302-0,738877375475238i</v>
      </c>
      <c r="R339" s="240" t="str">
        <f t="shared" ca="1" si="467"/>
        <v>-0,312803818159295-0,946870672043672i</v>
      </c>
      <c r="S339" s="240" t="str">
        <f t="shared" ca="1" si="468"/>
        <v>0,0977428131492152-0,992399436068535i</v>
      </c>
      <c r="T339" s="240" t="str">
        <f t="shared" ca="1" si="469"/>
        <v>0,491518684821139-0,867651819973408i</v>
      </c>
      <c r="U339" s="241" t="str">
        <f t="shared" ca="1" si="470"/>
        <v>0,800959540398893-0,594032080678698i</v>
      </c>
      <c r="V339" s="240" t="str">
        <f t="shared" ca="1" si="471"/>
        <v>0,972971366691859-0,21848802674116i</v>
      </c>
      <c r="W339" s="240" t="str">
        <f t="shared" ca="1" si="472"/>
        <v>0,978040290500842+0,194544309576245i</v>
      </c>
      <c r="X339" s="240" t="str">
        <f t="shared" ca="1" si="473"/>
        <v>0,815296583402117+0,57419663820359i</v>
      </c>
      <c r="Y339" s="240" t="str">
        <f t="shared" ca="1" si="474"/>
        <v>0,512663890175107+0,855328027099542i</v>
      </c>
      <c r="Z339" s="240" t="str">
        <f t="shared" ca="1" si="475"/>
        <v>0,122068076187905+0,989701815198524i</v>
      </c>
      <c r="AA339" s="240" t="str">
        <f t="shared" ca="1" si="476"/>
        <v>-0,289472237953224+0,954262082284433i</v>
      </c>
      <c r="AB339" s="240" t="str">
        <f t="shared" ca="1" si="477"/>
        <v>-0,651344764072248+0,755089595046268i</v>
      </c>
      <c r="AC339" s="240" t="str">
        <f t="shared" ca="1" si="478"/>
        <v>-0,901459237329306+0,426358466158624i</v>
      </c>
      <c r="AD339" s="240" t="str">
        <f t="shared" ca="1" si="479"/>
        <v>-0,996900894198789+0,0244725433317492i</v>
      </c>
      <c r="AE339" s="240" t="str">
        <f t="shared" ca="1" si="480"/>
        <v>-0,921293808562916-0,381612390437086i</v>
      </c>
      <c r="AF339" s="240" t="str">
        <f t="shared" ca="1" si="481"/>
        <v>-0,687610681116173-0,722220083801622i</v>
      </c>
      <c r="AG339" s="240" t="str">
        <f t="shared" ca="1" si="482"/>
        <v>-0,33594697704133-0,938908902316013i</v>
      </c>
      <c r="AH339" s="240" t="str">
        <f t="shared" ca="1" si="483"/>
        <v>0,0733586734949281-0,994499272626448i</v>
      </c>
      <c r="AI339" s="240" t="str">
        <f t="shared" ca="1" si="484"/>
        <v>0,470077406990414-0,879452971834559i</v>
      </c>
      <c r="AJ339" s="240" t="str">
        <f t="shared" ca="1" si="485"/>
        <v>0,786140029318091-0,613509700441012i</v>
      </c>
      <c r="AK339" s="240" t="str">
        <f t="shared" ca="1" si="486"/>
        <v>0,967316361313349-0,242300134888472i</v>
      </c>
      <c r="AL339" s="240" t="str">
        <f t="shared" ca="1" si="487"/>
        <v>0,982520079410145+0,17048340619354i</v>
      </c>
      <c r="AM339" s="240" t="str">
        <f t="shared" ca="1" si="488"/>
        <v>0,829142522229622+0,554015321143892i</v>
      </c>
      <c r="AN339" s="240" t="str">
        <f t="shared" ca="1" si="489"/>
        <v>0,533500285971111+0,84248901660509i</v>
      </c>
      <c r="AO339" s="240" t="str">
        <f t="shared" ca="1" si="490"/>
        <v>0,146319809981908+0,986408034962371i</v>
      </c>
      <c r="AP339" s="240" t="str">
        <f t="shared" ca="1" si="491"/>
        <v>-0,265966290494779+0,961078680729063i</v>
      </c>
      <c r="AQ339" s="240" t="str">
        <f t="shared" ca="1" si="492"/>
        <v>-0,632617764899976+0,770846976879605i</v>
      </c>
      <c r="AR339" s="240" t="str">
        <f t="shared" ca="1" si="493"/>
        <v>-0,632617764899976+0,770846976879605i</v>
      </c>
      <c r="AS339" s="240" t="str">
        <f t="shared" ca="1" si="494"/>
        <v>-0,996000060009267+0,0489303453186809i</v>
      </c>
      <c r="AT339" s="240" t="str">
        <f t="shared" ca="1" si="495"/>
        <v>-0,930381568973192-0,358887774027553i</v>
      </c>
      <c r="AU339" s="240" t="str">
        <f t="shared" ca="1" si="496"/>
        <v>-0,705127753755022-0,705127753755209i</v>
      </c>
      <c r="AV339" s="240" t="str">
        <f t="shared" ca="1" si="497"/>
        <v>-0,35888777402728-0,930381568973297i</v>
      </c>
      <c r="AW339" s="240" t="str">
        <f t="shared" ca="1" si="498"/>
        <v>0,0489303453179825-0,996000060009302i</v>
      </c>
      <c r="AX339" s="240" t="str">
        <f t="shared" ca="1" si="499"/>
        <v>0,448352972107488-0,890724374110112i</v>
      </c>
      <c r="AY339" s="240" t="str">
        <f t="shared" ca="1" si="500"/>
        <v>0,770846976879792-0,63261776489975i</v>
      </c>
      <c r="AZ339" s="240" t="str">
        <f t="shared" ca="1" si="501"/>
        <v>0,961078680728869-0,26596629049548i</v>
      </c>
      <c r="BA339" s="240" t="str">
        <f t="shared" ca="1" si="502"/>
        <v>0,986408034962329+0,146319809982198i</v>
      </c>
      <c r="BB339" s="240" t="str">
        <f t="shared" ca="1" si="503"/>
        <v>0,842489016604934+0,533500285971358i</v>
      </c>
      <c r="BC339" s="240" t="str">
        <f t="shared" ca="1" si="504"/>
        <v>0,554015321144473+0,829142522229234i</v>
      </c>
      <c r="BD339" s="240" t="str">
        <f t="shared" ca="1" si="505"/>
        <v>0,170483406193252+0,982520079410195i</v>
      </c>
      <c r="BE339" s="240" t="str">
        <f t="shared" ca="1" si="506"/>
        <v>-0,242300134888756+0,967316361313277i</v>
      </c>
      <c r="BF339" s="240" t="str">
        <f t="shared" ca="1" si="507"/>
        <v>-0,61350970044045+0,786140029318529i</v>
      </c>
      <c r="BG339" s="240" t="str">
        <f t="shared" ca="1" si="508"/>
        <v>-0,879452971834691+0,470077406990168i</v>
      </c>
      <c r="BH339" s="240" t="str">
        <f t="shared" ca="1" si="509"/>
        <v>-0,994499272626468+0,0733586734946644i</v>
      </c>
      <c r="BI339" s="240" t="str">
        <f t="shared" ca="1" si="510"/>
        <v>-0,938908902315911-0,335946977041618i</v>
      </c>
      <c r="BJ339" s="240" t="str">
        <f t="shared" ca="1" si="511"/>
        <v>-0,722220083801968-0,68761068111581i</v>
      </c>
      <c r="BK339" s="240" t="str">
        <f t="shared" ca="1" si="512"/>
        <v>-0,381612390436894-0,921293808562995i</v>
      </c>
      <c r="BL339" s="240" t="str">
        <f t="shared" ca="1" si="513"/>
        <v>0,0244725433316594-0,996900894198791i</v>
      </c>
      <c r="BM339" s="240" t="str">
        <f t="shared" ca="1" si="514"/>
        <v>0,426358466158261-0,901459237329478i</v>
      </c>
      <c r="BN339" s="240" t="str">
        <f t="shared" ca="1" si="515"/>
        <v>0,755089595046469-0,651344764072015i</v>
      </c>
      <c r="BO339" s="240" t="str">
        <f t="shared" ca="1" si="516"/>
        <v>0,954262082284431-0,289472237953228i</v>
      </c>
      <c r="BP339" s="240" t="str">
        <f t="shared" ca="1" si="517"/>
        <v>0,989701815198563+0,122068076187591i</v>
      </c>
      <c r="BQ339" s="240" t="str">
        <f t="shared" ca="1" si="518"/>
        <v>0,855328027099337+0,512663890175449i</v>
      </c>
      <c r="BR339" s="240" t="str">
        <f t="shared" ca="1" si="519"/>
        <v>0,574196638203518+0,815296583402167i</v>
      </c>
      <c r="BS339" s="240" t="str">
        <f t="shared" ca="1" si="520"/>
        <v>0,194544309576465+0,978040290500798i</v>
      </c>
      <c r="BT339" s="240" t="str">
        <f t="shared" ca="1" si="521"/>
        <v>-0,21848802674164+0,972971366691751i</v>
      </c>
      <c r="BU339" s="240" t="str">
        <f t="shared" ca="1" si="522"/>
        <v>-0,594032080678761+0,800959540398845i</v>
      </c>
      <c r="BV339" s="240" t="str">
        <f t="shared" ca="1" si="523"/>
        <v>-0,867651819973296+0,491518684821337i</v>
      </c>
      <c r="BW339" s="240" t="str">
        <f t="shared" ca="1" si="524"/>
        <v>-0,992399436068582+0,0977428131487371i</v>
      </c>
      <c r="BX339" s="240" t="str">
        <f t="shared" ca="1" si="525"/>
        <v>-0,946870672043618-0,312803818159459i</v>
      </c>
      <c r="BY339" s="240" t="str">
        <f t="shared" ca="1" si="526"/>
        <v>-0,738877375475293-0,669679417514241i</v>
      </c>
      <c r="BZ339" s="240" t="str">
        <f t="shared" ca="1" si="527"/>
        <v>-0,404107137812856-0,911651095211414i</v>
      </c>
      <c r="CA339" s="240" t="str">
        <f t="shared" ca="1" si="528"/>
        <v>2,64364866005814E-13-0,99720123256616i</v>
      </c>
      <c r="CB339" s="240" t="str">
        <f t="shared" ca="1" si="529"/>
        <v>0,404107137812509-0,911651095211568i</v>
      </c>
      <c r="CC339" s="240" t="str">
        <f t="shared" ca="1" si="530"/>
        <v>0,738877375475038-0,669679417514521i</v>
      </c>
      <c r="CD339" s="240" t="str">
        <f t="shared" ca="1" si="531"/>
        <v>0,946870672043802-0,312803818158903i</v>
      </c>
      <c r="CE339" s="240" t="str">
        <f t="shared" ca="1" si="532"/>
        <v>0,992399436068525+0,0977428131493196i</v>
      </c>
      <c r="CF339" s="240" t="str">
        <f t="shared" ca="1" si="533"/>
        <v>0,86765181997351+0,491518684820959i</v>
      </c>
      <c r="CG339" s="240" t="str">
        <f t="shared" ca="1" si="534"/>
        <v>0,594032080678292+0,800959540399194i</v>
      </c>
      <c r="CH339" s="240" t="str">
        <f t="shared" ca="1" si="535"/>
        <v>0,218488026741068+0,972971366691879i</v>
      </c>
      <c r="CI339" s="240" t="str">
        <f t="shared" ca="1" si="536"/>
        <v>-0,194544309576038+0,978040290500883i</v>
      </c>
      <c r="CJ339" s="240" t="str">
        <f t="shared" ca="1" si="537"/>
        <v>-0,574196638203163+0,815296583402418i</v>
      </c>
      <c r="CK339" s="240" t="str">
        <f t="shared" ca="1" si="538"/>
        <v>-0,855328027099637+0,512663890174948i</v>
      </c>
      <c r="CL339" s="240" t="str">
        <f t="shared" ca="1" si="539"/>
        <v>-0,98970181519851+0,122068076188023i</v>
      </c>
      <c r="CM339" s="240" t="str">
        <f t="shared" ca="1" si="540"/>
        <v>-0,954262082284558-0,289472237952812i</v>
      </c>
      <c r="CN339" s="240" t="str">
        <f t="shared" ca="1" si="541"/>
        <v>-0,755089595046086-0,651344764072459i</v>
      </c>
      <c r="CO339" s="240" t="str">
        <f t="shared" ca="1" si="542"/>
        <v>-0,426358466158654-0,901459237329292i</v>
      </c>
      <c r="CP339" s="240" t="str">
        <f t="shared" ca="1" si="543"/>
        <v>-0,0244725433320375-0,996900894198782i</v>
      </c>
      <c r="CQ339" s="240" t="str">
        <f t="shared" ca="1" si="544"/>
        <v>0,381612390437435-0,921293808562772i</v>
      </c>
      <c r="CR339" s="240" t="str">
        <f t="shared" ca="1" si="545"/>
        <v>0,722220083801707-0,687610681116084i</v>
      </c>
      <c r="CS339" s="240" t="str">
        <f t="shared" ca="1" si="546"/>
        <v>0,938908902315783-0,335946977041974i</v>
      </c>
      <c r="CT339" s="240" t="str">
        <f t="shared" ca="1" si="547"/>
        <v>0,994499272626429+0,0733586734951918i</v>
      </c>
      <c r="CU339" s="240" t="str">
        <f t="shared" ca="1" si="548"/>
        <v>0,879452971834414+0,470077406990685i</v>
      </c>
      <c r="CV339" s="240" t="str">
        <f t="shared" ca="1" si="549"/>
        <v>0,61350970044077+0,786140029318279i</v>
      </c>
      <c r="CW339" s="240" t="str">
        <f t="shared" ca="1" si="550"/>
        <v>0,242300134888161+0,967316361313427i</v>
      </c>
      <c r="CX339" s="240" t="str">
        <f t="shared" ca="1" si="551"/>
        <v>-0,170483406193828+0,982520079410095i</v>
      </c>
      <c r="CY339" s="240" t="str">
        <f t="shared" ca="1" si="552"/>
        <v>-0,554015321144088+0,829142522229491i</v>
      </c>
      <c r="CZ339" s="240" t="str">
        <f t="shared" ca="1" si="553"/>
        <v>-0,842489016604731+0,533500285971677i</v>
      </c>
      <c r="DA339" s="240" t="str">
        <f t="shared" ca="1" si="554"/>
        <v>-0,986408034962406+0,146319809981675i</v>
      </c>
      <c r="DB339" s="240" t="str">
        <f t="shared" ca="1" si="555"/>
        <v>-0,96107868072897-0,265966290495115i</v>
      </c>
      <c r="DC339" s="240" t="str">
        <f t="shared" ca="1" si="556"/>
        <v>-0,770846976880031-0,632617764899458i</v>
      </c>
      <c r="DD339" s="240" t="str">
        <f t="shared" ca="1" si="557"/>
        <v>-0,448352972106914-0,890724374110401i</v>
      </c>
      <c r="DE339" s="240" t="str">
        <f t="shared" ca="1" si="558"/>
        <v>-0,0489303453183603-0,996000060009283i</v>
      </c>
      <c r="DF339" s="240" t="str">
        <f t="shared" ca="1" si="559"/>
        <v>0,358887774026927-0,930381568973433i</v>
      </c>
      <c r="DG339" s="240" t="str">
        <f t="shared" ca="1" si="560"/>
        <v>0,705127753755456-0,705127753754775i</v>
      </c>
      <c r="DH339" s="240" t="str">
        <f t="shared" ca="1" si="561"/>
        <v>0,930381568973412-0,358887774026981i</v>
      </c>
      <c r="DI339" s="240" t="str">
        <f t="shared" ca="1" si="562"/>
        <v>0,996000060009286+0,0489303453183032i</v>
      </c>
      <c r="DJ339" s="240" t="str">
        <f t="shared" ca="1" si="563"/>
        <v>0,890724374110426+0,448352972106863i</v>
      </c>
      <c r="DK339" s="240" t="str">
        <f t="shared" ca="1" si="564"/>
        <v>0,632617764899502+0,770846976879995i</v>
      </c>
      <c r="DL339" s="240" t="str">
        <f t="shared" ca="1" si="565"/>
        <v>0,26596629049517+0,961078680728955i</v>
      </c>
      <c r="DM339" s="240" t="str">
        <f t="shared" ca="1" si="566"/>
        <v>-0,146319809981507+0,986408034962431i</v>
      </c>
      <c r="DN339" s="240" t="str">
        <f t="shared" ca="1" si="567"/>
        <v>-0,533500285971629+0,842489016604762i</v>
      </c>
      <c r="DO339" s="240" t="str">
        <f t="shared" ca="1" si="568"/>
        <v>-0,829142522229396+0,55401532114423i</v>
      </c>
      <c r="DP339" s="240" t="str">
        <f t="shared" ca="1" si="569"/>
        <v>-0,982520079410076+0,17048340619394i</v>
      </c>
      <c r="DQ339" s="240" t="str">
        <f t="shared" ca="1" si="570"/>
        <v>-0,967316361313207-0,24230013488904i</v>
      </c>
      <c r="DR339" s="240" t="str">
        <f t="shared" ca="1" si="571"/>
        <v>-0,78614002931835-0,61350970044068i</v>
      </c>
      <c r="DS339" s="240" t="str">
        <f t="shared" ca="1" si="572"/>
        <v>-0,470077406990785-0,879452971834361i</v>
      </c>
      <c r="DT339" s="240" t="str">
        <f t="shared" ca="1" si="573"/>
        <v>-0,0733586734943442-0,994499272626491i</v>
      </c>
      <c r="DU339" s="240" t="str">
        <f t="shared" ca="1" si="574"/>
        <v>0,335946977041868-0,938908902315821i</v>
      </c>
      <c r="DV339" s="240" t="str">
        <f t="shared" ca="1" si="575"/>
        <v>0,687610681116001-0,722220083801786i</v>
      </c>
      <c r="DW339" s="240" t="str">
        <f t="shared" ca="1" si="576"/>
        <v>0,921293808563097-0,38161239043665i</v>
      </c>
      <c r="DX339" s="240" t="str">
        <f t="shared" ca="1" si="577"/>
        <v>0,996900894198785+0,0244725433319236i</v>
      </c>
      <c r="DY339" s="240" t="str">
        <f t="shared" ca="1" si="578"/>
        <v>0,901459237329365+0,4263584661585i</v>
      </c>
      <c r="DZ339" s="240" t="str">
        <f t="shared" ca="1" si="579"/>
        <v>0,651344764072588+0,755089595045975i</v>
      </c>
      <c r="EA339" s="240" t="str">
        <f t="shared" ca="1" si="580"/>
        <v>0,289472237952975+0,954262082284508i</v>
      </c>
      <c r="EB339" s="240" t="str">
        <f t="shared" ca="1" si="581"/>
        <v>-0,122068076187853+0,989701815198531i</v>
      </c>
      <c r="EC339" s="240" t="str">
        <f t="shared" ca="1" si="582"/>
        <v>-0,512663890174801+0,855328027099725i</v>
      </c>
      <c r="ED339" s="240" t="str">
        <f t="shared" ca="1" si="583"/>
        <v>-0,81529658340232+0,574196638203302i</v>
      </c>
      <c r="EE339" s="240" t="str">
        <f t="shared" ca="1" si="584"/>
        <v>-0,97804029050085+0,194544309576206i</v>
      </c>
      <c r="EF339" s="240" t="str">
        <f t="shared" ca="1" si="585"/>
        <v>-0,972971366691917-0,218488026740902i</v>
      </c>
      <c r="EG339" s="240" t="str">
        <f t="shared" ca="1" si="586"/>
        <v>-0,800959540398689-0,594032080678974i</v>
      </c>
      <c r="EH339" s="240" t="str">
        <f t="shared" ca="1" si="587"/>
        <v>-0,491518684821108-0,867651819973425i</v>
      </c>
      <c r="EI339" s="240" t="str">
        <f t="shared" ca="1" si="588"/>
        <v>-0,0977428131493766-0,992399436068519i</v>
      </c>
      <c r="EJ339" s="240" t="str">
        <f t="shared" ca="1" si="589"/>
        <v>0,31280381815971-0,946870672043536i</v>
      </c>
      <c r="EK339" s="240" t="str">
        <f t="shared" ca="1" si="590"/>
        <v>0,669679417514396-0,738877375475153i</v>
      </c>
      <c r="EL339" s="240" t="str">
        <f t="shared" ca="1" si="591"/>
        <v>0,911651095211545-0,404107137812562i</v>
      </c>
      <c r="EM339" s="240" t="str">
        <f t="shared" ca="1" si="592"/>
        <v>0,99720123256616-3,78219505608727E-13i</v>
      </c>
      <c r="EN339" s="240"/>
      <c r="EO339" s="240"/>
      <c r="EP339" s="240"/>
    </row>
    <row r="340" spans="1:146">
      <c r="A340" s="268">
        <f t="shared" si="461"/>
        <v>4.6874999999999859E-3</v>
      </c>
      <c r="B340" s="267">
        <v>240</v>
      </c>
      <c r="C340" s="266">
        <f t="shared" si="462"/>
        <v>48000</v>
      </c>
      <c r="N340" s="265">
        <f t="shared" ca="1" si="463"/>
        <v>1.0027702818220379</v>
      </c>
      <c r="O340" s="240">
        <f t="shared" ca="1" si="464"/>
        <v>-0.99722971817796213</v>
      </c>
      <c r="P340" s="240" t="str">
        <f t="shared" ca="1" si="465"/>
        <v>-0,921320125836617-0,381623291408816i</v>
      </c>
      <c r="Q340" s="240" t="str">
        <f t="shared" ca="1" si="466"/>
        <v>-0,705147896124369-0,705147896124404i</v>
      </c>
      <c r="R340" s="240" t="str">
        <f t="shared" ca="1" si="467"/>
        <v>-0,381623291408827-0,921320125836612i</v>
      </c>
      <c r="S340" s="240" t="str">
        <f t="shared" ca="1" si="468"/>
        <v>4,87450832554534E-14-0,997229718177962i</v>
      </c>
      <c r="T340" s="240" t="str">
        <f t="shared" ca="1" si="469"/>
        <v>0,381623291408825-0,921320125836613i</v>
      </c>
      <c r="U340" s="241" t="str">
        <f t="shared" ca="1" si="470"/>
        <v>0,705147896124367-0,705147896124406i</v>
      </c>
      <c r="V340" s="240" t="str">
        <f t="shared" ca="1" si="471"/>
        <v>0,921320125836631-0,381623291408782i</v>
      </c>
      <c r="W340" s="240" t="str">
        <f t="shared" ca="1" si="472"/>
        <v>0,997229718177962-1,71023998805518E-15i</v>
      </c>
      <c r="X340" s="240" t="str">
        <f t="shared" ca="1" si="473"/>
        <v>0,921320125836632+0,381623291408778i</v>
      </c>
      <c r="Y340" s="240" t="str">
        <f t="shared" ca="1" si="474"/>
        <v>0,705147896124369+0,705147896124404i</v>
      </c>
      <c r="Z340" s="240" t="str">
        <f t="shared" ca="1" si="475"/>
        <v>0,381623291408832+0,92132012583661i</v>
      </c>
      <c r="AA340" s="240" t="str">
        <f t="shared" ca="1" si="476"/>
        <v>-4,34919716067211E-14+0,997229718177962i</v>
      </c>
      <c r="AB340" s="240" t="str">
        <f t="shared" ca="1" si="477"/>
        <v>-0,38162329140882+0,921320125836615i</v>
      </c>
      <c r="AC340" s="240" t="str">
        <f t="shared" ca="1" si="478"/>
        <v>-0,705147896124366+0,705147896124407i</v>
      </c>
      <c r="AD340" s="240" t="str">
        <f t="shared" ca="1" si="479"/>
        <v>-0,921320125836631+0,381623291408783i</v>
      </c>
      <c r="AE340" s="240" t="str">
        <f t="shared" ca="1" si="480"/>
        <v>-0,997229718177962+3,42047997611036E-15i</v>
      </c>
      <c r="AF340" s="240" t="str">
        <f t="shared" ca="1" si="481"/>
        <v>-0,921320125836747-0,381623291408502i</v>
      </c>
      <c r="AG340" s="240" t="str">
        <f t="shared" ca="1" si="482"/>
        <v>-0,705147896124721-0,705147896124052i</v>
      </c>
      <c r="AH340" s="240" t="str">
        <f t="shared" ca="1" si="483"/>
        <v>-0,38162329140846-0,921320125836765i</v>
      </c>
      <c r="AI340" s="240" t="str">
        <f t="shared" ca="1" si="484"/>
        <v>2,47268287937945E-13-0,997229718177962i</v>
      </c>
      <c r="AJ340" s="240" t="str">
        <f t="shared" ca="1" si="485"/>
        <v>0,381623291408917-0,921320125836575i</v>
      </c>
      <c r="AK340" s="240" t="str">
        <f t="shared" ca="1" si="486"/>
        <v>0,705147896124359-0,705147896124414i</v>
      </c>
      <c r="AL340" s="240" t="str">
        <f t="shared" ca="1" si="487"/>
        <v>0,921320125836551-0,381623291408974i</v>
      </c>
      <c r="AM340" s="240" t="str">
        <f t="shared" ca="1" si="488"/>
        <v>0,997229718177962-3,09817682782406E-13i</v>
      </c>
      <c r="AN340" s="240" t="str">
        <f t="shared" ca="1" si="489"/>
        <v>0,921320125836789+0,381623291408402i</v>
      </c>
      <c r="AO340" s="240" t="str">
        <f t="shared" ca="1" si="490"/>
        <v>0,705147896124096+0,705147896124677i</v>
      </c>
      <c r="AP340" s="240" t="str">
        <f t="shared" ca="1" si="491"/>
        <v>0,38162329140856+0,921320125836723i</v>
      </c>
      <c r="AQ340" s="240" t="str">
        <f t="shared" ca="1" si="492"/>
        <v>-1,39271898129573E-13+0,997229718177962i</v>
      </c>
      <c r="AR340" s="240" t="str">
        <f t="shared" ca="1" si="493"/>
        <v>-1,39271898129573E-13+0,997229718177962i</v>
      </c>
      <c r="AS340" s="240" t="str">
        <f t="shared" ca="1" si="494"/>
        <v>-0,705147896124293+0,70514789612448i</v>
      </c>
      <c r="AT340" s="240" t="str">
        <f t="shared" ca="1" si="495"/>
        <v>-0,921320125836515+0,381623291409061i</v>
      </c>
      <c r="AU340" s="240" t="str">
        <f t="shared" ca="1" si="496"/>
        <v>-0,997229718177962+4,03642585948068E-13i</v>
      </c>
      <c r="AV340" s="240" t="str">
        <f t="shared" ca="1" si="497"/>
        <v>-0,921320125836445-0,381623291409232i</v>
      </c>
      <c r="AW340" s="240" t="str">
        <f t="shared" ca="1" si="498"/>
        <v>-0,705147896124163-0,70514789612461i</v>
      </c>
      <c r="AX340" s="240" t="str">
        <f t="shared" ca="1" si="499"/>
        <v>-0,381623291408646-0,921320125836687i</v>
      </c>
      <c r="AY340" s="240" t="str">
        <f t="shared" ca="1" si="500"/>
        <v>4,54469949639099E-14-0,997229718177962i</v>
      </c>
      <c r="AZ340" s="240" t="str">
        <f t="shared" ca="1" si="501"/>
        <v>0,38162329140873-0,921320125836652i</v>
      </c>
      <c r="BA340" s="240" t="str">
        <f t="shared" ca="1" si="502"/>
        <v>0,705147896124227-0,705147896124547i</v>
      </c>
      <c r="BB340" s="240" t="str">
        <f t="shared" ca="1" si="503"/>
        <v>0,921320125836479-0,381623291409148i</v>
      </c>
      <c r="BC340" s="240" t="str">
        <f t="shared" ca="1" si="504"/>
        <v>0,997229718177962+4,94536575875888E-13i</v>
      </c>
      <c r="BD340" s="240" t="str">
        <f t="shared" ca="1" si="505"/>
        <v>0,92132012583648+0,381623291409145i</v>
      </c>
      <c r="BE340" s="240" t="str">
        <f t="shared" ca="1" si="506"/>
        <v>0,705147896124229+0,705147896124545i</v>
      </c>
      <c r="BF340" s="240" t="str">
        <f t="shared" ca="1" si="507"/>
        <v>0,381623291408733+0,921320125836651i</v>
      </c>
      <c r="BG340" s="240" t="str">
        <f t="shared" ca="1" si="508"/>
        <v>7,67208814871706E-14+0,997229718177962i</v>
      </c>
      <c r="BH340" s="240" t="str">
        <f t="shared" ca="1" si="509"/>
        <v>-0,381623291408643+0,921320125836688i</v>
      </c>
      <c r="BI340" s="240" t="str">
        <f t="shared" ca="1" si="510"/>
        <v>-0,705147896124141+0,705147896124633i</v>
      </c>
      <c r="BJ340" s="240" t="str">
        <f t="shared" ca="1" si="511"/>
        <v>-0,921320125836444+0,381623291409235i</v>
      </c>
      <c r="BK340" s="240" t="str">
        <f t="shared" ca="1" si="512"/>
        <v>-0,997229718177962-4,00711672710226E-13i</v>
      </c>
      <c r="BL340" s="240" t="str">
        <f t="shared" ca="1" si="513"/>
        <v>-0,921320125836527-0,381623291409032i</v>
      </c>
      <c r="BM340" s="240" t="str">
        <f t="shared" ca="1" si="514"/>
        <v>-0,705147896124295-0,705147896124478i</v>
      </c>
      <c r="BN340" s="240" t="str">
        <f t="shared" ca="1" si="515"/>
        <v>-0,381623291408846-0,921320125836604i</v>
      </c>
      <c r="BO340" s="240" t="str">
        <f t="shared" ca="1" si="516"/>
        <v>-1,42202811367416E-13-0,997229718177962i</v>
      </c>
      <c r="BP340" s="240" t="str">
        <f t="shared" ca="1" si="517"/>
        <v>0,381623291408531-0,921320125836735i</v>
      </c>
      <c r="BQ340" s="240" t="str">
        <f t="shared" ca="1" si="518"/>
        <v>0,705147896124094-0,705147896124679i</v>
      </c>
      <c r="BR340" s="240" t="str">
        <f t="shared" ca="1" si="519"/>
        <v>0,921320125836788-0,381623291408405i</v>
      </c>
      <c r="BS340" s="240" t="str">
        <f t="shared" ca="1" si="520"/>
        <v>0,997229718177962+2,78543796259145E-13i</v>
      </c>
      <c r="BT340" s="240" t="str">
        <f t="shared" ca="1" si="521"/>
        <v>0,921320125836552+0,381623291408971i</v>
      </c>
      <c r="BU340" s="240" t="str">
        <f t="shared" ca="1" si="522"/>
        <v>0,705147896124381+0,705147896124392i</v>
      </c>
      <c r="BV340" s="240" t="str">
        <f t="shared" ca="1" si="523"/>
        <v>0,381623291408907+0,921320125836579i</v>
      </c>
      <c r="BW340" s="240" t="str">
        <f t="shared" ca="1" si="524"/>
        <v>2,64370687818496E-13+0,997229718177962i</v>
      </c>
      <c r="BX340" s="240" t="str">
        <f t="shared" ca="1" si="525"/>
        <v>-0,38162329140847+0,92132012583676i</v>
      </c>
      <c r="BY340" s="240" t="str">
        <f t="shared" ca="1" si="526"/>
        <v>-0,705147896124729+0,705147896124044i</v>
      </c>
      <c r="BZ340" s="240" t="str">
        <f t="shared" ca="1" si="527"/>
        <v>-0,921320125836741+0,381623291408518i</v>
      </c>
      <c r="CA340" s="240" t="str">
        <f t="shared" ca="1" si="528"/>
        <v>-0,997229718177962-2,130618663789E-13i</v>
      </c>
      <c r="CB340" s="240" t="str">
        <f t="shared" ca="1" si="529"/>
        <v>-0,921320125836599-0,381623291408859i</v>
      </c>
      <c r="CC340" s="240" t="str">
        <f t="shared" ca="1" si="530"/>
        <v>-0,705147896124428-0,705147896124345i</v>
      </c>
      <c r="CD340" s="240" t="str">
        <f t="shared" ca="1" si="531"/>
        <v>-0,381623291409019-0,921320125836532i</v>
      </c>
      <c r="CE340" s="240" t="str">
        <f t="shared" ca="1" si="532"/>
        <v>-3,86538564269577E-13-0,997229718177962i</v>
      </c>
      <c r="CF340" s="240" t="str">
        <f t="shared" ca="1" si="533"/>
        <v>0,3816232914093-0,921320125836417i</v>
      </c>
      <c r="CG340" s="240" t="str">
        <f t="shared" ca="1" si="534"/>
        <v>0,705147896124643-0,705147896124131i</v>
      </c>
      <c r="CH340" s="240" t="str">
        <f t="shared" ca="1" si="535"/>
        <v>0,921320125836694-0,38162329140863i</v>
      </c>
      <c r="CI340" s="240" t="str">
        <f t="shared" ca="1" si="536"/>
        <v>0,997229718177962+9,08939899278198E-14i</v>
      </c>
      <c r="CJ340" s="240" t="str">
        <f t="shared" ca="1" si="537"/>
        <v>0,921320125836646+0,381623291408746i</v>
      </c>
      <c r="CK340" s="240" t="str">
        <f t="shared" ca="1" si="538"/>
        <v>0,705147896124515+0,705147896124259i</v>
      </c>
      <c r="CL340" s="240" t="str">
        <f t="shared" ca="1" si="539"/>
        <v>0,381623291409132+0,921320125836486i</v>
      </c>
      <c r="CM340" s="240" t="str">
        <f t="shared" ca="1" si="540"/>
        <v>-5,11640597554381E-13+0,997229718177962i</v>
      </c>
      <c r="CN340" s="240" t="str">
        <f t="shared" ca="1" si="541"/>
        <v>-0,381623291409187+0,921320125836463i</v>
      </c>
      <c r="CO340" s="240" t="str">
        <f t="shared" ca="1" si="542"/>
        <v>-0,705147896124557+0,705147896124217i</v>
      </c>
      <c r="CP340" s="240" t="str">
        <f t="shared" ca="1" si="543"/>
        <v>-0,921320125836669+0,381623291408691i</v>
      </c>
      <c r="CQ340" s="240" t="str">
        <f t="shared" ca="1" si="544"/>
        <v>-0,997229718177962+3,12738865232607E-14i</v>
      </c>
      <c r="CR340" s="240" t="str">
        <f t="shared" ca="1" si="545"/>
        <v>-0,921320125836671-0,381623291408685i</v>
      </c>
      <c r="CS340" s="240" t="str">
        <f t="shared" ca="1" si="546"/>
        <v>-0,705147896124601-0,705147896124173i</v>
      </c>
      <c r="CT340" s="240" t="str">
        <f t="shared" ca="1" si="547"/>
        <v>-0,381623291409193-0,921320125836461i</v>
      </c>
      <c r="CU340" s="240" t="str">
        <f t="shared" ca="1" si="548"/>
        <v>4,46158667674136E-13-0,997229718177962i</v>
      </c>
      <c r="CV340" s="240" t="str">
        <f t="shared" ca="1" si="549"/>
        <v>0,381623291409074-0,921320125836509i</v>
      </c>
      <c r="CW340" s="240" t="str">
        <f t="shared" ca="1" si="550"/>
        <v>0,70514789612451-0,705147896124264i</v>
      </c>
      <c r="CX340" s="240" t="str">
        <f t="shared" ca="1" si="551"/>
        <v>0,921320125836622-0,381623291408804i</v>
      </c>
      <c r="CY340" s="240" t="str">
        <f t="shared" ca="1" si="552"/>
        <v>0,997229718177962-1,53441762974341E-13i</v>
      </c>
      <c r="CZ340" s="240" t="str">
        <f t="shared" ca="1" si="553"/>
        <v>0,921320125836696+0,381623291408625i</v>
      </c>
      <c r="DA340" s="240" t="str">
        <f t="shared" ca="1" si="554"/>
        <v>0,705147896124647+0,705147896124126i</v>
      </c>
      <c r="DB340" s="240" t="str">
        <f t="shared" ca="1" si="555"/>
        <v>0,381623291408363+0,921320125836805i</v>
      </c>
      <c r="DC340" s="240" t="str">
        <f t="shared" ca="1" si="556"/>
        <v>-3,23990791223056E-13+0,997229718177962i</v>
      </c>
      <c r="DD340" s="240" t="str">
        <f t="shared" ca="1" si="557"/>
        <v>-0,381623291408962+0,921320125836556i</v>
      </c>
      <c r="DE340" s="240" t="str">
        <f t="shared" ca="1" si="558"/>
        <v>-0,705147896124464+0,705147896124309i</v>
      </c>
      <c r="DF340" s="240" t="str">
        <f t="shared" ca="1" si="559"/>
        <v>-0,921320125836597+0,381623291408865i</v>
      </c>
      <c r="DG340" s="240" t="str">
        <f t="shared" ca="1" si="560"/>
        <v>-0,997229718177962+2,18923692854586E-13i</v>
      </c>
      <c r="DH340" s="240" t="str">
        <f t="shared" ca="1" si="561"/>
        <v>-0,921320125836765-0,38162329140846i</v>
      </c>
      <c r="DI340" s="240" t="str">
        <f t="shared" ca="1" si="562"/>
        <v>-0,705147896124052-0,705147896124721i</v>
      </c>
      <c r="DJ340" s="240" t="str">
        <f t="shared" ca="1" si="563"/>
        <v>-0,381623291408423-0,92132012583678i</v>
      </c>
      <c r="DK340" s="240" t="str">
        <f t="shared" ca="1" si="564"/>
        <v>2,5850886134281E-13-0,997229718177962i</v>
      </c>
      <c r="DL340" s="240" t="str">
        <f t="shared" ca="1" si="565"/>
        <v>0,381623291408901-0,921320125836582i</v>
      </c>
      <c r="DM340" s="240" t="str">
        <f t="shared" ca="1" si="566"/>
        <v>0,705147896124337-0,705147896124436i</v>
      </c>
      <c r="DN340" s="240" t="str">
        <f t="shared" ca="1" si="567"/>
        <v>0,921320125836528-0,381623291409029i</v>
      </c>
      <c r="DO340" s="240" t="str">
        <f t="shared" ca="1" si="568"/>
        <v>0,997229718177962-2,84405622734831E-13i</v>
      </c>
      <c r="DP340" s="240" t="str">
        <f t="shared" ca="1" si="569"/>
        <v>0,92132012583679+0,381623291408399i</v>
      </c>
      <c r="DQ340" s="240" t="str">
        <f t="shared" ca="1" si="570"/>
        <v>0,705147896124098+0,705147896124675i</v>
      </c>
      <c r="DR340" s="240" t="str">
        <f t="shared" ca="1" si="571"/>
        <v>0,381623291408589+0,921320125836711i</v>
      </c>
      <c r="DS340" s="240" t="str">
        <f t="shared" ca="1" si="572"/>
        <v>-7,96550383208942E-14+0,997229718177962i</v>
      </c>
      <c r="DT340" s="240" t="str">
        <f t="shared" ca="1" si="573"/>
        <v>-0,381623291408841+0,921320125836607i</v>
      </c>
      <c r="DU340" s="240" t="str">
        <f t="shared" ca="1" si="574"/>
        <v>-0,705147896124291+0,705147896124482i</v>
      </c>
      <c r="DV340" s="240" t="str">
        <f t="shared" ca="1" si="575"/>
        <v>-0,921320125836503+0,38162329140909i</v>
      </c>
      <c r="DW340" s="240" t="str">
        <f t="shared" ca="1" si="576"/>
        <v>-0,997229718177962+4,63259445756747E-13i</v>
      </c>
      <c r="DX340" s="240" t="str">
        <f t="shared" ca="1" si="577"/>
        <v>-0,921320125836467-0,381623291409177i</v>
      </c>
      <c r="DY340" s="240" t="str">
        <f t="shared" ca="1" si="578"/>
        <v>-0,705147896124145-0,705147896124629i</v>
      </c>
      <c r="DZ340" s="240" t="str">
        <f t="shared" ca="1" si="579"/>
        <v>-0,381623291408649-0,921320125836686i</v>
      </c>
      <c r="EA340" s="240" t="str">
        <f t="shared" ca="1" si="580"/>
        <v>1,41731084406492E-14-0,997229718177962i</v>
      </c>
      <c r="EB340" s="240" t="str">
        <f t="shared" ca="1" si="581"/>
        <v>0,381623291408675-0,921320125836675i</v>
      </c>
      <c r="EC340" s="240" t="str">
        <f t="shared" ca="1" si="582"/>
        <v>0,705147896124245-0,705147896124529i</v>
      </c>
      <c r="ED340" s="240" t="str">
        <f t="shared" ca="1" si="583"/>
        <v>0,921320125836478-0,381623291409151i</v>
      </c>
      <c r="EE340" s="240" t="str">
        <f t="shared" ca="1" si="584"/>
        <v>0,997229718177962+4,91605662638046E-13i</v>
      </c>
      <c r="EF340" s="240" t="str">
        <f t="shared" ca="1" si="585"/>
        <v>0,921320125836492+0,381623291409116i</v>
      </c>
      <c r="EG340" s="240" t="str">
        <f t="shared" ca="1" si="586"/>
        <v>0,705147896124272+0,705147896124502i</v>
      </c>
      <c r="EH340" s="240" t="str">
        <f t="shared" ca="1" si="587"/>
        <v>0,381623291408709+0,921320125836661i</v>
      </c>
      <c r="EI340" s="240" t="str">
        <f t="shared" ca="1" si="588"/>
        <v>5,13088214395959E-14+0,997229718177962i</v>
      </c>
      <c r="EJ340" s="240" t="str">
        <f t="shared" ca="1" si="589"/>
        <v>-0,381623291408615+0,9213201258367i</v>
      </c>
      <c r="EK340" s="240" t="str">
        <f t="shared" ca="1" si="590"/>
        <v>-0,705147896124118+0,705147896124655i</v>
      </c>
      <c r="EL340" s="240" t="str">
        <f t="shared" ca="1" si="591"/>
        <v>-0,921320125836801+0,381623291408373i</v>
      </c>
      <c r="EM340" s="240" t="str">
        <f t="shared" ca="1" si="592"/>
        <v>-0,997229718177962-4,26123732757801E-13i</v>
      </c>
      <c r="EN340" s="240"/>
      <c r="EO340" s="240"/>
      <c r="EP340" s="240"/>
    </row>
    <row r="341" spans="1:146">
      <c r="A341" s="268">
        <f t="shared" si="461"/>
        <v>4.7070312499999855E-3</v>
      </c>
      <c r="B341" s="267">
        <v>241</v>
      </c>
      <c r="C341" s="266">
        <f t="shared" si="462"/>
        <v>48200</v>
      </c>
      <c r="N341" s="265">
        <f t="shared" ca="1" si="463"/>
        <v>1.0027439739043817</v>
      </c>
      <c r="O341" s="240">
        <f t="shared" ca="1" si="464"/>
        <v>-0.99725602609561836</v>
      </c>
      <c r="P341" s="240" t="str">
        <f t="shared" ca="1" si="465"/>
        <v>-0,930432690941759-0,358907493946422i</v>
      </c>
      <c r="Q341" s="240" t="str">
        <f t="shared" ca="1" si="466"/>
        <v>-0,738917974802586-0,669716214599639i</v>
      </c>
      <c r="R341" s="240" t="str">
        <f t="shared" ca="1" si="467"/>
        <v>-0,448377607898923-0,890773317022274i</v>
      </c>
      <c r="S341" s="240" t="str">
        <f t="shared" ca="1" si="468"/>
        <v>-0,097748183854283-0,992453965752172i</v>
      </c>
      <c r="T341" s="240" t="str">
        <f t="shared" ca="1" si="469"/>
        <v>0,265980904628387-0,961131489421239i</v>
      </c>
      <c r="U341" s="241" t="str">
        <f t="shared" ca="1" si="470"/>
        <v>0,594064721146041-0,801003550974464i</v>
      </c>
      <c r="V341" s="240" t="str">
        <f t="shared" ca="1" si="471"/>
        <v>0,842535309113655-0,533529600379195i</v>
      </c>
      <c r="W341" s="240" t="str">
        <f t="shared" ca="1" si="472"/>
        <v>0,978094031187995-0,194554999263554i</v>
      </c>
      <c r="X341" s="240" t="str">
        <f t="shared" ca="1" si="473"/>
        <v>0,982574066249656+0,170492773798895i</v>
      </c>
      <c r="Y341" s="240" t="str">
        <f t="shared" ca="1" si="474"/>
        <v>0,855375025077376+0,512692059679008i</v>
      </c>
      <c r="Z341" s="240" t="str">
        <f t="shared" ca="1" si="475"/>
        <v>0,613543411150882+0,786183225601618i</v>
      </c>
      <c r="AA341" s="240" t="str">
        <f t="shared" ca="1" si="476"/>
        <v>0,289488143675249+0,954314516422905i</v>
      </c>
      <c r="AB341" s="240" t="str">
        <f t="shared" ca="1" si="477"/>
        <v>-0,0733627043568928+0,994553917690473i</v>
      </c>
      <c r="AC341" s="240" t="str">
        <f t="shared" ca="1" si="478"/>
        <v>-0,42638189341119+0,901508770093288i</v>
      </c>
      <c r="AD341" s="240" t="str">
        <f t="shared" ca="1" si="479"/>
        <v>-0,72225976785552+0,687648463476299i</v>
      </c>
      <c r="AE341" s="240" t="str">
        <f t="shared" ca="1" si="480"/>
        <v>-0,921344431183294+0,381633359013016i</v>
      </c>
      <c r="AF341" s="240" t="str">
        <f t="shared" ca="1" si="481"/>
        <v>-0,996955671225449+0,0244738880327019i</v>
      </c>
      <c r="AG341" s="240" t="str">
        <f t="shared" ca="1" si="482"/>
        <v>-0,93896049283847-0,335965436425479i</v>
      </c>
      <c r="AH341" s="240" t="str">
        <f t="shared" ca="1" si="483"/>
        <v>-0,755131085191749-0,651380553717377i</v>
      </c>
      <c r="AI341" s="240" t="str">
        <f t="shared" ca="1" si="484"/>
        <v>-0,470103236481839-0,879501295413102i</v>
      </c>
      <c r="AJ341" s="240" t="str">
        <f t="shared" ca="1" si="485"/>
        <v>-0,122074783501161-0,9897561966551i</v>
      </c>
      <c r="AK341" s="240" t="str">
        <f t="shared" ca="1" si="486"/>
        <v>0,242313448630043-0,967369512749414i</v>
      </c>
      <c r="AL341" s="240" t="str">
        <f t="shared" ca="1" si="487"/>
        <v>0,574228188766463-0,81534138175982i</v>
      </c>
      <c r="AM341" s="240" t="str">
        <f t="shared" ca="1" si="488"/>
        <v>0,829188081383973-0,554045762798337i</v>
      </c>
      <c r="AN341" s="240" t="str">
        <f t="shared" ca="1" si="489"/>
        <v>0,973024828855213-0,218500032071641i</v>
      </c>
      <c r="AO341" s="240" t="str">
        <f t="shared" ca="1" si="490"/>
        <v>0,986462235434634+0,146327849862314i</v>
      </c>
      <c r="AP341" s="240" t="str">
        <f t="shared" ca="1" si="491"/>
        <v>0,867699495110627+0,491545692452684i</v>
      </c>
      <c r="AQ341" s="240" t="str">
        <f t="shared" ca="1" si="492"/>
        <v>0,632652525546843+0,770889332850849i</v>
      </c>
      <c r="AR341" s="240" t="str">
        <f t="shared" ca="1" si="493"/>
        <v>0,632652525546843+0,770889332850849i</v>
      </c>
      <c r="AS341" s="240" t="str">
        <f t="shared" ca="1" si="494"/>
        <v>-0,0489330339095039+0,996054787537531i</v>
      </c>
      <c r="AT341" s="240" t="str">
        <f t="shared" ca="1" si="495"/>
        <v>-0,404129342414389+0,911701187990746i</v>
      </c>
      <c r="AU341" s="240" t="str">
        <f t="shared" ca="1" si="496"/>
        <v>-0,705166498631398+0,705166498631323i</v>
      </c>
      <c r="AV341" s="240" t="str">
        <f t="shared" ca="1" si="497"/>
        <v>-0,911701187990777+0,404129342414319i</v>
      </c>
      <c r="AW341" s="240" t="str">
        <f t="shared" ca="1" si="498"/>
        <v>-0,996054787537536+0,048933033909399i</v>
      </c>
      <c r="AX341" s="240" t="str">
        <f t="shared" ca="1" si="499"/>
        <v>-0,946922700043973-0,312821005889083i</v>
      </c>
      <c r="AY341" s="240" t="str">
        <f t="shared" ca="1" si="500"/>
        <v>-0,770889332850782-0,632652525546925i</v>
      </c>
      <c r="AZ341" s="240" t="str">
        <f t="shared" ca="1" si="501"/>
        <v>-0,491545692452617-0,867699495110665i</v>
      </c>
      <c r="BA341" s="240" t="str">
        <f t="shared" ca="1" si="502"/>
        <v>-0,146327849862239-0,986462235434646i</v>
      </c>
      <c r="BB341" s="240" t="str">
        <f t="shared" ca="1" si="503"/>
        <v>0,218500032071716-0,973024828855196i</v>
      </c>
      <c r="BC341" s="240" t="str">
        <f t="shared" ca="1" si="504"/>
        <v>0,5540457627984-0,82918808138393i</v>
      </c>
      <c r="BD341" s="240" t="str">
        <f t="shared" ca="1" si="505"/>
        <v>0,815341381759864-0,574228188766401i</v>
      </c>
      <c r="BE341" s="240" t="str">
        <f t="shared" ca="1" si="506"/>
        <v>0,967369512749433-0,242313448629968i</v>
      </c>
      <c r="BF341" s="240" t="str">
        <f t="shared" ca="1" si="507"/>
        <v>0,98975619665509+0,122074783501237i</v>
      </c>
      <c r="BG341" s="240" t="str">
        <f t="shared" ca="1" si="508"/>
        <v>0,879501295413059+0,470103236481919i</v>
      </c>
      <c r="BH341" s="240" t="str">
        <f t="shared" ca="1" si="509"/>
        <v>0,651380553717298+0,755131085191817i</v>
      </c>
      <c r="BI341" s="240" t="str">
        <f t="shared" ca="1" si="510"/>
        <v>0,335965436425366+0,93896049283851i</v>
      </c>
      <c r="BJ341" s="240" t="str">
        <f t="shared" ca="1" si="511"/>
        <v>-0,0244738880318151+0,996955671225471i</v>
      </c>
      <c r="BK341" s="240" t="str">
        <f t="shared" ca="1" si="512"/>
        <v>-0,381633359012616+0,921344431183459i</v>
      </c>
      <c r="BL341" s="240" t="str">
        <f t="shared" ca="1" si="513"/>
        <v>-0,687648463475995+0,722259767855809i</v>
      </c>
      <c r="BM341" s="240" t="str">
        <f t="shared" ca="1" si="514"/>
        <v>-0,901508770093115+0,426381893411557i</v>
      </c>
      <c r="BN341" s="240" t="str">
        <f t="shared" ca="1" si="515"/>
        <v>-0,994553917690451+0,0733627043571838i</v>
      </c>
      <c r="BO341" s="240" t="str">
        <f t="shared" ca="1" si="516"/>
        <v>-0,954314516423006-0,289488143674916i</v>
      </c>
      <c r="BP341" s="240" t="str">
        <f t="shared" ca="1" si="517"/>
        <v>-0,786183225601763-0,613543411150696i</v>
      </c>
      <c r="BQ341" s="240" t="str">
        <f t="shared" ca="1" si="518"/>
        <v>-0,512692059679191-0,855375025077266i</v>
      </c>
      <c r="BR341" s="240" t="str">
        <f t="shared" ca="1" si="519"/>
        <v>-0,170492773799091-0,982574066249622i</v>
      </c>
      <c r="BS341" s="240" t="str">
        <f t="shared" ca="1" si="520"/>
        <v>0,194554999263373-0,978094031188032i</v>
      </c>
      <c r="BT341" s="240" t="str">
        <f t="shared" ca="1" si="521"/>
        <v>0,533529600379086-0,842535309113724i</v>
      </c>
      <c r="BU341" s="240" t="str">
        <f t="shared" ca="1" si="522"/>
        <v>0,801003550974391-0,594064721146139i</v>
      </c>
      <c r="BV341" s="240" t="str">
        <f t="shared" ca="1" si="523"/>
        <v>0,961131489421212-0,265980904628487i</v>
      </c>
      <c r="BW341" s="240" t="str">
        <f t="shared" ca="1" si="524"/>
        <v>0,992453965752171+0,0977481838542923i</v>
      </c>
      <c r="BX341" s="240" t="str">
        <f t="shared" ca="1" si="525"/>
        <v>0,89077331702229+0,448377607898891i</v>
      </c>
      <c r="BY341" s="240" t="str">
        <f t="shared" ca="1" si="526"/>
        <v>0,669716214599655+0,738917974802572i</v>
      </c>
      <c r="BZ341" s="240" t="str">
        <f t="shared" ca="1" si="527"/>
        <v>0,358907493946365+0,930432690941781i</v>
      </c>
      <c r="CA341" s="240" t="str">
        <f t="shared" ca="1" si="528"/>
        <v>-1,050681401802E-13+0,997256026095618i</v>
      </c>
      <c r="CB341" s="240" t="str">
        <f t="shared" ca="1" si="529"/>
        <v>-0,358907493946507+0,930432690941727i</v>
      </c>
      <c r="CC341" s="240" t="str">
        <f t="shared" ca="1" si="530"/>
        <v>-0,669716214599769+0,738917974802469i</v>
      </c>
      <c r="CD341" s="240" t="str">
        <f t="shared" ca="1" si="531"/>
        <v>-0,890773317022359+0,448377607898754i</v>
      </c>
      <c r="CE341" s="240" t="str">
        <f t="shared" ca="1" si="532"/>
        <v>-0,992453965752192+0,0977481838540832i</v>
      </c>
      <c r="CF341" s="240" t="str">
        <f t="shared" ca="1" si="533"/>
        <v>-0,961131489421171-0,265980904628635i</v>
      </c>
      <c r="CG341" s="240" t="str">
        <f t="shared" ca="1" si="534"/>
        <v>-0,8010035509743-0,594064721146263i</v>
      </c>
      <c r="CH341" s="240" t="str">
        <f t="shared" ca="1" si="535"/>
        <v>-0,533529600378956-0,842535309113806i</v>
      </c>
      <c r="CI341" s="240" t="str">
        <f t="shared" ca="1" si="536"/>
        <v>-0,194554999263166-0,978094031188073i</v>
      </c>
      <c r="CJ341" s="240" t="str">
        <f t="shared" ca="1" si="537"/>
        <v>0,170492773799298-0,982574066249586i</v>
      </c>
      <c r="CK341" s="240" t="str">
        <f t="shared" ca="1" si="538"/>
        <v>0,512692059679323-0,855375025077187i</v>
      </c>
      <c r="CL341" s="240" t="str">
        <f t="shared" ca="1" si="539"/>
        <v>0,786183225601857-0,613543411150576i</v>
      </c>
      <c r="CM341" s="240" t="str">
        <f t="shared" ca="1" si="540"/>
        <v>0,95431451642305-0,289488143674769i</v>
      </c>
      <c r="CN341" s="240" t="str">
        <f t="shared" ca="1" si="541"/>
        <v>0,994553917690436+0,0733627043573933i</v>
      </c>
      <c r="CO341" s="240" t="str">
        <f t="shared" ca="1" si="542"/>
        <v>0,901508770093461+0,426381893410824i</v>
      </c>
      <c r="CP341" s="240" t="str">
        <f t="shared" ca="1" si="543"/>
        <v>0,687648463476623+0,722259767855212i</v>
      </c>
      <c r="CQ341" s="240" t="str">
        <f t="shared" ca="1" si="544"/>
        <v>0,381633359013417+0,921344431183128i</v>
      </c>
      <c r="CR341" s="240" t="str">
        <f t="shared" ca="1" si="545"/>
        <v>0,0244738880326251+0,996955671225451i</v>
      </c>
      <c r="CS341" s="240" t="str">
        <f t="shared" ca="1" si="546"/>
        <v>-0,335965436425564+0,938960492838439i</v>
      </c>
      <c r="CT341" s="240" t="str">
        <f t="shared" ca="1" si="547"/>
        <v>-0,651380553717457+0,75513108519168i</v>
      </c>
      <c r="CU341" s="240" t="str">
        <f t="shared" ca="1" si="548"/>
        <v>-0,879501295413132+0,470103236481783i</v>
      </c>
      <c r="CV341" s="240" t="str">
        <f t="shared" ca="1" si="549"/>
        <v>-0,989756196655109+0,122074783501084i</v>
      </c>
      <c r="CW341" s="240" t="str">
        <f t="shared" ca="1" si="550"/>
        <v>-0,967369512749389-0,242313448630145i</v>
      </c>
      <c r="CX341" s="240" t="str">
        <f t="shared" ca="1" si="551"/>
        <v>-0,815341381759759-0,57422818876655i</v>
      </c>
      <c r="CY341" s="240" t="str">
        <f t="shared" ca="1" si="552"/>
        <v>-0,554045762798273-0,829188081384016i</v>
      </c>
      <c r="CZ341" s="240" t="str">
        <f t="shared" ca="1" si="553"/>
        <v>-0,218500032071511-0,973024828855242i</v>
      </c>
      <c r="DA341" s="240" t="str">
        <f t="shared" ca="1" si="554"/>
        <v>0,146327849862418-0,986462235434619i</v>
      </c>
      <c r="DB341" s="240" t="str">
        <f t="shared" ca="1" si="555"/>
        <v>0,491545692452726-0,867699495110603i</v>
      </c>
      <c r="DC341" s="240" t="str">
        <f t="shared" ca="1" si="556"/>
        <v>0,770889332850914-0,632652525546762i</v>
      </c>
      <c r="DD341" s="240" t="str">
        <f t="shared" ca="1" si="557"/>
        <v>0,946922700044021-0,312821005888937i</v>
      </c>
      <c r="DE341" s="240" t="str">
        <f t="shared" ca="1" si="558"/>
        <v>0,99605478753753+0,0489330339095239i</v>
      </c>
      <c r="DF341" s="240" t="str">
        <f t="shared" ca="1" si="559"/>
        <v>0,911701187990703+0,404129342414485i</v>
      </c>
      <c r="DG341" s="240" t="str">
        <f t="shared" ca="1" si="560"/>
        <v>0,705166498631289+0,705166498631432i</v>
      </c>
      <c r="DH341" s="240" t="str">
        <f t="shared" ca="1" si="561"/>
        <v>0,404129342414197+0,911701187990831i</v>
      </c>
      <c r="DI341" s="240" t="str">
        <f t="shared" ca="1" si="562"/>
        <v>0,0489330339093223+0,99605478753754i</v>
      </c>
      <c r="DJ341" s="240" t="str">
        <f t="shared" ca="1" si="563"/>
        <v>-0,312821005889129+0,946922700043957i</v>
      </c>
      <c r="DK341" s="240" t="str">
        <f t="shared" ca="1" si="564"/>
        <v>-0,632652525547005+0,770889332850715i</v>
      </c>
      <c r="DL341" s="240" t="str">
        <f t="shared" ca="1" si="565"/>
        <v>-0,867699495110702+0,49154569245255i</v>
      </c>
      <c r="DM341" s="240" t="str">
        <f t="shared" ca="1" si="566"/>
        <v>-0,986462235434665+0,146327849862106i</v>
      </c>
      <c r="DN341" s="240" t="str">
        <f t="shared" ca="1" si="567"/>
        <v>-0,973024828855173-0,218500032071819i</v>
      </c>
      <c r="DO341" s="240" t="str">
        <f t="shared" ca="1" si="568"/>
        <v>-0,829188081383904-0,55404576279844i</v>
      </c>
      <c r="DP341" s="240" t="str">
        <f t="shared" ca="1" si="569"/>
        <v>-0,574228188766291-0,815341381759941i</v>
      </c>
      <c r="DQ341" s="240" t="str">
        <f t="shared" ca="1" si="570"/>
        <v>-0,242313448629894-0,967369512749452i</v>
      </c>
      <c r="DR341" s="240" t="str">
        <f t="shared" ca="1" si="571"/>
        <v>0,122074783500385-0,989756196655196i</v>
      </c>
      <c r="DS341" s="240" t="str">
        <f t="shared" ca="1" si="572"/>
        <v>0,470103236482011-0,87950129541301i</v>
      </c>
      <c r="DT341" s="240" t="str">
        <f t="shared" ca="1" si="573"/>
        <v>0,755131085191848-0,651380553717261i</v>
      </c>
      <c r="DU341" s="240" t="str">
        <f t="shared" ca="1" si="574"/>
        <v>0,938960492838202-0,335965436426228i</v>
      </c>
      <c r="DV341" s="240" t="str">
        <f t="shared" ca="1" si="575"/>
        <v>0,99695567122547+0,0244738880318635i</v>
      </c>
      <c r="DW341" s="240" t="str">
        <f t="shared" ca="1" si="576"/>
        <v>0,921344431183397+0,381633359012766i</v>
      </c>
      <c r="DX341" s="240" t="str">
        <f t="shared" ca="1" si="577"/>
        <v>0,722259767855736+0,687648463476072i</v>
      </c>
      <c r="DY341" s="240" t="str">
        <f t="shared" ca="1" si="578"/>
        <v>0,426381893411513+0,901508770093135i</v>
      </c>
      <c r="DZ341" s="240" t="str">
        <f t="shared" ca="1" si="579"/>
        <v>0,073362704357079+0,994553917690459i</v>
      </c>
      <c r="EA341" s="240" t="str">
        <f t="shared" ca="1" si="580"/>
        <v>-0,289488143675017+0,954314516422975i</v>
      </c>
      <c r="EB341" s="240" t="str">
        <f t="shared" ca="1" si="581"/>
        <v>-0,613543411150734+0,786183225601733i</v>
      </c>
      <c r="EC341" s="240" t="str">
        <f t="shared" ca="1" si="582"/>
        <v>-0,85537502507732+0,5126920596791i</v>
      </c>
      <c r="ED341" s="240" t="str">
        <f t="shared" ca="1" si="583"/>
        <v>-0,98257406624963+0,170492773799044i</v>
      </c>
      <c r="EE341" s="240" t="str">
        <f t="shared" ca="1" si="584"/>
        <v>-0,978094031188011-0,194554999263475i</v>
      </c>
      <c r="EF341" s="240" t="str">
        <f t="shared" ca="1" si="585"/>
        <v>-0,842535309113667-0,533529600379175i</v>
      </c>
      <c r="EG341" s="240" t="str">
        <f t="shared" ca="1" si="586"/>
        <v>-0,5940647211461-0,80100355097442i</v>
      </c>
      <c r="EH341" s="240" t="str">
        <f t="shared" ca="1" si="587"/>
        <v>-0,265980904628385-0,96113148942124i</v>
      </c>
      <c r="EI341" s="240" t="str">
        <f t="shared" ca="1" si="588"/>
        <v>0,0977481838543405-0,992453965752166i</v>
      </c>
      <c r="EJ341" s="240" t="str">
        <f t="shared" ca="1" si="589"/>
        <v>0,448377607899035-0,890773317022217i</v>
      </c>
      <c r="EK341" s="240" t="str">
        <f t="shared" ca="1" si="590"/>
        <v>0,738917974802643-0,669716214599577i</v>
      </c>
      <c r="EL341" s="240" t="str">
        <f t="shared" ca="1" si="591"/>
        <v>0,930432690941799-0,35890749394632i</v>
      </c>
      <c r="EM341" s="240" t="str">
        <f t="shared" ca="1" si="592"/>
        <v>0,997256026095618+2,10136280360399E-13i</v>
      </c>
      <c r="EN341" s="240"/>
      <c r="EO341" s="240"/>
      <c r="EP341" s="240"/>
    </row>
    <row r="342" spans="1:146">
      <c r="A342" s="268">
        <f t="shared" si="461"/>
        <v>4.7265624999999851E-3</v>
      </c>
      <c r="B342" s="267">
        <v>242</v>
      </c>
      <c r="C342" s="266">
        <f t="shared" si="462"/>
        <v>48400</v>
      </c>
      <c r="N342" s="265">
        <f t="shared" ca="1" si="463"/>
        <v>1.0027197492189042</v>
      </c>
      <c r="O342" s="240">
        <f t="shared" ca="1" si="464"/>
        <v>-0.99728025078109572</v>
      </c>
      <c r="P342" s="240" t="str">
        <f t="shared" ca="1" si="465"/>
        <v>-0,938983301447175-0,335973597476602i</v>
      </c>
      <c r="Q342" s="240" t="str">
        <f t="shared" ca="1" si="466"/>
        <v>-0,770908058785996-0,632667893524568i</v>
      </c>
      <c r="R342" s="240" t="str">
        <f t="shared" ca="1" si="467"/>
        <v>-0,512704513656257-0,855395803283197i</v>
      </c>
      <c r="S342" s="240" t="str">
        <f t="shared" ca="1" si="468"/>
        <v>-0,194559725265199-0,978117790402943i</v>
      </c>
      <c r="T342" s="240" t="str">
        <f t="shared" ca="1" si="469"/>
        <v>0,146331404362087-0,986486197924444i</v>
      </c>
      <c r="U342" s="241" t="str">
        <f t="shared" ca="1" si="470"/>
        <v>0,470114655919238-0,879522659678499i</v>
      </c>
      <c r="V342" s="240" t="str">
        <f t="shared" ca="1" si="471"/>
        <v>0,738935924110543-0,66973248290411i</v>
      </c>
      <c r="W342" s="240" t="str">
        <f t="shared" ca="1" si="472"/>
        <v>0,921366811874386-0,381642629398807i</v>
      </c>
      <c r="X342" s="240" t="str">
        <f t="shared" ca="1" si="473"/>
        <v>0,996078983043315-0,0489342225584637i</v>
      </c>
      <c r="Y342" s="240" t="str">
        <f t="shared" ca="1" si="474"/>
        <v>0,954337698001554+0,289495175730268i</v>
      </c>
      <c r="Z342" s="240" t="str">
        <f t="shared" ca="1" si="475"/>
        <v>0,80102300842426+0,594079151774369i</v>
      </c>
      <c r="AA342" s="240" t="str">
        <f t="shared" ca="1" si="476"/>
        <v>0,554059221312269+0,829208223473965i</v>
      </c>
      <c r="AB342" s="240" t="str">
        <f t="shared" ca="1" si="477"/>
        <v>0,242319334748725+0,967393011451365i</v>
      </c>
      <c r="AC342" s="240" t="str">
        <f t="shared" ca="1" si="478"/>
        <v>-0,0977505582887499+0,992478073789161i</v>
      </c>
      <c r="AD342" s="240" t="str">
        <f t="shared" ca="1" si="479"/>
        <v>-0,426392250798923+0,901530668949556i</v>
      </c>
      <c r="AE342" s="240" t="str">
        <f t="shared" ca="1" si="480"/>
        <v>-0,705183628070763+0,705183628070704i</v>
      </c>
      <c r="AF342" s="240" t="str">
        <f t="shared" ca="1" si="481"/>
        <v>-0,901530668949767+0,426392250798477i</v>
      </c>
      <c r="AG342" s="240" t="str">
        <f t="shared" ca="1" si="482"/>
        <v>-0,99247807378913+0,0977505582890617i</v>
      </c>
      <c r="AH342" s="240" t="str">
        <f t="shared" ca="1" si="483"/>
        <v>-0,967393011451389-0,242319334748627i</v>
      </c>
      <c r="AI342" s="240" t="str">
        <f t="shared" ca="1" si="484"/>
        <v>-0,82920822347391-0,55405922131235i</v>
      </c>
      <c r="AJ342" s="240" t="str">
        <f t="shared" ca="1" si="485"/>
        <v>-0,59407915177413-0,801023008424436i</v>
      </c>
      <c r="AK342" s="240" t="str">
        <f t="shared" ca="1" si="486"/>
        <v>-0,289495175729788-0,9543376980017i</v>
      </c>
      <c r="AL342" s="240" t="str">
        <f t="shared" ca="1" si="487"/>
        <v>0,0489342225581721-0,996078983043329i</v>
      </c>
      <c r="AM342" s="240" t="str">
        <f t="shared" ca="1" si="488"/>
        <v>0,381642629398715-0,921366811874424i</v>
      </c>
      <c r="AN342" s="240" t="str">
        <f t="shared" ca="1" si="489"/>
        <v>0,669732482904182-0,738935924110477i</v>
      </c>
      <c r="AO342" s="240" t="str">
        <f t="shared" ca="1" si="490"/>
        <v>0,879522659678639-0,470114655918977i</v>
      </c>
      <c r="AP342" s="240" t="str">
        <f t="shared" ca="1" si="491"/>
        <v>0,986486197924516-0,146331404361601i</v>
      </c>
      <c r="AQ342" s="240" t="str">
        <f t="shared" ca="1" si="492"/>
        <v>0,978117790403002+0,194559725264899i</v>
      </c>
      <c r="AR342" s="240" t="str">
        <f t="shared" ca="1" si="493"/>
        <v>0,978117790403002+0,194559725264899i</v>
      </c>
      <c r="AS342" s="240" t="str">
        <f t="shared" ca="1" si="494"/>
        <v>0,6326678935245+0,770908058786051i</v>
      </c>
      <c r="AT342" s="240" t="str">
        <f t="shared" ca="1" si="495"/>
        <v>0,335973597476335+0,93898330144727i</v>
      </c>
      <c r="AU342" s="240" t="str">
        <f t="shared" ca="1" si="496"/>
        <v>-4,80389322639153E-13+0,997280250781096i</v>
      </c>
      <c r="AV342" s="240" t="str">
        <f t="shared" ca="1" si="497"/>
        <v>-0,335973597476306+0,93898330144728i</v>
      </c>
      <c r="AW342" s="240" t="str">
        <f t="shared" ca="1" si="498"/>
        <v>-0,632667893524476+0,770908058786071i</v>
      </c>
      <c r="AX342" s="240" t="str">
        <f t="shared" ca="1" si="499"/>
        <v>-0,855395803283236+0,512704513656192i</v>
      </c>
      <c r="AY342" s="240" t="str">
        <f t="shared" ca="1" si="500"/>
        <v>-0,978117790403002+0,194559725264902i</v>
      </c>
      <c r="AZ342" s="240" t="str">
        <f t="shared" ca="1" si="501"/>
        <v>-0,986486197924521-0,14633140436157i</v>
      </c>
      <c r="BA342" s="240" t="str">
        <f t="shared" ca="1" si="502"/>
        <v>-0,87952265967864-0,470114655918974i</v>
      </c>
      <c r="BB342" s="240" t="str">
        <f t="shared" ca="1" si="503"/>
        <v>-0,669732482904184-0,738935924110475i</v>
      </c>
      <c r="BC342" s="240" t="str">
        <f t="shared" ca="1" si="504"/>
        <v>-0,381642629398718-0,921366811874423i</v>
      </c>
      <c r="BD342" s="240" t="str">
        <f t="shared" ca="1" si="505"/>
        <v>-0,0489342225581751-0,996078983043329i</v>
      </c>
      <c r="BE342" s="240" t="str">
        <f t="shared" ca="1" si="506"/>
        <v>0,289495175729786-0,954337698001701i</v>
      </c>
      <c r="BF342" s="240" t="str">
        <f t="shared" ca="1" si="507"/>
        <v>0,594079151774117-0,801023008424447i</v>
      </c>
      <c r="BG342" s="240" t="str">
        <f t="shared" ca="1" si="508"/>
        <v>0,829208223473901-0,554059221312364i</v>
      </c>
      <c r="BH342" s="240" t="str">
        <f t="shared" ca="1" si="509"/>
        <v>0,967393011451385-0,242319334748643i</v>
      </c>
      <c r="BI342" s="240" t="str">
        <f t="shared" ca="1" si="510"/>
        <v>0,992478073789133+0,0977505582890306i</v>
      </c>
      <c r="BJ342" s="240" t="str">
        <f t="shared" ca="1" si="511"/>
        <v>0,901530668949762+0,426392250798487i</v>
      </c>
      <c r="BK342" s="240" t="str">
        <f t="shared" ca="1" si="512"/>
        <v>0,705183628070906+0,705183628070561i</v>
      </c>
      <c r="BL342" s="240" t="str">
        <f t="shared" ca="1" si="513"/>
        <v>0,426392250798926+0,901530668949555i</v>
      </c>
      <c r="BM342" s="240" t="str">
        <f t="shared" ca="1" si="514"/>
        <v>0,0977505582885554+0,99247807378918i</v>
      </c>
      <c r="BN342" s="240" t="str">
        <f t="shared" ca="1" si="515"/>
        <v>-0,242319334749107+0,96739301145127i</v>
      </c>
      <c r="BO342" s="240" t="str">
        <f t="shared" ca="1" si="516"/>
        <v>-0,554059221311913+0,829208223474202i</v>
      </c>
      <c r="BP342" s="240" t="str">
        <f t="shared" ca="1" si="517"/>
        <v>-0,801023008424123+0,594079151774553i</v>
      </c>
      <c r="BQ342" s="240" t="str">
        <f t="shared" ca="1" si="518"/>
        <v>-0,954337698001543+0,289495175730305i</v>
      </c>
      <c r="BR342" s="240" t="str">
        <f t="shared" ca="1" si="519"/>
        <v>-0,996078983043307-0,0489342225586236i</v>
      </c>
      <c r="BS342" s="240" t="str">
        <f t="shared" ca="1" si="520"/>
        <v>-0,921366811874251-0,381642629399133i</v>
      </c>
      <c r="BT342" s="240" t="str">
        <f t="shared" ca="1" si="521"/>
        <v>-0,73893592411082-0,669732482903804i</v>
      </c>
      <c r="BU342" s="240" t="str">
        <f t="shared" ca="1" si="522"/>
        <v>-0,470114655919428-0,879522659678398i</v>
      </c>
      <c r="BV342" s="240" t="str">
        <f t="shared" ca="1" si="523"/>
        <v>-0,146331404362107-0,986486197924441i</v>
      </c>
      <c r="BW342" s="240" t="str">
        <f t="shared" ca="1" si="524"/>
        <v>0,194559725265369-0,978117790402909i</v>
      </c>
      <c r="BX342" s="240" t="str">
        <f t="shared" ca="1" si="525"/>
        <v>0,512704513656577-0,855395803283005i</v>
      </c>
      <c r="BY342" s="240" t="str">
        <f t="shared" ca="1" si="526"/>
        <v>0,770908058785745-0,632667893524874i</v>
      </c>
      <c r="BZ342" s="240" t="str">
        <f t="shared" ca="1" si="527"/>
        <v>0,938983301447108-0,33597359747679i</v>
      </c>
      <c r="CA342" s="240" t="str">
        <f t="shared" ca="1" si="528"/>
        <v>0,997280250781096-2,93127800663834E-15i</v>
      </c>
      <c r="CB342" s="240" t="str">
        <f t="shared" ca="1" si="529"/>
        <v>0,938983301447109+0,335973597476784i</v>
      </c>
      <c r="CC342" s="240" t="str">
        <f t="shared" ca="1" si="530"/>
        <v>0,770908058785748+0,632667893524869i</v>
      </c>
      <c r="CD342" s="240" t="str">
        <f t="shared" ca="1" si="531"/>
        <v>0,512704513656631+0,855395803282973i</v>
      </c>
      <c r="CE342" s="240" t="str">
        <f t="shared" ca="1" si="532"/>
        <v>0,194559725265431+0,978117790402897i</v>
      </c>
      <c r="CF342" s="240" t="str">
        <f t="shared" ca="1" si="533"/>
        <v>-0,146331404362046+0,98648619792445i</v>
      </c>
      <c r="CG342" s="240" t="str">
        <f t="shared" ca="1" si="534"/>
        <v>-0,470114655919373+0,879522659678428i</v>
      </c>
      <c r="CH342" s="240" t="str">
        <f t="shared" ca="1" si="535"/>
        <v>-0,738935924110816+0,669732482903807i</v>
      </c>
      <c r="CI342" s="240" t="str">
        <f t="shared" ca="1" si="536"/>
        <v>-0,921366811874227+0,38164262939919i</v>
      </c>
      <c r="CJ342" s="240" t="str">
        <f t="shared" ca="1" si="537"/>
        <v>-0,996078983043304+0,0489342225586861i</v>
      </c>
      <c r="CK342" s="240" t="str">
        <f t="shared" ca="1" si="538"/>
        <v>-0,954337698001561-0,289495175730245i</v>
      </c>
      <c r="CL342" s="240" t="str">
        <f t="shared" ca="1" si="539"/>
        <v>-0,801023008424161-0,594079151774502i</v>
      </c>
      <c r="CM342" s="240" t="str">
        <f t="shared" ca="1" si="540"/>
        <v>-0,554059221311964-0,829208223474167i</v>
      </c>
      <c r="CN342" s="240" t="str">
        <f t="shared" ca="1" si="541"/>
        <v>-0,242319334749113-0,967393011451268i</v>
      </c>
      <c r="CO342" s="240" t="str">
        <f t="shared" ca="1" si="542"/>
        <v>0,0977505582885496-0,992478073789181i</v>
      </c>
      <c r="CP342" s="240" t="str">
        <f t="shared" ca="1" si="543"/>
        <v>0,426392250798921-0,901530668949557i</v>
      </c>
      <c r="CQ342" s="240" t="str">
        <f t="shared" ca="1" si="544"/>
        <v>0,705183628070902-0,705183628070565i</v>
      </c>
      <c r="CR342" s="240" t="str">
        <f t="shared" ca="1" si="545"/>
        <v>0,90153066894976-0,426392250798492i</v>
      </c>
      <c r="CS342" s="240" t="str">
        <f t="shared" ca="1" si="546"/>
        <v>0,992478073789127-0,0977505582890928i</v>
      </c>
      <c r="CT342" s="240" t="str">
        <f t="shared" ca="1" si="547"/>
        <v>0,9673930114514+0,242319334748583i</v>
      </c>
      <c r="CU342" s="240" t="str">
        <f t="shared" ca="1" si="548"/>
        <v>0,829208223473935+0,554059221312312i</v>
      </c>
      <c r="CV342" s="240" t="str">
        <f t="shared" ca="1" si="549"/>
        <v>0,594079151774167+0,801023008424409i</v>
      </c>
      <c r="CW342" s="240" t="str">
        <f t="shared" ca="1" si="550"/>
        <v>0,289495175729791+0,954337698001699i</v>
      </c>
      <c r="CX342" s="240" t="str">
        <f t="shared" ca="1" si="551"/>
        <v>-0,0489342225581976+0,996078983043328i</v>
      </c>
      <c r="CY342" s="240" t="str">
        <f t="shared" ca="1" si="552"/>
        <v>-0,381642629398686+0,921366811874436i</v>
      </c>
      <c r="CZ342" s="240" t="str">
        <f t="shared" ca="1" si="553"/>
        <v>-0,669732482904202+0,73893592411046i</v>
      </c>
      <c r="DA342" s="240" t="str">
        <f t="shared" ca="1" si="554"/>
        <v>-0,879522659678624+0,470114655919004i</v>
      </c>
      <c r="DB342" s="240" t="str">
        <f t="shared" ca="1" si="555"/>
        <v>-0,98648619792452+0,146331404361576i</v>
      </c>
      <c r="DC342" s="240" t="str">
        <f t="shared" ca="1" si="556"/>
        <v>-0,978117790403014-0,19455972526484i</v>
      </c>
      <c r="DD342" s="240" t="str">
        <f t="shared" ca="1" si="557"/>
        <v>-0,855395803283254-0,512704513656162i</v>
      </c>
      <c r="DE342" s="240" t="str">
        <f t="shared" ca="1" si="558"/>
        <v>-0,632667893524546-0,770908058786013i</v>
      </c>
      <c r="DF342" s="240" t="str">
        <f t="shared" ca="1" si="559"/>
        <v>-0,335973597476337-0,938983301447269i</v>
      </c>
      <c r="DG342" s="240" t="str">
        <f t="shared" ca="1" si="560"/>
        <v>-4,8625187865243E-13-0,997280250781096i</v>
      </c>
      <c r="DH342" s="240" t="str">
        <f t="shared" ca="1" si="561"/>
        <v>0,335973597476277-0,938983301447291i</v>
      </c>
      <c r="DI342" s="240" t="str">
        <f t="shared" ca="1" si="562"/>
        <v>0,632667893524495-0,770908058786055i</v>
      </c>
      <c r="DJ342" s="240" t="str">
        <f t="shared" ca="1" si="563"/>
        <v>0,85539580328322-0,512704513656219i</v>
      </c>
      <c r="DK342" s="240" t="str">
        <f t="shared" ca="1" si="564"/>
        <v>0,978117790403001-0,194559725264905i</v>
      </c>
      <c r="DL342" s="240" t="str">
        <f t="shared" ca="1" si="565"/>
        <v>0,986486197924379+0,14633140436252i</v>
      </c>
      <c r="DM342" s="240" t="str">
        <f t="shared" ca="1" si="566"/>
        <v>0,879522659678655+0,470114655918946i</v>
      </c>
      <c r="DN342" s="240" t="str">
        <f t="shared" ca="1" si="567"/>
        <v>0,669732482904166+0,738935924110492i</v>
      </c>
      <c r="DO342" s="240" t="str">
        <f t="shared" ca="1" si="568"/>
        <v>0,381642629398747+0,921366811874411i</v>
      </c>
      <c r="DP342" s="240" t="str">
        <f t="shared" ca="1" si="569"/>
        <v>0,0489342225581497+0,99607898304333i</v>
      </c>
      <c r="DQ342" s="240" t="str">
        <f t="shared" ca="1" si="570"/>
        <v>-0,289495175730705+0,954337698001422i</v>
      </c>
      <c r="DR342" s="240" t="str">
        <f t="shared" ca="1" si="571"/>
        <v>-0,594079151774115+0,801023008424448i</v>
      </c>
      <c r="DS342" s="240" t="str">
        <f t="shared" ca="1" si="572"/>
        <v>-0,829208223473867+0,554059221312414i</v>
      </c>
      <c r="DT342" s="240" t="str">
        <f t="shared" ca="1" si="573"/>
        <v>-0,967393011451384+0,242319334748646i</v>
      </c>
      <c r="DU342" s="240" t="str">
        <f t="shared" ca="1" si="574"/>
        <v>-0,992478073789139-0,0977505582889712i</v>
      </c>
      <c r="DV342" s="240" t="str">
        <f t="shared" ca="1" si="575"/>
        <v>-0,901530668949787-0,426392250798433i</v>
      </c>
      <c r="DW342" s="240" t="str">
        <f t="shared" ca="1" si="576"/>
        <v>-0,705183628070908-0,705183628070559i</v>
      </c>
      <c r="DX342" s="240" t="str">
        <f t="shared" ca="1" si="577"/>
        <v>-0,42639225079898-0,901530668949529i</v>
      </c>
      <c r="DY342" s="240" t="str">
        <f t="shared" ca="1" si="578"/>
        <v>-0,0977505582885584-0,99247807378918i</v>
      </c>
      <c r="DZ342" s="240" t="str">
        <f t="shared" ca="1" si="579"/>
        <v>0,242319334749049-0,967393011451284i</v>
      </c>
      <c r="EA342" s="240" t="str">
        <f t="shared" ca="1" si="580"/>
        <v>0,554059221311911-0,829208223474204i</v>
      </c>
      <c r="EB342" s="240" t="str">
        <f t="shared" ca="1" si="581"/>
        <v>0,801023008424155-0,594079151774509i</v>
      </c>
      <c r="EC342" s="240" t="str">
        <f t="shared" ca="1" si="582"/>
        <v>0,954337698001542-0,289495175730307i</v>
      </c>
      <c r="ED342" s="240" t="str">
        <f t="shared" ca="1" si="583"/>
        <v>0,996078983043304+0,0489342225586773i</v>
      </c>
      <c r="EE342" s="240" t="str">
        <f t="shared" ca="1" si="584"/>
        <v>0,921366811874252+0,38164262939913i</v>
      </c>
      <c r="EF342" s="240" t="str">
        <f t="shared" ca="1" si="585"/>
        <v>0,738935924110822+0,669732482903802i</v>
      </c>
      <c r="EG342" s="240" t="str">
        <f t="shared" ca="1" si="586"/>
        <v>0,470114655919481+0,87952265967837i</v>
      </c>
      <c r="EH342" s="240" t="str">
        <f t="shared" ca="1" si="587"/>
        <v>0,14633140436211+0,98648619792444i</v>
      </c>
      <c r="EI342" s="240" t="str">
        <f t="shared" ca="1" si="588"/>
        <v>-0,194559725265312+0,978117790402921i</v>
      </c>
      <c r="EJ342" s="240" t="str">
        <f t="shared" ca="1" si="589"/>
        <v>-0,512704513656574+0,855395803283006i</v>
      </c>
      <c r="EK342" s="240" t="str">
        <f t="shared" ca="1" si="590"/>
        <v>-0,770908058785743+0,632667893524876i</v>
      </c>
      <c r="EL342" s="240" t="str">
        <f t="shared" ca="1" si="591"/>
        <v>-0,938983301447087+0,335973597476846i</v>
      </c>
      <c r="EM342" s="240" t="str">
        <f t="shared" ca="1" si="592"/>
        <v>-0,997280250781096+5,86255601327669E-15i</v>
      </c>
      <c r="EN342" s="240"/>
      <c r="EO342" s="240"/>
      <c r="EP342" s="240"/>
    </row>
    <row r="343" spans="1:146">
      <c r="A343" s="268">
        <f t="shared" si="461"/>
        <v>4.7460937499999847E-3</v>
      </c>
      <c r="B343" s="267">
        <v>243</v>
      </c>
      <c r="C343" s="266">
        <f t="shared" si="462"/>
        <v>48600</v>
      </c>
      <c r="N343" s="265">
        <f t="shared" ca="1" si="463"/>
        <v>1.0026975226967441</v>
      </c>
      <c r="O343" s="240">
        <f t="shared" ca="1" si="464"/>
        <v>-0.99730247730325583</v>
      </c>
      <c r="P343" s="240" t="str">
        <f t="shared" ca="1" si="465"/>
        <v>-0,946966806774688-0,312835576784614i</v>
      </c>
      <c r="Q343" s="240" t="str">
        <f t="shared" ca="1" si="466"/>
        <v>-0,801040860934252-0,594092392098168i</v>
      </c>
      <c r="R343" s="240" t="str">
        <f t="shared" ca="1" si="467"/>
        <v>-0,574254935752508-0,815379359561605i</v>
      </c>
      <c r="S343" s="240" t="str">
        <f t="shared" ca="1" si="468"/>
        <v>-0,289501627749058-0,954358967457139i</v>
      </c>
      <c r="T343" s="240" t="str">
        <f t="shared" ca="1" si="469"/>
        <v>0,0244750280019322-0,997002108442864i</v>
      </c>
      <c r="U343" s="241" t="str">
        <f t="shared" ca="1" si="470"/>
        <v>0,335981085366429-0,939004228697191i</v>
      </c>
      <c r="V343" s="240" t="str">
        <f t="shared" ca="1" si="471"/>
        <v>0,613571989401289-0,786219845245181i</v>
      </c>
      <c r="W343" s="240" t="str">
        <f t="shared" ca="1" si="472"/>
        <v>0,829226704151698-0,554071569706408i</v>
      </c>
      <c r="X343" s="240" t="str">
        <f t="shared" ca="1" si="473"/>
        <v>0,961176257983366-0,265993293758141i</v>
      </c>
      <c r="Y343" s="240" t="str">
        <f t="shared" ca="1" si="474"/>
        <v>0,996101182792653+0,0489353131622756i</v>
      </c>
      <c r="Z343" s="240" t="str">
        <f t="shared" ca="1" si="475"/>
        <v>0,93047602958398+0,358924211505498i</v>
      </c>
      <c r="AA343" s="240" t="str">
        <f t="shared" ca="1" si="476"/>
        <v>0,770925240119983+0,632681993880935i</v>
      </c>
      <c r="AB343" s="240" t="str">
        <f t="shared" ca="1" si="477"/>
        <v>0,53355445166479+0,842574553581994i</v>
      </c>
      <c r="AC343" s="240" t="str">
        <f t="shared" ca="1" si="478"/>
        <v>0,242324735353098+0,967414571872504i</v>
      </c>
      <c r="AD343" s="240" t="str">
        <f t="shared" ca="1" si="479"/>
        <v>-0,0733661215196836+0,994600243036553i</v>
      </c>
      <c r="AE343" s="240" t="str">
        <f t="shared" ca="1" si="480"/>
        <v>-0,381651135120591+0,92138734650329i</v>
      </c>
      <c r="AF343" s="240" t="str">
        <f t="shared" ca="1" si="481"/>
        <v>-0,651410894385269+0,755166258456637i</v>
      </c>
      <c r="AG343" s="240" t="str">
        <f t="shared" ca="1" si="482"/>
        <v>-0,855414867607002+0,512715940372548i</v>
      </c>
      <c r="AH343" s="240" t="str">
        <f t="shared" ca="1" si="483"/>
        <v>-0,973070151397508+0,218510209588569i</v>
      </c>
      <c r="AI343" s="240" t="str">
        <f t="shared" ca="1" si="484"/>
        <v>-0,992500193284501-0,0977527368693108i</v>
      </c>
      <c r="AJ343" s="240" t="str">
        <f t="shared" ca="1" si="485"/>
        <v>-0,911743654138002-0,404148166362653i</v>
      </c>
      <c r="AK343" s="240" t="str">
        <f t="shared" ca="1" si="486"/>
        <v>-0,73895239287699-0,669747409324278i</v>
      </c>
      <c r="AL343" s="240" t="str">
        <f t="shared" ca="1" si="487"/>
        <v>-0,491568588169428-0,867739911701846i</v>
      </c>
      <c r="AM343" s="240" t="str">
        <f t="shared" ca="1" si="488"/>
        <v>-0,194564061444615-0,978139589848702i</v>
      </c>
      <c r="AN343" s="240" t="str">
        <f t="shared" ca="1" si="489"/>
        <v>0,122080469624879-0,989802298528034i</v>
      </c>
      <c r="AO343" s="240" t="str">
        <f t="shared" ca="1" si="490"/>
        <v>0,426401753861374-0,901550761487757i</v>
      </c>
      <c r="AP343" s="240" t="str">
        <f t="shared" ca="1" si="491"/>
        <v>0,687680493467372-0,722293410007099i</v>
      </c>
      <c r="AQ343" s="240" t="str">
        <f t="shared" ca="1" si="492"/>
        <v>0,879542261721238-0,470125133428856i</v>
      </c>
      <c r="AR343" s="240" t="str">
        <f t="shared" ca="1" si="493"/>
        <v>0,879542261721238-0,470125133428856i</v>
      </c>
      <c r="AS343" s="240" t="str">
        <f t="shared" ca="1" si="494"/>
        <v>0,986508183878035+0,146334665670415i</v>
      </c>
      <c r="AT343" s="240" t="str">
        <f t="shared" ca="1" si="495"/>
        <v>0,890814808369953+0,44839849288776i</v>
      </c>
      <c r="AU343" s="240" t="str">
        <f t="shared" ca="1" si="496"/>
        <v>0,705199344595314+0,705199344595236i</v>
      </c>
      <c r="AV343" s="240" t="str">
        <f t="shared" ca="1" si="497"/>
        <v>0,448398492887859+0,890814808369903i</v>
      </c>
      <c r="AW343" s="240" t="str">
        <f t="shared" ca="1" si="498"/>
        <v>0,146334665670525+0,986508183878019i</v>
      </c>
      <c r="AX343" s="240" t="str">
        <f t="shared" ca="1" si="499"/>
        <v>-0,170500715185158+0,982619833585991i</v>
      </c>
      <c r="AY343" s="240" t="str">
        <f t="shared" ca="1" si="500"/>
        <v>-0,470125133429609+0,879542261720836i</v>
      </c>
      <c r="AZ343" s="240" t="str">
        <f t="shared" ca="1" si="501"/>
        <v>-0,722293410007022+0,687680493467452i</v>
      </c>
      <c r="BA343" s="240" t="str">
        <f t="shared" ca="1" si="502"/>
        <v>-0,90155076148771+0,426401753861475i</v>
      </c>
      <c r="BB343" s="240" t="str">
        <f t="shared" ca="1" si="503"/>
        <v>-0,989802298528021+0,122080469624989i</v>
      </c>
      <c r="BC343" s="240" t="str">
        <f t="shared" ca="1" si="504"/>
        <v>-0,978139589848724-0,194564061444507i</v>
      </c>
      <c r="BD343" s="240" t="str">
        <f t="shared" ca="1" si="505"/>
        <v>-0,867739911701914-0,491568588169306i</v>
      </c>
      <c r="BE343" s="240" t="str">
        <f t="shared" ca="1" si="506"/>
        <v>-0,66974740932436-0,738952392876915i</v>
      </c>
      <c r="BF343" s="240" t="str">
        <f t="shared" ca="1" si="507"/>
        <v>-0,40414816636278-0,911743654137946i</v>
      </c>
      <c r="BG343" s="240" t="str">
        <f t="shared" ca="1" si="508"/>
        <v>-0,0977527368684198-0,992500193284588i</v>
      </c>
      <c r="BH343" s="240" t="str">
        <f t="shared" ca="1" si="509"/>
        <v>0,218510209588434-0,973070151397539i</v>
      </c>
      <c r="BI343" s="240" t="str">
        <f t="shared" ca="1" si="510"/>
        <v>0,512715940372453-0,85541486760706i</v>
      </c>
      <c r="BJ343" s="240" t="str">
        <f t="shared" ca="1" si="511"/>
        <v>0,755166258456573-0,651410894385342i</v>
      </c>
      <c r="BK343" s="240" t="str">
        <f t="shared" ca="1" si="512"/>
        <v>0,921387346503248-0,381651135120694i</v>
      </c>
      <c r="BL343" s="240" t="str">
        <f t="shared" ca="1" si="513"/>
        <v>0,994600243036573-0,0733661215194125i</v>
      </c>
      <c r="BM343" s="240" t="str">
        <f t="shared" ca="1" si="514"/>
        <v>0,967414571872583+0,242324735352784i</v>
      </c>
      <c r="BN343" s="240" t="str">
        <f t="shared" ca="1" si="515"/>
        <v>0,842574553582015+0,533554451664756i</v>
      </c>
      <c r="BO343" s="240" t="str">
        <f t="shared" ca="1" si="516"/>
        <v>0,632681993880627+0,770925240120237i</v>
      </c>
      <c r="BP343" s="240" t="str">
        <f t="shared" ca="1" si="517"/>
        <v>0,358924211505721+0,930476029583894i</v>
      </c>
      <c r="BQ343" s="240" t="str">
        <f t="shared" ca="1" si="518"/>
        <v>0,0489353131620821+0,996101182792662i</v>
      </c>
      <c r="BR343" s="240" t="str">
        <f t="shared" ca="1" si="519"/>
        <v>-0,265993293757611+0,961176257983513i</v>
      </c>
      <c r="BS343" s="240" t="str">
        <f t="shared" ca="1" si="520"/>
        <v>-0,554071569706315+0,82922670415176i</v>
      </c>
      <c r="BT343" s="240" t="str">
        <f t="shared" ca="1" si="521"/>
        <v>-0,786219845245344+0,61357198940108i</v>
      </c>
      <c r="BU343" s="240" t="str">
        <f t="shared" ca="1" si="522"/>
        <v>-0,939004228697085+0,335981085366727i</v>
      </c>
      <c r="BV343" s="240" t="str">
        <f t="shared" ca="1" si="523"/>
        <v>-0,997002108442863+0,0244750280019689i</v>
      </c>
      <c r="BW343" s="240" t="str">
        <f t="shared" ca="1" si="524"/>
        <v>-0,954358967457024-0,28950162774944i</v>
      </c>
      <c r="BX343" s="240" t="str">
        <f t="shared" ca="1" si="525"/>
        <v>-0,815379359561745-0,574254935752311i</v>
      </c>
      <c r="BY343" s="240" t="str">
        <f t="shared" ca="1" si="526"/>
        <v>-0,594092392098011-0,801040860934368i</v>
      </c>
      <c r="BZ343" s="240" t="str">
        <f t="shared" ca="1" si="527"/>
        <v>-0,312835576785105-0,946966806774526i</v>
      </c>
      <c r="CA343" s="240" t="str">
        <f t="shared" ca="1" si="528"/>
        <v>-1,10935720823993E-13-0,997302477303256i</v>
      </c>
      <c r="CB343" s="240" t="str">
        <f t="shared" ca="1" si="529"/>
        <v>0,312835576784841-0,946966806774613i</v>
      </c>
      <c r="CC343" s="240" t="str">
        <f t="shared" ca="1" si="530"/>
        <v>0,594092392097834-0,8010408609345i</v>
      </c>
      <c r="CD343" s="240" t="str">
        <f t="shared" ca="1" si="531"/>
        <v>0,815379359561584-0,574254935752538i</v>
      </c>
      <c r="CE343" s="240" t="str">
        <f t="shared" ca="1" si="532"/>
        <v>0,954358967457255-0,289501627748676i</v>
      </c>
      <c r="CF343" s="240" t="str">
        <f t="shared" ca="1" si="533"/>
        <v>0,99700210844287+0,0244750280016903i</v>
      </c>
      <c r="CG343" s="240" t="str">
        <f t="shared" ca="1" si="534"/>
        <v>0,93900422869716+0,335981085366517i</v>
      </c>
      <c r="CH343" s="240" t="str">
        <f t="shared" ca="1" si="535"/>
        <v>0,786219845245515+0,613571989400861i</v>
      </c>
      <c r="CI343" s="240" t="str">
        <f t="shared" ca="1" si="536"/>
        <v>0,5540715697065+0,829226704151637i</v>
      </c>
      <c r="CJ343" s="240" t="str">
        <f t="shared" ca="1" si="537"/>
        <v>0,265993293757879+0,961176257983439i</v>
      </c>
      <c r="CK343" s="240" t="str">
        <f t="shared" ca="1" si="538"/>
        <v>-0,0489353131618605+0,996101182792672i</v>
      </c>
      <c r="CL343" s="240" t="str">
        <f t="shared" ca="1" si="539"/>
        <v>-0,35892421150546+0,930476029583994i</v>
      </c>
      <c r="CM343" s="240" t="str">
        <f t="shared" ca="1" si="540"/>
        <v>-0,632681993881245+0,77092524011973i</v>
      </c>
      <c r="CN343" s="240" t="str">
        <f t="shared" ca="1" si="541"/>
        <v>-0,842574553581866+0,533554451664992i</v>
      </c>
      <c r="CO343" s="240" t="str">
        <f t="shared" ca="1" si="542"/>
        <v>-0,967414571872529+0,242324735352999i</v>
      </c>
      <c r="CP343" s="240" t="str">
        <f t="shared" ca="1" si="543"/>
        <v>-0,994600243036518-0,0733661215201524i</v>
      </c>
      <c r="CQ343" s="240" t="str">
        <f t="shared" ca="1" si="544"/>
        <v>-0,921387346503333-0,381651135120489i</v>
      </c>
      <c r="CR343" s="240" t="str">
        <f t="shared" ca="1" si="545"/>
        <v>-0,755166258456718-0,651410894385174i</v>
      </c>
      <c r="CS343" s="240" t="str">
        <f t="shared" ca="1" si="546"/>
        <v>-0,512715940372642-0,855414867606945i</v>
      </c>
      <c r="CT343" s="240" t="str">
        <f t="shared" ca="1" si="547"/>
        <v>-0,218510209588705-0,973070151397478i</v>
      </c>
      <c r="CU343" s="240" t="str">
        <f t="shared" ca="1" si="548"/>
        <v>0,0977527368692145-0,99250019328451i</v>
      </c>
      <c r="CV343" s="240" t="str">
        <f t="shared" ca="1" si="549"/>
        <v>0,404148166362526-0,911743654138058i</v>
      </c>
      <c r="CW343" s="240" t="str">
        <f t="shared" ca="1" si="550"/>
        <v>0,669747409324153-0,738952392877103i</v>
      </c>
      <c r="CX343" s="240" t="str">
        <f t="shared" ca="1" si="551"/>
        <v>0,86773991170228-0,491568588168661i</v>
      </c>
      <c r="CY343" s="240" t="str">
        <f t="shared" ca="1" si="552"/>
        <v>0,978139589848681-0,194564061444724i</v>
      </c>
      <c r="CZ343" s="240" t="str">
        <f t="shared" ca="1" si="553"/>
        <v>0,989802298528044+0,122080469624798i</v>
      </c>
      <c r="DA343" s="240" t="str">
        <f t="shared" ca="1" si="554"/>
        <v>0,901550761487829+0,426401753861222i</v>
      </c>
      <c r="DB343" s="240" t="str">
        <f t="shared" ca="1" si="555"/>
        <v>0,722293410007194+0,687680493467271i</v>
      </c>
      <c r="DC343" s="240" t="str">
        <f t="shared" ca="1" si="556"/>
        <v>0,47012513342893+0,8795422617212i</v>
      </c>
      <c r="DD343" s="240" t="str">
        <f t="shared" ca="1" si="557"/>
        <v>0,170500715185349+0,982619833585958i</v>
      </c>
      <c r="DE343" s="240" t="str">
        <f t="shared" ca="1" si="558"/>
        <v>-0,14633466567025+0,98650818387806i</v>
      </c>
      <c r="DF343" s="240" t="str">
        <f t="shared" ca="1" si="559"/>
        <v>-0,448398492888547+0,890814808369557i</v>
      </c>
      <c r="DG343" s="240" t="str">
        <f t="shared" ca="1" si="560"/>
        <v>-0,705199344595158+0,705199344595392i</v>
      </c>
      <c r="DH343" s="240" t="str">
        <f t="shared" ca="1" si="561"/>
        <v>-0,890814808369866+0,448398492887933i</v>
      </c>
      <c r="DI343" s="240" t="str">
        <f t="shared" ca="1" si="562"/>
        <v>-0,986508183878144+0,146334665669681i</v>
      </c>
      <c r="DJ343" s="240" t="str">
        <f t="shared" ca="1" si="563"/>
        <v>-0,982619833586015-0,170500715185021i</v>
      </c>
      <c r="DK343" s="240" t="str">
        <f t="shared" ca="1" si="564"/>
        <v>-0,879542261720875-0,470125133429536i</v>
      </c>
      <c r="DL343" s="240" t="str">
        <f t="shared" ca="1" si="565"/>
        <v>-0,687680493467512-0,722293410006965i</v>
      </c>
      <c r="DM343" s="240" t="str">
        <f t="shared" ca="1" si="566"/>
        <v>-0,426401753861625-0,901550761487639i</v>
      </c>
      <c r="DN343" s="240" t="str">
        <f t="shared" ca="1" si="567"/>
        <v>-0,122080469624114-0,989802298528129i</v>
      </c>
      <c r="DO343" s="240" t="str">
        <f t="shared" ca="1" si="568"/>
        <v>0,194564061444398-0,978139589848746i</v>
      </c>
      <c r="DP343" s="240" t="str">
        <f t="shared" ca="1" si="569"/>
        <v>0,491568588169259-0,867739911701941i</v>
      </c>
      <c r="DQ343" s="240" t="str">
        <f t="shared" ca="1" si="570"/>
        <v>0,738952392876803-0,669747409324484i</v>
      </c>
      <c r="DR343" s="240" t="str">
        <f t="shared" ca="1" si="571"/>
        <v>0,911743654137901-0,404148166362882i</v>
      </c>
      <c r="DS343" s="240" t="str">
        <f t="shared" ca="1" si="572"/>
        <v>0,992500193284578-0,0977527368685302i</v>
      </c>
      <c r="DT343" s="240" t="str">
        <f t="shared" ca="1" si="573"/>
        <v>0,973070151397551+0,218510209588381i</v>
      </c>
      <c r="DU343" s="240" t="str">
        <f t="shared" ca="1" si="574"/>
        <v>0,855414867607145+0,512715940372308i</v>
      </c>
      <c r="DV343" s="240" t="str">
        <f t="shared" ca="1" si="575"/>
        <v>0,651410894384696+0,755166258457131i</v>
      </c>
      <c r="DW343" s="240" t="str">
        <f t="shared" ca="1" si="576"/>
        <v>0,381651135120797+0,921387346503206i</v>
      </c>
      <c r="DX343" s="240" t="str">
        <f t="shared" ca="1" si="577"/>
        <v>0,0733661215194667+0,994600243036569i</v>
      </c>
      <c r="DY343" s="240" t="str">
        <f t="shared" ca="1" si="578"/>
        <v>-0,242324735353612+0,967414571872377i</v>
      </c>
      <c r="DZ343" s="240" t="str">
        <f t="shared" ca="1" si="579"/>
        <v>-0,533554451664663+0,842574553582074i</v>
      </c>
      <c r="EA343" s="240" t="str">
        <f t="shared" ca="1" si="580"/>
        <v>-0,770925240120167+0,632681993880713i</v>
      </c>
      <c r="EB343" s="240" t="str">
        <f t="shared" ca="1" si="581"/>
        <v>-0,930476029583875+0,358924211505772i</v>
      </c>
      <c r="EC343" s="240" t="str">
        <f t="shared" ca="1" si="582"/>
        <v>-0,996101182792654+0,0489353131622494i</v>
      </c>
      <c r="ED343" s="240" t="str">
        <f t="shared" ca="1" si="583"/>
        <v>-0,96117625798327-0,265993293758487i</v>
      </c>
      <c r="EE343" s="240" t="str">
        <f t="shared" ca="1" si="584"/>
        <v>-0,829226704151822-0,554071569706224i</v>
      </c>
      <c r="EF343" s="240" t="str">
        <f t="shared" ca="1" si="585"/>
        <v>-0,613571989401123-0,78621984524531i</v>
      </c>
      <c r="EG343" s="240" t="str">
        <f t="shared" ca="1" si="586"/>
        <v>-0,335981085365924-0,939004228697373i</v>
      </c>
      <c r="EH343" s="240" t="str">
        <f t="shared" ca="1" si="587"/>
        <v>-0,0244750280020797-0,99700210844286i</v>
      </c>
      <c r="EI343" s="240" t="str">
        <f t="shared" ca="1" si="588"/>
        <v>0,289501627749334-0,954358967457056i</v>
      </c>
      <c r="EJ343" s="240" t="str">
        <f t="shared" ca="1" si="589"/>
        <v>0,574254935752266-0,815379359561776i</v>
      </c>
      <c r="EK343" s="240" t="str">
        <f t="shared" ca="1" si="590"/>
        <v>0,801040860934268-0,594092392098146i</v>
      </c>
      <c r="EL343" s="240" t="str">
        <f t="shared" ca="1" si="591"/>
        <v>0,946966806774811-0,312835576784242i</v>
      </c>
      <c r="EM343" s="240" t="str">
        <f t="shared" ca="1" si="592"/>
        <v>0,997302477303256-2,21871441647986E-13i</v>
      </c>
      <c r="EN343" s="240"/>
      <c r="EO343" s="240"/>
      <c r="EP343" s="240"/>
    </row>
    <row r="344" spans="1:146">
      <c r="A344" s="268">
        <f t="shared" si="461"/>
        <v>4.7656249999999843E-3</v>
      </c>
      <c r="B344" s="267">
        <v>244</v>
      </c>
      <c r="C344" s="266">
        <f t="shared" si="462"/>
        <v>48800</v>
      </c>
      <c r="N344" s="265">
        <f t="shared" ca="1" si="463"/>
        <v>1.0026772178853274</v>
      </c>
      <c r="O344" s="240">
        <f t="shared" ca="1" si="464"/>
        <v>-0.99732278211467273</v>
      </c>
      <c r="P344" s="240" t="str">
        <f t="shared" ca="1" si="465"/>
        <v>-0,954378397950195-0,289507521924684i</v>
      </c>
      <c r="Q344" s="240" t="str">
        <f t="shared" ca="1" si="466"/>
        <v>-0,82924358698539-0,554082850455195i</v>
      </c>
      <c r="R344" s="240" t="str">
        <f t="shared" ca="1" si="467"/>
        <v>-0,632694875116929-0,770940935951468i</v>
      </c>
      <c r="S344" s="240" t="str">
        <f t="shared" ca="1" si="468"/>
        <v>-0,38165890543557-0,921406105702949i</v>
      </c>
      <c r="T344" s="240" t="str">
        <f t="shared" ca="1" si="469"/>
        <v>-0,0977547270883843-0,992520400322748i</v>
      </c>
      <c r="U344" s="241" t="str">
        <f t="shared" ca="1" si="470"/>
        <v>0,194568022716733-0,978159504508877i</v>
      </c>
      <c r="V344" s="240" t="str">
        <f t="shared" ca="1" si="471"/>
        <v>0,470134705051087-0,879560168965988i</v>
      </c>
      <c r="W344" s="240" t="str">
        <f t="shared" ca="1" si="472"/>
        <v>0,705213702265149-0,705213702265088i</v>
      </c>
      <c r="X344" s="240" t="str">
        <f t="shared" ca="1" si="473"/>
        <v>0,879560168965986-0,470134705051092i</v>
      </c>
      <c r="Y344" s="240" t="str">
        <f t="shared" ca="1" si="474"/>
        <v>0,978159504508876-0,194568022716738i</v>
      </c>
      <c r="Z344" s="240" t="str">
        <f t="shared" ca="1" si="475"/>
        <v>0,992520400322748+0,0977547270883827i</v>
      </c>
      <c r="AA344" s="240" t="str">
        <f t="shared" ca="1" si="476"/>
        <v>0,921406105702952+0,381658905435562i</v>
      </c>
      <c r="AB344" s="240" t="str">
        <f t="shared" ca="1" si="477"/>
        <v>0,770940935951476+0,632694875116919i</v>
      </c>
      <c r="AC344" s="240" t="str">
        <f t="shared" ca="1" si="478"/>
        <v>0,554082850455197+0,829243586985388i</v>
      </c>
      <c r="AD344" s="240" t="str">
        <f t="shared" ca="1" si="479"/>
        <v>0,289507521924634+0,95437839795021i</v>
      </c>
      <c r="AE344" s="240" t="str">
        <f t="shared" ca="1" si="480"/>
        <v>1,22177114859553E-14+0,997322782114673i</v>
      </c>
      <c r="AF344" s="240" t="str">
        <f t="shared" ca="1" si="481"/>
        <v>-0,289507521924908+0,954378397950126i</v>
      </c>
      <c r="AG344" s="240" t="str">
        <f t="shared" ca="1" si="482"/>
        <v>-0,554082850455024+0,829243586985504i</v>
      </c>
      <c r="AH344" s="240" t="str">
        <f t="shared" ca="1" si="483"/>
        <v>-0,770940935951658+0,632694875116696i</v>
      </c>
      <c r="AI344" s="240" t="str">
        <f t="shared" ca="1" si="484"/>
        <v>-0,92140610570291+0,381658905435662i</v>
      </c>
      <c r="AJ344" s="240" t="str">
        <f t="shared" ca="1" si="485"/>
        <v>-0,992520400322786+0,0977547270879981i</v>
      </c>
      <c r="AK344" s="240" t="str">
        <f t="shared" ca="1" si="486"/>
        <v>-0,978159504508877-0,194568022716735i</v>
      </c>
      <c r="AL344" s="240" t="str">
        <f t="shared" ca="1" si="487"/>
        <v>-0,879560168965757-0,470134705051519i</v>
      </c>
      <c r="AM344" s="240" t="str">
        <f t="shared" ca="1" si="488"/>
        <v>-0,705213702265091-0,705213702265146i</v>
      </c>
      <c r="AN344" s="240" t="str">
        <f t="shared" ca="1" si="489"/>
        <v>-0,470134705051453-0,879560168965794i</v>
      </c>
      <c r="AO344" s="240" t="str">
        <f t="shared" ca="1" si="490"/>
        <v>-0,194568022716659-0,978159504508892i</v>
      </c>
      <c r="AP344" s="240" t="str">
        <f t="shared" ca="1" si="491"/>
        <v>0,0977547270880885-0,992520400322777i</v>
      </c>
      <c r="AQ344" s="240" t="str">
        <f t="shared" ca="1" si="492"/>
        <v>0,381658905435746-0,921406105702875i</v>
      </c>
      <c r="AR344" s="240" t="str">
        <f t="shared" ca="1" si="493"/>
        <v>0,381658905435746-0,921406105702875i</v>
      </c>
      <c r="AS344" s="240" t="str">
        <f t="shared" ca="1" si="494"/>
        <v>0,829243586985547-0,55408285045496i</v>
      </c>
      <c r="AT344" s="240" t="str">
        <f t="shared" ca="1" si="495"/>
        <v>0,954378397950149-0,289507521924835i</v>
      </c>
      <c r="AU344" s="240" t="str">
        <f t="shared" ca="1" si="496"/>
        <v>0,997322782114673+3,72403233530284E-13i</v>
      </c>
      <c r="AV344" s="240" t="str">
        <f t="shared" ca="1" si="497"/>
        <v>0,954378397950212+0,289507521924626i</v>
      </c>
      <c r="AW344" s="240" t="str">
        <f t="shared" ca="1" si="498"/>
        <v>0,829243586985117+0,554082850455603i</v>
      </c>
      <c r="AX344" s="240" t="str">
        <f t="shared" ca="1" si="499"/>
        <v>0,632694875116936+0,770940935951461i</v>
      </c>
      <c r="AY344" s="240" t="str">
        <f t="shared" ca="1" si="500"/>
        <v>0,381658905435949+0,921406105702792i</v>
      </c>
      <c r="AZ344" s="240" t="str">
        <f t="shared" ca="1" si="501"/>
        <v>0,0977547270883064+0,992520400322755i</v>
      </c>
      <c r="BA344" s="240" t="str">
        <f t="shared" ca="1" si="502"/>
        <v>-0,194568022716417+0,97815950450894i</v>
      </c>
      <c r="BB344" s="240" t="str">
        <f t="shared" ca="1" si="503"/>
        <v>-0,470134705051259+0,879560168965896i</v>
      </c>
      <c r="BC344" s="240" t="str">
        <f t="shared" ca="1" si="504"/>
        <v>-0,705213702264937+0,705213702265301i</v>
      </c>
      <c r="BD344" s="240" t="str">
        <f t="shared" ca="1" si="505"/>
        <v>-0,879560168966122+0,470134705050838i</v>
      </c>
      <c r="BE344" s="240" t="str">
        <f t="shared" ca="1" si="506"/>
        <v>-0,978159504508834+0,19456802271695i</v>
      </c>
      <c r="BF344" s="240" t="str">
        <f t="shared" ca="1" si="507"/>
        <v>-0,992520400322708-0,0977547270887815i</v>
      </c>
      <c r="BG344" s="240" t="str">
        <f t="shared" ca="1" si="508"/>
        <v>-0,921406105702989-0,381658905435473i</v>
      </c>
      <c r="BH344" s="240" t="str">
        <f t="shared" ca="1" si="509"/>
        <v>-0,770940935951177-0,632694875117284i</v>
      </c>
      <c r="BI344" s="240" t="str">
        <f t="shared" ca="1" si="510"/>
        <v>-0,55408285045523-0,829243586985368i</v>
      </c>
      <c r="BJ344" s="240" t="str">
        <f t="shared" ca="1" si="511"/>
        <v>-0,289507521925146-0,954378397950054i</v>
      </c>
      <c r="BK344" s="240" t="str">
        <f t="shared" ca="1" si="512"/>
        <v>7,67293388284757E-14-0,997322782114673i</v>
      </c>
      <c r="BL344" s="240" t="str">
        <f t="shared" ca="1" si="513"/>
        <v>0,289507521924316-0,954378397950306i</v>
      </c>
      <c r="BM344" s="240" t="str">
        <f t="shared" ca="1" si="514"/>
        <v>0,554082850455358-0,829243586985282i</v>
      </c>
      <c r="BN344" s="240" t="str">
        <f t="shared" ca="1" si="515"/>
        <v>0,770940935951274-0,632694875117165i</v>
      </c>
      <c r="BO344" s="240" t="str">
        <f t="shared" ca="1" si="516"/>
        <v>0,921406105703048-0,381658905435331i</v>
      </c>
      <c r="BP344" s="240" t="str">
        <f t="shared" ca="1" si="517"/>
        <v>0,992520400322724-0,0977547270886289i</v>
      </c>
      <c r="BQ344" s="240" t="str">
        <f t="shared" ca="1" si="518"/>
        <v>0,978159504508804+0,1945680227171i</v>
      </c>
      <c r="BR344" s="240" t="str">
        <f t="shared" ca="1" si="519"/>
        <v>0,879560168966049+0,470134705050973i</v>
      </c>
      <c r="BS344" s="240" t="str">
        <f t="shared" ca="1" si="520"/>
        <v>0,705213702264808+0,705213702265429i</v>
      </c>
      <c r="BT344" s="240" t="str">
        <f t="shared" ca="1" si="521"/>
        <v>0,470134705051099+0,879560168965982i</v>
      </c>
      <c r="BU344" s="240" t="str">
        <f t="shared" ca="1" si="522"/>
        <v>0,19456802271724+0,978159504508776i</v>
      </c>
      <c r="BV344" s="240" t="str">
        <f t="shared" ca="1" si="523"/>
        <v>-0,0977547270884873+0,992520400322737i</v>
      </c>
      <c r="BW344" s="240" t="str">
        <f t="shared" ca="1" si="524"/>
        <v>-0,3816589054352+0,921406105703102i</v>
      </c>
      <c r="BX344" s="240" t="str">
        <f t="shared" ca="1" si="525"/>
        <v>-0,632694875117054+0,770940935951364i</v>
      </c>
      <c r="BY344" s="240" t="str">
        <f t="shared" ca="1" si="526"/>
        <v>-0,829243586985203+0,554082850455476i</v>
      </c>
      <c r="BZ344" s="240" t="str">
        <f t="shared" ca="1" si="527"/>
        <v>-0,954378397950264+0,289507521924452i</v>
      </c>
      <c r="CA344" s="240" t="str">
        <f t="shared" ca="1" si="528"/>
        <v>-0,997322782114673+2,18944555873333E-13i</v>
      </c>
      <c r="CB344" s="240" t="str">
        <f t="shared" ca="1" si="529"/>
        <v>-0,954378397950096-0,289507521925009i</v>
      </c>
      <c r="CC344" s="240" t="str">
        <f t="shared" ca="1" si="530"/>
        <v>-0,829243586985446-0,554082850455112i</v>
      </c>
      <c r="CD344" s="240" t="str">
        <f t="shared" ca="1" si="531"/>
        <v>-0,632694875116648-0,770940935951698i</v>
      </c>
      <c r="CE344" s="240" t="str">
        <f t="shared" ca="1" si="532"/>
        <v>-0,381658905435605-0,921406105702934i</v>
      </c>
      <c r="CF344" s="240" t="str">
        <f t="shared" ca="1" si="533"/>
        <v>-0,0977547270889231-0,992520400322694i</v>
      </c>
      <c r="CG344" s="240" t="str">
        <f t="shared" ca="1" si="534"/>
        <v>0,19456802271681-0,978159504508862i</v>
      </c>
      <c r="CH344" s="240" t="str">
        <f t="shared" ca="1" si="535"/>
        <v>0,470134705050713-0,879560168966189i</v>
      </c>
      <c r="CI344" s="240" t="str">
        <f t="shared" ca="1" si="536"/>
        <v>0,70521370226522-0,705213702265017i</v>
      </c>
      <c r="CJ344" s="240" t="str">
        <f t="shared" ca="1" si="537"/>
        <v>0,879560168965843-0,47013470505136i</v>
      </c>
      <c r="CK344" s="240" t="str">
        <f t="shared" ca="1" si="538"/>
        <v>0,978159504508907-0,194568022716585i</v>
      </c>
      <c r="CL344" s="240" t="str">
        <f t="shared" ca="1" si="539"/>
        <v>0,992520400322772+0,0977547270881367i</v>
      </c>
      <c r="CM344" s="240" t="str">
        <f t="shared" ca="1" si="540"/>
        <v>0,921406105702846+0,381658905435817i</v>
      </c>
      <c r="CN344" s="240" t="str">
        <f t="shared" ca="1" si="541"/>
        <v>0,770940935951552+0,632694875116826i</v>
      </c>
      <c r="CO344" s="240" t="str">
        <f t="shared" ca="1" si="542"/>
        <v>0,554082850454873+0,829243586985606i</v>
      </c>
      <c r="CP344" s="240" t="str">
        <f t="shared" ca="1" si="543"/>
        <v>0,289507521924735+0,954378397950179i</v>
      </c>
      <c r="CQ344" s="240" t="str">
        <f t="shared" ca="1" si="544"/>
        <v>-4,4913257235876E-13+0,997322782114673i</v>
      </c>
      <c r="CR344" s="240" t="str">
        <f t="shared" ca="1" si="545"/>
        <v>-0,289507521924672+0,954378397950198i</v>
      </c>
      <c r="CS344" s="240" t="str">
        <f t="shared" ca="1" si="546"/>
        <v>-0,554082850454819+0,829243586985642i</v>
      </c>
      <c r="CT344" s="240" t="str">
        <f t="shared" ca="1" si="547"/>
        <v>-0,77094093595151+0,632694875116877i</v>
      </c>
      <c r="CU344" s="240" t="str">
        <f t="shared" ca="1" si="548"/>
        <v>-0,921406105702821+0,381658905435878i</v>
      </c>
      <c r="CV344" s="240" t="str">
        <f t="shared" ca="1" si="549"/>
        <v>-0,992520400322766+0,0977547270882018i</v>
      </c>
      <c r="CW344" s="240" t="str">
        <f t="shared" ca="1" si="550"/>
        <v>-0,97815950450892-0,194568022716521i</v>
      </c>
      <c r="CX344" s="240" t="str">
        <f t="shared" ca="1" si="551"/>
        <v>-0,879560168965848-0,470134705051352i</v>
      </c>
      <c r="CY344" s="240" t="str">
        <f t="shared" ca="1" si="552"/>
        <v>-0,705213702265226-0,705213702265011i</v>
      </c>
      <c r="CZ344" s="240" t="str">
        <f t="shared" ca="1" si="553"/>
        <v>-0,47013470505072-0,879560168966185i</v>
      </c>
      <c r="DA344" s="240" t="str">
        <f t="shared" ca="1" si="554"/>
        <v>-0,194568022716819-0,97815950450886i</v>
      </c>
      <c r="DB344" s="240" t="str">
        <f t="shared" ca="1" si="555"/>
        <v>0,0977547270888015-0,992520400322706i</v>
      </c>
      <c r="DC344" s="240" t="str">
        <f t="shared" ca="1" si="556"/>
        <v>0,381658905435492-0,921406105702981i</v>
      </c>
      <c r="DD344" s="240" t="str">
        <f t="shared" ca="1" si="557"/>
        <v>0,632694875117342-0,770940935951128i</v>
      </c>
      <c r="DE344" s="240" t="str">
        <f t="shared" ca="1" si="558"/>
        <v>0,829243586985409-0,554082850455167i</v>
      </c>
      <c r="DF344" s="240" t="str">
        <f t="shared" ca="1" si="559"/>
        <v>0,954378397950077-0,289507521925072i</v>
      </c>
      <c r="DG344" s="240" t="str">
        <f t="shared" ca="1" si="560"/>
        <v>0,997322782114673+1,53458677656951E-13i</v>
      </c>
      <c r="DH344" s="240" t="str">
        <f t="shared" ca="1" si="561"/>
        <v>0,954378397950283+0,289507521924389i</v>
      </c>
      <c r="DI344" s="240" t="str">
        <f t="shared" ca="1" si="562"/>
        <v>0,829243586985239+0,554082850455422i</v>
      </c>
      <c r="DJ344" s="240" t="str">
        <f t="shared" ca="1" si="563"/>
        <v>0,632694875117105+0,770940935951323i</v>
      </c>
      <c r="DK344" s="240" t="str">
        <f t="shared" ca="1" si="564"/>
        <v>0,381658905435208+0,921406105703099i</v>
      </c>
      <c r="DL344" s="240" t="str">
        <f t="shared" ca="1" si="565"/>
        <v>0,097754727088496+0,992520400322737i</v>
      </c>
      <c r="DM344" s="240" t="str">
        <f t="shared" ca="1" si="566"/>
        <v>-0,194568022717231+0,978159504508778i</v>
      </c>
      <c r="DN344" s="240" t="str">
        <f t="shared" ca="1" si="567"/>
        <v>-0,470134705051091+0,879560168965986i</v>
      </c>
      <c r="DO344" s="240" t="str">
        <f t="shared" ca="1" si="568"/>
        <v>-0,705213702264802+0,705213702265435i</v>
      </c>
      <c r="DP344" s="240" t="str">
        <f t="shared" ca="1" si="569"/>
        <v>-0,879560168965992+0,470134705051081i</v>
      </c>
      <c r="DQ344" s="240" t="str">
        <f t="shared" ca="1" si="570"/>
        <v>-0,97815950450878+0,19456802271722i</v>
      </c>
      <c r="DR344" s="240" t="str">
        <f t="shared" ca="1" si="571"/>
        <v>-0,992520400322735-0,0977547270885073i</v>
      </c>
      <c r="DS344" s="240" t="str">
        <f t="shared" ca="1" si="572"/>
        <v>-0,921406105703095-0,381658905435219i</v>
      </c>
      <c r="DT344" s="240" t="str">
        <f t="shared" ca="1" si="573"/>
        <v>-0,770940935951316-0,632694875117114i</v>
      </c>
      <c r="DU344" s="240" t="str">
        <f t="shared" ca="1" si="574"/>
        <v>-0,554082850455412-0,829243586985246i</v>
      </c>
      <c r="DV344" s="240" t="str">
        <f t="shared" ca="1" si="575"/>
        <v>-0,289507521924379-0,954378397950287i</v>
      </c>
      <c r="DW344" s="240" t="str">
        <f t="shared" ca="1" si="576"/>
        <v>-1,42215217044858E-13-0,997322782114673i</v>
      </c>
      <c r="DX344" s="240" t="str">
        <f t="shared" ca="1" si="577"/>
        <v>0,289507521925083-0,954378397950073i</v>
      </c>
      <c r="DY344" s="240" t="str">
        <f t="shared" ca="1" si="578"/>
        <v>0,554082850455176-0,829243586985403i</v>
      </c>
      <c r="DZ344" s="240" t="str">
        <f t="shared" ca="1" si="579"/>
        <v>0,770940935951135-0,632694875117333i</v>
      </c>
      <c r="EA344" s="240" t="str">
        <f t="shared" ca="1" si="580"/>
        <v>0,921406105702986-0,381658905435481i</v>
      </c>
      <c r="EB344" s="240" t="str">
        <f t="shared" ca="1" si="581"/>
        <v>0,992520400322708-0,0977547270887903i</v>
      </c>
      <c r="EC344" s="240" t="str">
        <f t="shared" ca="1" si="582"/>
        <v>0,978159504508836+0,194568022716942i</v>
      </c>
      <c r="ED344" s="240" t="str">
        <f t="shared" ca="1" si="583"/>
        <v>0,879560168966126+0,47013470505083i</v>
      </c>
      <c r="EE344" s="240" t="str">
        <f t="shared" ca="1" si="584"/>
        <v>0,705213702265003+0,705213702265234i</v>
      </c>
      <c r="EF344" s="240" t="str">
        <f t="shared" ca="1" si="585"/>
        <v>0,470134705051342+0,879560168965853i</v>
      </c>
      <c r="EG344" s="240" t="str">
        <f t="shared" ca="1" si="586"/>
        <v>0,194568022716509+0,978159504508922i</v>
      </c>
      <c r="EH344" s="240" t="str">
        <f t="shared" ca="1" si="587"/>
        <v>-0,097754727088213+0,992520400322764i</v>
      </c>
      <c r="EI344" s="240" t="str">
        <f t="shared" ca="1" si="588"/>
        <v>-0,381658905435888+0,921406105702817i</v>
      </c>
      <c r="EJ344" s="240" t="str">
        <f t="shared" ca="1" si="589"/>
        <v>-0,632694875116886+0,770940935951503i</v>
      </c>
      <c r="EK344" s="240" t="str">
        <f t="shared" ca="1" si="590"/>
        <v>-0,829243586985648+0,55408285045481i</v>
      </c>
      <c r="EL344" s="240" t="str">
        <f t="shared" ca="1" si="591"/>
        <v>-0,954378397950202+0,289507521924661i</v>
      </c>
      <c r="EM344" s="240" t="str">
        <f t="shared" ca="1" si="592"/>
        <v>-0,997322782114673+4,37889111746666E-13i</v>
      </c>
      <c r="EN344" s="240"/>
      <c r="EO344" s="240"/>
      <c r="EP344" s="240"/>
    </row>
    <row r="345" spans="1:146">
      <c r="A345" s="268">
        <f t="shared" si="461"/>
        <v>4.7851562499999839E-3</v>
      </c>
      <c r="B345" s="267">
        <v>245</v>
      </c>
      <c r="C345" s="266">
        <f t="shared" si="462"/>
        <v>49000</v>
      </c>
      <c r="N345" s="265">
        <f t="shared" ca="1" si="463"/>
        <v>1.0026587662695177</v>
      </c>
      <c r="O345" s="240">
        <f t="shared" ca="1" si="464"/>
        <v>-0.99734123373048233</v>
      </c>
      <c r="P345" s="240" t="str">
        <f t="shared" ca="1" si="465"/>
        <v>-0,961213610500334-0,266003630591678i</v>
      </c>
      <c r="Q345" s="240" t="str">
        <f t="shared" ca="1" si="466"/>
        <v>-0,855448110103589-0,512735865157917i</v>
      </c>
      <c r="R345" s="240" t="str">
        <f t="shared" ca="1" si="467"/>
        <v>-0,687707217595226-0,722321479236546i</v>
      </c>
      <c r="S345" s="240" t="str">
        <f t="shared" ca="1" si="468"/>
        <v>-0,470143403082604-0,879576441838314i</v>
      </c>
      <c r="T345" s="240" t="str">
        <f t="shared" ca="1" si="469"/>
        <v>-0,218518701169961-0,973107966126079i</v>
      </c>
      <c r="U345" s="241" t="str">
        <f t="shared" ca="1" si="470"/>
        <v>0,0489372148499726-0,996139892536067i</v>
      </c>
      <c r="V345" s="240" t="str">
        <f t="shared" ca="1" si="471"/>
        <v>0,31284773396815-0,947003607094521i</v>
      </c>
      <c r="W345" s="240" t="str">
        <f t="shared" ca="1" si="472"/>
        <v>0,554093101623709-0,829258928943221i</v>
      </c>
      <c r="X345" s="240" t="str">
        <f t="shared" ca="1" si="473"/>
        <v>0,755195605166428-0,651436209030749i</v>
      </c>
      <c r="Y345" s="240" t="str">
        <f t="shared" ca="1" si="474"/>
        <v>0,901585796882897-0,426418324369475i</v>
      </c>
      <c r="Z345" s="240" t="str">
        <f t="shared" ca="1" si="475"/>
        <v>0,982658019427256-0,170507341057041i</v>
      </c>
      <c r="AA345" s="240" t="str">
        <f t="shared" ca="1" si="476"/>
        <v>0,992538763088986+0,0977565356629779i</v>
      </c>
      <c r="AB345" s="240" t="str">
        <f t="shared" ca="1" si="477"/>
        <v>0,930512189051501+0,358938159751265i</v>
      </c>
      <c r="AC345" s="240" t="str">
        <f t="shared" ca="1" si="478"/>
        <v>0,801071990388529+0,594115479274864i</v>
      </c>
      <c r="AD345" s="240" t="str">
        <f t="shared" ca="1" si="479"/>
        <v>0,613595833579642+0,786250398736145i</v>
      </c>
      <c r="AE345" s="240" t="str">
        <f t="shared" ca="1" si="480"/>
        <v>0,381665966563199+0,921423152773155i</v>
      </c>
      <c r="AF345" s="240" t="str">
        <f t="shared" ca="1" si="481"/>
        <v>0,122085213824831+0,989840763488949i</v>
      </c>
      <c r="AG345" s="240" t="str">
        <f t="shared" ca="1" si="482"/>
        <v>-0,146340352419019+0,986546520825509i</v>
      </c>
      <c r="AH345" s="240" t="str">
        <f t="shared" ca="1" si="483"/>
        <v>-0,404163872067894+0,911779085641981i</v>
      </c>
      <c r="AI345" s="240" t="str">
        <f t="shared" ca="1" si="484"/>
        <v>-0,632706580698314+0,770955199243178i</v>
      </c>
      <c r="AJ345" s="240" t="str">
        <f t="shared" ca="1" si="485"/>
        <v>-0,815411046227897+0,574277252020805i</v>
      </c>
      <c r="AK345" s="240" t="str">
        <f t="shared" ca="1" si="486"/>
        <v>-0,939040719581149+0,335994142013754i</v>
      </c>
      <c r="AL345" s="240" t="str">
        <f t="shared" ca="1" si="487"/>
        <v>-0,994638894451592+0,0733689726189151i</v>
      </c>
      <c r="AM345" s="240" t="str">
        <f t="shared" ca="1" si="488"/>
        <v>-0,978177601582031-0,194571622448559i</v>
      </c>
      <c r="AN345" s="240" t="str">
        <f t="shared" ca="1" si="489"/>
        <v>-0,890849426552454-0,448415918216787i</v>
      </c>
      <c r="AO345" s="240" t="str">
        <f t="shared" ca="1" si="490"/>
        <v>-0,738981109495795-0,669773436549557i</v>
      </c>
      <c r="AP345" s="240" t="str">
        <f t="shared" ca="1" si="491"/>
        <v>-0,533575186260855-0,842607297087875i</v>
      </c>
      <c r="AQ345" s="240" t="str">
        <f t="shared" ca="1" si="492"/>
        <v>-0,289512878146042-0,954396055045616i</v>
      </c>
      <c r="AR345" s="240" t="str">
        <f t="shared" ca="1" si="493"/>
        <v>-0,289512878146042-0,954396055045616i</v>
      </c>
      <c r="AS345" s="240" t="str">
        <f t="shared" ca="1" si="494"/>
        <v>0,242334152397181-0,967452166818071i</v>
      </c>
      <c r="AT345" s="240" t="str">
        <f t="shared" ca="1" si="495"/>
        <v>0,491587691142075-0,86777363316515i</v>
      </c>
      <c r="AU345" s="240" t="str">
        <f t="shared" ca="1" si="496"/>
        <v>0,705226749527666-0,705226749527897i</v>
      </c>
      <c r="AV345" s="240" t="str">
        <f t="shared" ca="1" si="497"/>
        <v>0,867773633164989-0,49158769114236i</v>
      </c>
      <c r="AW345" s="240" t="str">
        <f t="shared" ca="1" si="498"/>
        <v>0,967452166818239-0,242334152396508i</v>
      </c>
      <c r="AX345" s="240" t="str">
        <f t="shared" ca="1" si="499"/>
        <v>0,997040853197379+0,0244759791322748i</v>
      </c>
      <c r="AY345" s="240" t="str">
        <f t="shared" ca="1" si="500"/>
        <v>0,954396055045711+0,289512878145729i</v>
      </c>
      <c r="AZ345" s="240" t="str">
        <f t="shared" ca="1" si="501"/>
        <v>0,842607297087519+0,533575186261417i</v>
      </c>
      <c r="BA345" s="240" t="str">
        <f t="shared" ca="1" si="502"/>
        <v>0,669773436549799+0,738981109495576i</v>
      </c>
      <c r="BB345" s="240" t="str">
        <f t="shared" ca="1" si="503"/>
        <v>0,448415918217079+0,890849426552307i</v>
      </c>
      <c r="BC345" s="240" t="str">
        <f t="shared" ca="1" si="504"/>
        <v>0,194571622448879+0,978177601581968i</v>
      </c>
      <c r="BD345" s="240" t="str">
        <f t="shared" ca="1" si="505"/>
        <v>-0,0733689726196068+0,994638894451541i</v>
      </c>
      <c r="BE345" s="240" t="str">
        <f t="shared" ca="1" si="506"/>
        <v>-0,335994142013446+0,939040719581259i</v>
      </c>
      <c r="BF345" s="240" t="str">
        <f t="shared" ca="1" si="507"/>
        <v>-0,574277252020515+0,815411046228101i</v>
      </c>
      <c r="BG345" s="240" t="str">
        <f t="shared" ca="1" si="508"/>
        <v>-0,770955199243591+0,632706580697811i</v>
      </c>
      <c r="BH345" s="240" t="str">
        <f t="shared" ca="1" si="509"/>
        <v>-0,911779085641854+0,40416387206818i</v>
      </c>
      <c r="BI345" s="240" t="str">
        <f t="shared" ca="1" si="510"/>
        <v>-0,986546520825462+0,146340352419342i</v>
      </c>
      <c r="BJ345" s="240" t="str">
        <f t="shared" ca="1" si="511"/>
        <v>-0,989840763488991-0,122085213824492i</v>
      </c>
      <c r="BK345" s="240" t="str">
        <f t="shared" ca="1" si="512"/>
        <v>-0,921423152773058-0,381665966563433i</v>
      </c>
      <c r="BL345" s="240" t="str">
        <f t="shared" ca="1" si="513"/>
        <v>-0,786250398736145-0,613595833579641i</v>
      </c>
      <c r="BM345" s="240" t="str">
        <f t="shared" ca="1" si="514"/>
        <v>-0,594115479275128-0,801071990388333i</v>
      </c>
      <c r="BN345" s="240" t="str">
        <f t="shared" ca="1" si="515"/>
        <v>-0,358938159750909-0,930512189051638i</v>
      </c>
      <c r="BO345" s="240" t="str">
        <f t="shared" ca="1" si="516"/>
        <v>-0,0977565356629225-0,992538763088991i</v>
      </c>
      <c r="BP345" s="240" t="str">
        <f t="shared" ca="1" si="517"/>
        <v>0,170507341056942-0,982658019427273i</v>
      </c>
      <c r="BQ345" s="240" t="str">
        <f t="shared" ca="1" si="518"/>
        <v>0,426418324369968-0,901585796882665i</v>
      </c>
      <c r="BR345" s="240" t="str">
        <f t="shared" ca="1" si="519"/>
        <v>0,651436209030963-0,755195605166244i</v>
      </c>
      <c r="BS345" s="240" t="str">
        <f t="shared" ca="1" si="520"/>
        <v>0,829258928943201-0,554093101623739i</v>
      </c>
      <c r="BT345" s="240" t="str">
        <f t="shared" ca="1" si="521"/>
        <v>0,94700360709441-0,312847733968487i</v>
      </c>
      <c r="BU345" s="240" t="str">
        <f t="shared" ca="1" si="522"/>
        <v>0,996139892536084-0,0489372148496268i</v>
      </c>
      <c r="BV345" s="240" t="str">
        <f t="shared" ca="1" si="523"/>
        <v>0,973107966126059+0,218518701170047i</v>
      </c>
      <c r="BW345" s="240" t="str">
        <f t="shared" ca="1" si="524"/>
        <v>0,879576441838423+0,4701434030824i</v>
      </c>
      <c r="BX345" s="240" t="str">
        <f t="shared" ca="1" si="525"/>
        <v>0,722321479236857+0,6877072175949i</v>
      </c>
      <c r="BY345" s="240" t="str">
        <f t="shared" ca="1" si="526"/>
        <v>0,512735865157701+0,855448110103719i</v>
      </c>
      <c r="BZ345" s="240" t="str">
        <f t="shared" ca="1" si="527"/>
        <v>0,266003630591696+0,961213610500329i</v>
      </c>
      <c r="CA345" s="240" t="str">
        <f t="shared" ca="1" si="528"/>
        <v>3,26957181272195E-13+0,997341233730482i</v>
      </c>
      <c r="CB345" s="240" t="str">
        <f t="shared" ca="1" si="529"/>
        <v>-0,266003630592049+0,961213610500231i</v>
      </c>
      <c r="CC345" s="240" t="str">
        <f t="shared" ca="1" si="530"/>
        <v>-0,512735865157966+0,855448110103559i</v>
      </c>
      <c r="CD345" s="240" t="str">
        <f t="shared" ca="1" si="531"/>
        <v>-0,722321479236406+0,687707217595374i</v>
      </c>
      <c r="CE345" s="240" t="str">
        <f t="shared" ca="1" si="532"/>
        <v>-0,879576441838115+0,470143403082976i</v>
      </c>
      <c r="CF345" s="240" t="str">
        <f t="shared" ca="1" si="533"/>
        <v>-0,97310796612614+0,218518701169689i</v>
      </c>
      <c r="CG345" s="240" t="str">
        <f t="shared" ca="1" si="534"/>
        <v>-0,996139892536069-0,0489372148499362i</v>
      </c>
      <c r="CH345" s="240" t="str">
        <f t="shared" ca="1" si="535"/>
        <v>-0,947003607094615-0,312847733967867i</v>
      </c>
      <c r="CI345" s="240" t="str">
        <f t="shared" ca="1" si="536"/>
        <v>-0,82925892894303-0,554093101623997i</v>
      </c>
      <c r="CJ345" s="240" t="str">
        <f t="shared" ca="1" si="537"/>
        <v>-0,651436209030685-0,755195605166483i</v>
      </c>
      <c r="CK345" s="240" t="str">
        <f t="shared" ca="1" si="538"/>
        <v>-0,426418324369688-0,901585796882797i</v>
      </c>
      <c r="CL345" s="240" t="str">
        <f t="shared" ca="1" si="539"/>
        <v>-0,170507341057587-0,982658019427162i</v>
      </c>
      <c r="CM345" s="240" t="str">
        <f t="shared" ca="1" si="540"/>
        <v>0,0977565356632308-0,992538763088961i</v>
      </c>
      <c r="CN345" s="240" t="str">
        <f t="shared" ca="1" si="541"/>
        <v>0,358938159751251-0,930512189051506i</v>
      </c>
      <c r="CO345" s="240" t="str">
        <f t="shared" ca="1" si="542"/>
        <v>0,594115479274602-0,801071990388723i</v>
      </c>
      <c r="CP345" s="240" t="str">
        <f t="shared" ca="1" si="543"/>
        <v>0,78625039873637-0,613595833579351i</v>
      </c>
      <c r="CQ345" s="240" t="str">
        <f t="shared" ca="1" si="544"/>
        <v>0,921423152773176-0,381665966563147i</v>
      </c>
      <c r="CR345" s="240" t="str">
        <f t="shared" ca="1" si="545"/>
        <v>0,989840763488911-0,122085213825141i</v>
      </c>
      <c r="CS345" s="240" t="str">
        <f t="shared" ca="1" si="546"/>
        <v>0,986546520825408+0,146340352419705i</v>
      </c>
      <c r="CT345" s="240" t="str">
        <f t="shared" ca="1" si="547"/>
        <v>0,911779085641706+0,404163872068515i</v>
      </c>
      <c r="CU345" s="240" t="str">
        <f t="shared" ca="1" si="548"/>
        <v>0,770955199243394+0,63270658069805i</v>
      </c>
      <c r="CV345" s="240" t="str">
        <f t="shared" ca="1" si="549"/>
        <v>0,57427725202105+0,815411046227725i</v>
      </c>
      <c r="CW345" s="240" t="str">
        <f t="shared" ca="1" si="550"/>
        <v>0,335994142013155+0,939040719581364i</v>
      </c>
      <c r="CX345" s="240" t="str">
        <f t="shared" ca="1" si="551"/>
        <v>0,0733689726192977+0,994638894451564i</v>
      </c>
      <c r="CY345" s="240" t="str">
        <f t="shared" ca="1" si="552"/>
        <v>-0,194571622448294+0,978177601582084i</v>
      </c>
      <c r="CZ345" s="240" t="str">
        <f t="shared" ca="1" si="553"/>
        <v>-0,44841591821652+0,890849426552588i</v>
      </c>
      <c r="DA345" s="240" t="str">
        <f t="shared" ca="1" si="554"/>
        <v>-0,669773436550071+0,73898110949533i</v>
      </c>
      <c r="DB345" s="240" t="str">
        <f t="shared" ca="1" si="555"/>
        <v>-0,842607297087715+0,533575186261107i</v>
      </c>
      <c r="DC345" s="240" t="str">
        <f t="shared" ca="1" si="556"/>
        <v>-0,954396055045522+0,289512878146355i</v>
      </c>
      <c r="DD345" s="240" t="str">
        <f t="shared" ca="1" si="557"/>
        <v>-0,997040853197387+0,0244759791319367i</v>
      </c>
      <c r="DE345" s="240" t="str">
        <f t="shared" ca="1" si="558"/>
        <v>-0,967452166818157-0,242334152396836i</v>
      </c>
      <c r="DF345" s="240" t="str">
        <f t="shared" ca="1" si="559"/>
        <v>-0,867773633165325-0,491587691141766i</v>
      </c>
      <c r="DG345" s="240" t="str">
        <f t="shared" ca="1" si="560"/>
        <v>-0,705226749527447-0,705226749528116i</v>
      </c>
      <c r="DH345" s="240" t="str">
        <f t="shared" ca="1" si="561"/>
        <v>-0,491587691141831-0,867773633165289i</v>
      </c>
      <c r="DI345" s="240" t="str">
        <f t="shared" ca="1" si="562"/>
        <v>-0,242334152396798-0,967452166818167i</v>
      </c>
      <c r="DJ345" s="240" t="str">
        <f t="shared" ca="1" si="563"/>
        <v>0,0244759791319763-0,997040853197386i</v>
      </c>
      <c r="DK345" s="240" t="str">
        <f t="shared" ca="1" si="564"/>
        <v>0,289512878146393-0,954396055045511i</v>
      </c>
      <c r="DL345" s="240" t="str">
        <f t="shared" ca="1" si="565"/>
        <v>0,533575186261141-0,842607297087695i</v>
      </c>
      <c r="DM345" s="240" t="str">
        <f t="shared" ca="1" si="566"/>
        <v>0,738981109495356-0,669773436550042i</v>
      </c>
      <c r="DN345" s="240" t="str">
        <f t="shared" ca="1" si="567"/>
        <v>0,890849426552606-0,448415918216485i</v>
      </c>
      <c r="DO345" s="240" t="str">
        <f t="shared" ca="1" si="568"/>
        <v>0,978177601582092-0,194571622448255i</v>
      </c>
      <c r="DP345" s="240" t="str">
        <f t="shared" ca="1" si="569"/>
        <v>0,99463889445157+0,0733689726192241i</v>
      </c>
      <c r="DQ345" s="240" t="str">
        <f t="shared" ca="1" si="570"/>
        <v>0,93904071958135+0,335994142013192i</v>
      </c>
      <c r="DR345" s="240" t="str">
        <f t="shared" ca="1" si="571"/>
        <v>0,815411046227669+0,574277252021128i</v>
      </c>
      <c r="DS345" s="240" t="str">
        <f t="shared" ca="1" si="572"/>
        <v>0,632706580698019+0,770955199243419i</v>
      </c>
      <c r="DT345" s="240" t="str">
        <f t="shared" ca="1" si="573"/>
        <v>0,404163872068479+0,911779085641723i</v>
      </c>
      <c r="DU345" s="240" t="str">
        <f t="shared" ca="1" si="574"/>
        <v>0,146340352419665+0,986546520825414i</v>
      </c>
      <c r="DV345" s="240" t="str">
        <f t="shared" ca="1" si="575"/>
        <v>-0,12208521382518+0,989840763488906i</v>
      </c>
      <c r="DW345" s="240" t="str">
        <f t="shared" ca="1" si="576"/>
        <v>-0,381665966563131+0,921423152773182i</v>
      </c>
      <c r="DX345" s="240" t="str">
        <f t="shared" ca="1" si="577"/>
        <v>-0,613595833579338+0,786250398736381i</v>
      </c>
      <c r="DY345" s="240" t="str">
        <f t="shared" ca="1" si="578"/>
        <v>-0,801071990388713+0,594115479274616i</v>
      </c>
      <c r="DZ345" s="240" t="str">
        <f t="shared" ca="1" si="579"/>
        <v>-0,9305121890515+0,358938159751267i</v>
      </c>
      <c r="EA345" s="240" t="str">
        <f t="shared" ca="1" si="580"/>
        <v>-0,992538763088965+0,0977565356631914i</v>
      </c>
      <c r="EB345" s="240" t="str">
        <f t="shared" ca="1" si="581"/>
        <v>-0,982658019427329-0,17050734105662i</v>
      </c>
      <c r="EC345" s="240" t="str">
        <f t="shared" ca="1" si="582"/>
        <v>-0,901585796882781-0,426418324369724i</v>
      </c>
      <c r="ED345" s="240" t="str">
        <f t="shared" ca="1" si="583"/>
        <v>-0,755195605166457-0,651436209030715i</v>
      </c>
      <c r="EE345" s="240" t="str">
        <f t="shared" ca="1" si="584"/>
        <v>-0,554093101624011-0,82925892894302i</v>
      </c>
      <c r="EF345" s="240" t="str">
        <f t="shared" ca="1" si="585"/>
        <v>-0,312847733967829-0,947003607094627i</v>
      </c>
      <c r="EG345" s="240" t="str">
        <f t="shared" ca="1" si="586"/>
        <v>-0,0489372148499533-0,996139892536068i</v>
      </c>
      <c r="EH345" s="240" t="str">
        <f t="shared" ca="1" si="587"/>
        <v>0,218518701169672-0,973107966126144i</v>
      </c>
      <c r="EI345" s="240" t="str">
        <f t="shared" ca="1" si="588"/>
        <v>0,470143403082961-0,879576441838123i</v>
      </c>
      <c r="EJ345" s="240" t="str">
        <f t="shared" ca="1" si="589"/>
        <v>0,687707217595361-0,722321479236418i</v>
      </c>
      <c r="EK345" s="240" t="str">
        <f t="shared" ca="1" si="590"/>
        <v>0,85544811010358-0,512735865157932i</v>
      </c>
      <c r="EL345" s="240" t="str">
        <f t="shared" ca="1" si="591"/>
        <v>0,961213610500241-0,266003630592011i</v>
      </c>
      <c r="EM345" s="240" t="str">
        <f t="shared" ca="1" si="592"/>
        <v>0,997341233730482+3,66546776385353E-13i</v>
      </c>
      <c r="EN345" s="240"/>
      <c r="EO345" s="240"/>
      <c r="EP345" s="240"/>
    </row>
    <row r="346" spans="1:146">
      <c r="A346" s="268">
        <f t="shared" si="461"/>
        <v>4.8046874999999835E-3</v>
      </c>
      <c r="B346" s="267">
        <v>246</v>
      </c>
      <c r="C346" s="266">
        <f t="shared" si="462"/>
        <v>49200</v>
      </c>
      <c r="N346" s="265">
        <f t="shared" ca="1" si="463"/>
        <v>1.002642106679061</v>
      </c>
      <c r="O346" s="240">
        <f t="shared" ca="1" si="464"/>
        <v>-0.99735789332093916</v>
      </c>
      <c r="P346" s="240" t="str">
        <f t="shared" ca="1" si="465"/>
        <v>-0,96746832714158-0,242338200347066i</v>
      </c>
      <c r="Q346" s="240" t="str">
        <f t="shared" ca="1" si="466"/>
        <v>-0,879591134285429-0,470151256359115i</v>
      </c>
      <c r="R346" s="240" t="str">
        <f t="shared" ca="1" si="467"/>
        <v>-0,738993453437835-0,669784624446998i</v>
      </c>
      <c r="S346" s="240" t="str">
        <f t="shared" ca="1" si="468"/>
        <v>-0,554102357196224-0,829272780886465i</v>
      </c>
      <c r="T346" s="240" t="str">
        <f t="shared" ca="1" si="469"/>
        <v>-0,335999754460446-0,939056405319778i</v>
      </c>
      <c r="U346" s="241" t="str">
        <f t="shared" ca="1" si="470"/>
        <v>-0,0977581685884334-0,992555342458957i</v>
      </c>
      <c r="V346" s="240" t="str">
        <f t="shared" ca="1" si="471"/>
        <v>0,146342796888772-0,986563000101034i</v>
      </c>
      <c r="W346" s="240" t="str">
        <f t="shared" ca="1" si="472"/>
        <v>0,381672341912448-0,921438544227801i</v>
      </c>
      <c r="X346" s="240" t="str">
        <f t="shared" ca="1" si="473"/>
        <v>0,594125403381288-0,801085371497073i</v>
      </c>
      <c r="Y346" s="240" t="str">
        <f t="shared" ca="1" si="474"/>
        <v>0,770968077280948-0,632717149430374i</v>
      </c>
      <c r="Z346" s="240" t="str">
        <f t="shared" ca="1" si="475"/>
        <v>0,901600856974292-0,426425447262242i</v>
      </c>
      <c r="AA346" s="240" t="str">
        <f t="shared" ca="1" si="476"/>
        <v>0,978193941063152-0,194574872573309i</v>
      </c>
      <c r="AB346" s="240" t="str">
        <f t="shared" ca="1" si="477"/>
        <v>0,996156532059318+0,0489380322973421i</v>
      </c>
      <c r="AC346" s="240" t="str">
        <f t="shared" ca="1" si="478"/>
        <v>0,954411997279713+0,289517714169841i</v>
      </c>
      <c r="AD346" s="240" t="str">
        <f t="shared" ca="1" si="479"/>
        <v>0,85546239951094+0,512744429899113i</v>
      </c>
      <c r="AE346" s="240" t="str">
        <f t="shared" ca="1" si="480"/>
        <v>0,705238529637132+0,705238529637199i</v>
      </c>
      <c r="AF346" s="240" t="str">
        <f t="shared" ca="1" si="481"/>
        <v>0,512744429899045+0,855462399510981i</v>
      </c>
      <c r="AG346" s="240" t="str">
        <f t="shared" ca="1" si="482"/>
        <v>0,289517714169941+0,954411997279683i</v>
      </c>
      <c r="AH346" s="240" t="str">
        <f t="shared" ca="1" si="483"/>
        <v>0,0489380322975593+0,996156532059307i</v>
      </c>
      <c r="AI346" s="240" t="str">
        <f t="shared" ca="1" si="484"/>
        <v>-0,194574872572999+0,978193941063214i</v>
      </c>
      <c r="AJ346" s="240" t="str">
        <f t="shared" ca="1" si="485"/>
        <v>-0,426425447261866+0,901600856974471i</v>
      </c>
      <c r="AK346" s="240" t="str">
        <f t="shared" ca="1" si="486"/>
        <v>-0,632717149430749+0,770968077280642i</v>
      </c>
      <c r="AL346" s="240" t="str">
        <f t="shared" ca="1" si="487"/>
        <v>-0,80108537149724+0,594125403381064i</v>
      </c>
      <c r="AM346" s="240" t="str">
        <f t="shared" ca="1" si="488"/>
        <v>-0,921438544227878+0,381672341912263i</v>
      </c>
      <c r="AN346" s="240" t="str">
        <f t="shared" ca="1" si="489"/>
        <v>-0,986563000101048+0,146342796888679i</v>
      </c>
      <c r="AO346" s="240" t="str">
        <f t="shared" ca="1" si="490"/>
        <v>-0,992555342458959-0,0977581685884145i</v>
      </c>
      <c r="AP346" s="240" t="str">
        <f t="shared" ca="1" si="491"/>
        <v>-0,939056405319819-0,335999754460331i</v>
      </c>
      <c r="AQ346" s="240" t="str">
        <f t="shared" ca="1" si="492"/>
        <v>-0,829272780886592-0,554102357196034i</v>
      </c>
      <c r="AR346" s="240" t="str">
        <f t="shared" ca="1" si="493"/>
        <v>-0,829272780886592-0,554102357196034i</v>
      </c>
      <c r="AS346" s="240" t="str">
        <f t="shared" ca="1" si="494"/>
        <v>-0,470151256358693-0,879591134285655i</v>
      </c>
      <c r="AT346" s="240" t="str">
        <f t="shared" ca="1" si="495"/>
        <v>-0,242338200346686-0,967468327141675i</v>
      </c>
      <c r="AU346" s="240" t="str">
        <f t="shared" ca="1" si="496"/>
        <v>2,92752581550264E-13-0,997357893320939i</v>
      </c>
      <c r="AV346" s="240" t="str">
        <f t="shared" ca="1" si="497"/>
        <v>0,242338200347227-0,96746832714154i</v>
      </c>
      <c r="AW346" s="240" t="str">
        <f t="shared" ca="1" si="498"/>
        <v>0,470151256359183-0,879591134285392i</v>
      </c>
      <c r="AX346" s="240" t="str">
        <f t="shared" ca="1" si="499"/>
        <v>0,669784624446978-0,738993453437852i</v>
      </c>
      <c r="AY346" s="240" t="str">
        <f t="shared" ca="1" si="500"/>
        <v>0,82927278088635-0,554102357196395i</v>
      </c>
      <c r="AZ346" s="240" t="str">
        <f t="shared" ca="1" si="501"/>
        <v>0,939056405319672-0,335999754460741i</v>
      </c>
      <c r="BA346" s="240" t="str">
        <f t="shared" ca="1" si="502"/>
        <v>0,992555342458916-0,0977581685888473i</v>
      </c>
      <c r="BB346" s="240" t="str">
        <f t="shared" ca="1" si="503"/>
        <v>0,986563000100962+0,146342796889258i</v>
      </c>
      <c r="BC346" s="240" t="str">
        <f t="shared" ca="1" si="504"/>
        <v>0,921438544227654+0,381672341912803i</v>
      </c>
      <c r="BD346" s="240" t="str">
        <f t="shared" ca="1" si="505"/>
        <v>0,801085371496907+0,594125403381511i</v>
      </c>
      <c r="BE346" s="240" t="str">
        <f t="shared" ca="1" si="506"/>
        <v>0,632717149430318+0,770968077280995i</v>
      </c>
      <c r="BF346" s="240" t="str">
        <f t="shared" ca="1" si="507"/>
        <v>0,426425447262246+0,90160085697429i</v>
      </c>
      <c r="BG346" s="240" t="str">
        <f t="shared" ca="1" si="508"/>
        <v>0,19457487257344+0,978193941063127i</v>
      </c>
      <c r="BH346" s="240" t="str">
        <f t="shared" ca="1" si="509"/>
        <v>-0,0489380322971248+0,996156532059329i</v>
      </c>
      <c r="BI346" s="240" t="str">
        <f t="shared" ca="1" si="510"/>
        <v>-0,289517714169552+0,954411997279801i</v>
      </c>
      <c r="BJ346" s="240" t="str">
        <f t="shared" ca="1" si="511"/>
        <v>-0,51274442989866+0,855462399511212i</v>
      </c>
      <c r="BK346" s="240" t="str">
        <f t="shared" ca="1" si="512"/>
        <v>-0,705238529637486+0,705238529636845i</v>
      </c>
      <c r="BL346" s="240" t="str">
        <f t="shared" ca="1" si="513"/>
        <v>-0,855462399511124+0,512744429898806i</v>
      </c>
      <c r="BM346" s="240" t="str">
        <f t="shared" ca="1" si="514"/>
        <v>-0,954411997279768+0,28951771416966i</v>
      </c>
      <c r="BN346" s="240" t="str">
        <f t="shared" ca="1" si="515"/>
        <v>-0,99615653205932+0,0489380322972952i</v>
      </c>
      <c r="BO346" s="240" t="str">
        <f t="shared" ca="1" si="516"/>
        <v>-0,97819394106316-0,194574872573272i</v>
      </c>
      <c r="BP346" s="240" t="str">
        <f t="shared" ca="1" si="517"/>
        <v>-0,901600856974339-0,426425447262144i</v>
      </c>
      <c r="BQ346" s="240" t="str">
        <f t="shared" ca="1" si="518"/>
        <v>-0,770968077281103-0,632717149430186i</v>
      </c>
      <c r="BR346" s="240" t="str">
        <f t="shared" ca="1" si="519"/>
        <v>-0,594125403381626-0,801085371496823i</v>
      </c>
      <c r="BS346" s="240" t="str">
        <f t="shared" ca="1" si="520"/>
        <v>-0,381672341912018-0,921438544227979i</v>
      </c>
      <c r="BT346" s="240" t="str">
        <f t="shared" ca="1" si="521"/>
        <v>-0,146342796888389-0,986563000101091i</v>
      </c>
      <c r="BU346" s="240" t="str">
        <f t="shared" ca="1" si="522"/>
        <v>0,0977581685886776-0,992555342458933i</v>
      </c>
      <c r="BV346" s="240" t="str">
        <f t="shared" ca="1" si="523"/>
        <v>0,335999754460606-0,93905640531972i</v>
      </c>
      <c r="BW346" s="240" t="str">
        <f t="shared" ca="1" si="524"/>
        <v>0,5541023571963-0,829272780886413i</v>
      </c>
      <c r="BX346" s="240" t="str">
        <f t="shared" ca="1" si="525"/>
        <v>0,738993453437737-0,669784624447104i</v>
      </c>
      <c r="BY346" s="240" t="str">
        <f t="shared" ca="1" si="526"/>
        <v>0,879591134285326-0,470151256359309i</v>
      </c>
      <c r="BZ346" s="240" t="str">
        <f t="shared" ca="1" si="527"/>
        <v>0,967468327141498-0,242338200347392i</v>
      </c>
      <c r="CA346" s="240" t="str">
        <f t="shared" ca="1" si="528"/>
        <v>0,997357893320939-4,34973021614627E-13i</v>
      </c>
      <c r="CB346" s="240" t="str">
        <f t="shared" ca="1" si="529"/>
        <v>0,967468327141475+0,242338200347483i</v>
      </c>
      <c r="CC346" s="240" t="str">
        <f t="shared" ca="1" si="530"/>
        <v>0,879591134285254+0,470151256359442i</v>
      </c>
      <c r="CD346" s="240" t="str">
        <f t="shared" ca="1" si="531"/>
        <v>0,738993453437636+0,669784624447216i</v>
      </c>
      <c r="CE346" s="240" t="str">
        <f t="shared" ca="1" si="532"/>
        <v>0,554102357196176+0,829272780886497i</v>
      </c>
      <c r="CF346" s="240" t="str">
        <f t="shared" ca="1" si="533"/>
        <v>0,335999754460465+0,939056405319771i</v>
      </c>
      <c r="CG346" s="240" t="str">
        <f t="shared" ca="1" si="534"/>
        <v>0,0977581685885842+0,992555342458942i</v>
      </c>
      <c r="CH346" s="240" t="str">
        <f t="shared" ca="1" si="535"/>
        <v>-0,146342796888538+0,986563000101069i</v>
      </c>
      <c r="CI346" s="240" t="str">
        <f t="shared" ca="1" si="536"/>
        <v>-0,381672341912157+0,921438544227921i</v>
      </c>
      <c r="CJ346" s="240" t="str">
        <f t="shared" ca="1" si="537"/>
        <v>-0,594125403380927+0,801085371497341i</v>
      </c>
      <c r="CK346" s="240" t="str">
        <f t="shared" ca="1" si="538"/>
        <v>-0,770968077281199+0,63271714943007i</v>
      </c>
      <c r="CL346" s="240" t="str">
        <f t="shared" ca="1" si="539"/>
        <v>-0,901600856974404+0,426425447262008i</v>
      </c>
      <c r="CM346" s="240" t="str">
        <f t="shared" ca="1" si="540"/>
        <v>-0,978193941063189+0,194574872573125i</v>
      </c>
      <c r="CN346" s="240" t="str">
        <f t="shared" ca="1" si="541"/>
        <v>-0,996156532059316-0,0489380322973889i</v>
      </c>
      <c r="CO346" s="240" t="str">
        <f t="shared" ca="1" si="542"/>
        <v>-0,954411997279724-0,289517714169805i</v>
      </c>
      <c r="CP346" s="240" t="str">
        <f t="shared" ca="1" si="543"/>
        <v>-0,855462399511046-0,512744429898935i</v>
      </c>
      <c r="CQ346" s="240" t="str">
        <f t="shared" ca="1" si="544"/>
        <v>-0,705238529637379-0,705238529636951i</v>
      </c>
      <c r="CR346" s="240" t="str">
        <f t="shared" ca="1" si="545"/>
        <v>-0,512744429899406-0,855462399510764i</v>
      </c>
      <c r="CS346" s="240" t="str">
        <f t="shared" ca="1" si="546"/>
        <v>-0,289517714169407-0,954411997279845i</v>
      </c>
      <c r="CT346" s="240" t="str">
        <f t="shared" ca="1" si="547"/>
        <v>-0,0489380322969744-0,996156532059336i</v>
      </c>
      <c r="CU346" s="240" t="str">
        <f t="shared" ca="1" si="548"/>
        <v>0,194574872573531-0,978193941063108i</v>
      </c>
      <c r="CV346" s="240" t="str">
        <f t="shared" ca="1" si="549"/>
        <v>0,426425447262331-0,90160085697425i</v>
      </c>
      <c r="CW346" s="240" t="str">
        <f t="shared" ca="1" si="550"/>
        <v>0,632717149430434-0,7709680772809i</v>
      </c>
      <c r="CX346" s="240" t="str">
        <f t="shared" ca="1" si="551"/>
        <v>0,80108537149698-0,594125403381413i</v>
      </c>
      <c r="CY346" s="240" t="str">
        <f t="shared" ca="1" si="552"/>
        <v>0,92143854422769-0,381672341912717i</v>
      </c>
      <c r="CZ346" s="240" t="str">
        <f t="shared" ca="1" si="553"/>
        <v>0,986563000100988-0,146342796889081i</v>
      </c>
      <c r="DA346" s="240" t="str">
        <f t="shared" ca="1" si="554"/>
        <v>0,992555342459002+0,0977581685879816i</v>
      </c>
      <c r="DB346" s="240" t="str">
        <f t="shared" ca="1" si="555"/>
        <v>0,93905640531963+0,335999754460856i</v>
      </c>
      <c r="DC346" s="240" t="str">
        <f t="shared" ca="1" si="556"/>
        <v>0,829272780886298+0,554102357196473i</v>
      </c>
      <c r="DD346" s="240" t="str">
        <f t="shared" ca="1" si="557"/>
        <v>0,669784624446866+0,738993453437953i</v>
      </c>
      <c r="DE346" s="240" t="str">
        <f t="shared" ca="1" si="558"/>
        <v>0,470151256359076+0,87959113428545i</v>
      </c>
      <c r="DF346" s="240" t="str">
        <f t="shared" ca="1" si="559"/>
        <v>0,242338200347136+0,967468327141562i</v>
      </c>
      <c r="DG346" s="240" t="str">
        <f t="shared" ca="1" si="560"/>
        <v>1,13873823822274E-13+0,997357893320939i</v>
      </c>
      <c r="DH346" s="240" t="str">
        <f t="shared" ca="1" si="561"/>
        <v>-0,242338200346805+0,967468327141646i</v>
      </c>
      <c r="DI346" s="240" t="str">
        <f t="shared" ca="1" si="562"/>
        <v>-0,470151256358776+0,879591134285611i</v>
      </c>
      <c r="DJ346" s="240" t="str">
        <f t="shared" ca="1" si="563"/>
        <v>-0,669784624446698+0,738993453438106i</v>
      </c>
      <c r="DK346" s="240" t="str">
        <f t="shared" ca="1" si="564"/>
        <v>-0,829272780886675+0,554102357195909i</v>
      </c>
      <c r="DL346" s="240" t="str">
        <f t="shared" ca="1" si="565"/>
        <v>-0,93905640531986+0,335999754460216i</v>
      </c>
      <c r="DM346" s="240" t="str">
        <f t="shared" ca="1" si="566"/>
        <v>-0,992555342458968+0,0977581685883211i</v>
      </c>
      <c r="DN346" s="240" t="str">
        <f t="shared" ca="1" si="567"/>
        <v>-0,986563000101022-0,146342796888856i</v>
      </c>
      <c r="DO346" s="240" t="str">
        <f t="shared" ca="1" si="568"/>
        <v>-0,92143854422782-0,381672341912401i</v>
      </c>
      <c r="DP346" s="240" t="str">
        <f t="shared" ca="1" si="569"/>
        <v>-0,801085371497184-0,594125403381139i</v>
      </c>
      <c r="DQ346" s="240" t="str">
        <f t="shared" ca="1" si="570"/>
        <v>-0,63271714943061-0,770968077280755i</v>
      </c>
      <c r="DR346" s="240" t="str">
        <f t="shared" ca="1" si="571"/>
        <v>-0,426425447262639-0,901600856974105i</v>
      </c>
      <c r="DS346" s="240" t="str">
        <f t="shared" ca="1" si="572"/>
        <v>-0,194574872572865-0,978193941063241i</v>
      </c>
      <c r="DT346" s="240" t="str">
        <f t="shared" ca="1" si="573"/>
        <v>0,048938032297653-0,996156532059303i</v>
      </c>
      <c r="DU346" s="240" t="str">
        <f t="shared" ca="1" si="574"/>
        <v>0,289517714170112-0,954411997279631i</v>
      </c>
      <c r="DV346" s="240" t="str">
        <f t="shared" ca="1" si="575"/>
        <v>0,512744429899162-0,855462399510911i</v>
      </c>
      <c r="DW346" s="240" t="str">
        <f t="shared" ca="1" si="576"/>
        <v>0,705238529637138-0,705238529637193i</v>
      </c>
      <c r="DX346" s="240" t="str">
        <f t="shared" ca="1" si="577"/>
        <v>0,85546239951093-0,51274442989913i</v>
      </c>
      <c r="DY346" s="240" t="str">
        <f t="shared" ca="1" si="578"/>
        <v>0,954411997279642-0,289517714170076i</v>
      </c>
      <c r="DZ346" s="240" t="str">
        <f t="shared" ca="1" si="579"/>
        <v>0,996156532059299-0,0489380322977296i</v>
      </c>
      <c r="EA346" s="240" t="str">
        <f t="shared" ca="1" si="580"/>
        <v>0,978193941063057+0,194574872573791i</v>
      </c>
      <c r="EB346" s="240" t="str">
        <f t="shared" ca="1" si="581"/>
        <v>0,901600856974089+0,426425447262673i</v>
      </c>
      <c r="EC346" s="240" t="str">
        <f t="shared" ca="1" si="582"/>
        <v>0,770968077280732+0,632717149430638i</v>
      </c>
      <c r="ED346" s="240" t="str">
        <f t="shared" ca="1" si="583"/>
        <v>0,594125403381201+0,801085371497138i</v>
      </c>
      <c r="EE346" s="240" t="str">
        <f t="shared" ca="1" si="584"/>
        <v>0,381672341912368+0,921438544227834i</v>
      </c>
      <c r="EF346" s="240" t="str">
        <f t="shared" ca="1" si="585"/>
        <v>0,14634279688882+0,986563000101027i</v>
      </c>
      <c r="EG346" s="240" t="str">
        <f t="shared" ca="1" si="586"/>
        <v>-0,0977581685882447+0,992555342458975i</v>
      </c>
      <c r="EH346" s="240" t="str">
        <f t="shared" ca="1" si="587"/>
        <v>-0,33599975446025+0,939056405319848i</v>
      </c>
      <c r="EI346" s="240" t="str">
        <f t="shared" ca="1" si="588"/>
        <v>-0,554102357195939+0,829272780886655i</v>
      </c>
      <c r="EJ346" s="240" t="str">
        <f t="shared" ca="1" si="589"/>
        <v>-0,738993453438131+0,669784624446671i</v>
      </c>
      <c r="EK346" s="240" t="str">
        <f t="shared" ca="1" si="590"/>
        <v>-0,879591134285574+0,470151256358842i</v>
      </c>
      <c r="EL346" s="240" t="str">
        <f t="shared" ca="1" si="591"/>
        <v>-0,967468327141654+0,242338200346769i</v>
      </c>
      <c r="EM346" s="240" t="str">
        <f t="shared" ca="1" si="592"/>
        <v>-0,997357893320939-1,50532141485902E-13i</v>
      </c>
      <c r="EN346" s="240"/>
      <c r="EO346" s="240"/>
      <c r="EP346" s="240"/>
    </row>
    <row r="347" spans="1:146">
      <c r="A347" s="268">
        <f t="shared" si="461"/>
        <v>4.824218749999983E-3</v>
      </c>
      <c r="B347" s="267">
        <v>247</v>
      </c>
      <c r="C347" s="266">
        <f t="shared" si="462"/>
        <v>49400</v>
      </c>
      <c r="N347" s="265">
        <f t="shared" ca="1" si="463"/>
        <v>1.0026271847721759</v>
      </c>
      <c r="O347" s="240">
        <f t="shared" ca="1" si="464"/>
        <v>-0.99737281522782406</v>
      </c>
      <c r="P347" s="240" t="str">
        <f t="shared" ca="1" si="465"/>
        <v>-0,973138780260311-0,218525620715169i</v>
      </c>
      <c r="Q347" s="240" t="str">
        <f t="shared" ca="1" si="466"/>
        <v>-0,901614346218336-0,426431827199563i</v>
      </c>
      <c r="R347" s="240" t="str">
        <f t="shared" ca="1" si="467"/>
        <v>-0,786275295896769-0,613615263514463i</v>
      </c>
      <c r="S347" s="240" t="str">
        <f t="shared" ca="1" si="468"/>
        <v>-0,632726615787908-0,77097961207094i</v>
      </c>
      <c r="T347" s="240" t="str">
        <f t="shared" ca="1" si="469"/>
        <v>-0,448430117615966-0,890877635913265i</v>
      </c>
      <c r="U347" s="241" t="str">
        <f t="shared" ca="1" si="470"/>
        <v>-0,242341826074656-0,967482801857623i</v>
      </c>
      <c r="V347" s="240" t="str">
        <f t="shared" ca="1" si="471"/>
        <v>-0,0244767541810668-0,997072425182963i</v>
      </c>
      <c r="W347" s="240" t="str">
        <f t="shared" ca="1" si="472"/>
        <v>0,194577783692959-0,978208576249774i</v>
      </c>
      <c r="X347" s="240" t="str">
        <f t="shared" ca="1" si="473"/>
        <v>0,404176670195765-0,911807957754778i</v>
      </c>
      <c r="Y347" s="240" t="str">
        <f t="shared" ca="1" si="474"/>
        <v>0,59413429235091-0,801097356885016i</v>
      </c>
      <c r="Z347" s="240" t="str">
        <f t="shared" ca="1" si="475"/>
        <v>0,755219518955582-0,651456837207173i</v>
      </c>
      <c r="AA347" s="240" t="str">
        <f t="shared" ca="1" si="476"/>
        <v>0,87960429423238-0,470158290497395i</v>
      </c>
      <c r="AB347" s="240" t="str">
        <f t="shared" ca="1" si="477"/>
        <v>0,961244047991595-0,266012053779916i</v>
      </c>
      <c r="AC347" s="240" t="str">
        <f t="shared" ca="1" si="478"/>
        <v>0,996171435992109-0,0489387644806597i</v>
      </c>
      <c r="AD347" s="240" t="str">
        <f t="shared" ca="1" si="479"/>
        <v>0,982689135970488+0,170512740289545i</v>
      </c>
      <c r="AE347" s="240" t="str">
        <f t="shared" ca="1" si="480"/>
        <v>0,921452330272162+0,381678052278982i</v>
      </c>
      <c r="AF347" s="240" t="str">
        <f t="shared" ca="1" si="481"/>
        <v>0,815436866780554+0,574295436905595i</v>
      </c>
      <c r="AG347" s="240" t="str">
        <f t="shared" ca="1" si="482"/>
        <v>0,669794645387249+0,739004509841478i</v>
      </c>
      <c r="AH347" s="240" t="str">
        <f t="shared" ca="1" si="483"/>
        <v>0,491603257604902+0,867801111815216i</v>
      </c>
      <c r="AI347" s="240" t="str">
        <f t="shared" ca="1" si="484"/>
        <v>0,289522045770701+0,954426276654317i</v>
      </c>
      <c r="AJ347" s="240" t="str">
        <f t="shared" ca="1" si="485"/>
        <v>0,0733712958982768+0,994670390377477i</v>
      </c>
      <c r="AK347" s="240" t="str">
        <f t="shared" ca="1" si="486"/>
        <v>-0,146344986387445+0,986577760500779i</v>
      </c>
      <c r="AL347" s="240" t="str">
        <f t="shared" ca="1" si="487"/>
        <v>-0,358949525775653+0,930541654361001i</v>
      </c>
      <c r="AM347" s="240" t="str">
        <f t="shared" ca="1" si="488"/>
        <v>-0,554110647363794+0,829285187998406i</v>
      </c>
      <c r="AN347" s="240" t="str">
        <f t="shared" ca="1" si="489"/>
        <v>-0,722344352044096+0,687728994317871i</v>
      </c>
      <c r="AO347" s="240" t="str">
        <f t="shared" ca="1" si="490"/>
        <v>-0,855475198457623+0,512752101292004i</v>
      </c>
      <c r="AP347" s="240" t="str">
        <f t="shared" ca="1" si="491"/>
        <v>-0,947033594616374+0,312857640506774i</v>
      </c>
      <c r="AQ347" s="240" t="str">
        <f t="shared" ca="1" si="492"/>
        <v>-0,992570192512735+0,0977596311915508i</v>
      </c>
      <c r="AR347" s="240" t="str">
        <f t="shared" ca="1" si="493"/>
        <v>-0,992570192512735+0,0977596311915508i</v>
      </c>
      <c r="AS347" s="240" t="str">
        <f t="shared" ca="1" si="494"/>
        <v>-0,939070454952761-0,336004781499147i</v>
      </c>
      <c r="AT347" s="240" t="str">
        <f t="shared" ca="1" si="495"/>
        <v>-0,842633978828541-0,5335920822867i</v>
      </c>
      <c r="AU347" s="240" t="str">
        <f t="shared" ca="1" si="496"/>
        <v>-0,705249081018904-0,70524908101852i</v>
      </c>
      <c r="AV347" s="240" t="str">
        <f t="shared" ca="1" si="497"/>
        <v>-0,533592082287159-0,842633978828251i</v>
      </c>
      <c r="AW347" s="240" t="str">
        <f t="shared" ca="1" si="498"/>
        <v>-0,336004781499632-0,939070454952588i</v>
      </c>
      <c r="AX347" s="240" t="str">
        <f t="shared" ca="1" si="499"/>
        <v>-0,122089079737476-0,989872107478704i</v>
      </c>
      <c r="AY347" s="240" t="str">
        <f t="shared" ca="1" si="500"/>
        <v>0,0977596311910104-0,992570192512788i</v>
      </c>
      <c r="AZ347" s="240" t="str">
        <f t="shared" ca="1" si="501"/>
        <v>0,3128576405072-0,947033594616232i</v>
      </c>
      <c r="BA347" s="240" t="str">
        <f t="shared" ca="1" si="502"/>
        <v>0,51275210129239-0,855475198457393i</v>
      </c>
      <c r="BB347" s="240" t="str">
        <f t="shared" ca="1" si="503"/>
        <v>0,687728994318217-0,722344352043767i</v>
      </c>
      <c r="BC347" s="240" t="str">
        <f t="shared" ca="1" si="504"/>
        <v>0,829285187998672-0,554110647363397i</v>
      </c>
      <c r="BD347" s="240" t="str">
        <f t="shared" ca="1" si="505"/>
        <v>0,930541654361173-0,358949525775207i</v>
      </c>
      <c r="BE347" s="240" t="str">
        <f t="shared" ca="1" si="506"/>
        <v>0,986577760500845-0,146344986387001i</v>
      </c>
      <c r="BF347" s="240" t="str">
        <f t="shared" ca="1" si="507"/>
        <v>0,994670390377444+0,0733712958987247i</v>
      </c>
      <c r="BG347" s="240" t="str">
        <f t="shared" ca="1" si="508"/>
        <v>0,954426276654183+0,289522045771145i</v>
      </c>
      <c r="BH347" s="240" t="str">
        <f t="shared" ca="1" si="509"/>
        <v>0,867801111814987+0,491603257605305i</v>
      </c>
      <c r="BI347" s="240" t="str">
        <f t="shared" ca="1" si="510"/>
        <v>0,739004509841167+0,669794645387594i</v>
      </c>
      <c r="BJ347" s="240" t="str">
        <f t="shared" ca="1" si="511"/>
        <v>0,574295436906039+0,815436866780242i</v>
      </c>
      <c r="BK347" s="240" t="str">
        <f t="shared" ca="1" si="512"/>
        <v>0,381678052279392+0,921452330271993i</v>
      </c>
      <c r="BL347" s="240" t="str">
        <f t="shared" ca="1" si="513"/>
        <v>0,170512740289871+0,982689135970432i</v>
      </c>
      <c r="BM347" s="240" t="str">
        <f t="shared" ca="1" si="514"/>
        <v>-0,0489387644803297+0,996171435992126i</v>
      </c>
      <c r="BN347" s="240" t="str">
        <f t="shared" ca="1" si="515"/>
        <v>-0,266012053779692+0,961244047991656i</v>
      </c>
      <c r="BO347" s="240" t="str">
        <f t="shared" ca="1" si="516"/>
        <v>-0,470158290497204+0,879604294232482i</v>
      </c>
      <c r="BP347" s="240" t="str">
        <f t="shared" ca="1" si="517"/>
        <v>-0,651456837207084+0,75521951895566i</v>
      </c>
      <c r="BQ347" s="240" t="str">
        <f t="shared" ca="1" si="518"/>
        <v>-0,80109735688501+0,594134292350919i</v>
      </c>
      <c r="BR347" s="240" t="str">
        <f t="shared" ca="1" si="519"/>
        <v>-0,911807957754774+0,404176670195776i</v>
      </c>
      <c r="BS347" s="240" t="str">
        <f t="shared" ca="1" si="520"/>
        <v>-0,978208576249782+0,194577783692922i</v>
      </c>
      <c r="BT347" s="240" t="str">
        <f t="shared" ca="1" si="521"/>
        <v>-0,997072425182962-0,024476754181112i</v>
      </c>
      <c r="BU347" s="240" t="str">
        <f t="shared" ca="1" si="522"/>
        <v>-0,967482801857587-0,242341826074802i</v>
      </c>
      <c r="BV347" s="240" t="str">
        <f t="shared" ca="1" si="523"/>
        <v>-0,890877635913195-0,448430117616104i</v>
      </c>
      <c r="BW347" s="240" t="str">
        <f t="shared" ca="1" si="524"/>
        <v>-0,770979612070776-0,632726615788107i</v>
      </c>
      <c r="BX347" s="240" t="str">
        <f t="shared" ca="1" si="525"/>
        <v>-0,613615263514255-0,786275295896932i</v>
      </c>
      <c r="BY347" s="240" t="str">
        <f t="shared" ca="1" si="526"/>
        <v>-0,426431827199231-0,901614346218494i</v>
      </c>
      <c r="BZ347" s="240" t="str">
        <f t="shared" ca="1" si="527"/>
        <v>-0,218525620714756-0,973138780260403i</v>
      </c>
      <c r="CA347" s="240" t="str">
        <f t="shared" ca="1" si="528"/>
        <v>4,77501928259608E-13-0,997372815227824i</v>
      </c>
      <c r="CB347" s="240" t="str">
        <f t="shared" ca="1" si="529"/>
        <v>0,218525620715688-0,973138780260194i</v>
      </c>
      <c r="CC347" s="240" t="str">
        <f t="shared" ca="1" si="530"/>
        <v>0,426431827199172-0,901614346218521i</v>
      </c>
      <c r="CD347" s="240" t="str">
        <f t="shared" ca="1" si="531"/>
        <v>0,613615263514203-0,786275295896972i</v>
      </c>
      <c r="CE347" s="240" t="str">
        <f t="shared" ca="1" si="532"/>
        <v>0,770979612070734-0,632726615788158i</v>
      </c>
      <c r="CF347" s="240" t="str">
        <f t="shared" ca="1" si="533"/>
        <v>0,890877635913165-0,448430117616162i</v>
      </c>
      <c r="CG347" s="240" t="str">
        <f t="shared" ca="1" si="534"/>
        <v>0,967482801857571-0,242341826074866i</v>
      </c>
      <c r="CH347" s="240" t="str">
        <f t="shared" ca="1" si="535"/>
        <v>0,99707242518296-0,0244767541811775i</v>
      </c>
      <c r="CI347" s="240" t="str">
        <f t="shared" ca="1" si="536"/>
        <v>0,978208576249806+0,194577783692802i</v>
      </c>
      <c r="CJ347" s="240" t="str">
        <f t="shared" ca="1" si="537"/>
        <v>0,9118079577548+0,404176670195716i</v>
      </c>
      <c r="CK347" s="240" t="str">
        <f t="shared" ca="1" si="538"/>
        <v>0,801097356885049+0,594134292350866i</v>
      </c>
      <c r="CL347" s="240" t="str">
        <f t="shared" ca="1" si="539"/>
        <v>0,651456837207134+0,755219518955617i</v>
      </c>
      <c r="CM347" s="240" t="str">
        <f t="shared" ca="1" si="540"/>
        <v>0,470158290497262+0,879604294232451i</v>
      </c>
      <c r="CN347" s="240" t="str">
        <f t="shared" ca="1" si="541"/>
        <v>0,266012053779756+0,961244047991639i</v>
      </c>
      <c r="CO347" s="240" t="str">
        <f t="shared" ca="1" si="542"/>
        <v>0,0489387644803951+0,996171435992122i</v>
      </c>
      <c r="CP347" s="240" t="str">
        <f t="shared" ca="1" si="543"/>
        <v>-0,170512740289807+0,982689135970443i</v>
      </c>
      <c r="CQ347" s="240" t="str">
        <f t="shared" ca="1" si="544"/>
        <v>-0,381678052279332+0,921452330272018i</v>
      </c>
      <c r="CR347" s="240" t="str">
        <f t="shared" ca="1" si="545"/>
        <v>-0,574295436905986+0,815436866780278i</v>
      </c>
      <c r="CS347" s="240" t="str">
        <f t="shared" ca="1" si="546"/>
        <v>-0,739004509841808+0,669794645386885i</v>
      </c>
      <c r="CT347" s="240" t="str">
        <f t="shared" ca="1" si="547"/>
        <v>-0,867801111814954+0,491603257605362i</v>
      </c>
      <c r="CU347" s="240" t="str">
        <f t="shared" ca="1" si="548"/>
        <v>-0,954426276654164+0,289522045771208i</v>
      </c>
      <c r="CV347" s="240" t="str">
        <f t="shared" ca="1" si="549"/>
        <v>-0,994670390377439+0,0733712958987901i</v>
      </c>
      <c r="CW347" s="240" t="str">
        <f t="shared" ca="1" si="550"/>
        <v>-0,986577760500863-0,14634498638688i</v>
      </c>
      <c r="CX347" s="240" t="str">
        <f t="shared" ca="1" si="551"/>
        <v>-0,930541654361186-0,358949525775173i</v>
      </c>
      <c r="CY347" s="240" t="str">
        <f t="shared" ca="1" si="552"/>
        <v>-0,829285187998724-0,554110647363319i</v>
      </c>
      <c r="CZ347" s="240" t="str">
        <f t="shared" ca="1" si="553"/>
        <v>-0,687728994318244-0,722344352043741i</v>
      </c>
      <c r="DA347" s="240" t="str">
        <f t="shared" ca="1" si="554"/>
        <v>-0,512752101292469-0,855475198457344i</v>
      </c>
      <c r="DB347" s="240" t="str">
        <f t="shared" ca="1" si="555"/>
        <v>-0,312857640507235-0,947033594616221i</v>
      </c>
      <c r="DC347" s="240" t="str">
        <f t="shared" ca="1" si="556"/>
        <v>-0,0977596311911038-0,992570192512779i</v>
      </c>
      <c r="DD347" s="240" t="str">
        <f t="shared" ca="1" si="557"/>
        <v>0,122089079737467-0,989872107478705i</v>
      </c>
      <c r="DE347" s="240" t="str">
        <f t="shared" ca="1" si="558"/>
        <v>0,33600478149957-0,93907045495261i</v>
      </c>
      <c r="DF347" s="240" t="str">
        <f t="shared" ca="1" si="559"/>
        <v>0,533592082287056-0,842633978828316i</v>
      </c>
      <c r="DG347" s="240" t="str">
        <f t="shared" ca="1" si="560"/>
        <v>0,705249081018858-0,705249081018566i</v>
      </c>
      <c r="DH347" s="240" t="str">
        <f t="shared" ca="1" si="561"/>
        <v>0,842633978828476-0,533592082286804i</v>
      </c>
      <c r="DI347" s="240" t="str">
        <f t="shared" ca="1" si="562"/>
        <v>0,939070454952748-0,336004781499182i</v>
      </c>
      <c r="DJ347" s="240" t="str">
        <f t="shared" ca="1" si="563"/>
        <v>0,989872107478756-0,122089079737058i</v>
      </c>
      <c r="DK347" s="240" t="str">
        <f t="shared" ca="1" si="564"/>
        <v>0,992570192512739+0,0977596311915138i</v>
      </c>
      <c r="DL347" s="240" t="str">
        <f t="shared" ca="1" si="565"/>
        <v>0,947033594616091+0,312857640507627i</v>
      </c>
      <c r="DM347" s="240" t="str">
        <f t="shared" ca="1" si="566"/>
        <v>0,855475198457657+0,512752101291948i</v>
      </c>
      <c r="DN347" s="240" t="str">
        <f t="shared" ca="1" si="567"/>
        <v>0,722344352043457+0,687728994318542i</v>
      </c>
      <c r="DO347" s="240" t="str">
        <f t="shared" ca="1" si="568"/>
        <v>0,554110647363825+0,829285187998386i</v>
      </c>
      <c r="DP347" s="240" t="str">
        <f t="shared" ca="1" si="569"/>
        <v>0,358949525775741+0,930541654360968i</v>
      </c>
      <c r="DQ347" s="240" t="str">
        <f t="shared" ca="1" si="570"/>
        <v>0,146344986387482+0,986577760500775i</v>
      </c>
      <c r="DR347" s="240" t="str">
        <f t="shared" ca="1" si="571"/>
        <v>-0,0733712958981833+0,994670390377484i</v>
      </c>
      <c r="DS347" s="240" t="str">
        <f t="shared" ca="1" si="572"/>
        <v>-0,289522045770679+0,954426276654323i</v>
      </c>
      <c r="DT347" s="240" t="str">
        <f t="shared" ca="1" si="573"/>
        <v>-0,491603257604832+0,867801111815255i</v>
      </c>
      <c r="DU347" s="240" t="str">
        <f t="shared" ca="1" si="574"/>
        <v>-0,669794645387233+0,739004509841494i</v>
      </c>
      <c r="DV347" s="240" t="str">
        <f t="shared" ca="1" si="575"/>
        <v>-0,815436866780516+0,574295436905649i</v>
      </c>
      <c r="DW347" s="240" t="str">
        <f t="shared" ca="1" si="576"/>
        <v>-0,921452330272153+0,381678052279003i</v>
      </c>
      <c r="DX347" s="240" t="str">
        <f t="shared" ca="1" si="577"/>
        <v>-0,982689135970513+0,170512740289401i</v>
      </c>
      <c r="DY347" s="240" t="str">
        <f t="shared" ca="1" si="578"/>
        <v>-0,996171435992105-0,04893876448075i</v>
      </c>
      <c r="DZ347" s="240" t="str">
        <f t="shared" ca="1" si="579"/>
        <v>-0,961244047991529-0,266012053780153i</v>
      </c>
      <c r="EA347" s="240" t="str">
        <f t="shared" ca="1" si="580"/>
        <v>-0,879604294232283-0,470158290497575i</v>
      </c>
      <c r="EB347" s="240" t="str">
        <f t="shared" ca="1" si="581"/>
        <v>-0,755219518955348-0,651456837207445i</v>
      </c>
      <c r="EC347" s="240" t="str">
        <f t="shared" ca="1" si="582"/>
        <v>-0,59413429235058-0,80109735688526i</v>
      </c>
      <c r="ED347" s="240" t="str">
        <f t="shared" ca="1" si="583"/>
        <v>-0,404176670195339-0,911807957754967i</v>
      </c>
      <c r="EE347" s="240" t="str">
        <f t="shared" ca="1" si="584"/>
        <v>-0,194577783692454-0,978208576249875i</v>
      </c>
      <c r="EF347" s="240" t="str">
        <f t="shared" ca="1" si="585"/>
        <v>0,0244767541806258-0,997072425182974i</v>
      </c>
      <c r="EG347" s="240" t="str">
        <f t="shared" ca="1" si="586"/>
        <v>0,242341826074276-0,967482801857718i</v>
      </c>
      <c r="EH347" s="240" t="str">
        <f t="shared" ca="1" si="587"/>
        <v>0,448430117615669-0,890877635913413i</v>
      </c>
      <c r="EI347" s="240" t="str">
        <f t="shared" ca="1" si="588"/>
        <v>0,632726615787687-0,77097961207112i</v>
      </c>
      <c r="EJ347" s="240" t="str">
        <f t="shared" ca="1" si="589"/>
        <v>0,786275295896632-0,613615263514638i</v>
      </c>
      <c r="EK347" s="240" t="str">
        <f t="shared" ca="1" si="590"/>
        <v>0,901614346218261-0,426431827199721i</v>
      </c>
      <c r="EL347" s="240" t="str">
        <f t="shared" ca="1" si="591"/>
        <v>0,973138780260297-0,218525620715231i</v>
      </c>
      <c r="EM347" s="240" t="str">
        <f t="shared" ca="1" si="592"/>
        <v>0,997372815227824-6,54895960155962E-14i</v>
      </c>
      <c r="EN347" s="240"/>
      <c r="EO347" s="240"/>
      <c r="EP347" s="240"/>
    </row>
    <row r="348" spans="1:146">
      <c r="A348" s="268">
        <f t="shared" si="461"/>
        <v>4.8437499999999826E-3</v>
      </c>
      <c r="B348" s="267">
        <v>248</v>
      </c>
      <c r="C348" s="266">
        <f t="shared" si="462"/>
        <v>49600</v>
      </c>
      <c r="N348" s="265">
        <f t="shared" ca="1" si="463"/>
        <v>1.0026139525871223</v>
      </c>
      <c r="O348" s="240">
        <f t="shared" ca="1" si="464"/>
        <v>-0.99738604741287773</v>
      </c>
      <c r="P348" s="240" t="str">
        <f t="shared" ca="1" si="465"/>
        <v>-0,978221554182109-0,194580365164175i</v>
      </c>
      <c r="Q348" s="240" t="str">
        <f t="shared" ca="1" si="466"/>
        <v>-0,921464555217071-0,381683116017055i</v>
      </c>
      <c r="R348" s="240" t="str">
        <f t="shared" ca="1" si="467"/>
        <v>-0,829296190158368-0,554117998771651i</v>
      </c>
      <c r="S348" s="240" t="str">
        <f t="shared" ca="1" si="468"/>
        <v>-0,705258437586495-0,705258437586492i</v>
      </c>
      <c r="T348" s="240" t="str">
        <f t="shared" ca="1" si="469"/>
        <v>-0,554117998771653-0,829296190158366i</v>
      </c>
      <c r="U348" s="241" t="str">
        <f t="shared" ca="1" si="470"/>
        <v>-0,381683116016967-0,921464555217108i</v>
      </c>
      <c r="V348" s="240" t="str">
        <f t="shared" ca="1" si="471"/>
        <v>-0,194580365164202-0,978221554182103i</v>
      </c>
      <c r="W348" s="240" t="str">
        <f t="shared" ca="1" si="472"/>
        <v>-3,42112431938302E-15-0,997386047412878i</v>
      </c>
      <c r="X348" s="240" t="str">
        <f t="shared" ca="1" si="473"/>
        <v>0,194580365164188-0,978221554182106i</v>
      </c>
      <c r="Y348" s="240" t="str">
        <f t="shared" ca="1" si="474"/>
        <v>0,381683116017052-0,921464555217072i</v>
      </c>
      <c r="Z348" s="240" t="str">
        <f t="shared" ca="1" si="475"/>
        <v>0,554117998771645-0,829296190158372i</v>
      </c>
      <c r="AA348" s="240" t="str">
        <f t="shared" ca="1" si="476"/>
        <v>0,70525843758649-0,705258437586497i</v>
      </c>
      <c r="AB348" s="240" t="str">
        <f t="shared" ca="1" si="477"/>
        <v>0,829296190158366-0,554117998771653i</v>
      </c>
      <c r="AC348" s="240" t="str">
        <f t="shared" ca="1" si="478"/>
        <v>0,921464555217104-0,381683116016977i</v>
      </c>
      <c r="AD348" s="240" t="str">
        <f t="shared" ca="1" si="479"/>
        <v>0,978221554182103-0,194580365164205i</v>
      </c>
      <c r="AE348" s="240" t="str">
        <f t="shared" ca="1" si="480"/>
        <v>0,997386047412878-6,84224863876605E-15i</v>
      </c>
      <c r="AF348" s="240" t="str">
        <f t="shared" ca="1" si="481"/>
        <v>0,978221554182146+0,194580365163984i</v>
      </c>
      <c r="AG348" s="240" t="str">
        <f t="shared" ca="1" si="482"/>
        <v>0,921464555217076+0,381683116017042i</v>
      </c>
      <c r="AH348" s="240" t="str">
        <f t="shared" ca="1" si="483"/>
        <v>0,829296190158209+0,55411799877189i</v>
      </c>
      <c r="AI348" s="240" t="str">
        <f t="shared" ca="1" si="484"/>
        <v>0,705258437586149+0,705258437586838i</v>
      </c>
      <c r="AJ348" s="240" t="str">
        <f t="shared" ca="1" si="485"/>
        <v>0,554117998771916+0,829296190158191i</v>
      </c>
      <c r="AK348" s="240" t="str">
        <f t="shared" ca="1" si="486"/>
        <v>0,381683116017071+0,921464555217064i</v>
      </c>
      <c r="AL348" s="240" t="str">
        <f t="shared" ca="1" si="487"/>
        <v>0,194580365164001+0,978221554182143i</v>
      </c>
      <c r="AM348" s="240" t="str">
        <f t="shared" ca="1" si="488"/>
        <v>-3,86600457054963E-13+0,997386047412878i</v>
      </c>
      <c r="AN348" s="240" t="str">
        <f t="shared" ca="1" si="489"/>
        <v>-0,194580365163785+0,978221554182185i</v>
      </c>
      <c r="AO348" s="240" t="str">
        <f t="shared" ca="1" si="490"/>
        <v>-0,381683116016869+0,921464555217148i</v>
      </c>
      <c r="AP348" s="240" t="str">
        <f t="shared" ca="1" si="491"/>
        <v>-0,554117998771722+0,82929619015832i</v>
      </c>
      <c r="AQ348" s="240" t="str">
        <f t="shared" ca="1" si="492"/>
        <v>-0,705258437586685+0,705258437586301i</v>
      </c>
      <c r="AR348" s="240" t="str">
        <f t="shared" ca="1" si="493"/>
        <v>-0,705258437586685+0,705258437586301i</v>
      </c>
      <c r="AS348" s="240" t="str">
        <f t="shared" ca="1" si="494"/>
        <v>-0,921464555216987+0,381683116017258i</v>
      </c>
      <c r="AT348" s="240" t="str">
        <f t="shared" ca="1" si="495"/>
        <v>-0,978221554182099+0,194580365164226i</v>
      </c>
      <c r="AU348" s="240" t="str">
        <f t="shared" ca="1" si="496"/>
        <v>-0,997386047412878-1,84747417729023E-13i</v>
      </c>
      <c r="AV348" s="240" t="str">
        <f t="shared" ca="1" si="497"/>
        <v>-0,978221554182032-0,194580365164561i</v>
      </c>
      <c r="AW348" s="240" t="str">
        <f t="shared" ca="1" si="498"/>
        <v>-0,921464555217236-0,381683116016656i</v>
      </c>
      <c r="AX348" s="240" t="str">
        <f t="shared" ca="1" si="499"/>
        <v>-0,829296190158433-0,554117998771554i</v>
      </c>
      <c r="AY348" s="240" t="str">
        <f t="shared" ca="1" si="500"/>
        <v>-0,705258437586444-0,705258437586543i</v>
      </c>
      <c r="AZ348" s="240" t="str">
        <f t="shared" ca="1" si="501"/>
        <v>-0,554117998771415-0,829296190158526i</v>
      </c>
      <c r="BA348" s="240" t="str">
        <f t="shared" ca="1" si="502"/>
        <v>-0,381683116017444-0,92146455521691i</v>
      </c>
      <c r="BB348" s="240" t="str">
        <f t="shared" ca="1" si="503"/>
        <v>-0,194580365164425-0,978221554182059i</v>
      </c>
      <c r="BC348" s="240" t="str">
        <f t="shared" ca="1" si="504"/>
        <v>-1,71056215969152E-14-0,997386047412878i</v>
      </c>
      <c r="BD348" s="240" t="str">
        <f t="shared" ca="1" si="505"/>
        <v>0,194580365164363-0,978221554182071i</v>
      </c>
      <c r="BE348" s="240" t="str">
        <f t="shared" ca="1" si="506"/>
        <v>0,381683116017412-0,921464555216923i</v>
      </c>
      <c r="BF348" s="240" t="str">
        <f t="shared" ca="1" si="507"/>
        <v>0,554117998771386-0,829296190158545i</v>
      </c>
      <c r="BG348" s="240" t="str">
        <f t="shared" ca="1" si="508"/>
        <v>0,7052584375864-0,705258437586587i</v>
      </c>
      <c r="BH348" s="240" t="str">
        <f t="shared" ca="1" si="509"/>
        <v>0,829296190158398-0,554117998771607i</v>
      </c>
      <c r="BI348" s="240" t="str">
        <f t="shared" ca="1" si="510"/>
        <v>0,921464555217223-0,381683116016688i</v>
      </c>
      <c r="BJ348" s="240" t="str">
        <f t="shared" ca="1" si="511"/>
        <v>0,97822155418202-0,194580365164622i</v>
      </c>
      <c r="BK348" s="240" t="str">
        <f t="shared" ca="1" si="512"/>
        <v>0,997386047412878-2,47306077352361E-13i</v>
      </c>
      <c r="BL348" s="240" t="str">
        <f t="shared" ca="1" si="513"/>
        <v>0,978221554182105+0,194580365164192i</v>
      </c>
      <c r="BM348" s="240" t="str">
        <f t="shared" ca="1" si="514"/>
        <v>0,921464555217+0,381683116017226i</v>
      </c>
      <c r="BN348" s="240" t="str">
        <f t="shared" ca="1" si="515"/>
        <v>0,829296190158106+0,554117998772043i</v>
      </c>
      <c r="BO348" s="240" t="str">
        <f t="shared" ca="1" si="516"/>
        <v>0,705258437586709+0,705258437586277i</v>
      </c>
      <c r="BP348" s="240" t="str">
        <f t="shared" ca="1" si="517"/>
        <v>0,55411799877175+0,829296190158301i</v>
      </c>
      <c r="BQ348" s="240" t="str">
        <f t="shared" ca="1" si="518"/>
        <v>0,381683116016901+0,921464555217135i</v>
      </c>
      <c r="BR348" s="240" t="str">
        <f t="shared" ca="1" si="519"/>
        <v>0,194580365163847+0,978221554182173i</v>
      </c>
      <c r="BS348" s="240" t="str">
        <f t="shared" ca="1" si="520"/>
        <v>4,20811700248793E-13+0,997386047412878i</v>
      </c>
      <c r="BT348" s="240" t="str">
        <f t="shared" ca="1" si="521"/>
        <v>-0,194580365163967+0,978221554182149i</v>
      </c>
      <c r="BU348" s="240" t="str">
        <f t="shared" ca="1" si="522"/>
        <v>-0,381683116017013+0,921464555217088i</v>
      </c>
      <c r="BV348" s="240" t="str">
        <f t="shared" ca="1" si="523"/>
        <v>-0,554117998771852+0,829296190158234i</v>
      </c>
      <c r="BW348" s="240" t="str">
        <f t="shared" ca="1" si="524"/>
        <v>-0,705258437586836+0,705258437586151i</v>
      </c>
      <c r="BX348" s="240" t="str">
        <f t="shared" ca="1" si="525"/>
        <v>-0,829296190158174+0,554117998771942i</v>
      </c>
      <c r="BY348" s="240" t="str">
        <f t="shared" ca="1" si="526"/>
        <v>-0,921464555217047+0,381683116017113i</v>
      </c>
      <c r="BZ348" s="240" t="str">
        <f t="shared" ca="1" si="527"/>
        <v>-0,978221554182139+0,194580365164018i</v>
      </c>
      <c r="CA348" s="240" t="str">
        <f t="shared" ca="1" si="528"/>
        <v>-0,997386047412878-3,69494835458047E-13i</v>
      </c>
      <c r="CB348" s="240" t="str">
        <f t="shared" ca="1" si="529"/>
        <v>-0,978221554182194-0,194580365163742i</v>
      </c>
      <c r="CC348" s="240" t="str">
        <f t="shared" ca="1" si="530"/>
        <v>-0,921464555217155-0,381683116016853i</v>
      </c>
      <c r="CD348" s="240" t="str">
        <f t="shared" ca="1" si="531"/>
        <v>-0,82929619015833-0,554117998771707i</v>
      </c>
      <c r="CE348" s="240" t="str">
        <f t="shared" ca="1" si="532"/>
        <v>-0,705258437586313-0,705258437586673i</v>
      </c>
      <c r="CF348" s="240" t="str">
        <f t="shared" ca="1" si="533"/>
        <v>-0,554117998771284-0,829296190158613i</v>
      </c>
      <c r="CG348" s="240" t="str">
        <f t="shared" ca="1" si="534"/>
        <v>-0,381683116017274-0,92146455521698i</v>
      </c>
      <c r="CH348" s="240" t="str">
        <f t="shared" ca="1" si="535"/>
        <v>-0,194580365164243-0,978221554182095i</v>
      </c>
      <c r="CI348" s="240" t="str">
        <f t="shared" ca="1" si="536"/>
        <v>1,39294379702601E-13-0,997386047412878i</v>
      </c>
      <c r="CJ348" s="240" t="str">
        <f t="shared" ca="1" si="537"/>
        <v>0,194580365164572-0,97822155418203i</v>
      </c>
      <c r="CK348" s="240" t="str">
        <f t="shared" ca="1" si="538"/>
        <v>0,38168311601664-0,921464555217242i</v>
      </c>
      <c r="CL348" s="240" t="str">
        <f t="shared" ca="1" si="539"/>
        <v>0,554117998771517-0,829296190158458i</v>
      </c>
      <c r="CM348" s="240" t="str">
        <f t="shared" ca="1" si="540"/>
        <v>0,70525843758655-0,705258437586436i</v>
      </c>
      <c r="CN348" s="240" t="str">
        <f t="shared" ca="1" si="541"/>
        <v>0,829296190158516-0,554117998771429i</v>
      </c>
      <c r="CO348" s="240" t="str">
        <f t="shared" ca="1" si="542"/>
        <v>0,921464555217283-0,381683116016544i</v>
      </c>
      <c r="CP348" s="240" t="str">
        <f t="shared" ca="1" si="543"/>
        <v>0,978221554182061-0,194580365164414i</v>
      </c>
      <c r="CQ348" s="240" t="str">
        <f t="shared" ca="1" si="544"/>
        <v>0,997386047412878-3,42112431938302E-14i</v>
      </c>
      <c r="CR348" s="240" t="str">
        <f t="shared" ca="1" si="545"/>
        <v>0,978221554182075+0,194580365164346i</v>
      </c>
      <c r="CS348" s="240" t="str">
        <f t="shared" ca="1" si="546"/>
        <v>0,92146455521694+0,38168311601737i</v>
      </c>
      <c r="CT348" s="240" t="str">
        <f t="shared" ca="1" si="547"/>
        <v>0,829296190158555+0,554117998771372i</v>
      </c>
      <c r="CU348" s="240" t="str">
        <f t="shared" ca="1" si="548"/>
        <v>0,705258437586598+0,705258437586388i</v>
      </c>
      <c r="CV348" s="240" t="str">
        <f t="shared" ca="1" si="549"/>
        <v>0,55411799877162+0,829296190158388i</v>
      </c>
      <c r="CW348" s="240" t="str">
        <f t="shared" ca="1" si="550"/>
        <v>0,381683116016703+0,921464555217216i</v>
      </c>
      <c r="CX348" s="240" t="str">
        <f t="shared" ca="1" si="551"/>
        <v>0,194580365163694+0,978221554182204i</v>
      </c>
      <c r="CY348" s="240" t="str">
        <f t="shared" ca="1" si="552"/>
        <v>2,64411698949277E-13+0,997386047412878i</v>
      </c>
      <c r="CZ348" s="240" t="str">
        <f t="shared" ca="1" si="553"/>
        <v>-0,194580365164176+0,978221554182109i</v>
      </c>
      <c r="DA348" s="240" t="str">
        <f t="shared" ca="1" si="554"/>
        <v>-0,381683116017158+0,921464555217028i</v>
      </c>
      <c r="DB348" s="240" t="str">
        <f t="shared" ca="1" si="555"/>
        <v>-0,554117998772029+0,829296190158115i</v>
      </c>
      <c r="DC348" s="240" t="str">
        <f t="shared" ca="1" si="556"/>
        <v>-0,705258437586265+0,705258437586721i</v>
      </c>
      <c r="DD348" s="240" t="str">
        <f t="shared" ca="1" si="557"/>
        <v>-0,82929619015826+0,554117998771812i</v>
      </c>
      <c r="DE348" s="240" t="str">
        <f t="shared" ca="1" si="558"/>
        <v>-0,921464555217129+0,381683116016917i</v>
      </c>
      <c r="DF348" s="240" t="str">
        <f t="shared" ca="1" si="559"/>
        <v>-0,978221554182181+0,194580365163808i</v>
      </c>
      <c r="DG348" s="240" t="str">
        <f t="shared" ca="1" si="560"/>
        <v>-0,997386047412878-5,25894836757563E-13i</v>
      </c>
      <c r="DH348" s="240" t="str">
        <f t="shared" ca="1" si="561"/>
        <v>-0,978221554182153-0,19458036516395i</v>
      </c>
      <c r="DI348" s="240" t="str">
        <f t="shared" ca="1" si="562"/>
        <v>-0,921464555217073-0,38168311601705i</v>
      </c>
      <c r="DJ348" s="240" t="str">
        <f t="shared" ca="1" si="563"/>
        <v>-0,829296190158244-0,554117998771838i</v>
      </c>
      <c r="DK348" s="240" t="str">
        <f t="shared" ca="1" si="564"/>
        <v>-0,705258437586163-0,705258437586824i</v>
      </c>
      <c r="DL348" s="240" t="str">
        <f t="shared" ca="1" si="565"/>
        <v>-0,554117998771909-0,829296190158196i</v>
      </c>
      <c r="DM348" s="240" t="str">
        <f t="shared" ca="1" si="566"/>
        <v>-0,381683116017129-0,92146455521704i</v>
      </c>
      <c r="DN348" s="240" t="str">
        <f t="shared" ca="1" si="567"/>
        <v>-0,194580365164034-0,978221554182136i</v>
      </c>
      <c r="DO348" s="240" t="str">
        <f t="shared" ca="1" si="568"/>
        <v>2,95694381002116E-13-0,997386047412878i</v>
      </c>
      <c r="DP348" s="240" t="str">
        <f t="shared" ca="1" si="569"/>
        <v>0,194580365163725-0,978221554182198i</v>
      </c>
      <c r="DQ348" s="240" t="str">
        <f t="shared" ca="1" si="570"/>
        <v>0,381683116016837-0,921464555217162i</v>
      </c>
      <c r="DR348" s="240" t="str">
        <f t="shared" ca="1" si="571"/>
        <v>0,554117998771646-0,829296190158371i</v>
      </c>
      <c r="DS348" s="240" t="str">
        <f t="shared" ca="1" si="572"/>
        <v>0,705258437586661-0,705258437586325i</v>
      </c>
      <c r="DT348" s="240" t="str">
        <f t="shared" ca="1" si="573"/>
        <v>0,829296190158635-0,554117998771251i</v>
      </c>
      <c r="DU348" s="240" t="str">
        <f t="shared" ca="1" si="574"/>
        <v>0,921464555216952-0,381683116017342i</v>
      </c>
      <c r="DV348" s="240" t="str">
        <f t="shared" ca="1" si="575"/>
        <v>0,978221554182092-0,19458036516426i</v>
      </c>
      <c r="DW348" s="240" t="str">
        <f t="shared" ca="1" si="576"/>
        <v>0,997386047412878+1,78883590964702E-13i</v>
      </c>
      <c r="DX348" s="240" t="str">
        <f t="shared" ca="1" si="577"/>
        <v>0,978221554182044+0,1945803651645i</v>
      </c>
      <c r="DY348" s="240" t="str">
        <f t="shared" ca="1" si="578"/>
        <v>0,921464555217249+0,381683116016624i</v>
      </c>
      <c r="DZ348" s="240" t="str">
        <f t="shared" ca="1" si="579"/>
        <v>0,829296190158436+0,554117998771549i</v>
      </c>
      <c r="EA348" s="240" t="str">
        <f t="shared" ca="1" si="580"/>
        <v>0,705258437586488+0,705258437586499i</v>
      </c>
      <c r="EB348" s="240" t="str">
        <f t="shared" ca="1" si="581"/>
        <v>0,554117998771443+0,829296190158507i</v>
      </c>
      <c r="EC348" s="240" t="str">
        <f t="shared" ca="1" si="582"/>
        <v>0,381683116016611+0,921464555217254i</v>
      </c>
      <c r="ED348" s="240" t="str">
        <f t="shared" ca="1" si="583"/>
        <v>0,194580365164486+0,978221554182047i</v>
      </c>
      <c r="EE348" s="240" t="str">
        <f t="shared" ca="1" si="584"/>
        <v>5,13168647907454E-14+0,997386047412878i</v>
      </c>
      <c r="EF348" s="240" t="str">
        <f t="shared" ca="1" si="585"/>
        <v>-0,194580365164274+0,978221554182089i</v>
      </c>
      <c r="EG348" s="240" t="str">
        <f t="shared" ca="1" si="586"/>
        <v>-0,381683116017355+0,921464555216947i</v>
      </c>
      <c r="EH348" s="240" t="str">
        <f t="shared" ca="1" si="587"/>
        <v>-0,554117998771358+0,829296190158564i</v>
      </c>
      <c r="EI348" s="240" t="str">
        <f t="shared" ca="1" si="588"/>
        <v>-0,705258437586335+0,705258437586651i</v>
      </c>
      <c r="EJ348" s="240" t="str">
        <f t="shared" ca="1" si="589"/>
        <v>-0,829296190158379+0,554117998771634i</v>
      </c>
      <c r="EK348" s="240" t="str">
        <f t="shared" ca="1" si="590"/>
        <v>-0,92146455521721+0,381683116016719i</v>
      </c>
      <c r="EL348" s="240" t="str">
        <f t="shared" ca="1" si="591"/>
        <v>-0,9782215541822+0,194580365163711i</v>
      </c>
      <c r="EM348" s="240" t="str">
        <f t="shared" ca="1" si="592"/>
        <v>-0,997386047412878+2,81517320546192E-13i</v>
      </c>
      <c r="EN348" s="240"/>
      <c r="EO348" s="240"/>
      <c r="EP348" s="240"/>
    </row>
    <row r="349" spans="1:146">
      <c r="A349" s="268">
        <f t="shared" si="461"/>
        <v>4.8632812499999822E-3</v>
      </c>
      <c r="B349" s="267">
        <v>249</v>
      </c>
      <c r="C349" s="266">
        <f t="shared" si="462"/>
        <v>49800</v>
      </c>
      <c r="N349" s="265">
        <f t="shared" ca="1" si="463"/>
        <v>1.0026023681542071</v>
      </c>
      <c r="O349" s="240">
        <f t="shared" ca="1" si="464"/>
        <v>-0.99739763184579278</v>
      </c>
      <c r="P349" s="240" t="str">
        <f t="shared" ca="1" si="465"/>
        <v>-0,982713587229335-0,170516982985413i</v>
      </c>
      <c r="Q349" s="240" t="str">
        <f t="shared" ca="1" si="466"/>
        <v>-0,93909382089201-0,336013141966266i</v>
      </c>
      <c r="R349" s="240" t="str">
        <f t="shared" ca="1" si="467"/>
        <v>-0,867822704431668-0,491615489671045i</v>
      </c>
      <c r="S349" s="240" t="str">
        <f t="shared" ca="1" si="468"/>
        <v>-0,77099879557605-0,632742359283678i</v>
      </c>
      <c r="T349" s="240" t="str">
        <f t="shared" ca="1" si="469"/>
        <v>-0,6514730467481-0,755238310318236i</v>
      </c>
      <c r="U349" s="241" t="str">
        <f t="shared" ca="1" si="470"/>
        <v>-0,51276485958377-0,855496484380638i</v>
      </c>
      <c r="V349" s="240" t="str">
        <f t="shared" ca="1" si="471"/>
        <v>-0,358958457153085-0,930564808086934i</v>
      </c>
      <c r="W349" s="240" t="str">
        <f t="shared" ca="1" si="472"/>
        <v>-0,194582625174964-0,978232916023385i</v>
      </c>
      <c r="X349" s="240" t="str">
        <f t="shared" ca="1" si="473"/>
        <v>-0,0244773632113874-0,997097234326629i</v>
      </c>
      <c r="Y349" s="240" t="str">
        <f t="shared" ca="1" si="474"/>
        <v>0,146348627741435-0,986602308516352i</v>
      </c>
      <c r="Z349" s="240" t="str">
        <f t="shared" ca="1" si="475"/>
        <v>0,312865425027157-0,947057158694327i</v>
      </c>
      <c r="AA349" s="240" t="str">
        <f t="shared" ca="1" si="476"/>
        <v>0,470169988970115-0,879626180535481i</v>
      </c>
      <c r="AB349" s="240" t="str">
        <f t="shared" ca="1" si="477"/>
        <v>0,613630531481863-0,786294859988849i</v>
      </c>
      <c r="AC349" s="240" t="str">
        <f t="shared" ca="1" si="478"/>
        <v>0,739022897742531-0,669811311209231i</v>
      </c>
      <c r="AD349" s="240" t="str">
        <f t="shared" ca="1" si="479"/>
        <v>0,842654945236547-0,533605359118504i</v>
      </c>
      <c r="AE349" s="240" t="str">
        <f t="shared" ca="1" si="480"/>
        <v>0,921475257837559-0,381687549187552i</v>
      </c>
      <c r="AF349" s="240" t="str">
        <f t="shared" ca="1" si="481"/>
        <v>0,97316299388726-0,218531058067223i</v>
      </c>
      <c r="AG349" s="240" t="str">
        <f t="shared" ca="1" si="482"/>
        <v>0,996196222717382-0,0489399821742456i</v>
      </c>
      <c r="AH349" s="240" t="str">
        <f t="shared" ca="1" si="483"/>
        <v>0,989896737464107+0,122092117556835i</v>
      </c>
      <c r="AI349" s="240" t="str">
        <f t="shared" ca="1" si="484"/>
        <v>0,954450024677053+0,289529249654623i</v>
      </c>
      <c r="AJ349" s="240" t="str">
        <f t="shared" ca="1" si="485"/>
        <v>0,890899802719395+0,44844127544879i</v>
      </c>
      <c r="AK349" s="240" t="str">
        <f t="shared" ca="1" si="486"/>
        <v>0,801117289779692+0,594149075592681i</v>
      </c>
      <c r="AL349" s="240" t="str">
        <f t="shared" ca="1" si="487"/>
        <v>0,687746106382356+0,722362325407066i</v>
      </c>
      <c r="AM349" s="240" t="str">
        <f t="shared" ca="1" si="488"/>
        <v>0,554124434737378+0,829305822262557i</v>
      </c>
      <c r="AN349" s="240" t="str">
        <f t="shared" ca="1" si="489"/>
        <v>0,404186726914775+0,911830645348969i</v>
      </c>
      <c r="AO349" s="240" t="str">
        <f t="shared" ca="1" si="490"/>
        <v>0,242347856020726+0,967506874752709i</v>
      </c>
      <c r="AP349" s="240" t="str">
        <f t="shared" ca="1" si="491"/>
        <v>0,0733731215224127+0,99469513975371i</v>
      </c>
      <c r="AQ349" s="240" t="str">
        <f t="shared" ca="1" si="492"/>
        <v>-0,0977620636450579+0,992594889631946i</v>
      </c>
      <c r="AR349" s="240" t="str">
        <f t="shared" ca="1" si="493"/>
        <v>-0,0977620636450579+0,992594889631946i</v>
      </c>
      <c r="AS349" s="240" t="str">
        <f t="shared" ca="1" si="494"/>
        <v>-0,426442437670837+0,901636780175337i</v>
      </c>
      <c r="AT349" s="240" t="str">
        <f t="shared" ca="1" si="495"/>
        <v>-0,57430972651777+0,815457156470332i</v>
      </c>
      <c r="AU349" s="240" t="str">
        <f t="shared" ca="1" si="496"/>
        <v>-0,705266629017295+0,705266629017832i</v>
      </c>
      <c r="AV349" s="240" t="str">
        <f t="shared" ca="1" si="497"/>
        <v>-0,815457156470483+0,574309726517557i</v>
      </c>
      <c r="AW349" s="240" t="str">
        <f t="shared" ca="1" si="498"/>
        <v>-0,901636780175449+0,426442437670601i</v>
      </c>
      <c r="AX349" s="240" t="str">
        <f t="shared" ca="1" si="499"/>
        <v>-0,961267965653976+0,266018672688708i</v>
      </c>
      <c r="AY349" s="240" t="str">
        <f t="shared" ca="1" si="500"/>
        <v>-0,992594889631972+0,0977620636447977i</v>
      </c>
      <c r="AZ349" s="240" t="str">
        <f t="shared" ca="1" si="501"/>
        <v>-0,994695139753763-0,073373121521684i</v>
      </c>
      <c r="BA349" s="240" t="str">
        <f t="shared" ca="1" si="502"/>
        <v>-0,967506874752645-0,242347856020979i</v>
      </c>
      <c r="BB349" s="240" t="str">
        <f t="shared" ca="1" si="503"/>
        <v>-0,911830645348863-0,404186726915013i</v>
      </c>
      <c r="BC349" s="240" t="str">
        <f t="shared" ca="1" si="504"/>
        <v>-0,829305822262412-0,554124434737596i</v>
      </c>
      <c r="BD349" s="240" t="str">
        <f t="shared" ca="1" si="505"/>
        <v>-0,722362325406886-0,687746106382545i</v>
      </c>
      <c r="BE349" s="240" t="str">
        <f t="shared" ca="1" si="506"/>
        <v>-0,594149075593268-0,801117289779256i</v>
      </c>
      <c r="BF349" s="240" t="str">
        <f t="shared" ca="1" si="507"/>
        <v>-0,448441275448582-0,8908998027195i</v>
      </c>
      <c r="BG349" s="240" t="str">
        <f t="shared" ca="1" si="508"/>
        <v>-0,28952924965436-0,954450024677133i</v>
      </c>
      <c r="BH349" s="240" t="str">
        <f t="shared" ca="1" si="509"/>
        <v>-0,122092117556561-0,989896737464141i</v>
      </c>
      <c r="BI349" s="240" t="str">
        <f t="shared" ca="1" si="510"/>
        <v>0,0489399821744925-0,99619622271737i</v>
      </c>
      <c r="BJ349" s="240" t="str">
        <f t="shared" ca="1" si="511"/>
        <v>0,218531058066497-0,973162993887423i</v>
      </c>
      <c r="BK349" s="240" t="str">
        <f t="shared" ca="1" si="512"/>
        <v>0,381687549187532-0,921475257837568i</v>
      </c>
      <c r="BL349" s="240" t="str">
        <f t="shared" ca="1" si="513"/>
        <v>0,533605359118809-0,842654945236353i</v>
      </c>
      <c r="BM349" s="240" t="str">
        <f t="shared" ca="1" si="514"/>
        <v>0,669811311209057-0,739022897742689i</v>
      </c>
      <c r="BN349" s="240" t="str">
        <f t="shared" ca="1" si="515"/>
        <v>0,78629485998893-0,613630531481757i</v>
      </c>
      <c r="BO349" s="240" t="str">
        <f t="shared" ca="1" si="516"/>
        <v>0,879626180535262-0,470169988970522i</v>
      </c>
      <c r="BP349" s="240" t="str">
        <f t="shared" ca="1" si="517"/>
        <v>0,947057158694315-0,312865425027191i</v>
      </c>
      <c r="BQ349" s="240" t="str">
        <f t="shared" ca="1" si="518"/>
        <v>0,986602308516402-0,146348627741099i</v>
      </c>
      <c r="BR349" s="240" t="str">
        <f t="shared" ca="1" si="519"/>
        <v>0,997097234326638+0,0244773632110325i</v>
      </c>
      <c r="BS349" s="240" t="str">
        <f t="shared" ca="1" si="520"/>
        <v>0,978232916023371+0,194582625175033i</v>
      </c>
      <c r="BT349" s="240" t="str">
        <f t="shared" ca="1" si="521"/>
        <v>0,930564808086773+0,358958457153501i</v>
      </c>
      <c r="BU349" s="240" t="str">
        <f t="shared" ca="1" si="522"/>
        <v>0,855496484380716+0,512764859583642i</v>
      </c>
      <c r="BV349" s="240" t="str">
        <f t="shared" ca="1" si="523"/>
        <v>0,755238310318053+0,651473046748312i</v>
      </c>
      <c r="BW349" s="240" t="str">
        <f t="shared" ca="1" si="524"/>
        <v>0,632742359283922+0,77099879557585i</v>
      </c>
      <c r="BX349" s="240" t="str">
        <f t="shared" ca="1" si="525"/>
        <v>0,491615489670996+0,867822704431696i</v>
      </c>
      <c r="BY349" s="240" t="str">
        <f t="shared" ca="1" si="526"/>
        <v>0,336013141965811+0,939093820892172i</v>
      </c>
      <c r="BZ349" s="240" t="str">
        <f t="shared" ca="1" si="527"/>
        <v>0,170516982985567+0,982713587229309i</v>
      </c>
      <c r="CA349" s="240" t="str">
        <f t="shared" ca="1" si="528"/>
        <v>-2,61484444671831E-13+0,997397631845793i</v>
      </c>
      <c r="CB349" s="240" t="str">
        <f t="shared" ca="1" si="529"/>
        <v>-0,170516982985077+0,982713587229394i</v>
      </c>
      <c r="CC349" s="240" t="str">
        <f t="shared" ca="1" si="530"/>
        <v>-0,336013141966303+0,939093820891996i</v>
      </c>
      <c r="CD349" s="240" t="str">
        <f t="shared" ca="1" si="531"/>
        <v>-0,491615489671451+0,867822704431438i</v>
      </c>
      <c r="CE349" s="240" t="str">
        <f t="shared" ca="1" si="532"/>
        <v>-0,632742359283581+0,77099879557613i</v>
      </c>
      <c r="CF349" s="240" t="str">
        <f t="shared" ca="1" si="533"/>
        <v>-0,755238310318394+0,651473046747916i</v>
      </c>
      <c r="CG349" s="240" t="str">
        <f t="shared" ca="1" si="534"/>
        <v>-0,855496484380459+0,512764859584069i</v>
      </c>
      <c r="CH349" s="240" t="str">
        <f t="shared" ca="1" si="535"/>
        <v>-0,930564808086962+0,358958457153013i</v>
      </c>
      <c r="CI349" s="240" t="str">
        <f t="shared" ca="1" si="536"/>
        <v>-0,978232916023473+0,194582625174519i</v>
      </c>
      <c r="CJ349" s="240" t="str">
        <f t="shared" ca="1" si="537"/>
        <v>-0,997097234326625+0,0244773632115299i</v>
      </c>
      <c r="CK349" s="240" t="str">
        <f t="shared" ca="1" si="538"/>
        <v>-0,986602308516325-0,146348627741616i</v>
      </c>
      <c r="CL349" s="240" t="str">
        <f t="shared" ca="1" si="539"/>
        <v>-0,947057158694472-0,312865425026719i</v>
      </c>
      <c r="CM349" s="240" t="str">
        <f t="shared" ca="1" si="540"/>
        <v>-0,879626180535498-0,470169988970083i</v>
      </c>
      <c r="CN349" s="240" t="str">
        <f t="shared" ca="1" si="541"/>
        <v>-0,786294859988644-0,613630531482125i</v>
      </c>
      <c r="CO349" s="240" t="str">
        <f t="shared" ca="1" si="542"/>
        <v>-0,669811311209425-0,739022897742354i</v>
      </c>
      <c r="CP349" s="240" t="str">
        <f t="shared" ca="1" si="543"/>
        <v>-0,533605359118367-0,842654945236634i</v>
      </c>
      <c r="CQ349" s="240" t="str">
        <f t="shared" ca="1" si="544"/>
        <v>-0,381687549187939-0,921475257837398i</v>
      </c>
      <c r="CR349" s="240" t="str">
        <f t="shared" ca="1" si="545"/>
        <v>-0,218531058066981-0,973162993887315i</v>
      </c>
      <c r="CS349" s="240" t="str">
        <f t="shared" ca="1" si="546"/>
        <v>-0,0489399821739702-0,996196222717396i</v>
      </c>
      <c r="CT349" s="240" t="str">
        <f t="shared" ca="1" si="547"/>
        <v>0,122092117556124-0,989896737464195i</v>
      </c>
      <c r="CU349" s="240" t="str">
        <f t="shared" ca="1" si="548"/>
        <v>0,289529249654914-0,954450024676964i</v>
      </c>
      <c r="CV349" s="240" t="str">
        <f t="shared" ca="1" si="549"/>
        <v>0,448441275448999-0,89089980271929i</v>
      </c>
      <c r="CW349" s="240" t="str">
        <f t="shared" ca="1" si="550"/>
        <v>0,594149075592868-0,801117289779552i</v>
      </c>
      <c r="CX349" s="240" t="str">
        <f t="shared" ca="1" si="551"/>
        <v>0,722362325407247-0,687746106382166i</v>
      </c>
      <c r="CY349" s="240" t="str">
        <f t="shared" ca="1" si="552"/>
        <v>0,829305822262151-0,554124434737986i</v>
      </c>
      <c r="CZ349" s="240" t="str">
        <f t="shared" ca="1" si="553"/>
        <v>0,911830645349086-0,40418672691451i</v>
      </c>
      <c r="DA349" s="240" t="str">
        <f t="shared" ca="1" si="554"/>
        <v>0,967506874752538-0,242347856021407i</v>
      </c>
      <c r="DB349" s="240" t="str">
        <f t="shared" ca="1" si="555"/>
        <v>0,994695139753726-0,0733731215222085i</v>
      </c>
      <c r="DC349" s="240" t="str">
        <f t="shared" ca="1" si="556"/>
        <v>0,992594889631923+0,0977620636452899i</v>
      </c>
      <c r="DD349" s="240" t="str">
        <f t="shared" ca="1" si="557"/>
        <v>0,961267965654109+0,266018672688228i</v>
      </c>
      <c r="DE349" s="240" t="str">
        <f t="shared" ca="1" si="558"/>
        <v>0,901636780175225+0,426442437671074i</v>
      </c>
      <c r="DF349" s="240" t="str">
        <f t="shared" ca="1" si="559"/>
        <v>0,815457156470753+0,574309726517173i</v>
      </c>
      <c r="DG349" s="240" t="str">
        <f t="shared" ca="1" si="560"/>
        <v>0,705266629017607+0,70526662901752i</v>
      </c>
      <c r="DH349" s="240" t="str">
        <f t="shared" ca="1" si="561"/>
        <v>0,574309726517365+0,815457156470618i</v>
      </c>
      <c r="DI349" s="240" t="str">
        <f t="shared" ca="1" si="562"/>
        <v>0,426442437671287+0,901636780175125i</v>
      </c>
      <c r="DJ349" s="240" t="str">
        <f t="shared" ca="1" si="563"/>
        <v>0,266018672688456+0,961267965654046i</v>
      </c>
      <c r="DK349" s="240" t="str">
        <f t="shared" ca="1" si="564"/>
        <v>0,0977620636445093+0,992594889632i</v>
      </c>
      <c r="DL349" s="240" t="str">
        <f t="shared" ca="1" si="565"/>
        <v>-0,073373121521973+0,994695139753743i</v>
      </c>
      <c r="DM349" s="240" t="str">
        <f t="shared" ca="1" si="566"/>
        <v>-0,242347856021178+0,967506874752595i</v>
      </c>
      <c r="DN349" s="240" t="str">
        <f t="shared" ca="1" si="567"/>
        <v>-0,404186726914294+0,911830645349182i</v>
      </c>
      <c r="DO349" s="240" t="str">
        <f t="shared" ca="1" si="568"/>
        <v>-0,55412443473779+0,829305822262283i</v>
      </c>
      <c r="DP349" s="240" t="str">
        <f t="shared" ca="1" si="569"/>
        <v>-0,687746106382735+0,722362325406706i</v>
      </c>
      <c r="DQ349" s="240" t="str">
        <f t="shared" ca="1" si="570"/>
        <v>-0,801117289779412+0,594149075593058i</v>
      </c>
      <c r="DR349" s="240" t="str">
        <f t="shared" ca="1" si="571"/>
        <v>-0,890899802719643+0,448441275448298i</v>
      </c>
      <c r="DS349" s="240" t="str">
        <f t="shared" ca="1" si="572"/>
        <v>-0,954450024676929+0,289529249655031i</v>
      </c>
      <c r="DT349" s="240" t="str">
        <f t="shared" ca="1" si="573"/>
        <v>-0,989896737464166+0,122092117556358i</v>
      </c>
      <c r="DU349" s="240" t="str">
        <f t="shared" ca="1" si="574"/>
        <v>-0,996196222717357-0,0489399821747538i</v>
      </c>
      <c r="DV349" s="240" t="str">
        <f t="shared" ca="1" si="575"/>
        <v>-0,973162993887366-0,218531058066752i</v>
      </c>
      <c r="DW349" s="240" t="str">
        <f t="shared" ca="1" si="576"/>
        <v>-0,921475257837467-0,381687549187774i</v>
      </c>
      <c r="DX349" s="240" t="str">
        <f t="shared" ca="1" si="577"/>
        <v>-0,842654945236729-0,533605359118216i</v>
      </c>
      <c r="DY349" s="240" t="str">
        <f t="shared" ca="1" si="578"/>
        <v>-0,739022897742551-0,669811311209209i</v>
      </c>
      <c r="DZ349" s="240" t="str">
        <f t="shared" ca="1" si="579"/>
        <v>-0,613630531481551-0,786294859989091i</v>
      </c>
      <c r="EA349" s="240" t="str">
        <f t="shared" ca="1" si="580"/>
        <v>-0,470169988970291-0,879626180535386i</v>
      </c>
      <c r="EB349" s="240" t="str">
        <f t="shared" ca="1" si="581"/>
        <v>-0,312865425026943-0,947057158694398i</v>
      </c>
      <c r="EC349" s="240" t="str">
        <f t="shared" ca="1" si="582"/>
        <v>-0,146348627741794-0,986602308516299i</v>
      </c>
      <c r="ED349" s="240" t="str">
        <f t="shared" ca="1" si="583"/>
        <v>0,0244773632113505-0,99709723432663i</v>
      </c>
      <c r="EE349" s="240" t="str">
        <f t="shared" ca="1" si="584"/>
        <v>0,194582625175233-0,978232916023332i</v>
      </c>
      <c r="EF349" s="240" t="str">
        <f t="shared" ca="1" si="585"/>
        <v>0,358958457152793-0,930564808087047i</v>
      </c>
      <c r="EG349" s="240" t="str">
        <f t="shared" ca="1" si="586"/>
        <v>0,512764859583867-0,855496484380581i</v>
      </c>
      <c r="EH349" s="240" t="str">
        <f t="shared" ca="1" si="587"/>
        <v>0,651473046747737-0,755238310318549i</v>
      </c>
      <c r="EI349" s="240" t="str">
        <f t="shared" ca="1" si="588"/>
        <v>0,770998795576017-0,63274235928372i</v>
      </c>
      <c r="EJ349" s="240" t="str">
        <f t="shared" ca="1" si="589"/>
        <v>0,867822704431796-0,491615489670819i</v>
      </c>
      <c r="EK349" s="240" t="str">
        <f t="shared" ca="1" si="590"/>
        <v>0,939093820891897-0,33601314196658i</v>
      </c>
      <c r="EL349" s="240" t="str">
        <f t="shared" ca="1" si="591"/>
        <v>0,982713587229354-0,170516982985309i</v>
      </c>
      <c r="EM349" s="240" t="str">
        <f t="shared" ca="1" si="592"/>
        <v>0,997397631845793+5,22968889343663E-13i</v>
      </c>
      <c r="EN349" s="240"/>
      <c r="EO349" s="240"/>
      <c r="EP349" s="240"/>
    </row>
    <row r="350" spans="1:146">
      <c r="A350" s="268">
        <f t="shared" si="461"/>
        <v>4.8828124999999818E-3</v>
      </c>
      <c r="B350" s="267">
        <v>250</v>
      </c>
      <c r="C350" s="266">
        <f t="shared" si="462"/>
        <v>50000</v>
      </c>
      <c r="N350" s="265">
        <f t="shared" ca="1" si="463"/>
        <v>1.0025923951628315</v>
      </c>
      <c r="O350" s="240">
        <f t="shared" ca="1" si="464"/>
        <v>-0.9974076048371685</v>
      </c>
      <c r="P350" s="240" t="str">
        <f t="shared" ca="1" si="465"/>
        <v>-0,986612173565161-0,146350091083149i</v>
      </c>
      <c r="Q350" s="240" t="str">
        <f t="shared" ca="1" si="466"/>
        <v>-0,95445956823473-0,289532144661332i</v>
      </c>
      <c r="R350" s="240" t="str">
        <f t="shared" ca="1" si="467"/>
        <v>-0,901645795652701-0,426446701674224i</v>
      </c>
      <c r="S350" s="240" t="str">
        <f t="shared" ca="1" si="468"/>
        <v>-0,829314114501593-0,554129975434876i</v>
      </c>
      <c r="T350" s="240" t="str">
        <f t="shared" ca="1" si="469"/>
        <v>-0,739030287241677-0,669818008660935i</v>
      </c>
      <c r="U350" s="241" t="str">
        <f t="shared" ca="1" si="470"/>
        <v>-0,632748686082456-0,771006504802613i</v>
      </c>
      <c r="V350" s="240" t="str">
        <f t="shared" ca="1" si="471"/>
        <v>-0,512769986726016-0,855505038500661i</v>
      </c>
      <c r="W350" s="240" t="str">
        <f t="shared" ca="1" si="472"/>
        <v>-0,381691365686113-0,921484471680173i</v>
      </c>
      <c r="X350" s="240" t="str">
        <f t="shared" ca="1" si="473"/>
        <v>-0,242350279260233-0,967516548865963i</v>
      </c>
      <c r="Y350" s="240" t="str">
        <f t="shared" ca="1" si="474"/>
        <v>-0,0977630411690454-0,992604814600653i</v>
      </c>
      <c r="Z350" s="240" t="str">
        <f t="shared" ca="1" si="475"/>
        <v>0,0489404715258498-0,996206183695848i</v>
      </c>
      <c r="AA350" s="240" t="str">
        <f t="shared" ca="1" si="476"/>
        <v>0,194584570808994-0,978242697386541i</v>
      </c>
      <c r="AB350" s="240" t="str">
        <f t="shared" ca="1" si="477"/>
        <v>0,336016501765918-0,939103210902834i</v>
      </c>
      <c r="AC350" s="240" t="str">
        <f t="shared" ca="1" si="478"/>
        <v>0,470174690205682-0,879634975928657i</v>
      </c>
      <c r="AD350" s="240" t="str">
        <f t="shared" ca="1" si="479"/>
        <v>0,594155016496944-0,801125300161301i</v>
      </c>
      <c r="AE350" s="240" t="str">
        <f t="shared" ca="1" si="480"/>
        <v>0,705273680987422-0,705273680987367i</v>
      </c>
      <c r="AF350" s="240" t="str">
        <f t="shared" ca="1" si="481"/>
        <v>0,801125300161051-0,59415501649728i</v>
      </c>
      <c r="AG350" s="240" t="str">
        <f t="shared" ca="1" si="482"/>
        <v>0,87963497592874-0,470174690205526i</v>
      </c>
      <c r="AH350" s="240" t="str">
        <f t="shared" ca="1" si="483"/>
        <v>0,939103210902759-0,336016501766125i</v>
      </c>
      <c r="AI350" s="240" t="str">
        <f t="shared" ca="1" si="484"/>
        <v>0,978242697386595-0,194584570808725i</v>
      </c>
      <c r="AJ350" s="240" t="str">
        <f t="shared" ca="1" si="485"/>
        <v>0,996206183695842-0,0489404715259713i</v>
      </c>
      <c r="AK350" s="240" t="str">
        <f t="shared" ca="1" si="486"/>
        <v>0,992604814600607+0,0977630411695096i</v>
      </c>
      <c r="AL350" s="240" t="str">
        <f t="shared" ca="1" si="487"/>
        <v>0,967516548865967+0,242350279260218i</v>
      </c>
      <c r="AM350" s="240" t="str">
        <f t="shared" ca="1" si="488"/>
        <v>0,921484471680336+0,381691365685719i</v>
      </c>
      <c r="AN350" s="240" t="str">
        <f t="shared" ca="1" si="489"/>
        <v>0,855505038500618+0,512769986726088i</v>
      </c>
      <c r="AO350" s="240" t="str">
        <f t="shared" ca="1" si="490"/>
        <v>0,771006504802821+0,632748686082203i</v>
      </c>
      <c r="AP350" s="240" t="str">
        <f t="shared" ca="1" si="491"/>
        <v>0,669818008660724+0,73903028724187i</v>
      </c>
      <c r="AQ350" s="240" t="str">
        <f t="shared" ca="1" si="492"/>
        <v>0,554129975435062+0,829314114501469i</v>
      </c>
      <c r="AR350" s="240" t="str">
        <f t="shared" ca="1" si="493"/>
        <v>0,554129975435062+0,829314114501469i</v>
      </c>
      <c r="AS350" s="240" t="str">
        <f t="shared" ca="1" si="494"/>
        <v>0,289532144661355+0,954459568234722i</v>
      </c>
      <c r="AT350" s="240" t="str">
        <f t="shared" ca="1" si="495"/>
        <v>0,146350091083637+0,986612173565089i</v>
      </c>
      <c r="AU350" s="240" t="str">
        <f t="shared" ca="1" si="496"/>
        <v>-7,6735648412748E-14+0,997407604837169i</v>
      </c>
      <c r="AV350" s="240" t="str">
        <f t="shared" ca="1" si="497"/>
        <v>-0,14635009108278+0,986612173565216i</v>
      </c>
      <c r="AW350" s="240" t="str">
        <f t="shared" ca="1" si="498"/>
        <v>-0,289532144661502+0,954459568234679i</v>
      </c>
      <c r="AX350" s="240" t="str">
        <f t="shared" ca="1" si="499"/>
        <v>-0,426446701674015+0,9016457956528i</v>
      </c>
      <c r="AY350" s="240" t="str">
        <f t="shared" ca="1" si="500"/>
        <v>-0,55412997543519+0,829314114501383i</v>
      </c>
      <c r="AZ350" s="240" t="str">
        <f t="shared" ca="1" si="501"/>
        <v>-0,669818008660838+0,739030287241766i</v>
      </c>
      <c r="BA350" s="240" t="str">
        <f t="shared" ca="1" si="502"/>
        <v>-0,771006504802918+0,632748686082084i</v>
      </c>
      <c r="BB350" s="240" t="str">
        <f t="shared" ca="1" si="503"/>
        <v>-0,855505038500697+0,512769986725956i</v>
      </c>
      <c r="BC350" s="240" t="str">
        <f t="shared" ca="1" si="504"/>
        <v>-0,921484471680015+0,381691365686494i</v>
      </c>
      <c r="BD350" s="240" t="str">
        <f t="shared" ca="1" si="505"/>
        <v>-0,967516548866004+0,242350279260069i</v>
      </c>
      <c r="BE350" s="240" t="str">
        <f t="shared" ca="1" si="506"/>
        <v>-0,992604814600622+0,0977630411693569i</v>
      </c>
      <c r="BF350" s="240" t="str">
        <f t="shared" ca="1" si="507"/>
        <v>-0,996206183695833-0,0489404715261529i</v>
      </c>
      <c r="BG350" s="240" t="str">
        <f t="shared" ca="1" si="508"/>
        <v>-0,978242697386562-0,194584570808889i</v>
      </c>
      <c r="BH350" s="240" t="str">
        <f t="shared" ca="1" si="509"/>
        <v>-0,939103210902698-0,336016501766297i</v>
      </c>
      <c r="BI350" s="240" t="str">
        <f t="shared" ca="1" si="510"/>
        <v>-0,879634975928661-0,470174690205674i</v>
      </c>
      <c r="BJ350" s="240" t="str">
        <f t="shared" ca="1" si="511"/>
        <v>-0,80112530016155-0,594155016496607i</v>
      </c>
      <c r="BK350" s="240" t="str">
        <f t="shared" ca="1" si="512"/>
        <v>-0,705273680987303-0,705273680987485i</v>
      </c>
      <c r="BL350" s="240" t="str">
        <f t="shared" ca="1" si="513"/>
        <v>-0,594155016497219-0,801125300161096i</v>
      </c>
      <c r="BM350" s="240" t="str">
        <f t="shared" ca="1" si="514"/>
        <v>-0,470174690205446-0,879634975928783i</v>
      </c>
      <c r="BN350" s="240" t="str">
        <f t="shared" ca="1" si="515"/>
        <v>-0,336016501766054-0,939103210902785i</v>
      </c>
      <c r="BO350" s="240" t="str">
        <f t="shared" ca="1" si="516"/>
        <v>-0,194584570808635-0,978242697386613i</v>
      </c>
      <c r="BP350" s="240" t="str">
        <f t="shared" ca="1" si="517"/>
        <v>-0,0489404715258947-0,996206183695846i</v>
      </c>
      <c r="BQ350" s="240" t="str">
        <f t="shared" ca="1" si="518"/>
        <v>0,0977630411696142-0,992604814600597i</v>
      </c>
      <c r="BR350" s="240" t="str">
        <f t="shared" ca="1" si="519"/>
        <v>0,242350279260293-0,967516548865948i</v>
      </c>
      <c r="BS350" s="240" t="str">
        <f t="shared" ca="1" si="520"/>
        <v>0,38169136568579-0,921484471680306i</v>
      </c>
      <c r="BT350" s="240" t="str">
        <f t="shared" ca="1" si="521"/>
        <v>0,512769986726154-0,855505038500579i</v>
      </c>
      <c r="BU350" s="240" t="str">
        <f t="shared" ca="1" si="522"/>
        <v>0,632748686082263-0,771006504802773i</v>
      </c>
      <c r="BV350" s="240" t="str">
        <f t="shared" ca="1" si="523"/>
        <v>0,739030287241921-0,669818008660667i</v>
      </c>
      <c r="BW350" s="240" t="str">
        <f t="shared" ca="1" si="524"/>
        <v>0,829314114501511-0,554129975434999i</v>
      </c>
      <c r="BX350" s="240" t="str">
        <f t="shared" ca="1" si="525"/>
        <v>0,901645795652899-0,426446701673806i</v>
      </c>
      <c r="BY350" s="240" t="str">
        <f t="shared" ca="1" si="526"/>
        <v>0,954459568234745-0,289532144661282i</v>
      </c>
      <c r="BZ350" s="240" t="str">
        <f t="shared" ca="1" si="527"/>
        <v>0,9866121735651-0,146350091083561i</v>
      </c>
      <c r="CA350" s="240" t="str">
        <f t="shared" ca="1" si="528"/>
        <v>0,997407604837169+1,53471296825496E-13i</v>
      </c>
      <c r="CB350" s="240" t="str">
        <f t="shared" ca="1" si="529"/>
        <v>0,986612173565205+0,146350091082856i</v>
      </c>
      <c r="CC350" s="240" t="str">
        <f t="shared" ca="1" si="530"/>
        <v>0,954459568234656+0,289532144661576i</v>
      </c>
      <c r="CD350" s="240" t="str">
        <f t="shared" ca="1" si="531"/>
        <v>0,901645795652767+0,426446701674084i</v>
      </c>
      <c r="CE350" s="240" t="str">
        <f t="shared" ca="1" si="532"/>
        <v>0,82931411450134+0,554129975435254i</v>
      </c>
      <c r="CF350" s="240" t="str">
        <f t="shared" ca="1" si="533"/>
        <v>0,739030287241715+0,669818008660894i</v>
      </c>
      <c r="CG350" s="240" t="str">
        <f t="shared" ca="1" si="534"/>
        <v>0,632748686082814+0,77100650480232i</v>
      </c>
      <c r="CH350" s="240" t="str">
        <f t="shared" ca="1" si="535"/>
        <v>0,512769986725891+0,855505038500737i</v>
      </c>
      <c r="CI350" s="240" t="str">
        <f t="shared" ca="1" si="536"/>
        <v>0,381691365686449+0,921484471680034i</v>
      </c>
      <c r="CJ350" s="240" t="str">
        <f t="shared" ca="1" si="537"/>
        <v>0,242350279259994+0,967516548866023i</v>
      </c>
      <c r="CK350" s="240" t="str">
        <f t="shared" ca="1" si="538"/>
        <v>0,0977630411693087+0,992604814600627i</v>
      </c>
      <c r="CL350" s="240" t="str">
        <f t="shared" ca="1" si="539"/>
        <v>-0,0489404715262013+0,996206183695831i</v>
      </c>
      <c r="CM350" s="240" t="str">
        <f t="shared" ca="1" si="540"/>
        <v>-0,194584570808936+0,978242697386553i</v>
      </c>
      <c r="CN350" s="240" t="str">
        <f t="shared" ca="1" si="541"/>
        <v>-0,336016501766343+0,939103210902682i</v>
      </c>
      <c r="CO350" s="240" t="str">
        <f t="shared" ca="1" si="542"/>
        <v>-0,470174690205717+0,879634975928638i</v>
      </c>
      <c r="CP350" s="240" t="str">
        <f t="shared" ca="1" si="543"/>
        <v>-0,594155016496645+0,801125300161522i</v>
      </c>
      <c r="CQ350" s="240" t="str">
        <f t="shared" ca="1" si="544"/>
        <v>-0,705273680987519+0,705273680987269i</v>
      </c>
      <c r="CR350" s="240" t="str">
        <f t="shared" ca="1" si="545"/>
        <v>-0,801125300161125+0,59415501649718i</v>
      </c>
      <c r="CS350" s="240" t="str">
        <f t="shared" ca="1" si="546"/>
        <v>-0,879634975928806+0,470174690205403i</v>
      </c>
      <c r="CT350" s="240" t="str">
        <f t="shared" ca="1" si="547"/>
        <v>-0,939103210902802+0,336016501766008i</v>
      </c>
      <c r="CU350" s="240" t="str">
        <f t="shared" ca="1" si="548"/>
        <v>-0,978242697386633+0,194584570808532i</v>
      </c>
      <c r="CV350" s="240" t="str">
        <f t="shared" ca="1" si="549"/>
        <v>-0,996206183695851+0,0489404715257897i</v>
      </c>
      <c r="CW350" s="240" t="str">
        <f t="shared" ca="1" si="550"/>
        <v>-0,992604814600687-0,0977630411687032i</v>
      </c>
      <c r="CX350" s="240" t="str">
        <f t="shared" ca="1" si="551"/>
        <v>-0,967516548865923-0,242350279260394i</v>
      </c>
      <c r="CY350" s="240" t="str">
        <f t="shared" ca="1" si="552"/>
        <v>-0,921484471680266-0,381691365685887i</v>
      </c>
      <c r="CZ350" s="240" t="str">
        <f t="shared" ca="1" si="553"/>
        <v>-0,855505038500525-0,512769986726244i</v>
      </c>
      <c r="DA350" s="240" t="str">
        <f t="shared" ca="1" si="554"/>
        <v>-0,771006504802706-0,632748686082344i</v>
      </c>
      <c r="DB350" s="240" t="str">
        <f t="shared" ca="1" si="555"/>
        <v>-0,669818008660589-0,739030287241991i</v>
      </c>
      <c r="DC350" s="240" t="str">
        <f t="shared" ca="1" si="556"/>
        <v>-0,554129975434911-0,82931411450157i</v>
      </c>
      <c r="DD350" s="240" t="str">
        <f t="shared" ca="1" si="557"/>
        <v>-0,426446701673712-0,901645795652944i</v>
      </c>
      <c r="DE350" s="240" t="str">
        <f t="shared" ca="1" si="558"/>
        <v>-0,289532144661182-0,954459568234775i</v>
      </c>
      <c r="DF350" s="240" t="str">
        <f t="shared" ca="1" si="559"/>
        <v>-0,146350091083457-0,986612173565115i</v>
      </c>
      <c r="DG350" s="240" t="str">
        <f t="shared" ca="1" si="560"/>
        <v>2,58554974366601E-13-0,997407604837169i</v>
      </c>
      <c r="DH350" s="240" t="str">
        <f t="shared" ca="1" si="561"/>
        <v>0,146350091082959-0,986612173565189i</v>
      </c>
      <c r="DI350" s="240" t="str">
        <f t="shared" ca="1" si="562"/>
        <v>0,289532144661676-0,954459568234626i</v>
      </c>
      <c r="DJ350" s="240" t="str">
        <f t="shared" ca="1" si="563"/>
        <v>0,42644670167418-0,901645795652722i</v>
      </c>
      <c r="DK350" s="240" t="str">
        <f t="shared" ca="1" si="564"/>
        <v>0,554129975434493-0,829314114501849i</v>
      </c>
      <c r="DL350" s="240" t="str">
        <f t="shared" ca="1" si="565"/>
        <v>0,669818008660972-0,739030287241644i</v>
      </c>
      <c r="DM350" s="240" t="str">
        <f t="shared" ca="1" si="566"/>
        <v>0,771006504802387-0,632748686082733i</v>
      </c>
      <c r="DN350" s="240" t="str">
        <f t="shared" ca="1" si="567"/>
        <v>0,855505038500791-0,512769986725801i</v>
      </c>
      <c r="DO350" s="240" t="str">
        <f t="shared" ca="1" si="568"/>
        <v>0,921484471680074-0,381691365686352i</v>
      </c>
      <c r="DP350" s="240" t="str">
        <f t="shared" ca="1" si="569"/>
        <v>0,967516548866049-0,242350279259893i</v>
      </c>
      <c r="DQ350" s="240" t="str">
        <f t="shared" ca="1" si="570"/>
        <v>0,992604814600637-0,0977630411692042i</v>
      </c>
      <c r="DR350" s="240" t="str">
        <f t="shared" ca="1" si="571"/>
        <v>0,996206183695825+0,0489404715263062i</v>
      </c>
      <c r="DS350" s="240" t="str">
        <f t="shared" ca="1" si="572"/>
        <v>0,978242697386532+0,194584570809039i</v>
      </c>
      <c r="DT350" s="240" t="str">
        <f t="shared" ca="1" si="573"/>
        <v>0,939103210902991+0,33601650176548i</v>
      </c>
      <c r="DU350" s="240" t="str">
        <f t="shared" ca="1" si="574"/>
        <v>0,879634975928588+0,470174690205809i</v>
      </c>
      <c r="DV350" s="240" t="str">
        <f t="shared" ca="1" si="575"/>
        <v>0,801125300161459+0,59415501649673i</v>
      </c>
      <c r="DW350" s="240" t="str">
        <f t="shared" ca="1" si="576"/>
        <v>0,705273680987194+0,705273680987594i</v>
      </c>
      <c r="DX350" s="240" t="str">
        <f t="shared" ca="1" si="577"/>
        <v>0,594155016497095+0,801125300161188i</v>
      </c>
      <c r="DY350" s="240" t="str">
        <f t="shared" ca="1" si="578"/>
        <v>0,470174690205311+0,879634975928855i</v>
      </c>
      <c r="DZ350" s="240" t="str">
        <f t="shared" ca="1" si="579"/>
        <v>0,336016501765909+0,939103210902837i</v>
      </c>
      <c r="EA350" s="240" t="str">
        <f t="shared" ca="1" si="580"/>
        <v>0,194584570809486+0,978242697386444i</v>
      </c>
      <c r="EB350" s="240" t="str">
        <f t="shared" ca="1" si="581"/>
        <v>0,0489404715257414+0,996206183695853i</v>
      </c>
      <c r="EC350" s="240" t="str">
        <f t="shared" ca="1" si="582"/>
        <v>-0,0977630411687514+0,992604814600682i</v>
      </c>
      <c r="ED350" s="240" t="str">
        <f t="shared" ca="1" si="583"/>
        <v>-0,242350279260441+0,967516548865911i</v>
      </c>
      <c r="EE350" s="240" t="str">
        <f t="shared" ca="1" si="584"/>
        <v>-0,381691365685931+0,921484471680247i</v>
      </c>
      <c r="EF350" s="240" t="str">
        <f t="shared" ca="1" si="585"/>
        <v>-0,512769986726285+0,8555050385005i</v>
      </c>
      <c r="EG350" s="240" t="str">
        <f t="shared" ca="1" si="586"/>
        <v>-0,632748686082382+0,771006504802675i</v>
      </c>
      <c r="EH350" s="240" t="str">
        <f t="shared" ca="1" si="587"/>
        <v>-0,739030287242024+0,669818008660553i</v>
      </c>
      <c r="EI350" s="240" t="str">
        <f t="shared" ca="1" si="588"/>
        <v>-0,829314114501596+0,554129975434871i</v>
      </c>
      <c r="EJ350" s="240" t="str">
        <f t="shared" ca="1" si="589"/>
        <v>-0,901645795652528+0,42644670167459i</v>
      </c>
      <c r="EK350" s="240" t="str">
        <f t="shared" ca="1" si="590"/>
        <v>-0,954459568234789+0,289532144661135i</v>
      </c>
      <c r="EL350" s="240" t="str">
        <f t="shared" ca="1" si="591"/>
        <v>-0,986612173565122+0,146350091083409i</v>
      </c>
      <c r="EM350" s="240" t="str">
        <f t="shared" ca="1" si="592"/>
        <v>-0,997407604837169-3,06942593650992E-13i</v>
      </c>
      <c r="EN350" s="240"/>
      <c r="EO350" s="240"/>
      <c r="EP350" s="240"/>
    </row>
    <row r="351" spans="1:146">
      <c r="A351" s="268">
        <f t="shared" si="461"/>
        <v>4.9023437499999814E-3</v>
      </c>
      <c r="B351" s="267">
        <v>251</v>
      </c>
      <c r="C351" s="266">
        <f t="shared" si="462"/>
        <v>50200</v>
      </c>
      <c r="N351" s="265">
        <f t="shared" ca="1" si="463"/>
        <v>1.002584002677948</v>
      </c>
      <c r="O351" s="240">
        <f t="shared" ca="1" si="464"/>
        <v>-0.99741599732205199</v>
      </c>
      <c r="P351" s="240" t="str">
        <f t="shared" ca="1" si="465"/>
        <v>-0,989914964823499-0,122094365686688i</v>
      </c>
      <c r="Q351" s="240" t="str">
        <f t="shared" ca="1" si="466"/>
        <v>-0,967524689838603-0,242352318467678i</v>
      </c>
      <c r="R351" s="240" t="str">
        <f t="shared" ca="1" si="467"/>
        <v>-0,930581942944043-0,358965066796805i</v>
      </c>
      <c r="S351" s="240" t="str">
        <f t="shared" ca="1" si="468"/>
        <v>-0,87964237743952-0,470178646395701i</v>
      </c>
      <c r="T351" s="240" t="str">
        <f t="shared" ca="1" si="469"/>
        <v>-0,815472171804964-0,574320301509218i</v>
      </c>
      <c r="U351" s="241" t="str">
        <f t="shared" ca="1" si="470"/>
        <v>-0,739036505662808-0,669823644709299i</v>
      </c>
      <c r="V351" s="240" t="str">
        <f t="shared" ca="1" si="471"/>
        <v>-0,651485042578384-0,755252216819378i</v>
      </c>
      <c r="W351" s="240" t="str">
        <f t="shared" ca="1" si="472"/>
        <v>-0,554134638049704-0,829321092597715i</v>
      </c>
      <c r="X351" s="240" t="str">
        <f t="shared" ca="1" si="473"/>
        <v>-0,448449532774727-0,890916207209226i</v>
      </c>
      <c r="Y351" s="240" t="str">
        <f t="shared" ca="1" si="474"/>
        <v>-0,336019329108831-0,9391111127972i</v>
      </c>
      <c r="Z351" s="240" t="str">
        <f t="shared" ca="1" si="475"/>
        <v>-0,218535081965581-0,973180913121625i</v>
      </c>
      <c r="AA351" s="240" t="str">
        <f t="shared" ca="1" si="476"/>
        <v>-0,0977638637764487-0,992613166673424i</v>
      </c>
      <c r="AB351" s="240" t="str">
        <f t="shared" ca="1" si="477"/>
        <v>0,0244778139226397-0,997115594271553i</v>
      </c>
      <c r="AC351" s="240" t="str">
        <f t="shared" ca="1" si="478"/>
        <v>0,146351322516432-0,986620475214069i</v>
      </c>
      <c r="AD351" s="240" t="str">
        <f t="shared" ca="1" si="479"/>
        <v>0,266023570995373-0,961285665860473i</v>
      </c>
      <c r="AE351" s="240" t="str">
        <f t="shared" ca="1" si="480"/>
        <v>0,381694577351023-0,921492225325188i</v>
      </c>
      <c r="AF351" s="240" t="str">
        <f t="shared" ca="1" si="481"/>
        <v>0,491624541981541-0,867838683993393i</v>
      </c>
      <c r="AG351" s="240" t="str">
        <f t="shared" ca="1" si="482"/>
        <v>0,594160015894562-0,80113204106821i</v>
      </c>
      <c r="AH351" s="240" t="str">
        <f t="shared" ca="1" si="483"/>
        <v>0,687758770122893-0,722375626549643i</v>
      </c>
      <c r="AI351" s="240" t="str">
        <f t="shared" ca="1" si="484"/>
        <v>0,771012992280981-0,632754010218719i</v>
      </c>
      <c r="AJ351" s="240" t="str">
        <f t="shared" ca="1" si="485"/>
        <v>0,842670461374855-0,533615184604255i</v>
      </c>
      <c r="AK351" s="240" t="str">
        <f t="shared" ca="1" si="486"/>
        <v>0,901653382369244-0,426450289923742i</v>
      </c>
      <c r="AL351" s="240" t="str">
        <f t="shared" ca="1" si="487"/>
        <v>0,947074597231565-0,312871185941775i</v>
      </c>
      <c r="AM351" s="240" t="str">
        <f t="shared" ca="1" si="488"/>
        <v>0,978250928612105-0,194586208101956i</v>
      </c>
      <c r="AN351" s="240" t="str">
        <f t="shared" ca="1" si="489"/>
        <v>0,994713455467969-0,0733744725699333i</v>
      </c>
      <c r="AO351" s="240" t="str">
        <f t="shared" ca="1" si="490"/>
        <v>0,99621456607161+0,0489408833256834i</v>
      </c>
      <c r="AP351" s="240" t="str">
        <f t="shared" ca="1" si="491"/>
        <v>0,982731682322514+0,170520122781757i</v>
      </c>
      <c r="AQ351" s="240" t="str">
        <f t="shared" ca="1" si="492"/>
        <v>0,954467599342164+0,289534580870661i</v>
      </c>
      <c r="AR351" s="240" t="str">
        <f t="shared" ca="1" si="493"/>
        <v>0,954467599342164+0,289534580870661i</v>
      </c>
      <c r="AS351" s="240" t="str">
        <f t="shared" ca="1" si="494"/>
        <v>0,855512236975044+0,512774301325544i</v>
      </c>
      <c r="AT351" s="240" t="str">
        <f t="shared" ca="1" si="495"/>
        <v>0,786309338346589+0,613641830502854i</v>
      </c>
      <c r="AU351" s="240" t="str">
        <f t="shared" ca="1" si="496"/>
        <v>0,705279615370691+0,705279615370042i</v>
      </c>
      <c r="AV351" s="240" t="str">
        <f t="shared" ca="1" si="497"/>
        <v>0,613641830502796+0,786309338346635i</v>
      </c>
      <c r="AW351" s="240" t="str">
        <f t="shared" ca="1" si="498"/>
        <v>0,51277430132548+0,855512236975082i</v>
      </c>
      <c r="AX351" s="240" t="str">
        <f t="shared" ca="1" si="499"/>
        <v>0,40419416936462+0,911847435246482i</v>
      </c>
      <c r="AY351" s="240" t="str">
        <f t="shared" ca="1" si="500"/>
        <v>0,289534580870617+0,954467599342177i</v>
      </c>
      <c r="AZ351" s="240" t="str">
        <f t="shared" ca="1" si="501"/>
        <v>0,170520122781712+0,982731682322522i</v>
      </c>
      <c r="BA351" s="240" t="str">
        <f t="shared" ca="1" si="502"/>
        <v>0,0489408833256097+0,996214566071614i</v>
      </c>
      <c r="BB351" s="240" t="str">
        <f t="shared" ca="1" si="503"/>
        <v>-0,0733744725700069+0,994713455467964i</v>
      </c>
      <c r="BC351" s="240" t="str">
        <f t="shared" ca="1" si="504"/>
        <v>-0,194586208102001+0,978250928612096i</v>
      </c>
      <c r="BD351" s="240" t="str">
        <f t="shared" ca="1" si="505"/>
        <v>-0,312871185941818+0,947074597231551i</v>
      </c>
      <c r="BE351" s="240" t="str">
        <f t="shared" ca="1" si="506"/>
        <v>-0,426450289923783+0,901653382369226i</v>
      </c>
      <c r="BF351" s="240" t="str">
        <f t="shared" ca="1" si="507"/>
        <v>-0,533615184604269+0,842670461374845i</v>
      </c>
      <c r="BG351" s="240" t="str">
        <f t="shared" ca="1" si="508"/>
        <v>-0,632754010218743+0,771012992280961i</v>
      </c>
      <c r="BH351" s="240" t="str">
        <f t="shared" ca="1" si="509"/>
        <v>-0,722375626549684+0,68775877012285i</v>
      </c>
      <c r="BI351" s="240" t="str">
        <f t="shared" ca="1" si="510"/>
        <v>-0,801132041068229+0,594160015894537i</v>
      </c>
      <c r="BJ351" s="240" t="str">
        <f t="shared" ca="1" si="511"/>
        <v>-0,867838683993422+0,49162454198149i</v>
      </c>
      <c r="BK351" s="240" t="str">
        <f t="shared" ca="1" si="512"/>
        <v>-0,921492225325287+0,381694577350785i</v>
      </c>
      <c r="BL351" s="240" t="str">
        <f t="shared" ca="1" si="513"/>
        <v>-0,961285665860481+0,266023570995343i</v>
      </c>
      <c r="BM351" s="240" t="str">
        <f t="shared" ca="1" si="514"/>
        <v>-0,986620475214034+0,146351322516667i</v>
      </c>
      <c r="BN351" s="240" t="str">
        <f t="shared" ca="1" si="515"/>
        <v>-0,997115594271563+0,0244778139221975i</v>
      </c>
      <c r="BO351" s="240" t="str">
        <f t="shared" ca="1" si="516"/>
        <v>-0,992613166673398-0,0977638637767197i</v>
      </c>
      <c r="BP351" s="240" t="str">
        <f t="shared" ca="1" si="517"/>
        <v>-0,973180913121637-0,218535081965529i</v>
      </c>
      <c r="BQ351" s="240" t="str">
        <f t="shared" ca="1" si="518"/>
        <v>-0,939111112797292-0,336019329108574i</v>
      </c>
      <c r="BR351" s="240" t="str">
        <f t="shared" ca="1" si="519"/>
        <v>-0,890916207209011-0,448449532775154i</v>
      </c>
      <c r="BS351" s="240" t="str">
        <f t="shared" ca="1" si="520"/>
        <v>-0,82932109259763-0,554134638049831i</v>
      </c>
      <c r="BT351" s="240" t="str">
        <f t="shared" ca="1" si="521"/>
        <v>-0,75525221681939-0,65148504257837i</v>
      </c>
      <c r="BU351" s="240" t="str">
        <f t="shared" ca="1" si="522"/>
        <v>-0,66982364470956-0,739036505662572i</v>
      </c>
      <c r="BV351" s="240" t="str">
        <f t="shared" ca="1" si="523"/>
        <v>-0,574320301508935-0,815472171805163i</v>
      </c>
      <c r="BW351" s="240" t="str">
        <f t="shared" ca="1" si="524"/>
        <v>-0,470178646395545-0,879642377439603i</v>
      </c>
      <c r="BX351" s="240" t="str">
        <f t="shared" ca="1" si="525"/>
        <v>-0,358965066796948-0,930581942943987i</v>
      </c>
      <c r="BY351" s="240" t="str">
        <f t="shared" ca="1" si="526"/>
        <v>-0,242352318468086-0,9675246898385i</v>
      </c>
      <c r="BZ351" s="240" t="str">
        <f t="shared" ca="1" si="527"/>
        <v>-0,122094365686358-0,989914964823539i</v>
      </c>
      <c r="CA351" s="240" t="str">
        <f t="shared" ca="1" si="528"/>
        <v>4,54559168693484E-14-0,997415997322052i</v>
      </c>
      <c r="CB351" s="240" t="str">
        <f t="shared" ca="1" si="529"/>
        <v>0,122094365686504-0,989914964823521i</v>
      </c>
      <c r="CC351" s="240" t="str">
        <f t="shared" ca="1" si="530"/>
        <v>0,242352318468229-0,967524689838465i</v>
      </c>
      <c r="CD351" s="240" t="str">
        <f t="shared" ca="1" si="531"/>
        <v>0,358965066797033-0,930581942943954i</v>
      </c>
      <c r="CE351" s="240" t="str">
        <f t="shared" ca="1" si="532"/>
        <v>0,470178646395675-0,879642377439534i</v>
      </c>
      <c r="CF351" s="240" t="str">
        <f t="shared" ca="1" si="533"/>
        <v>0,574320301509009-0,815472171805111i</v>
      </c>
      <c r="CG351" s="240" t="str">
        <f t="shared" ca="1" si="534"/>
        <v>0,669823644709627-0,739036505662511i</v>
      </c>
      <c r="CH351" s="240" t="str">
        <f t="shared" ca="1" si="535"/>
        <v>0,755252216819486-0,651485042578258i</v>
      </c>
      <c r="CI351" s="240" t="str">
        <f t="shared" ca="1" si="536"/>
        <v>0,829321092597681-0,554134638049755i</v>
      </c>
      <c r="CJ351" s="240" t="str">
        <f t="shared" ca="1" si="537"/>
        <v>0,890916207209078-0,448449532775021i</v>
      </c>
      <c r="CK351" s="240" t="str">
        <f t="shared" ca="1" si="538"/>
        <v>0,939111112797323-0,336019329108488i</v>
      </c>
      <c r="CL351" s="240" t="str">
        <f t="shared" ca="1" si="539"/>
        <v>0,973180913121657-0,21853508196544i</v>
      </c>
      <c r="CM351" s="240" t="str">
        <f t="shared" ca="1" si="540"/>
        <v>0,992613166673412-0,0977638637765727i</v>
      </c>
      <c r="CN351" s="240" t="str">
        <f t="shared" ca="1" si="541"/>
        <v>0,997115594271562+0,0244778139222884i</v>
      </c>
      <c r="CO351" s="240" t="str">
        <f t="shared" ca="1" si="542"/>
        <v>0,986620475214021+0,146351322516757i</v>
      </c>
      <c r="CP351" s="240" t="str">
        <f t="shared" ca="1" si="543"/>
        <v>0,961285665860457+0,266023570995431i</v>
      </c>
      <c r="CQ351" s="240" t="str">
        <f t="shared" ca="1" si="544"/>
        <v>0,921492225325252+0,381694577350869i</v>
      </c>
      <c r="CR351" s="240" t="str">
        <f t="shared" ca="1" si="545"/>
        <v>0,867838683993853+0,491624541980729i</v>
      </c>
      <c r="CS351" s="240" t="str">
        <f t="shared" ca="1" si="546"/>
        <v>0,801132041068174+0,59416001589461i</v>
      </c>
      <c r="CT351" s="240" t="str">
        <f t="shared" ca="1" si="547"/>
        <v>0,722375626549621+0,687758770122916i</v>
      </c>
      <c r="CU351" s="240" t="str">
        <f t="shared" ca="1" si="548"/>
        <v>0,632754010218673+0,771012992281019i</v>
      </c>
      <c r="CV351" s="240" t="str">
        <f t="shared" ca="1" si="549"/>
        <v>0,533615184604192+0,842670461374894i</v>
      </c>
      <c r="CW351" s="240" t="str">
        <f t="shared" ca="1" si="550"/>
        <v>0,426450289923701+0,901653382369265i</v>
      </c>
      <c r="CX351" s="240" t="str">
        <f t="shared" ca="1" si="551"/>
        <v>0,312871185941759+0,947074597231571i</v>
      </c>
      <c r="CY351" s="240" t="str">
        <f t="shared" ca="1" si="552"/>
        <v>0,194586208101855+0,978250928612125i</v>
      </c>
      <c r="CZ351" s="240" t="str">
        <f t="shared" ca="1" si="553"/>
        <v>0,0733744725698597+0,994713455467975i</v>
      </c>
      <c r="DA351" s="240" t="str">
        <f t="shared" ca="1" si="554"/>
        <v>-0,0489408833257288+0,996214566071608i</v>
      </c>
      <c r="DB351" s="240" t="str">
        <f t="shared" ca="1" si="555"/>
        <v>-0,170520122781802+0,982731682322506i</v>
      </c>
      <c r="DC351" s="240" t="str">
        <f t="shared" ca="1" si="556"/>
        <v>-0,289534580870677+0,954467599342159i</v>
      </c>
      <c r="DD351" s="240" t="str">
        <f t="shared" ca="1" si="557"/>
        <v>-0,404194169364678+0,911847435246457i</v>
      </c>
      <c r="DE351" s="240" t="str">
        <f t="shared" ca="1" si="558"/>
        <v>-0,512774301325607+0,855512236975006i</v>
      </c>
      <c r="DF351" s="240" t="str">
        <f t="shared" ca="1" si="559"/>
        <v>-0,61364183050289+0,786309338346561i</v>
      </c>
      <c r="DG351" s="240" t="str">
        <f t="shared" ca="1" si="560"/>
        <v>-0,705279615370054+0,705279615370679i</v>
      </c>
      <c r="DH351" s="240" t="str">
        <f t="shared" ca="1" si="561"/>
        <v>-0,786309338346645+0,613641830502782i</v>
      </c>
      <c r="DI351" s="240" t="str">
        <f t="shared" ca="1" si="562"/>
        <v>-0,855512236975077+0,51277430132549i</v>
      </c>
      <c r="DJ351" s="240" t="str">
        <f t="shared" ca="1" si="563"/>
        <v>-0,911847435246512+0,404194169364553i</v>
      </c>
      <c r="DK351" s="240" t="str">
        <f t="shared" ca="1" si="564"/>
        <v>-0,954467599341903+0,289534580871524i</v>
      </c>
      <c r="DL351" s="240" t="str">
        <f t="shared" ca="1" si="565"/>
        <v>-0,982731682322529+0,170520122781667i</v>
      </c>
      <c r="DM351" s="240" t="str">
        <f t="shared" ca="1" si="566"/>
        <v>-0,996214566071615+0,0489408833255927i</v>
      </c>
      <c r="DN351" s="240" t="str">
        <f t="shared" ca="1" si="567"/>
        <v>-0,994713455467965-0,0733744725699956i</v>
      </c>
      <c r="DO351" s="240" t="str">
        <f t="shared" ca="1" si="568"/>
        <v>-0,978250928612276-0,194586208101099i</v>
      </c>
      <c r="DP351" s="240" t="str">
        <f t="shared" ca="1" si="569"/>
        <v>-0,947074597231528-0,312871185941887i</v>
      </c>
      <c r="DQ351" s="240" t="str">
        <f t="shared" ca="1" si="570"/>
        <v>-0,901653382369206-0,426450289923825i</v>
      </c>
      <c r="DR351" s="240" t="str">
        <f t="shared" ca="1" si="571"/>
        <v>-0,842670461374821-0,533615184604308i</v>
      </c>
      <c r="DS351" s="240" t="str">
        <f t="shared" ca="1" si="572"/>
        <v>-0,771012992280932-0,632754010218778i</v>
      </c>
      <c r="DT351" s="240" t="str">
        <f t="shared" ca="1" si="573"/>
        <v>-0,687758770122776-0,722375626549755i</v>
      </c>
      <c r="DU351" s="240" t="str">
        <f t="shared" ca="1" si="574"/>
        <v>-0,594160015894456-0,80113204106829i</v>
      </c>
      <c r="DV351" s="240" t="str">
        <f t="shared" ca="1" si="575"/>
        <v>-0,49162454198145-0,867838683993445i</v>
      </c>
      <c r="DW351" s="240" t="str">
        <f t="shared" ca="1" si="576"/>
        <v>-0,381694577350743-0,921492225325304i</v>
      </c>
      <c r="DX351" s="240" t="str">
        <f t="shared" ca="1" si="577"/>
        <v>-0,266023570995299-0,961285665860493i</v>
      </c>
      <c r="DY351" s="240" t="str">
        <f t="shared" ca="1" si="578"/>
        <v>-0,146351322516566-0,986620475214049i</v>
      </c>
      <c r="DZ351" s="240" t="str">
        <f t="shared" ca="1" si="579"/>
        <v>-0,0244778139231157-0,997115594271542i</v>
      </c>
      <c r="EA351" s="240" t="str">
        <f t="shared" ca="1" si="580"/>
        <v>0,0977638637767648-0,992613166673393i</v>
      </c>
      <c r="EB351" s="240" t="str">
        <f t="shared" ca="1" si="581"/>
        <v>0,218535081965573-0,973180913121627i</v>
      </c>
      <c r="EC351" s="240" t="str">
        <f t="shared" ca="1" si="582"/>
        <v>0,336019329108617-0,939111112797277i</v>
      </c>
      <c r="ED351" s="240" t="str">
        <f t="shared" ca="1" si="583"/>
        <v>0,448449532775144-0,890916207209016i</v>
      </c>
      <c r="EE351" s="240" t="str">
        <f t="shared" ca="1" si="584"/>
        <v>0,554134638049916-0,829321092597573i</v>
      </c>
      <c r="EF351" s="240" t="str">
        <f t="shared" ca="1" si="585"/>
        <v>0,651485042578405-0,75525221681936i</v>
      </c>
      <c r="EG351" s="240" t="str">
        <f t="shared" ca="1" si="586"/>
        <v>0,739036505662603-0,669823644709526i</v>
      </c>
      <c r="EH351" s="240" t="str">
        <f t="shared" ca="1" si="587"/>
        <v>0,815472171805189-0,574320301508898i</v>
      </c>
      <c r="EI351" s="240" t="str">
        <f t="shared" ca="1" si="588"/>
        <v>0,879642377439597-0,470178646395554i</v>
      </c>
      <c r="EJ351" s="240" t="str">
        <f t="shared" ca="1" si="589"/>
        <v>0,930581942944024-0,358965066796852i</v>
      </c>
      <c r="EK351" s="240" t="str">
        <f t="shared" ca="1" si="590"/>
        <v>0,967524689838512-0,242352318468042i</v>
      </c>
      <c r="EL351" s="240" t="str">
        <f t="shared" ca="1" si="591"/>
        <v>0,989914964823545-0,122094365686313i</v>
      </c>
      <c r="EM351" s="240" t="str">
        <f t="shared" ca="1" si="592"/>
        <v>0,997415997322052+9,09118337386968E-14i</v>
      </c>
      <c r="EN351" s="240"/>
      <c r="EO351" s="240"/>
      <c r="EP351" s="240"/>
    </row>
    <row r="352" spans="1:146">
      <c r="A352" s="268">
        <f t="shared" si="461"/>
        <v>4.921874999999981E-3</v>
      </c>
      <c r="B352" s="267">
        <v>252</v>
      </c>
      <c r="C352" s="266">
        <f t="shared" si="462"/>
        <v>50400</v>
      </c>
      <c r="N352" s="265">
        <f t="shared" ca="1" si="463"/>
        <v>1.0025771649020596</v>
      </c>
      <c r="O352" s="240">
        <f t="shared" ca="1" si="464"/>
        <v>-0.99742283509794039</v>
      </c>
      <c r="P352" s="240" t="str">
        <f t="shared" ca="1" si="465"/>
        <v>-0,992619971523552-0,0977645339956985i</v>
      </c>
      <c r="Q352" s="240" t="str">
        <f t="shared" ca="1" si="466"/>
        <v>-0,978257635002116-0,194587542085507i</v>
      </c>
      <c r="R352" s="240" t="str">
        <f t="shared" ca="1" si="467"/>
        <v>-0,95447414268559-0,289536565772653i</v>
      </c>
      <c r="S352" s="240" t="str">
        <f t="shared" ca="1" si="468"/>
        <v>-0,92149854260636-0,381697194054618i</v>
      </c>
      <c r="T352" s="240" t="str">
        <f t="shared" ca="1" si="469"/>
        <v>-0,879648407819483-0,470181869700929i</v>
      </c>
      <c r="U352" s="241" t="str">
        <f t="shared" ca="1" si="470"/>
        <v>-0,829326778000571-0,554138436914464i</v>
      </c>
      <c r="V352" s="240" t="str">
        <f t="shared" ca="1" si="471"/>
        <v>-0,771018277953381-0,632758348057626i</v>
      </c>
      <c r="W352" s="240" t="str">
        <f t="shared" ca="1" si="472"/>
        <v>-0,705284450408036-0,705284450408095i</v>
      </c>
      <c r="X352" s="240" t="str">
        <f t="shared" ca="1" si="473"/>
        <v>-0,632758348057556-0,771018277953438i</v>
      </c>
      <c r="Y352" s="240" t="str">
        <f t="shared" ca="1" si="474"/>
        <v>-0,554138436914471-0,829326778000566i</v>
      </c>
      <c r="Z352" s="240" t="str">
        <f t="shared" ca="1" si="475"/>
        <v>-0,470181869700945-0,879648407819474i</v>
      </c>
      <c r="AA352" s="240" t="str">
        <f t="shared" ca="1" si="476"/>
        <v>-0,381697194054626-0,921498542606356i</v>
      </c>
      <c r="AB352" s="240" t="str">
        <f t="shared" ca="1" si="477"/>
        <v>-0,289536565772661-0,954474142685587i</v>
      </c>
      <c r="AC352" s="240" t="str">
        <f t="shared" ca="1" si="478"/>
        <v>-0,194587542085518-0,978257635002114i</v>
      </c>
      <c r="AD352" s="240" t="str">
        <f t="shared" ca="1" si="479"/>
        <v>-0,0977645339957221-0,99261997152355i</v>
      </c>
      <c r="AE352" s="240" t="str">
        <f t="shared" ca="1" si="480"/>
        <v>-1,56402958311733E-14-0,99742283509794i</v>
      </c>
      <c r="AF352" s="240" t="str">
        <f t="shared" ca="1" si="481"/>
        <v>0,0977645339960858-0,992619971523514i</v>
      </c>
      <c r="AG352" s="240" t="str">
        <f t="shared" ca="1" si="482"/>
        <v>0,194587542085794-0,978257635002059i</v>
      </c>
      <c r="AH352" s="240" t="str">
        <f t="shared" ca="1" si="483"/>
        <v>0,289536565772835-0,954474142685535i</v>
      </c>
      <c r="AI352" s="240" t="str">
        <f t="shared" ca="1" si="484"/>
        <v>0,381697194054702-0,921498542606325i</v>
      </c>
      <c r="AJ352" s="240" t="str">
        <f t="shared" ca="1" si="485"/>
        <v>0,470181869700919-0,879648407819489i</v>
      </c>
      <c r="AK352" s="240" t="str">
        <f t="shared" ca="1" si="486"/>
        <v>0,554138436914357-0,829326778000643i</v>
      </c>
      <c r="AL352" s="240" t="str">
        <f t="shared" ca="1" si="487"/>
        <v>0,632758348057461-0,771018277953517i</v>
      </c>
      <c r="AM352" s="240" t="str">
        <f t="shared" ca="1" si="488"/>
        <v>0,705284450407883-0,705284450408247i</v>
      </c>
      <c r="AN352" s="240" t="str">
        <f t="shared" ca="1" si="489"/>
        <v>0,771018277953172-0,63275834805788i</v>
      </c>
      <c r="AO352" s="240" t="str">
        <f t="shared" ca="1" si="490"/>
        <v>0,82932677800034-0,554138436914808i</v>
      </c>
      <c r="AP352" s="240" t="str">
        <f t="shared" ca="1" si="491"/>
        <v>0,879648407819701-0,470181869700522i</v>
      </c>
      <c r="AQ352" s="240" t="str">
        <f t="shared" ca="1" si="492"/>
        <v>0,921498542606502-0,381697194054274i</v>
      </c>
      <c r="AR352" s="240" t="str">
        <f t="shared" ca="1" si="493"/>
        <v>0,921498542606502-0,381697194054274i</v>
      </c>
      <c r="AS352" s="240" t="str">
        <f t="shared" ca="1" si="494"/>
        <v>0,97825763500215-0,19458754208534i</v>
      </c>
      <c r="AT352" s="240" t="str">
        <f t="shared" ca="1" si="495"/>
        <v>0,99261997152356-0,0977645339956247i</v>
      </c>
      <c r="AU352" s="240" t="str">
        <f t="shared" ca="1" si="496"/>
        <v>0,99742283509794-3,12805916623466E-14i</v>
      </c>
      <c r="AV352" s="240" t="str">
        <f t="shared" ca="1" si="497"/>
        <v>0,992619971523563+0,0977645339955907i</v>
      </c>
      <c r="AW352" s="240" t="str">
        <f t="shared" ca="1" si="498"/>
        <v>0,978257635002162+0,194587542085278i</v>
      </c>
      <c r="AX352" s="240" t="str">
        <f t="shared" ca="1" si="499"/>
        <v>0,954474142685683+0,289536565772345i</v>
      </c>
      <c r="AY352" s="240" t="str">
        <f t="shared" ca="1" si="500"/>
        <v>0,921498542606526+0,381697194054216i</v>
      </c>
      <c r="AZ352" s="240" t="str">
        <f t="shared" ca="1" si="501"/>
        <v>0,879648407819262+0,470181869701342i</v>
      </c>
      <c r="BA352" s="240" t="str">
        <f t="shared" ca="1" si="502"/>
        <v>0,829326778000359+0,55413843691478i</v>
      </c>
      <c r="BB352" s="240" t="str">
        <f t="shared" ca="1" si="503"/>
        <v>0,771018277953212+0,632758348057832i</v>
      </c>
      <c r="BC352" s="240" t="str">
        <f t="shared" ca="1" si="504"/>
        <v>0,705284450407907+0,705284450408223i</v>
      </c>
      <c r="BD352" s="240" t="str">
        <f t="shared" ca="1" si="505"/>
        <v>0,632758348057509+0,771018277953477i</v>
      </c>
      <c r="BE352" s="240" t="str">
        <f t="shared" ca="1" si="506"/>
        <v>0,554138436914409+0,829326778000608i</v>
      </c>
      <c r="BF352" s="240" t="str">
        <f t="shared" ca="1" si="507"/>
        <v>0,470181869700948+0,879648407819472i</v>
      </c>
      <c r="BG352" s="240" t="str">
        <f t="shared" ca="1" si="508"/>
        <v>0,381697194054773+0,921498542606295i</v>
      </c>
      <c r="BH352" s="240" t="str">
        <f t="shared" ca="1" si="509"/>
        <v>0,289536565772894+0,954474142685516i</v>
      </c>
      <c r="BI352" s="240" t="str">
        <f t="shared" ca="1" si="510"/>
        <v>0,194587542085842+0,97825763500205i</v>
      </c>
      <c r="BJ352" s="240" t="str">
        <f t="shared" ca="1" si="511"/>
        <v>0,097764533996134+0,992619971523509i</v>
      </c>
      <c r="BK352" s="240" t="str">
        <f t="shared" ca="1" si="512"/>
        <v>-4,4917719747854E-13+0,99742283509794i</v>
      </c>
      <c r="BL352" s="240" t="str">
        <f t="shared" ca="1" si="513"/>
        <v>-0,0977645339960689+0,992619971523516i</v>
      </c>
      <c r="BM352" s="240" t="str">
        <f t="shared" ca="1" si="514"/>
        <v>-0,194587542085777+0,978257635002062i</v>
      </c>
      <c r="BN352" s="240" t="str">
        <f t="shared" ca="1" si="515"/>
        <v>-0,289536565772832+0,954474142685535i</v>
      </c>
      <c r="BO352" s="240" t="str">
        <f t="shared" ca="1" si="516"/>
        <v>-0,38169719405466+0,921498542606342i</v>
      </c>
      <c r="BP352" s="240" t="str">
        <f t="shared" ca="1" si="517"/>
        <v>-0,470181869700891+0,879648407819503i</v>
      </c>
      <c r="BQ352" s="240" t="str">
        <f t="shared" ca="1" si="518"/>
        <v>-0,554138436914354+0,829326778000644i</v>
      </c>
      <c r="BR352" s="240" t="str">
        <f t="shared" ca="1" si="519"/>
        <v>-0,632758348057459+0,771018277953519i</v>
      </c>
      <c r="BS352" s="240" t="str">
        <f t="shared" ca="1" si="520"/>
        <v>-0,705284450407841+0,705284450408289i</v>
      </c>
      <c r="BT352" s="240" t="str">
        <f t="shared" ca="1" si="521"/>
        <v>-0,771018277953152+0,632758348057904i</v>
      </c>
      <c r="BU352" s="240" t="str">
        <f t="shared" ca="1" si="522"/>
        <v>-0,829326778000324+0,554138436914835i</v>
      </c>
      <c r="BV352" s="240" t="str">
        <f t="shared" ca="1" si="523"/>
        <v>-0,879648407819686+0,470181869700549i</v>
      </c>
      <c r="BW352" s="240" t="str">
        <f t="shared" ca="1" si="524"/>
        <v>-0,92149854260649+0,381697194054303i</v>
      </c>
      <c r="BX352" s="240" t="str">
        <f t="shared" ca="1" si="525"/>
        <v>-0,954474142685664+0,289536565772408i</v>
      </c>
      <c r="BY352" s="240" t="str">
        <f t="shared" ca="1" si="526"/>
        <v>-0,978257635002149+0,194587542085343i</v>
      </c>
      <c r="BZ352" s="240" t="str">
        <f t="shared" ca="1" si="527"/>
        <v>-0,992619971523554+0,0977645339956841i</v>
      </c>
      <c r="CA352" s="240" t="str">
        <f t="shared" ca="1" si="528"/>
        <v>-0,99742283509794+6,25611833246931E-14i</v>
      </c>
      <c r="CB352" s="240" t="str">
        <f t="shared" ca="1" si="529"/>
        <v>-0,992619971523566-0,0977645339955596i</v>
      </c>
      <c r="CC352" s="240" t="str">
        <f t="shared" ca="1" si="530"/>
        <v>-0,978257635002163-0,194587542085275i</v>
      </c>
      <c r="CD352" s="240" t="str">
        <f t="shared" ca="1" si="531"/>
        <v>-0,954474142685684-0,289536565772343i</v>
      </c>
      <c r="CE352" s="240" t="str">
        <f t="shared" ca="1" si="532"/>
        <v>-0,921498542606538-0,381697194054187i</v>
      </c>
      <c r="CF352" s="240" t="str">
        <f t="shared" ca="1" si="533"/>
        <v>-0,879648407819264-0,47018186970134i</v>
      </c>
      <c r="CG352" s="240" t="str">
        <f t="shared" ca="1" si="534"/>
        <v>-0,829326778000393-0,55413843691473i</v>
      </c>
      <c r="CH352" s="240" t="str">
        <f t="shared" ca="1" si="535"/>
        <v>-0,771018277953232-0,632758348057808i</v>
      </c>
      <c r="CI352" s="240" t="str">
        <f t="shared" ca="1" si="536"/>
        <v>-0,70528445040793-0,705284450408201i</v>
      </c>
      <c r="CJ352" s="240" t="str">
        <f t="shared" ca="1" si="537"/>
        <v>-0,632758348057511-0,771018277953475i</v>
      </c>
      <c r="CK352" s="240" t="str">
        <f t="shared" ca="1" si="538"/>
        <v>-0,554138436914411-0,829326778000606i</v>
      </c>
      <c r="CL352" s="240" t="str">
        <f t="shared" ca="1" si="539"/>
        <v>-0,470181869701001-0,879648407819445i</v>
      </c>
      <c r="CM352" s="240" t="str">
        <f t="shared" ca="1" si="540"/>
        <v>-0,381697194054775-0,921498542606294i</v>
      </c>
      <c r="CN352" s="240" t="str">
        <f t="shared" ca="1" si="541"/>
        <v>-0,289536565772897-0,954474142685515i</v>
      </c>
      <c r="CO352" s="240" t="str">
        <f t="shared" ca="1" si="542"/>
        <v>-0,194587542085845-0,978257635002049i</v>
      </c>
      <c r="CP352" s="240" t="str">
        <f t="shared" ca="1" si="543"/>
        <v>-0,0977645339961933-0,992619971523504i</v>
      </c>
      <c r="CQ352" s="240" t="str">
        <f t="shared" ca="1" si="544"/>
        <v>4,46245067814597E-13-0,99742283509794i</v>
      </c>
      <c r="CR352" s="240" t="str">
        <f t="shared" ca="1" si="545"/>
        <v>0,0977645339960659-0,992619971523516i</v>
      </c>
      <c r="CS352" s="240" t="str">
        <f t="shared" ca="1" si="546"/>
        <v>0,194587542085719-0,978257635002074i</v>
      </c>
      <c r="CT352" s="240" t="str">
        <f t="shared" ca="1" si="547"/>
        <v>0,28953656577283-0,954474142685536i</v>
      </c>
      <c r="CU352" s="240" t="str">
        <f t="shared" ca="1" si="548"/>
        <v>0,381697194054657-0,921498542606344i</v>
      </c>
      <c r="CV352" s="240" t="str">
        <f t="shared" ca="1" si="549"/>
        <v>0,470181869700838-0,879648407819532i</v>
      </c>
      <c r="CW352" s="240" t="str">
        <f t="shared" ca="1" si="550"/>
        <v>0,554138436914352-0,829326778000646i</v>
      </c>
      <c r="CX352" s="240" t="str">
        <f t="shared" ca="1" si="551"/>
        <v>0,632758348057413-0,771018277953557i</v>
      </c>
      <c r="CY352" s="240" t="str">
        <f t="shared" ca="1" si="552"/>
        <v>0,705284450407799-0,705284450408331i</v>
      </c>
      <c r="CZ352" s="240" t="str">
        <f t="shared" ca="1" si="553"/>
        <v>0,771018277953151-0,632758348057907i</v>
      </c>
      <c r="DA352" s="240" t="str">
        <f t="shared" ca="1" si="554"/>
        <v>0,829326778000857-0,554138436914035i</v>
      </c>
      <c r="DB352" s="240" t="str">
        <f t="shared" ca="1" si="555"/>
        <v>0,879648407819658-0,470181869700602i</v>
      </c>
      <c r="DC352" s="240" t="str">
        <f t="shared" ca="1" si="556"/>
        <v>0,921498542606489-0,381697194054306i</v>
      </c>
      <c r="DD352" s="240" t="str">
        <f t="shared" ca="1" si="557"/>
        <v>0,954474142685647-0,289536565772465i</v>
      </c>
      <c r="DE352" s="240" t="str">
        <f t="shared" ca="1" si="558"/>
        <v>0,978257635002149-0,194587542085345i</v>
      </c>
      <c r="DF352" s="240" t="str">
        <f t="shared" ca="1" si="559"/>
        <v>0,992619971523553-0,097764533995687i</v>
      </c>
      <c r="DG352" s="240" t="str">
        <f t="shared" ca="1" si="560"/>
        <v>0,99742283509794-1,22190236985444E-13i</v>
      </c>
      <c r="DH352" s="240" t="str">
        <f t="shared" ca="1" si="561"/>
        <v>0,992619971523566+0,0977645339955566i</v>
      </c>
      <c r="DI352" s="240" t="str">
        <f t="shared" ca="1" si="562"/>
        <v>0,978257635002174+0,194587542085217i</v>
      </c>
      <c r="DJ352" s="240" t="str">
        <f t="shared" ca="1" si="563"/>
        <v>0,954474142685685+0,28953656577234i</v>
      </c>
      <c r="DK352" s="240" t="str">
        <f t="shared" ca="1" si="564"/>
        <v>0,921498542606539+0,381697194054184i</v>
      </c>
      <c r="DL352" s="240" t="str">
        <f t="shared" ca="1" si="565"/>
        <v>0,879648407819292+0,470181869701287i</v>
      </c>
      <c r="DM352" s="240" t="str">
        <f t="shared" ca="1" si="566"/>
        <v>0,829326778000363+0,554138436914775i</v>
      </c>
      <c r="DN352" s="240" t="str">
        <f t="shared" ca="1" si="567"/>
        <v>0,771018277953234+0,632758348057806i</v>
      </c>
      <c r="DO352" s="240" t="str">
        <f t="shared" ca="1" si="568"/>
        <v>0,705284450407972+0,705284450408158i</v>
      </c>
      <c r="DP352" s="240" t="str">
        <f t="shared" ca="1" si="569"/>
        <v>0,632758348057513+0,771018277953473i</v>
      </c>
      <c r="DQ352" s="240" t="str">
        <f t="shared" ca="1" si="570"/>
        <v>0,554138436914461+0,829326778000573i</v>
      </c>
      <c r="DR352" s="240" t="str">
        <f t="shared" ca="1" si="571"/>
        <v>0,470181869701053+0,879648407819417i</v>
      </c>
      <c r="DS352" s="240" t="str">
        <f t="shared" ca="1" si="572"/>
        <v>0,381697194054779+0,921498542606293i</v>
      </c>
      <c r="DT352" s="240" t="str">
        <f t="shared" ca="1" si="573"/>
        <v>0,289536565772954+0,954474142685498i</v>
      </c>
      <c r="DU352" s="240" t="str">
        <f t="shared" ca="1" si="574"/>
        <v>0,194587542085848+0,978257635002049i</v>
      </c>
      <c r="DV352" s="240" t="str">
        <f t="shared" ca="1" si="575"/>
        <v>0,0977645339961962+0,992619971523503i</v>
      </c>
      <c r="DW352" s="240" t="str">
        <f t="shared" ca="1" si="576"/>
        <v>-3,86616014153847E-13+0,99742283509794i</v>
      </c>
      <c r="DX352" s="240" t="str">
        <f t="shared" ca="1" si="577"/>
        <v>-0,097764533996063+0,992619971523516i</v>
      </c>
      <c r="DY352" s="240" t="str">
        <f t="shared" ca="1" si="578"/>
        <v>-0,194587542085716+0,978257635002075i</v>
      </c>
      <c r="DZ352" s="240" t="str">
        <f t="shared" ca="1" si="579"/>
        <v>-0,289536565772718+0,95447414268557i</v>
      </c>
      <c r="EA352" s="240" t="str">
        <f t="shared" ca="1" si="580"/>
        <v>-0,381697194054655+0,921498542606345i</v>
      </c>
      <c r="EB352" s="240" t="str">
        <f t="shared" ca="1" si="581"/>
        <v>-0,470181869700836+0,879648407819533i</v>
      </c>
      <c r="EC352" s="240" t="str">
        <f t="shared" ca="1" si="582"/>
        <v>-0,554138436914349+0,829326778000648i</v>
      </c>
      <c r="ED352" s="240" t="str">
        <f t="shared" ca="1" si="583"/>
        <v>-0,632758348057411+0,771018277953558i</v>
      </c>
      <c r="EE352" s="240" t="str">
        <f t="shared" ca="1" si="584"/>
        <v>-0,705284450407796+0,705284450408334i</v>
      </c>
      <c r="EF352" s="240" t="str">
        <f t="shared" ca="1" si="585"/>
        <v>-0,771018277953149+0,632758348057909i</v>
      </c>
      <c r="EG352" s="240" t="str">
        <f t="shared" ca="1" si="586"/>
        <v>-0,829326778000855+0,554138436914038i</v>
      </c>
      <c r="EH352" s="240" t="str">
        <f t="shared" ca="1" si="587"/>
        <v>-0,879648407819656+0,470181869700604i</v>
      </c>
      <c r="EI352" s="240" t="str">
        <f t="shared" ca="1" si="588"/>
        <v>-0,921498542606488+0,381697194054308i</v>
      </c>
      <c r="EJ352" s="240" t="str">
        <f t="shared" ca="1" si="589"/>
        <v>-0,954474142685646+0,289536565772468i</v>
      </c>
      <c r="EK352" s="240" t="str">
        <f t="shared" ca="1" si="590"/>
        <v>-0,978257635002126+0,19458754208546i</v>
      </c>
      <c r="EL352" s="240" t="str">
        <f t="shared" ca="1" si="591"/>
        <v>-0,992619971523553+0,0977645339956899i</v>
      </c>
      <c r="EM352" s="240" t="str">
        <f t="shared" ca="1" si="592"/>
        <v>-0,99742283509794+1,25122366649386E-13i</v>
      </c>
      <c r="EN352" s="240"/>
      <c r="EO352" s="240"/>
      <c r="EP352" s="240"/>
    </row>
    <row r="353" spans="1:262">
      <c r="A353" s="268">
        <f t="shared" si="461"/>
        <v>4.9414062499999805E-3</v>
      </c>
      <c r="B353" s="267">
        <v>253</v>
      </c>
      <c r="C353" s="266">
        <f t="shared" si="462"/>
        <v>50600</v>
      </c>
      <c r="N353" s="265">
        <f t="shared" ca="1" si="463"/>
        <v>1.0025718609793026</v>
      </c>
      <c r="O353" s="240">
        <f t="shared" ca="1" si="464"/>
        <v>-0.99742813902069738</v>
      </c>
      <c r="P353" s="240" t="str">
        <f t="shared" ca="1" si="465"/>
        <v>-0,994725564268128-0,0733753657690816i</v>
      </c>
      <c r="Q353" s="240" t="str">
        <f t="shared" ca="1" si="466"/>
        <v>-0,986632485497167-0,146353104073588i</v>
      </c>
      <c r="R353" s="240" t="str">
        <f t="shared" ca="1" si="467"/>
        <v>-0,973192759802853-0,218537742226821i</v>
      </c>
      <c r="S353" s="240" t="str">
        <f t="shared" ca="1" si="468"/>
        <v>-0,954479218223218-0,289538105420146i</v>
      </c>
      <c r="T353" s="240" t="str">
        <f t="shared" ca="1" si="469"/>
        <v>-0,930593271061453-0,35896943653386i</v>
      </c>
      <c r="U353" s="241" t="str">
        <f t="shared" ca="1" si="470"/>
        <v>-0,90166435833477-0,426455481168947i</v>
      </c>
      <c r="V353" s="240" t="str">
        <f t="shared" ca="1" si="471"/>
        <v>-0,867849248327667-0,491630526602443i</v>
      </c>
      <c r="W353" s="240" t="str">
        <f t="shared" ca="1" si="472"/>
        <v>-0,829331188051184-0,554141383616043i</v>
      </c>
      <c r="X353" s="240" t="str">
        <f t="shared" ca="1" si="473"/>
        <v>-0,786318910211233-0,613649300459562i</v>
      </c>
      <c r="Y353" s="240" t="str">
        <f t="shared" ca="1" si="474"/>
        <v>-0,739045502068116-0,669831798575716i</v>
      </c>
      <c r="Z353" s="240" t="str">
        <f t="shared" ca="1" si="475"/>
        <v>-0,687767142316383-0,722384420139476i</v>
      </c>
      <c r="AA353" s="240" t="str">
        <f t="shared" ca="1" si="476"/>
        <v>-0,632761712830565-0,771022377941147i</v>
      </c>
      <c r="AB353" s="240" t="str">
        <f t="shared" ca="1" si="477"/>
        <v>-0,574327292798789-0,815482098673359i</v>
      </c>
      <c r="AC353" s="240" t="str">
        <f t="shared" ca="1" si="478"/>
        <v>-0,512780543406117-0,855522651257358i</v>
      </c>
      <c r="AD353" s="240" t="str">
        <f t="shared" ca="1" si="479"/>
        <v>-0,448454991819978-0,890927052469524i</v>
      </c>
      <c r="AE353" s="240" t="str">
        <f t="shared" ca="1" si="480"/>
        <v>-0,381699223777952-0,92150344279205i</v>
      </c>
      <c r="AF353" s="240" t="str">
        <f t="shared" ca="1" si="481"/>
        <v>-0,31287499457057-0,94708612611671i</v>
      </c>
      <c r="AG353" s="240" t="str">
        <f t="shared" ca="1" si="482"/>
        <v>-0,242355268659482-0,967536467665836i</v>
      </c>
      <c r="AH353" s="240" t="str">
        <f t="shared" ca="1" si="483"/>
        <v>-0,170522198549216-0,982743645266777i</v>
      </c>
      <c r="AI353" s="240" t="str">
        <f t="shared" ca="1" si="484"/>
        <v>-0,0977650538715204-0,992625249906424i</v>
      </c>
      <c r="AJ353" s="240" t="str">
        <f t="shared" ca="1" si="485"/>
        <v>-0,0244781118953109-0,997127732313334i</v>
      </c>
      <c r="AK353" s="240" t="str">
        <f t="shared" ca="1" si="486"/>
        <v>0,0489414790901497-0,996226693145069i</v>
      </c>
      <c r="AL353" s="240" t="str">
        <f t="shared" ca="1" si="487"/>
        <v>0,122095851959974-0,98992701521095i</v>
      </c>
      <c r="AM353" s="240" t="str">
        <f t="shared" ca="1" si="488"/>
        <v>0,194588576829322-0,978262837011521i</v>
      </c>
      <c r="AN353" s="240" t="str">
        <f t="shared" ca="1" si="489"/>
        <v>0,266026809341164-0,961297367739063i</v>
      </c>
      <c r="AO353" s="240" t="str">
        <f t="shared" ca="1" si="490"/>
        <v>0,336023419523926-0,939122544741494i</v>
      </c>
      <c r="AP353" s="240" t="str">
        <f t="shared" ca="1" si="491"/>
        <v>0,404199089682334-0,911858535305923i</v>
      </c>
      <c r="AQ353" s="240" t="str">
        <f t="shared" ca="1" si="492"/>
        <v>0,470184369952881-0,879653085461708i</v>
      </c>
      <c r="AR353" s="240" t="str">
        <f t="shared" ca="1" si="493"/>
        <v>0,470184369952881-0,879653085461708i</v>
      </c>
      <c r="AS353" s="240" t="str">
        <f t="shared" ca="1" si="494"/>
        <v>0,594167248696038-0,80114179337198i</v>
      </c>
      <c r="AT353" s="240" t="str">
        <f t="shared" ca="1" si="495"/>
        <v>0,651492973206511-0,755261410620741i</v>
      </c>
      <c r="AU353" s="240" t="str">
        <f t="shared" ca="1" si="496"/>
        <v>0,705288200848114-0,705288200847513i</v>
      </c>
      <c r="AV353" s="240" t="str">
        <f t="shared" ca="1" si="497"/>
        <v>0,755261410621296-0,651492973205868i</v>
      </c>
      <c r="AW353" s="240" t="str">
        <f t="shared" ca="1" si="498"/>
        <v>0,801141793371896-0,594167248696152i</v>
      </c>
      <c r="AX353" s="240" t="str">
        <f t="shared" ca="1" si="499"/>
        <v>0,842680719331828-0,533621680384787i</v>
      </c>
      <c r="AY353" s="240" t="str">
        <f t="shared" ca="1" si="500"/>
        <v>0,879653085461629-0,470184369953031i</v>
      </c>
      <c r="AZ353" s="240" t="str">
        <f t="shared" ca="1" si="501"/>
        <v>0,911858535305854-0,40419908968249i</v>
      </c>
      <c r="BA353" s="240" t="str">
        <f t="shared" ca="1" si="502"/>
        <v>0,939122544741437-0,336023419524086i</v>
      </c>
      <c r="BB353" s="240" t="str">
        <f t="shared" ca="1" si="503"/>
        <v>0,961297367739025-0,266026809341302i</v>
      </c>
      <c r="BC353" s="240" t="str">
        <f t="shared" ca="1" si="504"/>
        <v>0,978262837011494-0,194588576829461i</v>
      </c>
      <c r="BD353" s="240" t="str">
        <f t="shared" ca="1" si="505"/>
        <v>0,989927015210932-0,122095851960115i</v>
      </c>
      <c r="BE353" s="240" t="str">
        <f t="shared" ca="1" si="506"/>
        <v>0,996226693145062-0,0489414790902917i</v>
      </c>
      <c r="BF353" s="240" t="str">
        <f t="shared" ca="1" si="507"/>
        <v>0,997127732313338+0,0244781118951403i</v>
      </c>
      <c r="BG353" s="240" t="str">
        <f t="shared" ca="1" si="508"/>
        <v>0,992625249906439+0,0977650538713647i</v>
      </c>
      <c r="BH353" s="240" t="str">
        <f t="shared" ca="1" si="509"/>
        <v>0,982743645266635+0,170522198550039i</v>
      </c>
      <c r="BI353" s="240" t="str">
        <f t="shared" ca="1" si="510"/>
        <v>0,967536467665636+0,242355268660279i</v>
      </c>
      <c r="BJ353" s="240" t="str">
        <f t="shared" ca="1" si="511"/>
        <v>0,947086126116755+0,312874994570435i</v>
      </c>
      <c r="BK353" s="240" t="str">
        <f t="shared" ca="1" si="512"/>
        <v>0,92150344279218+0,381699223777636i</v>
      </c>
      <c r="BL353" s="240" t="str">
        <f t="shared" ca="1" si="513"/>
        <v>0,890927052469633+0,448454991819763i</v>
      </c>
      <c r="BM353" s="240" t="str">
        <f t="shared" ca="1" si="514"/>
        <v>0,85552265125749+0,512780543405898i</v>
      </c>
      <c r="BN353" s="240" t="str">
        <f t="shared" ca="1" si="515"/>
        <v>0,815482098673449+0,574327292798661i</v>
      </c>
      <c r="BO353" s="240" t="str">
        <f t="shared" ca="1" si="516"/>
        <v>0,771022377941183+0,632761712830521i</v>
      </c>
      <c r="BP353" s="240" t="str">
        <f t="shared" ca="1" si="517"/>
        <v>0,722384420139447+0,687767142316414i</v>
      </c>
      <c r="BQ353" s="240" t="str">
        <f t="shared" ca="1" si="518"/>
        <v>0,66983179857569+0,739045502068139i</v>
      </c>
      <c r="BR353" s="240" t="str">
        <f t="shared" ca="1" si="519"/>
        <v>0,613649300459462+0,786318910211311i</v>
      </c>
      <c r="BS353" s="240" t="str">
        <f t="shared" ca="1" si="520"/>
        <v>0,554141383615854+0,82933118805131i</v>
      </c>
      <c r="BT353" s="240" t="str">
        <f t="shared" ca="1" si="521"/>
        <v>0,491630526602166+0,867849248327823i</v>
      </c>
      <c r="BU353" s="240" t="str">
        <f t="shared" ca="1" si="522"/>
        <v>0,426455481168658+0,901664358334907i</v>
      </c>
      <c r="BV353" s="240" t="str">
        <f t="shared" ca="1" si="523"/>
        <v>0,358969436533421+0,930593271061622i</v>
      </c>
      <c r="BW353" s="240" t="str">
        <f t="shared" ca="1" si="524"/>
        <v>0,289538105419603+0,954479218223382i</v>
      </c>
      <c r="BX353" s="240" t="str">
        <f t="shared" ca="1" si="525"/>
        <v>0,21853774222717+0,973192759802776i</v>
      </c>
      <c r="BY353" s="240" t="str">
        <f t="shared" ca="1" si="526"/>
        <v>0,146353104073946+0,986632485497114i</v>
      </c>
      <c r="BZ353" s="240" t="str">
        <f t="shared" ca="1" si="527"/>
        <v>0,0733753657693277+0,994725564268109i</v>
      </c>
      <c r="CA353" s="240" t="str">
        <f t="shared" ca="1" si="528"/>
        <v>1,70579502214711E-13+0,997428139020697i</v>
      </c>
      <c r="CB353" s="240" t="str">
        <f t="shared" ca="1" si="529"/>
        <v>-0,0733753657689874+0,994725564268135i</v>
      </c>
      <c r="CC353" s="240" t="str">
        <f t="shared" ca="1" si="530"/>
        <v>-0,146353104073609+0,986632485497164i</v>
      </c>
      <c r="CD353" s="240" t="str">
        <f t="shared" ca="1" si="531"/>
        <v>-0,218537742226837+0,97319275980285i</v>
      </c>
      <c r="CE353" s="240" t="str">
        <f t="shared" ca="1" si="532"/>
        <v>-0,289538105420307+0,954479218223169i</v>
      </c>
      <c r="CF353" s="240" t="str">
        <f t="shared" ca="1" si="533"/>
        <v>-0,358969436534107+0,930593271061358i</v>
      </c>
      <c r="CG353" s="240" t="str">
        <f t="shared" ca="1" si="534"/>
        <v>-0,426455481169273+0,901664358334617i</v>
      </c>
      <c r="CH353" s="240" t="str">
        <f t="shared" ca="1" si="535"/>
        <v>-0,491630526602758+0,867849248327489i</v>
      </c>
      <c r="CI353" s="240" t="str">
        <f t="shared" ca="1" si="536"/>
        <v>-0,55414138361642+0,829331188050933i</v>
      </c>
      <c r="CJ353" s="240" t="str">
        <f t="shared" ca="1" si="537"/>
        <v>-0,613649300459193+0,786318910211522i</v>
      </c>
      <c r="CK353" s="240" t="str">
        <f t="shared" ca="1" si="538"/>
        <v>-0,669831798575438+0,739045502068368i</v>
      </c>
      <c r="CL353" s="240" t="str">
        <f t="shared" ca="1" si="539"/>
        <v>-0,722384420139212+0,687767142316661i</v>
      </c>
      <c r="CM353" s="240" t="str">
        <f t="shared" ca="1" si="540"/>
        <v>-0,771022377940967+0,632761712830784i</v>
      </c>
      <c r="CN353" s="240" t="str">
        <f t="shared" ca="1" si="541"/>
        <v>-0,815482098673285+0,574327292798893i</v>
      </c>
      <c r="CO353" s="240" t="str">
        <f t="shared" ca="1" si="542"/>
        <v>-0,855522651257343+0,512780543406142i</v>
      </c>
      <c r="CP353" s="240" t="str">
        <f t="shared" ca="1" si="543"/>
        <v>-0,890927052469505+0,448454991820017i</v>
      </c>
      <c r="CQ353" s="240" t="str">
        <f t="shared" ca="1" si="544"/>
        <v>-0,921503442792072+0,3816992237779i</v>
      </c>
      <c r="CR353" s="240" t="str">
        <f t="shared" ca="1" si="545"/>
        <v>-0,947086126116665+0,312874994570705i</v>
      </c>
      <c r="CS353" s="240" t="str">
        <f t="shared" ca="1" si="546"/>
        <v>-0,967536467665801+0,242355268659619i</v>
      </c>
      <c r="CT353" s="240" t="str">
        <f t="shared" ca="1" si="547"/>
        <v>-0,982743645266741+0,170522198549425i</v>
      </c>
      <c r="CU353" s="240" t="str">
        <f t="shared" ca="1" si="548"/>
        <v>-0,992625249906506+0,0977650538706886i</v>
      </c>
      <c r="CV353" s="240" t="str">
        <f t="shared" ca="1" si="549"/>
        <v>-0,997127732313356+0,0244781118944045i</v>
      </c>
      <c r="CW353" s="240" t="str">
        <f t="shared" ca="1" si="550"/>
        <v>-0,996226693145029-0,0489414790909704i</v>
      </c>
      <c r="CX353" s="240" t="str">
        <f t="shared" ca="1" si="551"/>
        <v>-0,989927015210967-0,122095851959833i</v>
      </c>
      <c r="CY353" s="240" t="str">
        <f t="shared" ca="1" si="552"/>
        <v>-0,97826283701156-0,194588576829126i</v>
      </c>
      <c r="CZ353" s="240" t="str">
        <f t="shared" ca="1" si="553"/>
        <v>-0,961297367739101-0,266026809341028i</v>
      </c>
      <c r="DA353" s="240" t="str">
        <f t="shared" ca="1" si="554"/>
        <v>-0,939122544741561-0,336023419523738i</v>
      </c>
      <c r="DB353" s="240" t="str">
        <f t="shared" ca="1" si="555"/>
        <v>-0,911858535305981-0,404199089682203i</v>
      </c>
      <c r="DC353" s="240" t="str">
        <f t="shared" ca="1" si="556"/>
        <v>-0,879653085461802-0,470184369952706i</v>
      </c>
      <c r="DD353" s="240" t="str">
        <f t="shared" ca="1" si="557"/>
        <v>-0,842680719331996-0,533621680384523i</v>
      </c>
      <c r="DE353" s="240" t="str">
        <f t="shared" ca="1" si="558"/>
        <v>-0,801141793372048-0,594167248695946i</v>
      </c>
      <c r="DF353" s="240" t="str">
        <f t="shared" ca="1" si="559"/>
        <v>-0,755261410620853-0,651492973206382i</v>
      </c>
      <c r="DG353" s="240" t="str">
        <f t="shared" ca="1" si="560"/>
        <v>-0,705288200847594-0,705288200848033i</v>
      </c>
      <c r="DH353" s="240" t="str">
        <f t="shared" ca="1" si="561"/>
        <v>-0,651492973205997-0,755261410621185i</v>
      </c>
      <c r="DI353" s="240" t="str">
        <f t="shared" ca="1" si="562"/>
        <v>-0,594167248695446-0,801141793372418i</v>
      </c>
      <c r="DJ353" s="240" t="str">
        <f t="shared" ca="1" si="563"/>
        <v>-0,533621680384093-0,842680719332268i</v>
      </c>
      <c r="DK353" s="240" t="str">
        <f t="shared" ca="1" si="564"/>
        <v>-0,470184369953157-0,879653085461561i</v>
      </c>
      <c r="DL353" s="240" t="str">
        <f t="shared" ca="1" si="565"/>
        <v>-0,404199089682671-0,911858535305774i</v>
      </c>
      <c r="DM353" s="240" t="str">
        <f t="shared" ca="1" si="566"/>
        <v>-0,33602341952422-0,939122544741389i</v>
      </c>
      <c r="DN353" s="240" t="str">
        <f t="shared" ca="1" si="567"/>
        <v>-0,266026809341412-0,961297367738995i</v>
      </c>
      <c r="DO353" s="240" t="str">
        <f t="shared" ca="1" si="568"/>
        <v>-0,194588576829628-0,978262837011461i</v>
      </c>
      <c r="DP353" s="240" t="str">
        <f t="shared" ca="1" si="569"/>
        <v>-0,122095851960228-0,989927015210918i</v>
      </c>
      <c r="DQ353" s="240" t="str">
        <f t="shared" ca="1" si="570"/>
        <v>-0,0489414790904622-0,996226693145054i</v>
      </c>
      <c r="DR353" s="240" t="str">
        <f t="shared" ca="1" si="571"/>
        <v>0,0244781118950265-0,997127732313341i</v>
      </c>
      <c r="DS353" s="240" t="str">
        <f t="shared" ca="1" si="572"/>
        <v>0,097765053871195-0,992625249906456i</v>
      </c>
      <c r="DT353" s="240" t="str">
        <f t="shared" ca="1" si="573"/>
        <v>0,170522198549927-0,982743645266654i</v>
      </c>
      <c r="DU353" s="240" t="str">
        <f t="shared" ca="1" si="574"/>
        <v>0,242355268660113-0,967536467665677i</v>
      </c>
      <c r="DV353" s="240" t="str">
        <f t="shared" ca="1" si="575"/>
        <v>0,312874994571242-0,947086126116488i</v>
      </c>
      <c r="DW353" s="240" t="str">
        <f t="shared" ca="1" si="576"/>
        <v>0,38169922377837-0,921503442791877i</v>
      </c>
      <c r="DX353" s="240" t="str">
        <f t="shared" ca="1" si="577"/>
        <v>0,44845499181961-0,89092705246971i</v>
      </c>
      <c r="DY353" s="240" t="str">
        <f t="shared" ca="1" si="578"/>
        <v>0,5127805434058-0,855522651257548i</v>
      </c>
      <c r="DZ353" s="240" t="str">
        <f t="shared" ca="1" si="579"/>
        <v>0,574327292798521-0,815482098673548i</v>
      </c>
      <c r="EA353" s="240" t="str">
        <f t="shared" ca="1" si="580"/>
        <v>0,632761712830433-0,771022377941255i</v>
      </c>
      <c r="EB353" s="240" t="str">
        <f t="shared" ca="1" si="581"/>
        <v>0,68776714231629-0,722384420139565i</v>
      </c>
      <c r="EC353" s="240" t="str">
        <f t="shared" ca="1" si="582"/>
        <v>0,739045502068062-0,669831798575775i</v>
      </c>
      <c r="ED353" s="240" t="str">
        <f t="shared" ca="1" si="583"/>
        <v>0,786318910211207-0,613649300459596i</v>
      </c>
      <c r="EE353" s="240" t="str">
        <f t="shared" ca="1" si="584"/>
        <v>0,829331188051247-0,554141383615949i</v>
      </c>
      <c r="EF353" s="240" t="str">
        <f t="shared" ca="1" si="585"/>
        <v>0,867849248327739-0,491630526602315i</v>
      </c>
      <c r="EG353" s="240" t="str">
        <f t="shared" ca="1" si="586"/>
        <v>0,901664358334858-0,426455481168762i</v>
      </c>
      <c r="EH353" s="240" t="str">
        <f t="shared" ca="1" si="587"/>
        <v>0,93059327106154-0,358969436533633i</v>
      </c>
      <c r="EI353" s="240" t="str">
        <f t="shared" ca="1" si="588"/>
        <v>0,954479218223332-0,289538105419767i</v>
      </c>
      <c r="EJ353" s="240" t="str">
        <f t="shared" ca="1" si="589"/>
        <v>0,973192759802949-0,218537742226396i</v>
      </c>
      <c r="EK353" s="240" t="str">
        <f t="shared" ca="1" si="590"/>
        <v>0,986632485497089-0,146353104074114i</v>
      </c>
      <c r="EL353" s="240" t="str">
        <f t="shared" ca="1" si="591"/>
        <v>0,994725564268101-0,0733753657694413i</v>
      </c>
      <c r="EM353" s="240" t="str">
        <f t="shared" ca="1" si="592"/>
        <v>0,997428139020697-3,41159004429422E-13i</v>
      </c>
      <c r="EN353" s="240"/>
      <c r="EO353" s="240"/>
      <c r="EP353" s="240"/>
    </row>
    <row r="354" spans="1:262">
      <c r="A354" s="268">
        <f t="shared" si="461"/>
        <v>4.9609374999999801E-3</v>
      </c>
      <c r="B354" s="267">
        <v>254</v>
      </c>
      <c r="C354" s="266">
        <f t="shared" si="462"/>
        <v>50800</v>
      </c>
      <c r="N354" s="265">
        <f t="shared" ca="1" si="463"/>
        <v>1.002568074838659</v>
      </c>
      <c r="O354" s="240">
        <f t="shared" ca="1" si="464"/>
        <v>-0.99743192516134094</v>
      </c>
      <c r="P354" s="240" t="str">
        <f t="shared" ca="1" si="465"/>
        <v>-0,996230474725125-0,048941664867582i</v>
      </c>
      <c r="Q354" s="240" t="str">
        <f t="shared" ca="1" si="466"/>
        <v>-0,992629017815813-0,0977654249777143i</v>
      </c>
      <c r="R354" s="240" t="str">
        <f t="shared" ca="1" si="467"/>
        <v>-0,986636230658542-0,146353659615886i</v>
      </c>
      <c r="S354" s="240" t="str">
        <f t="shared" ca="1" si="468"/>
        <v>-0,978266550402503-0,194589315468876i</v>
      </c>
      <c r="T354" s="240" t="str">
        <f t="shared" ca="1" si="469"/>
        <v>-0,967540140340495-0,242356188616992i</v>
      </c>
      <c r="U354" s="241" t="str">
        <f t="shared" ca="1" si="470"/>
        <v>-0,954482841333924-0,289539204478734i</v>
      </c>
      <c r="V354" s="240" t="str">
        <f t="shared" ca="1" si="471"/>
        <v>-0,939126109559728-0,336024695036346i</v>
      </c>
      <c r="W354" s="240" t="str">
        <f t="shared" ca="1" si="472"/>
        <v>-0,921506940729906-0,38170067267123i</v>
      </c>
      <c r="X354" s="240" t="str">
        <f t="shared" ca="1" si="473"/>
        <v>-0,90166778096535-0,426457099952715i</v>
      </c>
      <c r="Y354" s="240" t="str">
        <f t="shared" ca="1" si="474"/>
        <v>-0,879656424539722-0,470186154727095i</v>
      </c>
      <c r="Z354" s="240" t="str">
        <f t="shared" ca="1" si="475"/>
        <v>-0,855525898738527-0,512782489871382i</v>
      </c>
      <c r="AA354" s="240" t="str">
        <f t="shared" ca="1" si="476"/>
        <v>-0,829334336112053-0,554143487083118i</v>
      </c>
      <c r="AB354" s="240" t="str">
        <f t="shared" ca="1" si="477"/>
        <v>-0,801144834428833-0,594169504097153i</v>
      </c>
      <c r="AC354" s="240" t="str">
        <f t="shared" ca="1" si="478"/>
        <v>-0,771025304667406-0,632764114732807i</v>
      </c>
      <c r="AD354" s="240" t="str">
        <f t="shared" ca="1" si="479"/>
        <v>-0,739048307413267-0,669834341192391i</v>
      </c>
      <c r="AE354" s="240" t="str">
        <f t="shared" ca="1" si="480"/>
        <v>-0,705290878053517-0,705290878053558i</v>
      </c>
      <c r="AF354" s="240" t="str">
        <f t="shared" ca="1" si="481"/>
        <v>-0,669834341192264-0,739048307413382i</v>
      </c>
      <c r="AG354" s="240" t="str">
        <f t="shared" ca="1" si="482"/>
        <v>-0,632764114732444-0,771025304667704i</v>
      </c>
      <c r="AH354" s="240" t="str">
        <f t="shared" ca="1" si="483"/>
        <v>-0,594169504097425-0,801144834428632i</v>
      </c>
      <c r="AI354" s="240" t="str">
        <f t="shared" ca="1" si="484"/>
        <v>-0,55414348708314-0,829334336112039i</v>
      </c>
      <c r="AJ354" s="240" t="str">
        <f t="shared" ca="1" si="485"/>
        <v>-0,512782489871234-0,855525898738616i</v>
      </c>
      <c r="AK354" s="240" t="str">
        <f t="shared" ca="1" si="486"/>
        <v>-0,470186154726762-0,8796564245399i</v>
      </c>
      <c r="AL354" s="240" t="str">
        <f t="shared" ca="1" si="487"/>
        <v>-0,42645709995302-0,901667780965206i</v>
      </c>
      <c r="AM354" s="240" t="str">
        <f t="shared" ca="1" si="488"/>
        <v>-0,381700672671351-0,921506940729855i</v>
      </c>
      <c r="AN354" s="240" t="str">
        <f t="shared" ca="1" si="489"/>
        <v>-0,336024695036177-0,939126109559789i</v>
      </c>
      <c r="AO354" s="240" t="str">
        <f t="shared" ca="1" si="490"/>
        <v>-0,289539204478392-0,954482841334028i</v>
      </c>
      <c r="AP354" s="240" t="str">
        <f t="shared" ca="1" si="491"/>
        <v>-0,242356188617309-0,967540140340415i</v>
      </c>
      <c r="AQ354" s="240" t="str">
        <f t="shared" ca="1" si="492"/>
        <v>-0,194589315468995-0,978266550402479i</v>
      </c>
      <c r="AR354" s="240" t="str">
        <f t="shared" ca="1" si="493"/>
        <v>-0,194589315468995-0,978266550402479i</v>
      </c>
      <c r="AS354" s="240" t="str">
        <f t="shared" ca="1" si="494"/>
        <v>-0,0977654249773504-0,992629017815849i</v>
      </c>
      <c r="AT354" s="240" t="str">
        <f t="shared" ca="1" si="495"/>
        <v>-0,0489416648679502-0,996230474725107i</v>
      </c>
      <c r="AU354" s="240" t="str">
        <f t="shared" ca="1" si="496"/>
        <v>-1,39299272978387E-13-0,997431925161341i</v>
      </c>
      <c r="AV354" s="240" t="str">
        <f t="shared" ca="1" si="497"/>
        <v>0,0489416648677002-0,996230474725119i</v>
      </c>
      <c r="AW354" s="240" t="str">
        <f t="shared" ca="1" si="498"/>
        <v>0,0977654249780888-0,992629017815776i</v>
      </c>
      <c r="AX354" s="240" t="str">
        <f t="shared" ca="1" si="499"/>
        <v>0,146353659615454-0,986636230658607i</v>
      </c>
      <c r="AY354" s="240" t="str">
        <f t="shared" ca="1" si="500"/>
        <v>0,19458931546875-0,978266550402528i</v>
      </c>
      <c r="AZ354" s="240" t="str">
        <f t="shared" ca="1" si="501"/>
        <v>0,242356188617065-0,967540140340476i</v>
      </c>
      <c r="BA354" s="240" t="str">
        <f t="shared" ca="1" si="502"/>
        <v>0,289539204479075-0,95448284133382i</v>
      </c>
      <c r="BB354" s="240" t="str">
        <f t="shared" ca="1" si="503"/>
        <v>0,336024695035942-0,939126109559872i</v>
      </c>
      <c r="BC354" s="240" t="str">
        <f t="shared" ca="1" si="504"/>
        <v>0,38170067267112-0,921506940729951i</v>
      </c>
      <c r="BD354" s="240" t="str">
        <f t="shared" ca="1" si="505"/>
        <v>0,426457099952769-0,901667780965325i</v>
      </c>
      <c r="BE354" s="240" t="str">
        <f t="shared" ca="1" si="506"/>
        <v>0,470186154727416-0,87965642453955i</v>
      </c>
      <c r="BF354" s="240" t="str">
        <f t="shared" ca="1" si="507"/>
        <v>0,51278248987102-0,855525898738745i</v>
      </c>
      <c r="BG354" s="240" t="str">
        <f t="shared" ca="1" si="508"/>
        <v>0,554143487082921-0,829334336112186i</v>
      </c>
      <c r="BH354" s="240" t="str">
        <f t="shared" ca="1" si="509"/>
        <v>0,594169504097235-0,801144834428772i</v>
      </c>
      <c r="BI354" s="240" t="str">
        <f t="shared" ca="1" si="510"/>
        <v>0,632764114733017-0,771025304667233i</v>
      </c>
      <c r="BJ354" s="240" t="str">
        <f t="shared" ca="1" si="511"/>
        <v>0,669834341192088-0,739048307413541i</v>
      </c>
      <c r="BK354" s="240" t="str">
        <f t="shared" ca="1" si="512"/>
        <v>0,705290878053399-0,705290878053675i</v>
      </c>
      <c r="BL354" s="240" t="str">
        <f t="shared" ca="1" si="513"/>
        <v>0,73904830741328-0,669834341192377i</v>
      </c>
      <c r="BM354" s="240" t="str">
        <f t="shared" ca="1" si="514"/>
        <v>0,771025304667634-0,63276411473253i</v>
      </c>
      <c r="BN354" s="240" t="str">
        <f t="shared" ca="1" si="515"/>
        <v>0,80114483442854-0,594169504097548i</v>
      </c>
      <c r="BO354" s="240" t="str">
        <f t="shared" ca="1" si="516"/>
        <v>0,829334336111969-0,554143487083244i</v>
      </c>
      <c r="BP354" s="240" t="str">
        <f t="shared" ca="1" si="517"/>
        <v>0,855525898738544-0,512782489871353i</v>
      </c>
      <c r="BQ354" s="240" t="str">
        <f t="shared" ca="1" si="518"/>
        <v>0,879656424539847-0,47018615472686i</v>
      </c>
      <c r="BR354" s="240" t="str">
        <f t="shared" ca="1" si="519"/>
        <v>0,901667780965146-0,426457099953146i</v>
      </c>
      <c r="BS354" s="240" t="str">
        <f t="shared" ca="1" si="520"/>
        <v>0,921506940729813-0,381700672671454i</v>
      </c>
      <c r="BT354" s="240" t="str">
        <f t="shared" ca="1" si="521"/>
        <v>0,939126109559741-0,336024695036308i</v>
      </c>
      <c r="BU354" s="240" t="str">
        <f t="shared" ca="1" si="522"/>
        <v>0,954482841333987-0,289539204478525i</v>
      </c>
      <c r="BV354" s="240" t="str">
        <f t="shared" ca="1" si="523"/>
        <v>0,96754014034063-0,242356188616454i</v>
      </c>
      <c r="BW354" s="240" t="str">
        <f t="shared" ca="1" si="524"/>
        <v>0,978266550402457-0,194589315469104i</v>
      </c>
      <c r="BX354" s="240" t="str">
        <f t="shared" ca="1" si="525"/>
        <v>0,986636230658549-0,146353659615839i</v>
      </c>
      <c r="BY354" s="240" t="str">
        <f t="shared" ca="1" si="526"/>
        <v>0,992629017815835-0,097765424977489i</v>
      </c>
      <c r="BZ354" s="240" t="str">
        <f t="shared" ca="1" si="527"/>
        <v>0,99623047472515-0,04894166486707i</v>
      </c>
      <c r="CA354" s="240" t="str">
        <f t="shared" ca="1" si="528"/>
        <v>0,997431925161341-2,78598545956773E-13i</v>
      </c>
      <c r="CB354" s="240" t="str">
        <f t="shared" ca="1" si="529"/>
        <v>0,996230474725124+0,0489416648675894i</v>
      </c>
      <c r="CC354" s="240" t="str">
        <f t="shared" ca="1" si="530"/>
        <v>0,99262901781579+0,0977654249779502i</v>
      </c>
      <c r="CD354" s="240" t="str">
        <f t="shared" ca="1" si="531"/>
        <v>0,986636230658481+0,146353659616297i</v>
      </c>
      <c r="CE354" s="240" t="str">
        <f t="shared" ca="1" si="532"/>
        <v>0,978266550402555+0,194589315468613i</v>
      </c>
      <c r="CF354" s="240" t="str">
        <f t="shared" ca="1" si="533"/>
        <v>0,967540140340503+0,242356188616958i</v>
      </c>
      <c r="CG354" s="240" t="str">
        <f t="shared" ca="1" si="534"/>
        <v>0,954482841333852+0,289539204478969i</v>
      </c>
      <c r="CH354" s="240" t="str">
        <f t="shared" ca="1" si="535"/>
        <v>0,939126109559585+0,336024695036745i</v>
      </c>
      <c r="CI354" s="240" t="str">
        <f t="shared" ca="1" si="536"/>
        <v>0,921506940730004+0,381700672670991i</v>
      </c>
      <c r="CJ354" s="240" t="str">
        <f t="shared" ca="1" si="537"/>
        <v>0,901667780965384+0,426457099952642i</v>
      </c>
      <c r="CK354" s="240" t="str">
        <f t="shared" ca="1" si="538"/>
        <v>0,879656424539603+0,470186154727318i</v>
      </c>
      <c r="CL354" s="240" t="str">
        <f t="shared" ca="1" si="539"/>
        <v>0,855525898738306+0,512782489871751i</v>
      </c>
      <c r="CM354" s="240" t="str">
        <f t="shared" ca="1" si="540"/>
        <v>0,829334336112248+0,554143487082828i</v>
      </c>
      <c r="CN354" s="240" t="str">
        <f t="shared" ca="1" si="541"/>
        <v>0,801144834428872+0,5941695040971i</v>
      </c>
      <c r="CO354" s="240" t="str">
        <f t="shared" ca="1" si="542"/>
        <v>0,771025304667304+0,632764114732932i</v>
      </c>
      <c r="CP354" s="240" t="str">
        <f t="shared" ca="1" si="543"/>
        <v>0,739048307412969+0,66983434119272i</v>
      </c>
      <c r="CQ354" s="240" t="str">
        <f t="shared" ca="1" si="544"/>
        <v>0,705290878053753+0,705290878053321i</v>
      </c>
      <c r="CR354" s="240" t="str">
        <f t="shared" ca="1" si="545"/>
        <v>0,669834341192459+0,739048307413205i</v>
      </c>
      <c r="CS354" s="240" t="str">
        <f t="shared" ca="1" si="546"/>
        <v>0,632764114732659+0,771025304667528i</v>
      </c>
      <c r="CT354" s="240" t="str">
        <f t="shared" ca="1" si="547"/>
        <v>0,594169504096863+0,801144834429048i</v>
      </c>
      <c r="CU354" s="240" t="str">
        <f t="shared" ca="1" si="548"/>
        <v>0,554143487083384+0,829334336111877i</v>
      </c>
      <c r="CV354" s="240" t="str">
        <f t="shared" ca="1" si="549"/>
        <v>0,512782489871449+0,855525898738488i</v>
      </c>
      <c r="CW354" s="240" t="str">
        <f t="shared" ca="1" si="550"/>
        <v>0,470186154726958+0,879656424539795i</v>
      </c>
      <c r="CX354" s="240" t="str">
        <f t="shared" ca="1" si="551"/>
        <v>0,426457099952375+0,901667780965511i</v>
      </c>
      <c r="CY354" s="240" t="str">
        <f t="shared" ca="1" si="552"/>
        <v>0,381700672671609+0,921506940729749i</v>
      </c>
      <c r="CZ354" s="240" t="str">
        <f t="shared" ca="1" si="553"/>
        <v>0,336024695036413+0,939126109559704i</v>
      </c>
      <c r="DA354" s="240" t="str">
        <f t="shared" ca="1" si="554"/>
        <v>0,289539204478577+0,954482841333971i</v>
      </c>
      <c r="DB354" s="240" t="str">
        <f t="shared" ca="1" si="555"/>
        <v>0,242356188616616+0,967540140340589i</v>
      </c>
      <c r="DC354" s="240" t="str">
        <f t="shared" ca="1" si="556"/>
        <v>0,194589315469269+0,978266550402425i</v>
      </c>
      <c r="DD354" s="240" t="str">
        <f t="shared" ca="1" si="557"/>
        <v>0,146353659615948+0,986636230658533i</v>
      </c>
      <c r="DE354" s="240" t="str">
        <f t="shared" ca="1" si="558"/>
        <v>0,0977654249776558+0,992629017815818i</v>
      </c>
      <c r="DF354" s="240" t="str">
        <f t="shared" ca="1" si="559"/>
        <v>0,0489416648672374+0,996230474725142i</v>
      </c>
      <c r="DG354" s="240" t="str">
        <f t="shared" ca="1" si="560"/>
        <v>3,89549098581616E-13+0,997431925161341i</v>
      </c>
      <c r="DH354" s="240" t="str">
        <f t="shared" ca="1" si="561"/>
        <v>-0,0489416648674786+0,99623047472513i</v>
      </c>
      <c r="DI354" s="240" t="str">
        <f t="shared" ca="1" si="562"/>
        <v>-0,0977654249777833+0,992629017815806i</v>
      </c>
      <c r="DJ354" s="240" t="str">
        <f t="shared" ca="1" si="563"/>
        <v>-0,146353659616187+0,986636230658498i</v>
      </c>
      <c r="DK354" s="240" t="str">
        <f t="shared" ca="1" si="564"/>
        <v>-0,194589315468504+0,978266550402577i</v>
      </c>
      <c r="DL354" s="240" t="str">
        <f t="shared" ca="1" si="565"/>
        <v>-0,24235618861685+0,96754014034053i</v>
      </c>
      <c r="DM354" s="240" t="str">
        <f t="shared" ca="1" si="566"/>
        <v>-0,289539204478808+0,954482841333901i</v>
      </c>
      <c r="DN354" s="240" t="str">
        <f t="shared" ca="1" si="567"/>
        <v>-0,33602469503664+0,939126109559622i</v>
      </c>
      <c r="DO354" s="240" t="str">
        <f t="shared" ca="1" si="568"/>
        <v>-0,381700672670889+0,921506940730046i</v>
      </c>
      <c r="DP354" s="240" t="str">
        <f t="shared" ca="1" si="569"/>
        <v>-0,426457099952593+0,901667780965407i</v>
      </c>
      <c r="DQ354" s="240" t="str">
        <f t="shared" ca="1" si="570"/>
        <v>-0,47018615472717+0,879656424539682i</v>
      </c>
      <c r="DR354" s="240" t="str">
        <f t="shared" ca="1" si="571"/>
        <v>-0,512782489871656+0,855525898738364i</v>
      </c>
      <c r="DS354" s="240" t="str">
        <f t="shared" ca="1" si="572"/>
        <v>-0,554143487082736+0,829334336112309i</v>
      </c>
      <c r="DT354" s="240" t="str">
        <f t="shared" ca="1" si="573"/>
        <v>-0,594169504096966+0,801144834428972i</v>
      </c>
      <c r="DU354" s="240" t="str">
        <f t="shared" ca="1" si="574"/>
        <v>-0,632764114732802+0,77102530466741i</v>
      </c>
      <c r="DV354" s="240" t="str">
        <f t="shared" ca="1" si="575"/>
        <v>-0,669834341192639+0,739048307413042i</v>
      </c>
      <c r="DW354" s="240" t="str">
        <f t="shared" ca="1" si="576"/>
        <v>-0,705290878053242+0,705290878053832i</v>
      </c>
      <c r="DX354" s="240" t="str">
        <f t="shared" ca="1" si="577"/>
        <v>-0,739048307413092+0,669834341192584i</v>
      </c>
      <c r="DY354" s="240" t="str">
        <f t="shared" ca="1" si="578"/>
        <v>-0,771025304667457+0,632764114732745i</v>
      </c>
      <c r="DZ354" s="240" t="str">
        <f t="shared" ca="1" si="579"/>
        <v>-0,801144834429016+0,594169504096906i</v>
      </c>
      <c r="EA354" s="240" t="str">
        <f t="shared" ca="1" si="580"/>
        <v>-0,829334336111846+0,554143487083429i</v>
      </c>
      <c r="EB354" s="240" t="str">
        <f t="shared" ca="1" si="581"/>
        <v>-0,855525898738402+0,512782489871592i</v>
      </c>
      <c r="EC354" s="240" t="str">
        <f t="shared" ca="1" si="582"/>
        <v>-0,879656424539717+0,470186154727105i</v>
      </c>
      <c r="ED354" s="240" t="str">
        <f t="shared" ca="1" si="583"/>
        <v>-0,901667780965488+0,426457099952424i</v>
      </c>
      <c r="EE354" s="240" t="str">
        <f t="shared" ca="1" si="584"/>
        <v>-0,921506940730075+0,381700672670821i</v>
      </c>
      <c r="EF354" s="240" t="str">
        <f t="shared" ca="1" si="585"/>
        <v>-0,939126109559647+0,33602469503657i</v>
      </c>
      <c r="EG354" s="240" t="str">
        <f t="shared" ca="1" si="586"/>
        <v>-0,954482841333923+0,289539204478738i</v>
      </c>
      <c r="EH354" s="240" t="str">
        <f t="shared" ca="1" si="587"/>
        <v>-0,967540140340575+0,242356188616668i</v>
      </c>
      <c r="EI354" s="240" t="str">
        <f t="shared" ca="1" si="588"/>
        <v>-0,978266550402591+0,194589315468432i</v>
      </c>
      <c r="EJ354" s="240" t="str">
        <f t="shared" ca="1" si="589"/>
        <v>-0,986636230658508+0,146353659616114i</v>
      </c>
      <c r="EK354" s="240" t="str">
        <f t="shared" ca="1" si="590"/>
        <v>-0,992629017815813+0,0977654249777099i</v>
      </c>
      <c r="EL354" s="240" t="str">
        <f t="shared" ca="1" si="591"/>
        <v>-0,996230474725133+0,0489416648674049i</v>
      </c>
      <c r="EM354" s="240" t="str">
        <f t="shared" ca="1" si="592"/>
        <v>-0,997431925161341-4,63356840814041E-13i</v>
      </c>
      <c r="EN354" s="240"/>
      <c r="EO354" s="240"/>
      <c r="EP354" s="240"/>
    </row>
    <row r="355" spans="1:262">
      <c r="A355" s="268">
        <f t="shared" si="461"/>
        <v>4.9804687499999797E-3</v>
      </c>
      <c r="B355" s="267">
        <v>255</v>
      </c>
      <c r="C355" s="266">
        <f t="shared" si="462"/>
        <v>51000</v>
      </c>
      <c r="N355" s="265">
        <f t="shared" ca="1" si="463"/>
        <v>1.0025657950742095</v>
      </c>
      <c r="O355" s="240">
        <f t="shared" ca="1" si="464"/>
        <v>-0.99743420492579049</v>
      </c>
      <c r="P355" s="240" t="str">
        <f t="shared" ca="1" si="465"/>
        <v>-0,9971337963915-0,0244782607596498i</v>
      </c>
      <c r="Q355" s="240" t="str">
        <f t="shared" ca="1" si="466"/>
        <v>-0,996232751743497-0,048941776730358i</v>
      </c>
      <c r="R355" s="240" t="str">
        <f t="shared" ca="1" si="467"/>
        <v>-0,994731613737385-0,0733758120047943i</v>
      </c>
      <c r="S355" s="240" t="str">
        <f t="shared" ca="1" si="468"/>
        <v>-0,992631286602576-0,0977656484336803i</v>
      </c>
      <c r="T355" s="240" t="str">
        <f t="shared" ca="1" si="469"/>
        <v>-0,989933035497585-0,122096594491741i</v>
      </c>
      <c r="U355" s="241" t="str">
        <f t="shared" ca="1" si="470"/>
        <v>-0,986638485747991-0,146353994126763i</v>
      </c>
      <c r="V355" s="240" t="str">
        <f t="shared" ca="1" si="471"/>
        <v>-0,982749621867369-0,170523235588255i</v>
      </c>
      <c r="W355" s="240" t="str">
        <f t="shared" ca="1" si="472"/>
        <v>-0,978268786361909-0,194589760228902i</v>
      </c>
      <c r="X355" s="240" t="str">
        <f t="shared" ca="1" si="473"/>
        <v>-0,973198678319369-0,218539071274167i</v>
      </c>
      <c r="Y355" s="240" t="str">
        <f t="shared" ca="1" si="474"/>
        <v>-0,967542351783277-0,242356742554503i</v>
      </c>
      <c r="Z355" s="240" t="str">
        <f t="shared" ca="1" si="475"/>
        <v>-0,961303213913186-0,266028427195522i</v>
      </c>
      <c r="AA355" s="240" t="str">
        <f t="shared" ca="1" si="476"/>
        <v>-0,954485022932477-0,289539866259436i</v>
      </c>
      <c r="AB355" s="240" t="str">
        <f t="shared" ca="1" si="477"/>
        <v>-0,947091885864443-0,312876897334521i</v>
      </c>
      <c r="AC355" s="240" t="str">
        <f t="shared" ca="1" si="478"/>
        <v>-0,939128256058414-0,336025463065859i</v>
      </c>
      <c r="AD355" s="240" t="str">
        <f t="shared" ca="1" si="479"/>
        <v>-0,930598930507198-0,35897161962306i</v>
      </c>
      <c r="AE355" s="240" t="str">
        <f t="shared" ca="1" si="480"/>
        <v>-0,921509046957735-0,381701545099034i</v>
      </c>
      <c r="AF355" s="240" t="str">
        <f t="shared" ca="1" si="481"/>
        <v>-0,911864080815525-0,404201547837713i</v>
      </c>
      <c r="AG355" s="240" t="str">
        <f t="shared" ca="1" si="482"/>
        <v>-0,901669841847799-0,426458074678048i</v>
      </c>
      <c r="AH355" s="240" t="str">
        <f t="shared" ca="1" si="483"/>
        <v>-0,890932470683386-0,448457719119585i</v>
      </c>
      <c r="AI355" s="240" t="str">
        <f t="shared" ca="1" si="484"/>
        <v>-0,879658435112296-0,470187229400939i</v>
      </c>
      <c r="AJ355" s="240" t="str">
        <f t="shared" ca="1" si="485"/>
        <v>-0,867854526192912-0,491633516475861i</v>
      </c>
      <c r="AK355" s="240" t="str">
        <f t="shared" ca="1" si="486"/>
        <v>-0,855527854157642-0,512783661904671i</v>
      </c>
      <c r="AL355" s="240" t="str">
        <f t="shared" ca="1" si="487"/>
        <v>-0,842685844133788-0,533624925628919i</v>
      </c>
      <c r="AM355" s="240" t="str">
        <f t="shared" ca="1" si="488"/>
        <v>-0,829336231666954-0,554144753652329i</v>
      </c>
      <c r="AN355" s="240" t="str">
        <f t="shared" ca="1" si="489"/>
        <v>-0,815487058065011-0,574330785596958i</v>
      </c>
      <c r="AO355" s="240" t="str">
        <f t="shared" ca="1" si="490"/>
        <v>-0,801146665552904-0,594170862151122i</v>
      </c>
      <c r="AP355" s="240" t="str">
        <f t="shared" ca="1" si="491"/>
        <v>-0,786323692245684-0,613653032396206i</v>
      </c>
      <c r="AQ355" s="240" t="str">
        <f t="shared" ca="1" si="492"/>
        <v>-0,771027066949406-0,632765560999759i</v>
      </c>
      <c r="AR355" s="240" t="str">
        <f t="shared" ca="1" si="493"/>
        <v>-0,771027066949406-0,632765560999759i</v>
      </c>
      <c r="AS355" s="240" t="str">
        <f t="shared" ca="1" si="494"/>
        <v>-0,73904999660696-0,669835872188998i</v>
      </c>
      <c r="AT355" s="240" t="str">
        <f t="shared" ca="1" si="495"/>
        <v>-0,722388813353581-0,687771325003848i</v>
      </c>
      <c r="AU355" s="240" t="str">
        <f t="shared" ca="1" si="496"/>
        <v>-0,705292490090215-0,705292490090663i</v>
      </c>
      <c r="AV355" s="240" t="str">
        <f t="shared" ca="1" si="497"/>
        <v>-0,687771325004107-0,722388813353334i</v>
      </c>
      <c r="AW355" s="240" t="str">
        <f t="shared" ca="1" si="498"/>
        <v>-0,669835872188528-0,739049996607386i</v>
      </c>
      <c r="AX355" s="240" t="str">
        <f t="shared" ca="1" si="499"/>
        <v>-0,651496935291036-0,755266003777696i</v>
      </c>
      <c r="AY355" s="240" t="str">
        <f t="shared" ca="1" si="500"/>
        <v>-0,632765561000036-0,771027066949178i</v>
      </c>
      <c r="AZ355" s="240" t="str">
        <f t="shared" ca="1" si="501"/>
        <v>-0,613653032395706-0,786323692246074i</v>
      </c>
      <c r="BA355" s="240" t="str">
        <f t="shared" ca="1" si="502"/>
        <v>-0,59417086215141-0,80114666555269i</v>
      </c>
      <c r="BB355" s="240" t="str">
        <f t="shared" ca="1" si="503"/>
        <v>-0,574330785596416-0,815487058065392i</v>
      </c>
      <c r="BC355" s="240" t="str">
        <f t="shared" ca="1" si="504"/>
        <v>-0,554144753652626-0,829336231666755i</v>
      </c>
      <c r="BD355" s="240" t="str">
        <f t="shared" ca="1" si="505"/>
        <v>-0,533624925629245-0,842685844133581i</v>
      </c>
      <c r="BE355" s="240" t="str">
        <f t="shared" ca="1" si="506"/>
        <v>-0,512783661904127-0,855527854157968i</v>
      </c>
      <c r="BF355" s="240" t="str">
        <f t="shared" ca="1" si="507"/>
        <v>-0,491633516476172-0,867854526192736i</v>
      </c>
      <c r="BG355" s="240" t="str">
        <f t="shared" ca="1" si="508"/>
        <v>-0,470187229400367-0,879658435112601i</v>
      </c>
      <c r="BH355" s="240" t="str">
        <f t="shared" ca="1" si="509"/>
        <v>-0,448457719119905-0,890932470683226i</v>
      </c>
      <c r="BI355" s="240" t="str">
        <f t="shared" ca="1" si="510"/>
        <v>-0,42645807467745-0,901669841848083i</v>
      </c>
      <c r="BJ355" s="240" t="str">
        <f t="shared" ca="1" si="511"/>
        <v>-0,404201547838028-0,911864080815385i</v>
      </c>
      <c r="BK355" s="240" t="str">
        <f t="shared" ca="1" si="512"/>
        <v>-0,381701545099378-0,921509046957593i</v>
      </c>
      <c r="BL355" s="240" t="str">
        <f t="shared" ca="1" si="513"/>
        <v>-0,358971619622641-0,930598930507359i</v>
      </c>
      <c r="BM355" s="240" t="str">
        <f t="shared" ca="1" si="514"/>
        <v>-0,33602546306601-0,93912825605836i</v>
      </c>
      <c r="BN355" s="240" t="str">
        <f t="shared" ca="1" si="515"/>
        <v>-0,312876897334269-0,947091885864526i</v>
      </c>
      <c r="BO355" s="240" t="str">
        <f t="shared" ca="1" si="516"/>
        <v>-0,289539866259765-0,954485022932377i</v>
      </c>
      <c r="BP355" s="240" t="str">
        <f t="shared" ca="1" si="517"/>
        <v>-0,266028427195499-0,961303213913192i</v>
      </c>
      <c r="BQ355" s="240" t="str">
        <f t="shared" ca="1" si="518"/>
        <v>-0,242356742554074-0,967542351783384i</v>
      </c>
      <c r="BR355" s="240" t="str">
        <f t="shared" ca="1" si="519"/>
        <v>-0,218539071274227-0,973198678319356i</v>
      </c>
      <c r="BS355" s="240" t="str">
        <f t="shared" ca="1" si="520"/>
        <v>-0,194589760228552-0,978268786361979i</v>
      </c>
      <c r="BT355" s="240" t="str">
        <f t="shared" ca="1" si="521"/>
        <v>-0,170523235588497-0,982749621867327i</v>
      </c>
      <c r="BU355" s="240" t="str">
        <f t="shared" ca="1" si="522"/>
        <v>-0,146353994126648-0,986638485748008i</v>
      </c>
      <c r="BV355" s="240" t="str">
        <f t="shared" ca="1" si="523"/>
        <v>-0,12209659449222-0,989933035497526i</v>
      </c>
      <c r="BW355" s="240" t="str">
        <f t="shared" ca="1" si="524"/>
        <v>-0,0977656484337441-0,99263128660257i</v>
      </c>
      <c r="BX355" s="240" t="str">
        <f t="shared" ca="1" si="525"/>
        <v>-0,0733758120043423-0,994731613737418i</v>
      </c>
      <c r="BY355" s="240" t="str">
        <f t="shared" ca="1" si="526"/>
        <v>-0,0489417767305052-0,99623275174349i</v>
      </c>
      <c r="BZ355" s="240" t="str">
        <f t="shared" ca="1" si="527"/>
        <v>-0,0244782607594544-0,997133796391505i</v>
      </c>
      <c r="CA355" s="240" t="str">
        <f t="shared" ca="1" si="528"/>
        <v>-3,86617825860439E-13-0,99743420492579i</v>
      </c>
      <c r="CB355" s="240" t="str">
        <f t="shared" ca="1" si="529"/>
        <v>0,0244782607597016-0,997133796391499i</v>
      </c>
      <c r="CC355" s="240" t="str">
        <f t="shared" ca="1" si="530"/>
        <v>0,0489417767308089-0,996232751743475i</v>
      </c>
      <c r="CD355" s="240" t="str">
        <f t="shared" ca="1" si="531"/>
        <v>0,0733758120046456-0,994731613737396i</v>
      </c>
      <c r="CE355" s="240" t="str">
        <f t="shared" ca="1" si="532"/>
        <v>0,0977656484339903-0,992631286602546i</v>
      </c>
      <c r="CF355" s="240" t="str">
        <f t="shared" ca="1" si="533"/>
        <v>0,122096594491509-0,989933035497614i</v>
      </c>
      <c r="CG355" s="240" t="str">
        <f t="shared" ca="1" si="534"/>
        <v>0,146353994126893-0,986638485747971i</v>
      </c>
      <c r="CH355" s="240" t="str">
        <f t="shared" ca="1" si="535"/>
        <v>0,17052323558779-0,98274962186745i</v>
      </c>
      <c r="CI355" s="240" t="str">
        <f t="shared" ca="1" si="536"/>
        <v>0,19458976022885-0,978268786361919i</v>
      </c>
      <c r="CJ355" s="240" t="str">
        <f t="shared" ca="1" si="537"/>
        <v>0,218539071274468-0,973198678319303i</v>
      </c>
      <c r="CK355" s="240" t="str">
        <f t="shared" ca="1" si="538"/>
        <v>0,242356742554369-0,96754235178331i</v>
      </c>
      <c r="CL355" s="240" t="str">
        <f t="shared" ca="1" si="539"/>
        <v>0,266028427195738-0,961303213913126i</v>
      </c>
      <c r="CM355" s="240" t="str">
        <f t="shared" ca="1" si="540"/>
        <v>0,28953986625908-0,954485022932586i</v>
      </c>
      <c r="CN355" s="240" t="str">
        <f t="shared" ca="1" si="541"/>
        <v>0,312876897334558-0,947091885864431i</v>
      </c>
      <c r="CO355" s="240" t="str">
        <f t="shared" ca="1" si="542"/>
        <v>0,336025463066296-0,939128256058259i</v>
      </c>
      <c r="CP355" s="240" t="str">
        <f t="shared" ca="1" si="543"/>
        <v>0,358971619622924-0,930598930507251i</v>
      </c>
      <c r="CQ355" s="240" t="str">
        <f t="shared" ca="1" si="544"/>
        <v>0,381701545099606-0,921509046957498i</v>
      </c>
      <c r="CR355" s="240" t="str">
        <f t="shared" ca="1" si="545"/>
        <v>0,404201547837373-0,911864080815675i</v>
      </c>
      <c r="CS355" s="240" t="str">
        <f t="shared" ca="1" si="546"/>
        <v>0,426458074677673-0,901669841847977i</v>
      </c>
      <c r="CT355" s="240" t="str">
        <f t="shared" ca="1" si="547"/>
        <v>0,448457719119315-0,890932470683522i</v>
      </c>
      <c r="CU355" s="240" t="str">
        <f t="shared" ca="1" si="548"/>
        <v>0,470187229400585-0,879658435112485i</v>
      </c>
      <c r="CV355" s="240" t="str">
        <f t="shared" ca="1" si="549"/>
        <v>0,491633516476387-0,867854526192613i</v>
      </c>
      <c r="CW355" s="240" t="str">
        <f t="shared" ca="1" si="550"/>
        <v>0,51278366190434-0,85552785415784i</v>
      </c>
      <c r="CX355" s="240" t="str">
        <f t="shared" ca="1" si="551"/>
        <v>0,533624925629454-0,842685844133449i</v>
      </c>
      <c r="CY355" s="240" t="str">
        <f t="shared" ca="1" si="552"/>
        <v>0,554144753652031-0,829336231667154i</v>
      </c>
      <c r="CZ355" s="240" t="str">
        <f t="shared" ca="1" si="553"/>
        <v>0,574330785596664-0,815487058065216i</v>
      </c>
      <c r="DA355" s="240" t="str">
        <f t="shared" ca="1" si="554"/>
        <v>0,594170862151654-0,80114666555251i</v>
      </c>
      <c r="DB355" s="240" t="str">
        <f t="shared" ca="1" si="555"/>
        <v>0,613653032395945-0,786323692245887i</v>
      </c>
      <c r="DC355" s="240" t="str">
        <f t="shared" ca="1" si="556"/>
        <v>0,632765561000293-0,771027066948968i</v>
      </c>
      <c r="DD355" s="240" t="str">
        <f t="shared" ca="1" si="557"/>
        <v>0,651496935290536-0,755266003778127i</v>
      </c>
      <c r="DE355" s="240" t="str">
        <f t="shared" ca="1" si="558"/>
        <v>0,66983587218869-0,739049996607239i</v>
      </c>
      <c r="DF355" s="240" t="str">
        <f t="shared" ca="1" si="559"/>
        <v>0,687771325003547-0,722388813353868i</v>
      </c>
      <c r="DG355" s="240" t="str">
        <f t="shared" ca="1" si="560"/>
        <v>0,70529249009039-0,705292490090488i</v>
      </c>
      <c r="DH355" s="240" t="str">
        <f t="shared" ca="1" si="561"/>
        <v>0,722388813353772-0,687771325003648i</v>
      </c>
      <c r="DI355" s="240" t="str">
        <f t="shared" ca="1" si="562"/>
        <v>0,739049996607146-0,669835872188794i</v>
      </c>
      <c r="DJ355" s="240" t="str">
        <f t="shared" ca="1" si="563"/>
        <v>0,75526600377811-0,651496935290555i</v>
      </c>
      <c r="DK355" s="240" t="str">
        <f t="shared" ca="1" si="564"/>
        <v>0,771027066948952-0,632765561000313i</v>
      </c>
      <c r="DL355" s="240" t="str">
        <f t="shared" ca="1" si="565"/>
        <v>0,786323692245871-0,613653032395966i</v>
      </c>
      <c r="DM355" s="240" t="str">
        <f t="shared" ca="1" si="566"/>
        <v>0,801146665553102-0,594170862150855i</v>
      </c>
      <c r="DN355" s="240" t="str">
        <f t="shared" ca="1" si="567"/>
        <v>0,815487058065201-0,574330785596685i</v>
      </c>
      <c r="DO355" s="240" t="str">
        <f t="shared" ca="1" si="568"/>
        <v>0,829336231667076-0,554144753652146i</v>
      </c>
      <c r="DP355" s="240" t="str">
        <f t="shared" ca="1" si="569"/>
        <v>0,842685844133374-0,533624925629572i</v>
      </c>
      <c r="DQ355" s="240" t="str">
        <f t="shared" ca="1" si="570"/>
        <v>0,855527854157769-0,51278366190446i</v>
      </c>
      <c r="DR355" s="240" t="str">
        <f t="shared" ca="1" si="571"/>
        <v>0,867854526193048-0,49163351647562i</v>
      </c>
      <c r="DS355" s="240" t="str">
        <f t="shared" ca="1" si="572"/>
        <v>0,879658435112419-0,470187229400707i</v>
      </c>
      <c r="DT355" s="240" t="str">
        <f t="shared" ca="1" si="573"/>
        <v>0,890932470683511-0,448457719119338i</v>
      </c>
      <c r="DU355" s="240" t="str">
        <f t="shared" ca="1" si="574"/>
        <v>0,901669841847917-0,426458074677799i</v>
      </c>
      <c r="DV355" s="240" t="str">
        <f t="shared" ca="1" si="575"/>
        <v>0,911864080815641-0,404201547837448i</v>
      </c>
      <c r="DW355" s="240" t="str">
        <f t="shared" ca="1" si="576"/>
        <v>0,921509046957467-0,381701545099683i</v>
      </c>
      <c r="DX355" s="240" t="str">
        <f t="shared" ca="1" si="577"/>
        <v>0,930598930507241-0,358971619622948i</v>
      </c>
      <c r="DY355" s="240" t="str">
        <f t="shared" ca="1" si="578"/>
        <v>0,939128256058555-0,336025463065466i</v>
      </c>
      <c r="DZ355" s="240" t="str">
        <f t="shared" ca="1" si="579"/>
        <v>0,947091885864423-0,312876897334583i</v>
      </c>
      <c r="EA355" s="240" t="str">
        <f t="shared" ca="1" si="580"/>
        <v>0,954485022932545-0,289539866259213i</v>
      </c>
      <c r="EB355" s="240" t="str">
        <f t="shared" ca="1" si="581"/>
        <v>0,961303213913089-0,266028427195871i</v>
      </c>
      <c r="EC355" s="240" t="str">
        <f t="shared" ca="1" si="582"/>
        <v>0,96754235178329-0,242356742554449i</v>
      </c>
      <c r="ED355" s="240" t="str">
        <f t="shared" ca="1" si="583"/>
        <v>0,973198678319495-0,218539071273609i</v>
      </c>
      <c r="EE355" s="240" t="str">
        <f t="shared" ca="1" si="584"/>
        <v>0,978268786361903-0,194589760228931i</v>
      </c>
      <c r="EF355" s="240" t="str">
        <f t="shared" ca="1" si="585"/>
        <v>0,982749621867436-0,170523235587871i</v>
      </c>
      <c r="EG355" s="240" t="str">
        <f t="shared" ca="1" si="586"/>
        <v>0,986638485747959-0,146353994126974i</v>
      </c>
      <c r="EH355" s="240" t="str">
        <f t="shared" ca="1" si="587"/>
        <v>0,989933035497611-0,122096594491535i</v>
      </c>
      <c r="EI355" s="240" t="str">
        <f t="shared" ca="1" si="588"/>
        <v>0,992631286602538-0,0977656484340725i</v>
      </c>
      <c r="EJ355" s="240" t="str">
        <f t="shared" ca="1" si="589"/>
        <v>0,994731613737394-0,0733758120046714i</v>
      </c>
      <c r="EK355" s="240" t="str">
        <f t="shared" ca="1" si="590"/>
        <v>0,996232751743518-0,0489417767299287i</v>
      </c>
      <c r="EL355" s="240" t="str">
        <f t="shared" ca="1" si="591"/>
        <v>0,997133796391496-0,0244782607598409i</v>
      </c>
      <c r="EM355" s="240" t="str">
        <f t="shared" ca="1" si="592"/>
        <v>0,99743420492579+2,47320613619609E-13i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0.14991676979702107</v>
      </c>
      <c r="H361" s="249">
        <f t="shared" ref="H361:BS361" ca="1" si="593">SUM(H362:H498)</f>
        <v>0.18721955225202419</v>
      </c>
      <c r="I361" s="249">
        <f t="shared" ca="1" si="593"/>
        <v>0.20570410326370756</v>
      </c>
      <c r="J361" s="249">
        <f t="shared" ca="1" si="593"/>
        <v>0.23620511874122432</v>
      </c>
      <c r="K361" s="249">
        <f t="shared" ca="1" si="593"/>
        <v>0.25346115840571415</v>
      </c>
      <c r="L361" s="249">
        <f t="shared" ca="1" si="593"/>
        <v>0.26505288204565597</v>
      </c>
      <c r="M361" s="249">
        <f t="shared" ca="1" si="593"/>
        <v>0.26779477146817821</v>
      </c>
      <c r="N361" s="249">
        <f t="shared" ca="1" si="593"/>
        <v>0.26155002535037963</v>
      </c>
      <c r="O361" s="249">
        <f t="shared" ca="1" si="593"/>
        <v>0.25581701916433125</v>
      </c>
      <c r="P361" s="249">
        <f t="shared" ca="1" si="593"/>
        <v>0.24578247956961083</v>
      </c>
      <c r="Q361" s="249">
        <f t="shared" ca="1" si="593"/>
        <v>0.24458653473545189</v>
      </c>
      <c r="R361" s="249">
        <f t="shared" ca="1" si="593"/>
        <v>0.24126918769319289</v>
      </c>
      <c r="S361" s="249">
        <f t="shared" ca="1" si="593"/>
        <v>0.24607399043585196</v>
      </c>
      <c r="T361" s="249">
        <f t="shared" ca="1" si="593"/>
        <v>0.24461138671135135</v>
      </c>
      <c r="U361" s="249">
        <f t="shared" ca="1" si="593"/>
        <v>0.24510015201136298</v>
      </c>
      <c r="V361" s="249">
        <f t="shared" ca="1" si="593"/>
        <v>0.23698651140890559</v>
      </c>
      <c r="W361" s="249">
        <f t="shared" ca="1" si="593"/>
        <v>0.22927532691134672</v>
      </c>
      <c r="X361" s="249">
        <f t="shared" ca="1" si="593"/>
        <v>0.21848715686504416</v>
      </c>
      <c r="Y361" s="249">
        <f t="shared" ca="1" si="593"/>
        <v>0.21161169038006356</v>
      </c>
      <c r="Z361" s="249">
        <f t="shared" ca="1" si="593"/>
        <v>0.20846564068577306</v>
      </c>
      <c r="AA361" s="249">
        <f t="shared" ca="1" si="593"/>
        <v>0.20872450929310679</v>
      </c>
      <c r="AB361" s="249">
        <f t="shared" ca="1" si="593"/>
        <v>0.21241265576723811</v>
      </c>
      <c r="AC361" s="249">
        <f t="shared" ca="1" si="593"/>
        <v>0.21256751212781919</v>
      </c>
      <c r="AD361" s="249">
        <f t="shared" ca="1" si="593"/>
        <v>0.2123774197612637</v>
      </c>
      <c r="AE361" s="249">
        <f t="shared" ca="1" si="593"/>
        <v>0.2041960794381984</v>
      </c>
      <c r="AF361" s="249">
        <f t="shared" ca="1" si="593"/>
        <v>0.19743147430420183</v>
      </c>
      <c r="AG361" s="249">
        <f t="shared" ca="1" si="593"/>
        <v>0.18612186763028901</v>
      </c>
      <c r="AH361" s="249">
        <f t="shared" ca="1" si="593"/>
        <v>0.18221631878392808</v>
      </c>
      <c r="AI361" s="249">
        <f t="shared" ca="1" si="593"/>
        <v>0.17803542094266994</v>
      </c>
      <c r="AJ361" s="249">
        <f t="shared" ca="1" si="593"/>
        <v>0.1819156118960962</v>
      </c>
      <c r="AK361" s="249">
        <f t="shared" ca="1" si="593"/>
        <v>0.18318341571052724</v>
      </c>
      <c r="AL361" s="249">
        <f t="shared" ca="1" si="593"/>
        <v>0.1863499907262344</v>
      </c>
      <c r="AM361" s="249">
        <f t="shared" ca="1" si="593"/>
        <v>0.18277606898478516</v>
      </c>
      <c r="AN361" s="249">
        <f t="shared" ca="1" si="593"/>
        <v>0.17738949421106404</v>
      </c>
      <c r="AO361" s="249">
        <f t="shared" ca="1" si="593"/>
        <v>0.16797480515382662</v>
      </c>
      <c r="AP361" s="249">
        <f t="shared" ca="1" si="593"/>
        <v>0.15995498343773518</v>
      </c>
      <c r="AQ361" s="249">
        <f t="shared" ca="1" si="593"/>
        <v>0.15488333444524671</v>
      </c>
      <c r="AR361" s="249">
        <f t="shared" ca="1" si="593"/>
        <v>0.15368951122919117</v>
      </c>
      <c r="AS361" s="249">
        <f t="shared" ca="1" si="593"/>
        <v>0.1569722033173255</v>
      </c>
      <c r="AT361" s="249">
        <f t="shared" ca="1" si="593"/>
        <v>0.15949967285556116</v>
      </c>
      <c r="AU361" s="249">
        <f t="shared" ca="1" si="593"/>
        <v>0.16200705615738598</v>
      </c>
      <c r="AV361" s="249">
        <f t="shared" ca="1" si="593"/>
        <v>0.1580546200644834</v>
      </c>
      <c r="AW361" s="249">
        <f t="shared" ca="1" si="593"/>
        <v>0.15286184777306114</v>
      </c>
      <c r="AX361" s="249">
        <f t="shared" ca="1" si="593"/>
        <v>0.14279690788776817</v>
      </c>
      <c r="AY361" s="249">
        <f t="shared" ca="1" si="593"/>
        <v>0.13670245913861911</v>
      </c>
      <c r="AZ361" s="249">
        <f t="shared" ca="1" si="593"/>
        <v>0.13112752856609736</v>
      </c>
      <c r="BA361" s="249">
        <f t="shared" ca="1" si="593"/>
        <v>0.13273694409066927</v>
      </c>
      <c r="BB361" s="249">
        <f t="shared" ca="1" si="593"/>
        <v>0.13467764672595833</v>
      </c>
      <c r="BC361" s="249">
        <f t="shared" ca="1" si="593"/>
        <v>0.13943170322875253</v>
      </c>
      <c r="BD361" s="249">
        <f t="shared" ca="1" si="593"/>
        <v>0.13940184614691029</v>
      </c>
      <c r="BE361" s="249">
        <f t="shared" ca="1" si="593"/>
        <v>0.13713095284085042</v>
      </c>
      <c r="BF361" s="249">
        <f t="shared" ca="1" si="593"/>
        <v>0.12946649155154227</v>
      </c>
      <c r="BG361" s="249">
        <f t="shared" ca="1" si="593"/>
        <v>0.12159563369876232</v>
      </c>
      <c r="BH361" s="249">
        <f t="shared" ca="1" si="593"/>
        <v>0.11416377796726936</v>
      </c>
      <c r="BI361" s="249">
        <f t="shared" ca="1" si="593"/>
        <v>0.11120650798690232</v>
      </c>
      <c r="BJ361" s="249">
        <f t="shared" ca="1" si="593"/>
        <v>0.11190384408609517</v>
      </c>
      <c r="BK361" s="249">
        <f t="shared" ca="1" si="593"/>
        <v>0.11550453645260701</v>
      </c>
      <c r="BL361" s="249">
        <f t="shared" ca="1" si="593"/>
        <v>0.11854159820386173</v>
      </c>
      <c r="BM361" s="249">
        <f t="shared" ca="1" si="593"/>
        <v>0.11867467838812706</v>
      </c>
      <c r="BN361" s="249">
        <f t="shared" ca="1" si="593"/>
        <v>0.11386035113654872</v>
      </c>
      <c r="BO361" s="249">
        <f t="shared" ca="1" si="593"/>
        <v>0.10589501168820083</v>
      </c>
      <c r="BP361" s="249">
        <f t="shared" ca="1" si="593"/>
        <v>9.3821541441138662E-2</v>
      </c>
      <c r="BQ361" s="249">
        <f t="shared" ca="1" si="593"/>
        <v>8.6386959252491888E-2</v>
      </c>
      <c r="BR361" s="249">
        <f t="shared" ca="1" si="593"/>
        <v>2.403707132781013E-2</v>
      </c>
      <c r="BS361" s="249">
        <f t="shared" ca="1" si="593"/>
        <v>-0.16016149474626015</v>
      </c>
      <c r="BT361" s="249">
        <f t="shared" ref="BT361:EE361" ca="1" si="594">SUM(BT362:BT498)</f>
        <v>-0.35696429939252816</v>
      </c>
      <c r="BU361" s="249">
        <f t="shared" ca="1" si="594"/>
        <v>-0.50237776287092184</v>
      </c>
      <c r="BV361" s="249">
        <f t="shared" ca="1" si="594"/>
        <v>-0.60312003665840308</v>
      </c>
      <c r="BW361" s="249">
        <f t="shared" ca="1" si="594"/>
        <v>-0.66775551937214983</v>
      </c>
      <c r="BX361" s="249">
        <f t="shared" ca="1" si="594"/>
        <v>-0.70575265089274863</v>
      </c>
      <c r="BY361" s="249">
        <f t="shared" ca="1" si="594"/>
        <v>-0.72468989862270161</v>
      </c>
      <c r="BZ361" s="249">
        <f t="shared" ca="1" si="594"/>
        <v>-0.72858208600050345</v>
      </c>
      <c r="CA361" s="249">
        <f t="shared" ca="1" si="594"/>
        <v>-0.72149642787767565</v>
      </c>
      <c r="CB361" s="249">
        <f t="shared" ca="1" si="594"/>
        <v>-0.70686518104754059</v>
      </c>
      <c r="CC361" s="249">
        <f t="shared" ca="1" si="594"/>
        <v>-0.68891126801166958</v>
      </c>
      <c r="CD361" s="249">
        <f t="shared" ca="1" si="594"/>
        <v>-0.67210485972903211</v>
      </c>
      <c r="CE361" s="249">
        <f t="shared" ca="1" si="594"/>
        <v>-0.65865080317197544</v>
      </c>
      <c r="CF361" s="249">
        <f t="shared" ca="1" si="594"/>
        <v>-0.65050891151858592</v>
      </c>
      <c r="CG361" s="249">
        <f t="shared" ca="1" si="594"/>
        <v>-0.64470402607178845</v>
      </c>
      <c r="CH361" s="249">
        <f t="shared" ca="1" si="594"/>
        <v>-0.64038896849161175</v>
      </c>
      <c r="CI361" s="249">
        <f t="shared" ca="1" si="594"/>
        <v>-0.63227581686909762</v>
      </c>
      <c r="CJ361" s="249">
        <f t="shared" ca="1" si="594"/>
        <v>-0.62170756513261549</v>
      </c>
      <c r="CK361" s="249">
        <f t="shared" ca="1" si="594"/>
        <v>-0.60605989875009902</v>
      </c>
      <c r="CL361" s="249">
        <f t="shared" ca="1" si="594"/>
        <v>-0.59121387045370311</v>
      </c>
      <c r="CM361" s="249">
        <f t="shared" ca="1" si="594"/>
        <v>-0.5763465754233198</v>
      </c>
      <c r="CN361" s="249">
        <f t="shared" ca="1" si="594"/>
        <v>-0.56752970991905449</v>
      </c>
      <c r="CO361" s="249">
        <f t="shared" ca="1" si="594"/>
        <v>-0.5609655182672697</v>
      </c>
      <c r="CP361" s="249">
        <f t="shared" ca="1" si="594"/>
        <v>-0.55888618103560073</v>
      </c>
      <c r="CQ361" s="249">
        <f t="shared" ca="1" si="594"/>
        <v>-0.5545242429741013</v>
      </c>
      <c r="CR361" s="249">
        <f t="shared" ca="1" si="594"/>
        <v>-0.54880982341486462</v>
      </c>
      <c r="CS361" s="249">
        <f t="shared" ca="1" si="594"/>
        <v>-0.53745920056099006</v>
      </c>
      <c r="CT361" s="249">
        <f t="shared" ca="1" si="594"/>
        <v>-0.52412544424101926</v>
      </c>
      <c r="CU361" s="249">
        <f t="shared" ca="1" si="594"/>
        <v>-0.50936047599725309</v>
      </c>
      <c r="CV361" s="249">
        <f t="shared" ca="1" si="594"/>
        <v>-0.49740831278629333</v>
      </c>
      <c r="CW361" s="249">
        <f t="shared" ca="1" si="594"/>
        <v>-0.48963285464083939</v>
      </c>
      <c r="CX361" s="249">
        <f t="shared" ca="1" si="594"/>
        <v>-0.48552584558414291</v>
      </c>
      <c r="CY361" s="249">
        <f t="shared" ca="1" si="594"/>
        <v>-0.48433555043706789</v>
      </c>
      <c r="CZ361" s="249">
        <f t="shared" ca="1" si="594"/>
        <v>-0.48086975953011207</v>
      </c>
      <c r="DA361" s="249">
        <f t="shared" ca="1" si="594"/>
        <v>-0.47578328500418571</v>
      </c>
      <c r="DB361" s="249">
        <f t="shared" ca="1" si="594"/>
        <v>-0.46436432811833339</v>
      </c>
      <c r="DC361" s="249">
        <f t="shared" ca="1" si="594"/>
        <v>-0.45265875738675126</v>
      </c>
      <c r="DD361" s="249">
        <f t="shared" ca="1" si="594"/>
        <v>-0.43804595063979851</v>
      </c>
      <c r="DE361" s="249">
        <f t="shared" ca="1" si="594"/>
        <v>-0.42925614377360038</v>
      </c>
      <c r="DF361" s="249">
        <f t="shared" ca="1" si="594"/>
        <v>-0.42160942260053214</v>
      </c>
      <c r="DG361" s="249">
        <f t="shared" ca="1" si="594"/>
        <v>-0.4210243502593094</v>
      </c>
      <c r="DH361" s="249">
        <f t="shared" ca="1" si="594"/>
        <v>-0.41880814534236183</v>
      </c>
      <c r="DI361" s="249">
        <f t="shared" ca="1" si="594"/>
        <v>-0.41815398598362452</v>
      </c>
      <c r="DJ361" s="249">
        <f t="shared" ca="1" si="594"/>
        <v>-0.41104182945948525</v>
      </c>
      <c r="DK361" s="249">
        <f t="shared" ca="1" si="594"/>
        <v>-0.40228834789740697</v>
      </c>
      <c r="DL361" s="249">
        <f t="shared" ca="1" si="594"/>
        <v>-0.38907093733189191</v>
      </c>
      <c r="DM361" s="249">
        <f t="shared" ca="1" si="594"/>
        <v>-0.37784285448064864</v>
      </c>
      <c r="DN361" s="249">
        <f t="shared" ca="1" si="594"/>
        <v>-0.36873547912674809</v>
      </c>
      <c r="DO361" s="249">
        <f t="shared" ca="1" si="594"/>
        <v>-0.36448395208675621</v>
      </c>
      <c r="DP361" s="249">
        <f t="shared" ca="1" si="594"/>
        <v>-0.36385644405909084</v>
      </c>
      <c r="DQ361" s="249">
        <f t="shared" ca="1" si="594"/>
        <v>-0.36359793718080619</v>
      </c>
      <c r="DR361" s="249">
        <f t="shared" ca="1" si="594"/>
        <v>-0.36257081123862034</v>
      </c>
      <c r="DS361" s="249">
        <f t="shared" ca="1" si="594"/>
        <v>-0.35596455876918731</v>
      </c>
      <c r="DT361" s="249">
        <f t="shared" ca="1" si="594"/>
        <v>-0.34749380001600771</v>
      </c>
      <c r="DU361" s="249">
        <f t="shared" ca="1" si="594"/>
        <v>-0.33459644330105426</v>
      </c>
      <c r="DV361" s="249">
        <f t="shared" ca="1" si="594"/>
        <v>-0.32531004095329741</v>
      </c>
      <c r="DW361" s="249">
        <f t="shared" ca="1" si="594"/>
        <v>-0.3166933622270941</v>
      </c>
      <c r="DX361" s="249">
        <f t="shared" ca="1" si="594"/>
        <v>-0.31530390974066236</v>
      </c>
      <c r="DY361" s="249">
        <f t="shared" ca="1" si="594"/>
        <v>-0.3143030618764352</v>
      </c>
      <c r="DZ361" s="249">
        <f t="shared" ca="1" si="594"/>
        <v>-0.31640910929660343</v>
      </c>
      <c r="EA361" s="249">
        <f t="shared" ca="1" si="594"/>
        <v>-0.31375192938753876</v>
      </c>
      <c r="EB361" s="249">
        <f t="shared" ca="1" si="594"/>
        <v>-0.30901212019739011</v>
      </c>
      <c r="EC361" s="249">
        <f t="shared" ca="1" si="594"/>
        <v>-0.29894627294298748</v>
      </c>
      <c r="ED361" s="249">
        <f t="shared" ca="1" si="594"/>
        <v>-0.28843150709388832</v>
      </c>
      <c r="EE361" s="249">
        <f t="shared" ca="1" si="594"/>
        <v>-0.2787819290346279</v>
      </c>
      <c r="EF361" s="249">
        <f t="shared" ref="EF361:GQ361" ca="1" si="595">SUM(EF362:EF498)</f>
        <v>-0.2729352350149627</v>
      </c>
      <c r="EG361" s="249">
        <f t="shared" ca="1" si="595"/>
        <v>-0.27189236520442656</v>
      </c>
      <c r="EH361" s="249">
        <f t="shared" ca="1" si="595"/>
        <v>-0.2726069658019688</v>
      </c>
      <c r="EI361" s="249">
        <f t="shared" ca="1" si="595"/>
        <v>-0.27477148518120825</v>
      </c>
      <c r="EJ361" s="249">
        <f t="shared" ca="1" si="595"/>
        <v>-0.27218318131799552</v>
      </c>
      <c r="EK361" s="249">
        <f t="shared" ca="1" si="595"/>
        <v>-0.2676802019929494</v>
      </c>
      <c r="EL361" s="249">
        <f t="shared" ca="1" si="595"/>
        <v>-0.25714084573772295</v>
      </c>
      <c r="EM361" s="249">
        <f t="shared" ca="1" si="595"/>
        <v>-0.24826596169268672</v>
      </c>
      <c r="EN361" s="249">
        <f t="shared" ca="1" si="595"/>
        <v>-0.23850774224485619</v>
      </c>
      <c r="EO361" s="249">
        <f t="shared" ca="1" si="595"/>
        <v>-0.23552931508911792</v>
      </c>
      <c r="EP361" s="249">
        <f t="shared" ca="1" si="595"/>
        <v>-0.23404988068325364</v>
      </c>
      <c r="EQ361" s="249">
        <f t="shared" ca="1" si="595"/>
        <v>-0.23737260708933988</v>
      </c>
      <c r="ER361" s="249">
        <f t="shared" ca="1" si="595"/>
        <v>-0.23793790670111303</v>
      </c>
      <c r="ES361" s="249">
        <f t="shared" ca="1" si="595"/>
        <v>-0.23711087869726744</v>
      </c>
      <c r="ET361" s="249">
        <f t="shared" ca="1" si="595"/>
        <v>-0.23065904017609157</v>
      </c>
      <c r="EU361" s="249">
        <f t="shared" ca="1" si="595"/>
        <v>-0.22196185482216096</v>
      </c>
      <c r="EV361" s="249">
        <f t="shared" ca="1" si="595"/>
        <v>-0.21226371714463868</v>
      </c>
      <c r="EW361" s="249">
        <f t="shared" ca="1" si="595"/>
        <v>-0.20489010497826776</v>
      </c>
      <c r="EX361" s="249">
        <f t="shared" ca="1" si="595"/>
        <v>-0.20221686511266951</v>
      </c>
      <c r="EY361" s="249">
        <f t="shared" ca="1" si="595"/>
        <v>-0.20252006571440578</v>
      </c>
      <c r="EZ361" s="249">
        <f t="shared" ca="1" si="595"/>
        <v>-0.20611535331332662</v>
      </c>
      <c r="FA361" s="249">
        <f t="shared" ca="1" si="595"/>
        <v>-0.20680236575539832</v>
      </c>
      <c r="FB361" s="249">
        <f t="shared" ca="1" si="595"/>
        <v>-0.20607710096264692</v>
      </c>
      <c r="FC361" s="249">
        <f t="shared" ca="1" si="595"/>
        <v>-0.19877897853237619</v>
      </c>
      <c r="FD361" s="249">
        <f t="shared" ca="1" si="595"/>
        <v>-0.1912092824678607</v>
      </c>
      <c r="FE361" s="249">
        <f t="shared" ca="1" si="595"/>
        <v>-0.18095134497357054</v>
      </c>
      <c r="FF361" s="249">
        <f t="shared" ca="1" si="595"/>
        <v>-0.17616421630145221</v>
      </c>
      <c r="FG361" s="249">
        <f t="shared" ca="1" si="595"/>
        <v>-0.17301146790739938</v>
      </c>
      <c r="FH361" s="249">
        <f t="shared" ca="1" si="595"/>
        <v>-0.17611764890788878</v>
      </c>
      <c r="FI361" s="249">
        <f t="shared" ca="1" si="595"/>
        <v>-0.17822118837064674</v>
      </c>
      <c r="FJ361" s="249">
        <f t="shared" ca="1" si="595"/>
        <v>-0.18086843213305837</v>
      </c>
      <c r="FK361" s="249">
        <f t="shared" ca="1" si="595"/>
        <v>-0.17781720705257029</v>
      </c>
      <c r="FL361" s="249">
        <f t="shared" ca="1" si="595"/>
        <v>-0.17225593153813876</v>
      </c>
      <c r="FM361" s="249">
        <f t="shared" ca="1" si="595"/>
        <v>-0.1629939638194792</v>
      </c>
      <c r="FN361" s="249">
        <f t="shared" ca="1" si="595"/>
        <v>-0.15516692958374559</v>
      </c>
      <c r="FO361" s="249">
        <f t="shared" ca="1" si="595"/>
        <v>-0.14988901594960038</v>
      </c>
      <c r="FP361" s="249">
        <f t="shared" ca="1" si="595"/>
        <v>-0.14921257822240819</v>
      </c>
      <c r="FQ361" s="249">
        <f t="shared" ca="1" si="595"/>
        <v>-0.15200208323892989</v>
      </c>
      <c r="FR361" s="249">
        <f t="shared" ca="1" si="595"/>
        <v>-0.15527470928053647</v>
      </c>
      <c r="FS361" s="249">
        <f t="shared" ca="1" si="595"/>
        <v>-0.15711885912334006</v>
      </c>
      <c r="FT361" s="249">
        <f t="shared" ca="1" si="595"/>
        <v>-0.15400846718044678</v>
      </c>
      <c r="FU361" s="249">
        <f t="shared" ca="1" si="595"/>
        <v>-0.1481214520291694</v>
      </c>
      <c r="FV361" s="249">
        <f t="shared" ca="1" si="595"/>
        <v>-0.13885491885447174</v>
      </c>
      <c r="FW361" s="249">
        <f t="shared" ca="1" si="595"/>
        <v>-0.13217125567614671</v>
      </c>
      <c r="FX361" s="249">
        <f t="shared" ca="1" si="595"/>
        <v>-0.12722578398791892</v>
      </c>
      <c r="FY361" s="249">
        <f t="shared" ca="1" si="595"/>
        <v>-0.1284605046520523</v>
      </c>
      <c r="FZ361" s="249">
        <f t="shared" ca="1" si="595"/>
        <v>-0.13077292277508731</v>
      </c>
      <c r="GA361" s="249">
        <f t="shared" ca="1" si="595"/>
        <v>-0.13543152007676137</v>
      </c>
      <c r="GB361" s="249">
        <f t="shared" ca="1" si="595"/>
        <v>-0.13547782512156628</v>
      </c>
      <c r="GC361" s="249">
        <f t="shared" ca="1" si="595"/>
        <v>-0.13340044334652817</v>
      </c>
      <c r="GD361" s="249">
        <f t="shared" ca="1" si="595"/>
        <v>-0.12553538412431153</v>
      </c>
      <c r="GE361" s="249">
        <f t="shared" ca="1" si="595"/>
        <v>-0.11810082810907589</v>
      </c>
      <c r="GF361" s="249">
        <f t="shared" ca="1" si="595"/>
        <v>-0.11026336997688642</v>
      </c>
      <c r="GG361" s="249">
        <f t="shared" ca="1" si="595"/>
        <v>-0.10789092612836221</v>
      </c>
      <c r="GH361" s="249">
        <f t="shared" ca="1" si="595"/>
        <v>-0.1080909525921613</v>
      </c>
      <c r="GI361" s="249">
        <f t="shared" ca="1" si="595"/>
        <v>-0.11229664549415713</v>
      </c>
      <c r="GJ361" s="249">
        <f t="shared" ca="1" si="595"/>
        <v>-0.11488427582497399</v>
      </c>
      <c r="GK361" s="249">
        <f t="shared" ca="1" si="595"/>
        <v>-0.11549420876204404</v>
      </c>
      <c r="GL361" s="249">
        <f t="shared" ca="1" si="595"/>
        <v>-0.11043499408661508</v>
      </c>
      <c r="GM361" s="249">
        <f t="shared" ca="1" si="595"/>
        <v>-0.10264479032163926</v>
      </c>
      <c r="GN361" s="249">
        <f t="shared" ca="1" si="595"/>
        <v>-9.0749055223669689E-2</v>
      </c>
      <c r="GO361" s="249">
        <f t="shared" ca="1" si="595"/>
        <v>-8.2789620414370435E-2</v>
      </c>
      <c r="GP361" s="249">
        <f t="shared" ca="1" si="595"/>
        <v>-2.368653889067773E-2</v>
      </c>
      <c r="GQ361" s="249">
        <f t="shared" ca="1" si="595"/>
        <v>0.15795045754235584</v>
      </c>
      <c r="GR361" s="249">
        <f t="shared" ref="GR361:JB361" ca="1" si="596">SUM(GR362:GR498)</f>
        <v>0.35625701394729192</v>
      </c>
      <c r="GS361" s="249">
        <f t="shared" ca="1" si="596"/>
        <v>0.50272861941729574</v>
      </c>
      <c r="GT361" s="249">
        <f t="shared" ca="1" si="596"/>
        <v>0.60424523555220311</v>
      </c>
      <c r="GU361" s="249">
        <f t="shared" ca="1" si="596"/>
        <v>0.66992251792761903</v>
      </c>
      <c r="GV361" s="249">
        <f t="shared" ca="1" si="596"/>
        <v>0.70794593612101187</v>
      </c>
      <c r="GW361" s="249">
        <f t="shared" ca="1" si="596"/>
        <v>0.72766695563787243</v>
      </c>
      <c r="GX361" s="249">
        <f t="shared" ca="1" si="596"/>
        <v>0.73117559279621058</v>
      </c>
      <c r="GY361" s="249">
        <f t="shared" ca="1" si="596"/>
        <v>0.72465572945798662</v>
      </c>
      <c r="GZ361" s="249">
        <f t="shared" ca="1" si="596"/>
        <v>0.70956001721179895</v>
      </c>
      <c r="HA361" s="249">
        <f t="shared" ca="1" si="596"/>
        <v>0.69195984444634551</v>
      </c>
      <c r="HB361" s="249">
        <f t="shared" ca="1" si="596"/>
        <v>0.67482752921038403</v>
      </c>
      <c r="HC361" s="249">
        <f t="shared" ca="1" si="596"/>
        <v>0.66147780148324686</v>
      </c>
      <c r="HD361" s="249">
        <f t="shared" ca="1" si="596"/>
        <v>0.65326687199648004</v>
      </c>
      <c r="HE361" s="249">
        <f t="shared" ca="1" si="596"/>
        <v>0.64728302586538067</v>
      </c>
      <c r="HF361" s="249">
        <f t="shared" ca="1" si="596"/>
        <v>0.64319362855938222</v>
      </c>
      <c r="HG361" s="249">
        <f t="shared" ca="1" si="596"/>
        <v>0.63462258224085011</v>
      </c>
      <c r="HH361" s="249">
        <f t="shared" ca="1" si="596"/>
        <v>0.62454618836764408</v>
      </c>
      <c r="HI361" s="249">
        <f t="shared" ca="1" si="596"/>
        <v>0.60821717340780945</v>
      </c>
      <c r="HJ361" s="249">
        <f t="shared" ca="1" si="596"/>
        <v>0.59404632592845097</v>
      </c>
      <c r="HK361" s="249">
        <f t="shared" ca="1" si="596"/>
        <v>0.57837628688091169</v>
      </c>
      <c r="HL361" s="249">
        <f t="shared" ca="1" si="596"/>
        <v>0.57029607296263407</v>
      </c>
      <c r="HM361" s="249">
        <f t="shared" ca="1" si="596"/>
        <v>0.56294013501138274</v>
      </c>
      <c r="HN361" s="249">
        <f t="shared" ca="1" si="596"/>
        <v>0.56151873333575342</v>
      </c>
      <c r="HO361" s="249">
        <f t="shared" ca="1" si="596"/>
        <v>0.55651574371591994</v>
      </c>
      <c r="HP361" s="249">
        <f t="shared" ca="1" si="596"/>
        <v>0.5512463392337611</v>
      </c>
      <c r="HQ361" s="249">
        <f t="shared" ca="1" si="596"/>
        <v>0.53952699862218545</v>
      </c>
      <c r="HR361" s="249">
        <f t="shared" ca="1" si="596"/>
        <v>0.52632165124390118</v>
      </c>
      <c r="HS361" s="249">
        <f t="shared" ca="1" si="596"/>
        <v>0.51154048315015632</v>
      </c>
      <c r="HT361" s="249">
        <f t="shared" ca="1" si="596"/>
        <v>0.49934766795107971</v>
      </c>
      <c r="HU361" s="249">
        <f t="shared" ca="1" si="596"/>
        <v>0.49192977479667388</v>
      </c>
      <c r="HV361" s="249">
        <f t="shared" ca="1" si="596"/>
        <v>0.48722503873152068</v>
      </c>
      <c r="HW361" s="249">
        <f t="shared" ca="1" si="596"/>
        <v>0.48671996148151725</v>
      </c>
      <c r="HX361" s="249">
        <f t="shared" ca="1" si="596"/>
        <v>0.48237887816164038</v>
      </c>
      <c r="HY361" s="249">
        <f t="shared" ca="1" si="596"/>
        <v>0.4781943048833035</v>
      </c>
      <c r="HZ361" s="249">
        <f t="shared" ca="1" si="596"/>
        <v>0.46576136059106582</v>
      </c>
      <c r="IA361" s="249">
        <f t="shared" ca="1" si="596"/>
        <v>0.45501222179215356</v>
      </c>
      <c r="IB361" s="249">
        <f t="shared" ca="1" si="596"/>
        <v>0.43942614715212658</v>
      </c>
      <c r="IC361" s="249">
        <f t="shared" ca="1" si="596"/>
        <v>0.43145736549967789</v>
      </c>
      <c r="ID361" s="249">
        <f t="shared" ca="1" si="596"/>
        <v>0.42307082826873921</v>
      </c>
      <c r="IE361" s="249">
        <f t="shared" ca="1" si="596"/>
        <v>0.47235251291698277</v>
      </c>
      <c r="IF361" s="249">
        <f t="shared" ca="1" si="596"/>
        <v>0.42043522921752241</v>
      </c>
      <c r="IG361" s="249">
        <f t="shared" ca="1" si="596"/>
        <v>0.41980381672985578</v>
      </c>
      <c r="IH361" s="249">
        <f t="shared" ca="1" si="596"/>
        <v>0.41288944682236883</v>
      </c>
      <c r="II361" s="249">
        <f t="shared" ca="1" si="596"/>
        <v>0.40359738532587563</v>
      </c>
      <c r="IJ361" s="249">
        <f t="shared" ca="1" si="596"/>
        <v>0.39115080499841187</v>
      </c>
      <c r="IK361" s="249">
        <f t="shared" ca="1" si="596"/>
        <v>0.37882821302803404</v>
      </c>
      <c r="IL361" s="249">
        <f t="shared" ca="1" si="596"/>
        <v>0.37100687268392946</v>
      </c>
      <c r="IM361" s="249">
        <f t="shared" ca="1" si="596"/>
        <v>0.36521784972112564</v>
      </c>
      <c r="IN361" s="249">
        <f t="shared" ca="1" si="596"/>
        <v>0.36622190465988336</v>
      </c>
      <c r="IO361" s="249">
        <f t="shared" ca="1" si="596"/>
        <v>0.36420962851921113</v>
      </c>
      <c r="IP361" s="249">
        <f t="shared" ca="1" si="596"/>
        <v>0.36487615207162294</v>
      </c>
      <c r="IQ361" s="249">
        <f t="shared" ca="1" si="596"/>
        <v>0.35663918121476318</v>
      </c>
      <c r="IR361" s="249">
        <f t="shared" ca="1" si="596"/>
        <v>0.34952910863949432</v>
      </c>
      <c r="IS361" s="249">
        <f t="shared" ca="1" si="596"/>
        <v>0.33557629649754944</v>
      </c>
      <c r="IT361" s="249">
        <f t="shared" ca="1" si="596"/>
        <v>0.32680259644568987</v>
      </c>
      <c r="IU361" s="249">
        <f t="shared" ca="1" si="596"/>
        <v>0.31829695495745491</v>
      </c>
      <c r="IV361" s="249">
        <f t="shared" ca="1" si="596"/>
        <v>0.31587566249105231</v>
      </c>
      <c r="IW361" s="249">
        <f t="shared" ca="1" si="596"/>
        <v>0.31701466411161072</v>
      </c>
      <c r="IX361" s="249">
        <f t="shared" ca="1" si="596"/>
        <v>0.31538625854073238</v>
      </c>
      <c r="IY361" s="249">
        <f t="shared" ca="1" si="596"/>
        <v>0.31865535711576015</v>
      </c>
      <c r="IZ361" s="249">
        <f t="shared" ca="1" si="596"/>
        <v>0.30428147937496969</v>
      </c>
      <c r="JA361" s="249">
        <f t="shared" ca="1" si="596"/>
        <v>0.31179935378460172</v>
      </c>
      <c r="JB361" s="249">
        <f t="shared" ca="1" si="596"/>
        <v>0.22252901963691921</v>
      </c>
    </row>
    <row r="362" spans="1:262">
      <c r="B362" s="248">
        <v>1</v>
      </c>
      <c r="C362" s="247">
        <f>0+Div_Nt_load2</f>
        <v>1.953125E-5</v>
      </c>
      <c r="D362" s="244">
        <f t="shared" ref="D362:D425" ca="1" si="597">Vo_set2+E362</f>
        <v>80.149916769797017</v>
      </c>
      <c r="E362" s="243">
        <f ca="1">G361</f>
        <v>0.14991676979702107</v>
      </c>
      <c r="F362" s="242">
        <v>1</v>
      </c>
      <c r="G362" s="240">
        <f ca="1">2*IMREAL(K101)*COS(2*PI()*B101*1/Nt_load2)-2*IMAGINARY(K101)*SIN(2*PI()*B101*1/Nt_load2)</f>
        <v>0.40113404639105416</v>
      </c>
      <c r="H362" s="240">
        <f t="shared" ref="H362:H425" ca="1" si="598">2*IMREAL(K101)*COS(2*PI()*B101*2/Nt_load2)-2*IMAGINARY(K101)*SIN(2*PI()*B101*2/Nt_load2)</f>
        <v>0.39487724069352048</v>
      </c>
      <c r="I362" s="240">
        <f t="shared" ref="I362:I425" ca="1" si="599">2*IMREAL(K101)*COS(2*PI()*B101*3/Nt_load2)-2*IMAGINARY(K101)*SIN(2*PI()*B101*3/Nt_load2)</f>
        <v>0.38838257571160406</v>
      </c>
      <c r="J362" s="240">
        <f t="shared" ref="J362:J425" ca="1" si="600">2*IMREAL(K101)*COS(2*PI()*B101*4/Nt_load2)-2*IMAGINARY(K101)*SIN(2*PI()*B101*4/Nt_load2)</f>
        <v>0.38165396358863884</v>
      </c>
      <c r="K362" s="240">
        <f t="shared" ref="K362:K425" ca="1" si="601">2*IMREAL(K101)*COS(2*PI()*B101*5/Nt_load2)-2*IMAGINARY(K101)*SIN(2*PI()*B101*5/Nt_load2)</f>
        <v>0.37469545738896876</v>
      </c>
      <c r="L362" s="240">
        <f t="shared" ref="L362:L425" ca="1" si="602">2*IMREAL(K101)*COS(2*PI()*B101*6/Nt_load2)-2*IMAGINARY(K101)*SIN(2*PI()*B101*6/Nt_load2)</f>
        <v>0.36751124865653317</v>
      </c>
      <c r="M362" s="240">
        <f t="shared" ref="M362:M425" ca="1" si="603">2*IMREAL(K101)*COS(2*PI()*B101*7/Nt_load2)-2*IMAGINARY(K101)*SIN(2*PI()*B101*7/Nt_load2)</f>
        <v>0.36010566489003754</v>
      </c>
      <c r="N362" s="240">
        <f t="shared" ref="N362:N425" ca="1" si="604">2*IMREAL(K101)*COS(2*PI()*B101*8/Nt_load2)-2*IMAGINARY(K101)*SIN(2*PI()*B101*8/Nt_load2)</f>
        <v>0.35248316693623027</v>
      </c>
      <c r="O362" s="240">
        <f t="shared" ref="O362:O425" ca="1" si="605">2*IMREAL(K101)*COS(2*PI()*B101*9/Nt_load2)-2*IMAGINARY(K101)*SIN(2*PI()*B101*9/Nt_load2)</f>
        <v>0.34464834630285524</v>
      </c>
      <c r="P362" s="240">
        <f t="shared" ref="P362:P425" ca="1" si="606">2*IMREAL(K101)*COS(2*PI()*B101*10/Nt_load2)-2*IMAGINARY(K101)*SIN(2*PI()*B101*10/Nt_load2)</f>
        <v>0.33660592239289899</v>
      </c>
      <c r="Q362" s="240">
        <f t="shared" ref="Q362:Q425" ca="1" si="607">2*IMREAL(K101)*COS(2*PI()*B101*11/Nt_load2)-2*IMAGINARY(K101)*SIN(2*PI()*B101*11/Nt_load2)</f>
        <v>0.32836073966179946</v>
      </c>
      <c r="R362" s="240">
        <f t="shared" ref="R362:R425" ca="1" si="608">2*IMREAL(K101)*COS(2*PI()*B101*12/Nt_load2)-2*IMAGINARY(K101)*SIN(2*PI()*B101*12/Nt_load2)</f>
        <v>0.31991776469932653</v>
      </c>
      <c r="S362" s="240">
        <f t="shared" ref="S362:S425" ca="1" si="609">2*IMREAL(K101)*COS(2*PI()*B101*13/Nt_load2)-2*IMAGINARY(K101)*SIN(2*PI()*B101*13/Nt_load2)</f>
        <v>0.31128208323789441</v>
      </c>
      <c r="T362" s="240">
        <f t="shared" ref="T362:T425" ca="1" si="610">2*IMREAL(K101)*COS(2*PI()*B101*14/Nt_load2)-2*IMAGINARY(K101)*SIN(2*PI()*B101*14/Nt_load2)</f>
        <v>0.30245889708910667</v>
      </c>
      <c r="U362" s="241">
        <f t="shared" ref="U362:U425" ca="1" si="611">2*IMREAL(K101)*COS(2*PI()*B101*15/Nt_load2)-2*IMAGINARY(K101)*SIN(2*PI()*B101*15/Nt_load2)</f>
        <v>0.29345352101037903</v>
      </c>
      <c r="V362" s="240">
        <f t="shared" ref="V362:V425" ca="1" si="612">2*IMREAL(K101)*COS(2*PI()*B101*16/Nt_load2)-2*IMAGINARY(K101)*SIN(2*PI()*B101*16/Nt_load2)</f>
        <v>0.2842713795035286</v>
      </c>
      <c r="W362" s="240">
        <f t="shared" ref="W362:W425" ca="1" si="613">2*IMREAL(K101)*COS(2*PI()*B101*17/Nt_load2)-2*IMAGINARY(K101)*SIN(2*PI()*B101*17/Nt_load2)</f>
        <v>0.27491800354725682</v>
      </c>
      <c r="X362" s="240">
        <f t="shared" ref="X362:X425" ca="1" si="614">2*IMREAL(K101)*COS(2*PI()*B101*18/Nt_load2)-2*IMAGINARY(K101)*SIN(2*PI()*B101*18/Nt_load2)</f>
        <v>0.26539902726549441</v>
      </c>
      <c r="Y362" s="240">
        <f t="shared" ref="Y362:Y425" ca="1" si="615">2*IMREAL(K101)*COS(2*PI()*B101*19/Nt_load2)-2*IMAGINARY(K101)*SIN(2*PI()*B101*19/Nt_load2)</f>
        <v>0.25572018453361617</v>
      </c>
      <c r="Z362" s="240">
        <f t="shared" ref="Z362:Z425" ca="1" si="616">2*IMREAL(K101)*COS(2*PI()*B101*20/Nt_load2)-2*IMAGINARY(K101)*SIN(2*PI()*B101*20/Nt_load2)</f>
        <v>0.24588730552456844</v>
      </c>
      <c r="AA362" s="240">
        <f t="shared" ref="AA362:AA425" ca="1" si="617">2*IMREAL(K101)*COS(2*PI()*B101*21/Nt_load2)-2*IMAGINARY(K101)*SIN(2*PI()*B101*21/Nt_load2)</f>
        <v>0.23590631319699124</v>
      </c>
      <c r="AB362" s="240">
        <f t="shared" ref="AB362:AB425" ca="1" si="618">2*IMREAL(K101)*COS(2*PI()*B101*22/Nt_load2)-2*IMAGINARY(K101)*SIN(2*PI()*B101*22/Nt_load2)</f>
        <v>0.22578321972744941</v>
      </c>
      <c r="AC362" s="240">
        <f t="shared" ref="AC362:AC425" ca="1" si="619">2*IMREAL(K101)*COS(2*PI()*B101*23/Nt_load2)-2*IMAGINARY(K101)*SIN(2*PI()*B101*23/Nt_load2)</f>
        <v>0.21552412288892214</v>
      </c>
      <c r="AD362" s="240">
        <f t="shared" ref="AD362:AD425" ca="1" si="620">2*IMREAL(K101)*COS(2*PI()*B101*24/Nt_load2)-2*IMAGINARY(K101)*SIN(2*PI()*B101*24/Nt_load2)</f>
        <v>0.20513520237773258</v>
      </c>
      <c r="AE362" s="240">
        <f t="shared" ref="AE362:AE425" ca="1" si="621">2*IMREAL(K101)*COS(2*PI()*B101*25/Nt_load2)-2*IMAGINARY(K101)*SIN(2*PI()*B101*25/Nt_load2)</f>
        <v>0.19462271609112999</v>
      </c>
      <c r="AF362" s="240">
        <f t="shared" ref="AF362:AF425" ca="1" si="622">2*IMREAL(K101)*COS(2*PI()*B101*26/Nt_load2)-2*IMAGINARY(K101)*SIN(2*PI()*B101*26/Nt_load2)</f>
        <v>0.1839929963577662</v>
      </c>
      <c r="AG362" s="240">
        <f t="shared" ref="AG362:AG425" ca="1" si="623">2*IMREAL(K101)*COS(2*PI()*B101*27/Nt_load2)-2*IMAGINARY(K101)*SIN(2*PI()*B101*27/Nt_load2)</f>
        <v>0.17325244612333773</v>
      </c>
      <c r="AH362" s="240">
        <f t="shared" ref="AH362:AH425" ca="1" si="624">2*IMREAL(K101)*COS(2*PI()*B101*28/Nt_load2)-2*IMAGINARY(K101)*SIN(2*PI()*B101*28/Nt_load2)</f>
        <v>0.1624075350936908</v>
      </c>
      <c r="AI362" s="240">
        <f t="shared" ref="AI362:AI425" ca="1" si="625">2*IMREAL(K101)*COS(2*PI()*B101*29/Nt_load2)-2*IMAGINARY(K101)*SIN(2*PI()*B101*29/Nt_load2)</f>
        <v>0.15146479583771227</v>
      </c>
      <c r="AJ362" s="240">
        <f t="shared" ref="AJ362:AJ425" ca="1" si="626">2*IMREAL(K101)*COS(2*PI()*B101*30/Nt_load2)-2*IMAGINARY(K101)*SIN(2*PI()*B101*30/Nt_load2)</f>
        <v>0.14043081985235467</v>
      </c>
      <c r="AK362" s="240">
        <f t="shared" ref="AK362:AK425" ca="1" si="627">2*IMREAL(K101)*COS(2*PI()*B101*31/Nt_load2)-2*IMAGINARY(K101)*SIN(2*PI()*B101*31/Nt_load2)</f>
        <v>0.12931225359216461</v>
      </c>
      <c r="AL362" s="240">
        <f t="shared" ref="AL362:AL425" ca="1" si="628">2*IMREAL(K101)*COS(2*PI()*B101*32/Nt_load2)-2*IMAGINARY(K101)*SIN(2*PI()*B101*32/Nt_load2)</f>
        <v>0.11811579446570719</v>
      </c>
      <c r="AM362" s="240">
        <f t="shared" ref="AM362:AM425" ca="1" si="629">2*IMREAL(K101)*COS(2*PI()*B101*33/Nt_load2)-2*IMAGINARY(K101)*SIN(2*PI()*B101*33/Nt_load2)</f>
        <v>0.10684818680129762</v>
      </c>
      <c r="AN362" s="240">
        <f t="shared" ref="AN362:AN425" ca="1" si="630">2*IMREAL(K101)*COS(2*PI()*B101*34/Nt_load2)-2*IMAGINARY(K101)*SIN(2*PI()*B101*34/Nt_load2)</f>
        <v>9.5516217784470003E-2</v>
      </c>
      <c r="AO362" s="240">
        <f t="shared" ref="AO362:AO425" ca="1" si="631">2*IMREAL(K101)*COS(2*PI()*B101*35/Nt_load2)-2*IMAGINARY(K101)*SIN(2*PI()*B101*35/Nt_load2)</f>
        <v>8.412671336963054E-2</v>
      </c>
      <c r="AP362" s="240">
        <f t="shared" ref="AP362:AP425" ca="1" si="632">2*IMREAL(K101)*COS(2*PI()*B101*36/Nt_load2)-2*IMAGINARY(K101)*SIN(2*PI()*B101*36/Nt_load2)</f>
        <v>7.2686534168357519E-2</v>
      </c>
      <c r="AQ362" s="240">
        <f t="shared" ref="AQ362:AQ425" ca="1" si="633">2*IMREAL(K101)*COS(2*PI()*B101*37/Nt_load2)-2*IMAGINARY(K101)*SIN(2*PI()*B101*37/Nt_load2)</f>
        <v>6.1202571316826132E-2</v>
      </c>
      <c r="AR362" s="240">
        <f t="shared" ref="AR362:AR425" ca="1" si="634">2*IMREAL(K101)*COS(2*PI()*B101*38/Nt_load2)-2*IMAGINARY(K101)*SIN(2*PI()*B101*38/Nt_load2)</f>
        <v>4.9681742324845096E-2</v>
      </c>
      <c r="AS362" s="240">
        <f t="shared" ref="AS362:AS425" ca="1" si="635">2*IMREAL(K101)*COS(2*PI()*B101*39/Nt_load2)-2*IMAGINARY(K101)*SIN(2*PI()*B101*39/Nt_load2)</f>
        <v>3.813098690900743E-2</v>
      </c>
      <c r="AT362" s="240">
        <f t="shared" ref="AT362:AT425" ca="1" si="636">2*IMREAL(K101)*COS(2*PI()*B101*40/Nt_load2)-2*IMAGINARY(K101)*SIN(2*PI()*B101*40/Nt_load2)</f>
        <v>2.6557262812465288E-2</v>
      </c>
      <c r="AU362" s="240">
        <f t="shared" ref="AU362:AU425" ca="1" si="637">2*IMREAL(K101)*COS(2*PI()*B101*41/Nt_load2)-2*IMAGINARY(K101)*SIN(2*PI()*B101*41/Nt_load2)</f>
        <v>1.4967541613844948E-2</v>
      </c>
      <c r="AV362" s="240">
        <f t="shared" ref="AV362:AV425" ca="1" si="638">2*IMREAL(K101)*COS(2*PI()*B101*42/Nt_load2)-2*IMAGINARY(K101)*SIN(2*PI()*B101*42/Nt_load2)</f>
        <v>3.3688045278287559E-3</v>
      </c>
      <c r="AW362" s="240">
        <f t="shared" ref="AW362:AW425" ca="1" si="639">2*IMREAL(K101)*COS(2*PI()*B101*43/Nt_load2)-2*IMAGINARY(K101)*SIN(2*PI()*B101*43/Nt_load2)</f>
        <v>-8.2319618000671335E-3</v>
      </c>
      <c r="AX362" s="240">
        <f t="shared" ref="AX362:AX425" ca="1" si="640">2*IMREAL(K101)*COS(2*PI()*B101*44/Nt_load2)-2*IMAGINARY(K101)*SIN(2*PI()*B101*44/Nt_load2)</f>
        <v>-1.9827769501987585E-2</v>
      </c>
      <c r="AY362" s="240">
        <f t="shared" ref="AY362:AY425" ca="1" si="641">2*IMREAL(K101)*COS(2*PI()*B101*45/Nt_load2)-2*IMAGINARY(K101)*SIN(2*PI()*B101*45/Nt_load2)</f>
        <v>-3.1411633696968227E-2</v>
      </c>
      <c r="AZ362" s="240">
        <f t="shared" ref="AZ362:AZ425" ca="1" si="642">2*IMREAL(K101)*COS(2*PI()*B101*46/Nt_load2)-2*IMAGINARY(K101)*SIN(2*PI()*B101*46/Nt_load2)</f>
        <v>-4.297657669836627E-2</v>
      </c>
      <c r="BA362" s="240">
        <f t="shared" ref="BA362:BA425" ca="1" si="643">2*IMREAL(K101)*COS(2*PI()*B101*47/Nt_load2)-2*IMAGINARY(K101)*SIN(2*PI()*B101*47/Nt_load2)</f>
        <v>-5.4515632216959098E-2</v>
      </c>
      <c r="BB362" s="240">
        <f t="shared" ref="BB362:BB425" ca="1" si="644">2*IMREAL(K101)*COS(2*PI()*B101*48/Nt_load2)-2*IMAGINARY(K101)*SIN(2*PI()*B101*48/Nt_load2)</f>
        <v>-6.6021849557175077E-2</v>
      </c>
      <c r="BC362" s="240">
        <f t="shared" ref="BC362:BC425" ca="1" si="645">2*IMREAL(K101)*COS(2*PI()*B101*49/Nt_load2)-2*IMAGINARY(K101)*SIN(2*PI()*B101*49/Nt_load2)</f>
        <v>-7.7488297803933792E-2</v>
      </c>
      <c r="BD362" s="240">
        <f t="shared" ref="BD362:BD425" ca="1" si="646">2*IMREAL(K101)*COS(2*PI()*B101*50/Nt_load2)-2*IMAGINARY(K101)*SIN(2*PI()*B101*50/Nt_load2)</f>
        <v>-8.8908069997569589E-2</v>
      </c>
      <c r="BE362" s="240">
        <f t="shared" ref="BE362:BE425" ca="1" si="647">2*IMREAL(K101)*COS(2*PI()*B101*51/Nt_load2)-2*IMAGINARY(K101)*SIN(2*PI()*B101*51/Nt_load2)</f>
        <v>-0.10027428729432564</v>
      </c>
      <c r="BF362" s="240">
        <f t="shared" ref="BF362:BF425" ca="1" si="648">2*IMREAL(K101)*COS(2*PI()*B101*52/Nt_load2)-2*IMAGINARY(K101)*SIN(2*PI()*B101*52/Nt_load2)</f>
        <v>-0.11158010310991276</v>
      </c>
      <c r="BG362" s="240">
        <f t="shared" ref="BG362:BG425" ca="1" si="649">2*IMREAL(K101)*COS(2*PI()*B101*53/Nt_load2)-2*IMAGINARY(K101)*SIN(2*PI()*B101*53/Nt_load2)</f>
        <v>-0.12281870724363518</v>
      </c>
      <c r="BH362" s="240">
        <f t="shared" ref="BH362:BH425" ca="1" si="650">2*IMREAL(K101)*COS(2*PI()*B101*54/Nt_load2)-2*IMAGINARY(K101)*SIN(2*PI()*B101*54/Nt_load2)</f>
        <v>-0.13398332998060131</v>
      </c>
      <c r="BI362" s="240">
        <f t="shared" ref="BI362:BI425" ca="1" si="651">2*IMREAL(K101)*COS(2*PI()*B101*55/Nt_load2)-2*IMAGINARY(K101)*SIN(2*PI()*B101*55/Nt_load2)</f>
        <v>-0.14506724616954661</v>
      </c>
      <c r="BJ362" s="240">
        <f t="shared" ref="BJ362:BJ425" ca="1" si="652">2*IMREAL(K101)*COS(2*PI()*B101*56/Nt_load2)-2*IMAGINARY(K101)*SIN(2*PI()*B101*56/Nt_load2)</f>
        <v>-0.15606377927381299</v>
      </c>
      <c r="BK362" s="240">
        <f t="shared" ref="BK362:BK425" ca="1" si="653">2*IMREAL(K101)*COS(2*PI()*B101*57/Nt_load2)-2*IMAGINARY(K101)*SIN(2*PI()*B101*57/Nt_load2)</f>
        <v>-0.16696630539304541</v>
      </c>
      <c r="BL362" s="240">
        <f t="shared" ref="BL362:BL425" ca="1" si="654">2*IMREAL(K101)*COS(2*PI()*B101*58/Nt_load2)-2*IMAGINARY(K101)*SIN(2*PI()*B101*58/Nt_load2)</f>
        <v>-0.17776825725318146</v>
      </c>
      <c r="BM362" s="240">
        <f t="shared" ref="BM362:BM425" ca="1" si="655">2*IMREAL(K101)*COS(2*PI()*B101*59/Nt_load2)-2*IMAGINARY(K101)*SIN(2*PI()*B101*59/Nt_load2)</f>
        <v>-0.18846312816233135</v>
      </c>
      <c r="BN362" s="240">
        <f t="shared" ref="BN362:BN425" ca="1" si="656">2*IMREAL(K101)*COS(2*PI()*B101*60/Nt_load2)-2*IMAGINARY(K101)*SIN(2*PI()*B101*60/Nt_load2)</f>
        <v>-0.1990444759301665</v>
      </c>
      <c r="BO362" s="240">
        <f t="shared" ref="BO362:BO425" ca="1" si="657">2*IMREAL(K101)*COS(2*PI()*B101*61/Nt_load2)-2*IMAGINARY(K101)*SIN(2*PI()*B101*61/Nt_load2)</f>
        <v>-0.20950592674845381</v>
      </c>
      <c r="BP362" s="240">
        <f t="shared" ref="BP362:BP425" ca="1" si="658">2*IMREAL(K101)*COS(2*PI()*B101*62/Nt_load2)-2*IMAGINARY(K101)*SIN(2*PI()*B101*62/Nt_load2)</f>
        <v>-0.21984117903039893</v>
      </c>
      <c r="BQ362" s="240">
        <f t="shared" ref="BQ362:BQ425" ca="1" si="659">2*IMREAL(K101)*COS(2*PI()*B101*63/Nt_load2)-2*IMAGINARY(K101)*SIN(2*PI()*B101*63/Nt_load2)</f>
        <v>-0.23004400720648735</v>
      </c>
      <c r="BR362" s="240">
        <f t="shared" ref="BR362:BR425" ca="1" si="660">2*IMREAL(K101)*COS(2*PI()*B101*64/Nt_load2)-2*IMAGINARY(K101)*SIN(2*PI()*B101*64/Nt_load2)</f>
        <v>-0.24010826547453398</v>
      </c>
      <c r="BS362" s="240">
        <f t="shared" ref="BS362:BS425" ca="1" si="661">2*IMREAL(K101)*COS(2*PI()*B101*65/Nt_load2)-2*IMAGINARY(K101)*SIN(2*PI()*B101*65/Nt_load2)</f>
        <v>-0.25002789150168508</v>
      </c>
      <c r="BT362" s="240">
        <f t="shared" ref="BT362:BT425" ca="1" si="662">2*IMREAL(K101)*COS(2*PI()*B101*66/Nt_load2)-2*IMAGINARY(K101)*SIN(2*PI()*B101*66/Nt_load2)</f>
        <v>-0.25979691007614075</v>
      </c>
      <c r="BU362" s="240">
        <f t="shared" ref="BU362:BU425" ca="1" si="663">2*IMREAL(K101)*COS(2*PI()*B101*67/Nt_load2)-2*IMAGINARY(K101)*SIN(2*PI()*B101*67/Nt_load2)</f>
        <v>-0.26940943670639855</v>
      </c>
      <c r="BV362" s="240">
        <f t="shared" ref="BV362:BV425" ca="1" si="664">2*IMREAL(K101)*COS(2*PI()*B101*68/Nt_load2)-2*IMAGINARY(K101)*SIN(2*PI()*B101*68/Nt_load2)</f>
        <v>-0.27885968116585225</v>
      </c>
      <c r="BW362" s="240">
        <f t="shared" ref="BW362:BW425" ca="1" si="665">2*IMREAL(K101)*COS(2*PI()*B101*69/Nt_load2)-2*IMAGINARY(K101)*SIN(2*PI()*B101*69/Nt_load2)</f>
        <v>-0.28814195098060663</v>
      </c>
      <c r="BX362" s="240">
        <f t="shared" ref="BX362:BX425" ca="1" si="666">2*IMREAL(K101)*COS(2*PI()*B101*70/Nt_load2)-2*IMAGINARY(K101)*SIN(2*PI()*B101*70/Nt_load2)</f>
        <v>-0.29725065485841184</v>
      </c>
      <c r="BY362" s="240">
        <f t="shared" ref="BY362:BY425" ca="1" si="667">2*IMREAL(K101)*COS(2*PI()*B101*71/Nt_load2)-2*IMAGINARY(K101)*SIN(2*PI()*B101*71/Nt_load2)</f>
        <v>-0.30618030605664831</v>
      </c>
      <c r="BZ362" s="240">
        <f t="shared" ref="BZ362:BZ425" ca="1" si="668">2*IMREAL(K101)*COS(2*PI()*B101*72/Nt_load2)-2*IMAGINARY(K101)*SIN(2*PI()*B101*72/Nt_load2)</f>
        <v>-0.31492552568733523</v>
      </c>
      <c r="CA362" s="240">
        <f t="shared" ref="CA362:CA425" ca="1" si="669">2*IMREAL(K101)*COS(2*PI()*B101*73/Nt_load2)-2*IMAGINARY(K101)*SIN(2*PI()*B101*73/Nt_load2)</f>
        <v>-0.32348104595717203</v>
      </c>
      <c r="CB362" s="240">
        <f t="shared" ref="CB362:CB425" ca="1" si="670">2*IMREAL(K101)*COS(2*PI()*B101*74/Nt_load2)-2*IMAGINARY(K101)*SIN(2*PI()*B101*74/Nt_load2)</f>
        <v>-0.33184171334065959</v>
      </c>
      <c r="CC362" s="240">
        <f t="shared" ref="CC362:CC425" ca="1" si="671">2*IMREAL(K101)*COS(2*PI()*B101*75/Nt_load2)-2*IMAGINARY(K101)*SIN(2*PI()*B101*75/Nt_load2)</f>
        <v>-0.34000249168439167</v>
      </c>
      <c r="CD362" s="240">
        <f t="shared" ref="CD362:CD425" ca="1" si="672">2*IMREAL(K101)*COS(2*PI()*B101*76/Nt_load2)-2*IMAGINARY(K101)*SIN(2*PI()*B101*76/Nt_load2)</f>
        <v>-0.347958465240645</v>
      </c>
      <c r="CE362" s="240">
        <f t="shared" ref="CE362:CE425" ca="1" si="673">2*IMREAL(K101)*COS(2*PI()*B101*77/Nt_load2)-2*IMAGINARY(K101)*SIN(2*PI()*B101*77/Nt_load2)</f>
        <v>-0.35570484162844257</v>
      </c>
      <c r="CF362" s="240">
        <f t="shared" ref="CF362:CF425" ca="1" si="674">2*IMREAL(K101)*COS(2*PI()*B101*78/Nt_load2)-2*IMAGINARY(K101)*SIN(2*PI()*B101*78/Nt_load2)</f>
        <v>-0.36323695472030382</v>
      </c>
      <c r="CG362" s="240">
        <f t="shared" ref="CG362:CG425" ca="1" si="675">2*IMREAL(K101)*COS(2*PI()*B101*79/Nt_load2)-2*IMAGINARY(K101)*SIN(2*PI()*B101*79/Nt_load2)</f>
        <v>-0.37055026745294617</v>
      </c>
      <c r="CH362" s="240">
        <f t="shared" ref="CH362:CH425" ca="1" si="676">2*IMREAL(K101)*COS(2*PI()*B101*80/Nt_load2)-2*IMAGINARY(K101)*SIN(2*PI()*B101*80/Nt_load2)</f>
        <v>-0.37764037456024169</v>
      </c>
      <c r="CI362" s="240">
        <f t="shared" ref="CI362:CI425" ca="1" si="677">2*IMREAL(K101)*COS(2*PI()*B101*81/Nt_load2)-2*IMAGINARY(K101)*SIN(2*PI()*B101*81/Nt_load2)</f>
        <v>-0.38450300522678538</v>
      </c>
      <c r="CJ362" s="240">
        <f t="shared" ref="CJ362:CJ425" ca="1" si="678">2*IMREAL(K101)*COS(2*PI()*B101*82/Nt_load2)-2*IMAGINARY(K101)*SIN(2*PI()*B101*82/Nt_load2)</f>
        <v>-0.39113402566047373</v>
      </c>
      <c r="CK362" s="240">
        <f t="shared" ref="CK362:CK425" ca="1" si="679">2*IMREAL(K101)*COS(2*PI()*B101*83/Nt_load2)-2*IMAGINARY(K101)*SIN(2*PI()*B101*83/Nt_load2)</f>
        <v>-0.39752944158254766</v>
      </c>
      <c r="CL362" s="240">
        <f t="shared" ref="CL362:CL425" ca="1" si="680">2*IMREAL(K101)*COS(2*PI()*B101*84/Nt_load2)-2*IMAGINARY(K101)*SIN(2*PI()*B101*84/Nt_load2)</f>
        <v>-0.40368540063359537</v>
      </c>
      <c r="CM362" s="240">
        <f t="shared" ref="CM362:CM425" ca="1" si="681">2*IMREAL(K101)*COS(2*PI()*B101*85/Nt_load2)-2*IMAGINARY(K101)*SIN(2*PI()*B101*85/Nt_load2)</f>
        <v>-0.40959819469407077</v>
      </c>
      <c r="CN362" s="240">
        <f t="shared" ref="CN362:CN425" ca="1" si="682">2*IMREAL(K101)*COS(2*PI()*B101*86/Nt_load2)-2*IMAGINARY(K101)*SIN(2*PI()*B101*86/Nt_load2)</f>
        <v>-0.41526426211792555</v>
      </c>
      <c r="CO362" s="240">
        <f t="shared" ref="CO362:CO425" ca="1" si="683">2*IMREAL(K101)*COS(2*PI()*B101*87/Nt_load2)-2*IMAGINARY(K101)*SIN(2*PI()*B101*87/Nt_load2)</f>
        <v>-0.42068018987801126</v>
      </c>
      <c r="CP362" s="240">
        <f t="shared" ref="CP362:CP425" ca="1" si="684">2*IMREAL(K101)*COS(2*PI()*B101*88/Nt_load2)-2*IMAGINARY(K101)*SIN(2*PI()*B101*88/Nt_load2)</f>
        <v>-0.42584271562195997</v>
      </c>
      <c r="CQ362" s="240">
        <f t="shared" ref="CQ362:CQ425" ca="1" si="685">2*IMREAL(K101)*COS(2*PI()*B101*89/Nt_load2)-2*IMAGINARY(K101)*SIN(2*PI()*B101*89/Nt_load2)</f>
        <v>-0.43074872963730293</v>
      </c>
      <c r="CR362" s="240">
        <f t="shared" ref="CR362:CR425" ca="1" si="686">2*IMREAL(K101)*COS(2*PI()*B101*90/Nt_load2)-2*IMAGINARY(K101)*SIN(2*PI()*B101*90/Nt_load2)</f>
        <v>-0.43539527672464468</v>
      </c>
      <c r="CS362" s="240">
        <f t="shared" ref="CS362:CS425" ca="1" si="687">2*IMREAL(K101)*COS(2*PI()*B101*91/Nt_load2)-2*IMAGINARY(K101)*SIN(2*PI()*B101*91/Nt_load2)</f>
        <v>-0.43977955797776547</v>
      </c>
      <c r="CT362" s="240">
        <f t="shared" ref="CT362:CT425" ca="1" si="688">2*IMREAL(K101)*COS(2*PI()*B101*92/Nt_load2)-2*IMAGINARY(K101)*SIN(2*PI()*B101*92/Nt_load2)</f>
        <v>-0.44389893246957746</v>
      </c>
      <c r="CU362" s="240">
        <f t="shared" ref="CU362:CU425" ca="1" si="689">2*IMREAL(K101)*COS(2*PI()*B101*93/Nt_load2)-2*IMAGINARY(K101)*SIN(2*PI()*B101*93/Nt_load2)</f>
        <v>-0.44775091884291973</v>
      </c>
      <c r="CV362" s="240">
        <f t="shared" ref="CV362:CV425" ca="1" si="690">2*IMREAL(K101)*COS(2*PI()*B101*94/Nt_load2)-2*IMAGINARY(K101)*SIN(2*PI()*B101*94/Nt_load2)</f>
        <v>-0.45133319680523654</v>
      </c>
      <c r="CW362" s="240">
        <f t="shared" ref="CW362:CW425" ca="1" si="691">2*IMREAL(K101)*COS(2*PI()*B101*95/Nt_load2)-2*IMAGINARY(K101)*SIN(2*PI()*B101*95/Nt_load2)</f>
        <v>-0.45464360852623298</v>
      </c>
      <c r="CX362" s="240">
        <f t="shared" ref="CX362:CX425" ca="1" si="692">2*IMREAL(K101)*COS(2*PI()*B101*96/Nt_load2)-2*IMAGINARY(K101)*SIN(2*PI()*B101*96/Nt_load2)</f>
        <v>-0.45768015993767275</v>
      </c>
      <c r="CY362" s="240">
        <f t="shared" ref="CY362:CY425" ca="1" si="693">2*IMREAL(K101)*COS(2*PI()*B101*97/Nt_load2)-2*IMAGINARY(K101)*SIN(2*PI()*B101*97/Nt_load2)</f>
        <v>-0.46044102193452952</v>
      </c>
      <c r="CZ362" s="240">
        <f t="shared" ref="CZ362:CZ425" ca="1" si="694">2*IMREAL(K101)*COS(2*PI()*B101*98/Nt_load2)-2*IMAGINARY(K101)*SIN(2*PI()*B101*98/Nt_load2)</f>
        <v>-0.46292453147677159</v>
      </c>
      <c r="DA362" s="240">
        <f t="shared" ref="DA362:DA425" ca="1" si="695">2*IMREAL(K101)*COS(2*PI()*B101*99/Nt_load2)-2*IMAGINARY(K101)*SIN(2*PI()*B101*99/Nt_load2)</f>
        <v>-0.46512919259111529</v>
      </c>
      <c r="DB362" s="240">
        <f t="shared" ref="DB362:DB425" ca="1" si="696">2*IMREAL(K101)*COS(2*PI()*B101*100/Nt_load2)-2*IMAGINARY(K101)*SIN(2*PI()*B101*100/Nt_load2)</f>
        <v>-0.46705367727214298</v>
      </c>
      <c r="DC362" s="240">
        <f t="shared" ref="DC362:DC425" ca="1" si="697">2*IMREAL(K101)*COS(2*PI()*B101*101/Nt_load2)-2*IMAGINARY(K101)*SIN(2*PI()*B101*101/Nt_load2)</f>
        <v>-0.46869682628224363</v>
      </c>
      <c r="DD362" s="240">
        <f t="shared" ref="DD362:DD425" ca="1" si="698">2*IMREAL(K101)*COS(2*PI()*B101*102/Nt_load2)-2*IMAGINARY(K101)*SIN(2*PI()*B101*102/Nt_load2)</f>
        <v>-0.47005764984989507</v>
      </c>
      <c r="DE362" s="240">
        <f t="shared" ref="DE362:DE425" ca="1" si="699">2*IMREAL(K101)*COS(2*PI()*B101*103/Nt_load2)-2*IMAGINARY(K101)*SIN(2*PI()*B101*103/Nt_load2)</f>
        <v>-0.47113532826586457</v>
      </c>
      <c r="DF362" s="240">
        <f t="shared" ref="DF362:DF425" ca="1" si="700">2*IMREAL(K101)*COS(2*PI()*B101*104/Nt_load2)-2*IMAGINARY(K101)*SIN(2*PI()*B101*104/Nt_load2)</f>
        <v>-0.47192921237697139</v>
      </c>
      <c r="DG362" s="240">
        <f t="shared" ref="DG362:DG425" ca="1" si="701">2*IMREAL(K101)*COS(2*PI()*B101*105/Nt_load2)-2*IMAGINARY(K101)*SIN(2*PI()*B101*105/Nt_load2)</f>
        <v>-0.47243882397711207</v>
      </c>
      <c r="DH362" s="240">
        <f t="shared" ref="DH362:DH425" ca="1" si="702">2*IMREAL(K101)*COS(2*PI()*B101*106/Nt_load2)-2*IMAGINARY(K101)*SIN(2*PI()*B101*106/Nt_load2)</f>
        <v>-0.47266385609531442</v>
      </c>
      <c r="DI362" s="240">
        <f t="shared" ref="DI362:DI425" ca="1" si="703">2*IMREAL(K101)*COS(2*PI()*B101*107/Nt_load2)-2*IMAGINARY(K101)*SIN(2*PI()*B101*107/Nt_load2)</f>
        <v>-0.47260417318064496</v>
      </c>
      <c r="DJ362" s="240">
        <f t="shared" ref="DJ362:DJ425" ca="1" si="704">2*IMREAL(K101)*COS(2*PI()*B101*108/Nt_load2)-2*IMAGINARY(K101)*SIN(2*PI()*B101*108/Nt_load2)</f>
        <v>-0.47225981118385979</v>
      </c>
      <c r="DK362" s="240">
        <f t="shared" ref="DK362:DK425" ca="1" si="705">2*IMREAL(K101)*COS(2*PI()*B101*109/Nt_load2)-2*IMAGINARY(K101)*SIN(2*PI()*B101*109/Nt_load2)</f>
        <v>-0.47163097753574917</v>
      </c>
      <c r="DL362" s="240">
        <f t="shared" ref="DL362:DL425" ca="1" si="706">2*IMREAL(K101)*COS(2*PI()*B101*110/Nt_load2)-2*IMAGINARY(K101)*SIN(2*PI()*B101*110/Nt_load2)</f>
        <v>-0.47071805102218911</v>
      </c>
      <c r="DM362" s="240">
        <f t="shared" ref="DM362:DM425" ca="1" si="707">2*IMREAL(K101)*COS(2*PI()*B101*111/Nt_load2)-2*IMAGINARY(K101)*SIN(2*PI()*B101*111/Nt_load2)</f>
        <v>-0.46952158155597501</v>
      </c>
      <c r="DN362" s="240">
        <f t="shared" ref="DN362:DN425" ca="1" si="708">2*IMREAL(K101)*COS(2*PI()*B101*112/Nt_load2)-2*IMAGINARY(K101)*SIN(2*PI()*B101*112/Nt_load2)</f>
        <v>-0.46804228984557433</v>
      </c>
      <c r="DO362" s="240">
        <f t="shared" ref="DO362:DO425" ca="1" si="709">2*IMREAL(K101)*COS(2*PI()*B101*113/Nt_load2)-2*IMAGINARY(K101)*SIN(2*PI()*B101*113/Nt_load2)</f>
        <v>-0.46628106696099914</v>
      </c>
      <c r="DP362" s="240">
        <f t="shared" ref="DP362:DP425" ca="1" si="710">2*IMREAL(K101)*COS(2*PI()*B101*114/Nt_load2)-2*IMAGINARY(K101)*SIN(2*PI()*B101*114/Nt_load2)</f>
        <v>-0.4642389737970587</v>
      </c>
      <c r="DQ362" s="240">
        <f t="shared" ref="DQ362:DQ425" ca="1" si="711">2*IMREAL(K101)*COS(2*PI()*B101*115/Nt_load2)-2*IMAGINARY(K101)*SIN(2*PI()*B101*115/Nt_load2)</f>
        <v>-0.4619172404343162</v>
      </c>
      <c r="DR362" s="240">
        <f t="shared" ref="DR362:DR425" ca="1" si="712">2*IMREAL(K101)*COS(2*PI()*B101*116/Nt_load2)-2*IMAGINARY(K101)*SIN(2*PI()*B101*116/Nt_load2)</f>
        <v>-0.45931726539813428</v>
      </c>
      <c r="DS362" s="240">
        <f t="shared" ref="DS362:DS425" ca="1" si="713">2*IMREAL(K101)*COS(2*PI()*B101*117/Nt_load2)-2*IMAGINARY(K101)*SIN(2*PI()*B101*117/Nt_load2)</f>
        <v>-0.45644061481625525</v>
      </c>
      <c r="DT362" s="240">
        <f t="shared" ref="DT362:DT425" ca="1" si="714">2*IMREAL(K101)*COS(2*PI()*B101*118/Nt_load2)-2*IMAGINARY(K101)*SIN(2*PI()*B101*118/Nt_load2)</f>
        <v>-0.45328902147542488</v>
      </c>
      <c r="DU362" s="240">
        <f t="shared" ref="DU362:DU425" ca="1" si="715">2*IMREAL(K101)*COS(2*PI()*B101*119/Nt_load2)-2*IMAGINARY(K101)*SIN(2*PI()*B101*119/Nt_load2)</f>
        <v>-0.44986438377762589</v>
      </c>
      <c r="DV362" s="240">
        <f t="shared" ref="DV362:DV425" ca="1" si="716">2*IMREAL(K101)*COS(2*PI()*B101*120/Nt_load2)-2*IMAGINARY(K101)*SIN(2*PI()*B101*120/Nt_load2)</f>
        <v>-0.44616876459655208</v>
      </c>
      <c r="DW362" s="240">
        <f t="shared" ref="DW362:DW425" ca="1" si="717">2*IMREAL(K101)*COS(2*PI()*B101*121/Nt_load2)-2*IMAGINARY(K101)*SIN(2*PI()*B101*121/Nt_load2)</f>
        <v>-0.44220439003500983</v>
      </c>
      <c r="DX362" s="240">
        <f t="shared" ref="DX362:DX425" ca="1" si="718">2*IMREAL(K101)*COS(2*PI()*B101*122/Nt_load2)-2*IMAGINARY(K101)*SIN(2*PI()*B101*122/Nt_load2)</f>
        <v>-0.43797364808399786</v>
      </c>
      <c r="DY362" s="240">
        <f t="shared" ref="DY362:DY425" ca="1" si="719">2*IMREAL(K101)*COS(2*PI()*B101*123/Nt_load2)-2*IMAGINARY(K101)*SIN(2*PI()*B101*123/Nt_load2)</f>
        <v>-0.43347908718426953</v>
      </c>
      <c r="DZ362" s="240">
        <f t="shared" ref="DZ362:DZ425" ca="1" si="720">2*IMREAL(K101)*COS(2*PI()*B101*124/Nt_load2)-2*IMAGINARY(K101)*SIN(2*PI()*B101*124/Nt_load2)</f>
        <v>-0.42872341469124847</v>
      </c>
      <c r="EA362" s="240">
        <f t="shared" ref="EA362:EA425" ca="1" si="721">2*IMREAL(K101)*COS(2*PI()*B101*125/Nt_load2)-2*IMAGINARY(K101)*SIN(2*PI()*B101*125/Nt_load2)</f>
        <v>-0.42370949524421853</v>
      </c>
      <c r="EB362" s="240">
        <f t="shared" ref="EB362:EB425" ca="1" si="722">2*IMREAL(K101)*COS(2*PI()*B101*126/Nt_load2)-2*IMAGINARY(K101)*SIN(2*PI()*B101*126/Nt_load2)</f>
        <v>-0.41844034904077176</v>
      </c>
      <c r="EC362" s="240">
        <f t="shared" ref="EC362:EC425" ca="1" si="723">2*IMREAL(K101)*COS(2*PI()*B101*127/Nt_load2)-2*IMAGINARY(K101)*SIN(2*PI()*B101*127/Nt_load2)</f>
        <v>-0.41291915001755547</v>
      </c>
      <c r="ED362" s="240">
        <f t="shared" ref="ED362:ED425" ca="1" si="724">2*IMREAL(K101)*COS(2*PI()*B101*128/Nt_load2)-2*IMAGINARY(K101)*SIN(2*PI()*B101*128/Nt_load2)</f>
        <v>-0.40714922393841008</v>
      </c>
      <c r="EE362" s="240">
        <f t="shared" ref="EE362:EE425" ca="1" si="725">2*IMREAL(K101)*COS(2*PI()*B101*129/Nt_load2)-2*IMAGINARY(K101)*SIN(2*PI()*B101*129/Nt_load2)</f>
        <v>-0.40113404639105421</v>
      </c>
      <c r="EF362" s="240">
        <f t="shared" ref="EF362:EF425" ca="1" si="726">2*IMREAL(K101)*COS(2*PI()*B101*130/Nt_load2)-2*IMAGINARY(K101)*SIN(2*PI()*B101*130/Nt_load2)</f>
        <v>-0.39487724069352054</v>
      </c>
      <c r="EG362" s="240">
        <f t="shared" ref="EG362:EG425" ca="1" si="727">2*IMREAL(K101)*COS(2*PI()*B101*131/Nt_load2)-2*IMAGINARY(K101)*SIN(2*PI()*B101*131/Nt_load2)</f>
        <v>-0.38838257571160406</v>
      </c>
      <c r="EH362" s="240">
        <f t="shared" ref="EH362:EH425" ca="1" si="728">2*IMREAL(K101)*COS(2*PI()*B101*132/Nt_load2)-2*IMAGINARY(K101)*SIN(2*PI()*B101*132/Nt_load2)</f>
        <v>-0.38165396358863884</v>
      </c>
      <c r="EI362" s="240">
        <f t="shared" ref="EI362:EI425" ca="1" si="729">2*IMREAL(K101)*COS(2*PI()*B101*133/Nt_load2)-2*IMAGINARY(K101)*SIN(2*PI()*B101*133/Nt_load2)</f>
        <v>-0.37469545738896876</v>
      </c>
      <c r="EJ362" s="240">
        <f t="shared" ref="EJ362:EJ425" ca="1" si="730">2*IMREAL(K101)*COS(2*PI()*B101*134/Nt_load2)-2*IMAGINARY(K101)*SIN(2*PI()*B101*134/Nt_load2)</f>
        <v>-0.36751124865653323</v>
      </c>
      <c r="EK362" s="240">
        <f t="shared" ref="EK362:EK425" ca="1" si="731">2*IMREAL(K101)*COS(2*PI()*B101*135/Nt_load2)-2*IMAGINARY(K101)*SIN(2*PI()*B101*135/Nt_load2)</f>
        <v>-0.36010566489003765</v>
      </c>
      <c r="EL362" s="240">
        <f t="shared" ref="EL362:EL425" ca="1" si="732">2*IMREAL(K101)*COS(2*PI()*B101*136/Nt_load2)-2*IMAGINARY(K101)*SIN(2*PI()*B101*136/Nt_load2)</f>
        <v>-0.35248316693623027</v>
      </c>
      <c r="EM362" s="240">
        <f t="shared" ref="EM362:EM425" ca="1" si="733">2*IMREAL(K101)*COS(2*PI()*B101*137/Nt_load2)-2*IMAGINARY(K101)*SIN(2*PI()*B101*137/Nt_load2)</f>
        <v>-0.34464834630285524</v>
      </c>
      <c r="EN362" s="240">
        <f t="shared" ref="EN362:EN425" ca="1" si="734">2*IMREAL(K101)*COS(2*PI()*B101*138/Nt_load2)-2*IMAGINARY(K101)*SIN(2*PI()*B101*138/Nt_load2)</f>
        <v>-0.33660592239289899</v>
      </c>
      <c r="EO362" s="240">
        <f t="shared" ref="EO362:EO425" ca="1" si="735">2*IMREAL(K101)*COS(2*PI()*B101*139/Nt_load2)-2*IMAGINARY(K101)*SIN(2*PI()*B101*139/Nt_load2)</f>
        <v>-0.32836073966179952</v>
      </c>
      <c r="EP362" s="240">
        <f t="shared" ref="EP362:EP425" ca="1" si="736">2*IMREAL(K101)*COS(2*PI()*B101*140/Nt_load2)-2*IMAGINARY(K101)*SIN(2*PI()*B101*140/Nt_load2)</f>
        <v>-0.31991776469932653</v>
      </c>
      <c r="EQ362" s="240">
        <f t="shared" ref="EQ362:EQ425" ca="1" si="737">2*IMREAL(K101)*COS(2*PI()*B101*141/Nt_load2)-2*IMAGINARY(K101)*SIN(2*PI()*B101*141/Nt_load2)</f>
        <v>-0.31128208323789458</v>
      </c>
      <c r="ER362" s="240">
        <f t="shared" ref="ER362:ER425" ca="1" si="738">2*IMREAL(K101)*COS(2*PI()*B101*142/Nt_load2)-2*IMAGINARY(K101)*SIN(2*PI()*B101*142/Nt_load2)</f>
        <v>-0.30245889708910667</v>
      </c>
      <c r="ES362" s="240">
        <f t="shared" ref="ES362:ES425" ca="1" si="739">2*IMREAL(K101)*COS(2*PI()*B101*143/Nt_load2)-2*IMAGINARY(K101)*SIN(2*PI()*B101*143/Nt_load2)</f>
        <v>-0.29345352101037903</v>
      </c>
      <c r="ET362" s="240">
        <f t="shared" ref="ET362:ET425" ca="1" si="740">2*IMREAL(K101)*COS(2*PI()*B101*144/Nt_load2)-2*IMAGINARY(K101)*SIN(2*PI()*B101*144/Nt_load2)</f>
        <v>-0.28427137950352865</v>
      </c>
      <c r="EU362" s="240">
        <f t="shared" ref="EU362:EU425" ca="1" si="741">2*IMREAL(K101)*COS(2*PI()*B101*145/Nt_load2)-2*IMAGINARY(K101)*SIN(2*PI()*B101*145/Nt_load2)</f>
        <v>-0.27491800354725682</v>
      </c>
      <c r="EV362" s="240">
        <f t="shared" ref="EV362:EV425" ca="1" si="742">2*IMREAL(K101)*COS(2*PI()*B101*146/Nt_load2)-2*IMAGINARY(K101)*SIN(2*PI()*B101*146/Nt_load2)</f>
        <v>-0.26539902726549458</v>
      </c>
      <c r="EW362" s="240">
        <f t="shared" ref="EW362:EW425" ca="1" si="743">2*IMREAL(K101)*COS(2*PI()*B101*147/Nt_load2)-2*IMAGINARY(K101)*SIN(2*PI()*B101*147/Nt_load2)</f>
        <v>-0.25572018453361617</v>
      </c>
      <c r="EX362" s="240">
        <f t="shared" ref="EX362:EX425" ca="1" si="744">2*IMREAL(K101)*COS(2*PI()*B101*148/Nt_load2)-2*IMAGINARY(K101)*SIN(2*PI()*B101*148/Nt_load2)</f>
        <v>-0.24588730552456844</v>
      </c>
      <c r="EY362" s="240">
        <f t="shared" ref="EY362:EY425" ca="1" si="745">2*IMREAL(K101)*COS(2*PI()*B101*149/Nt_load2)-2*IMAGINARY(K101)*SIN(2*PI()*B101*149/Nt_load2)</f>
        <v>-0.23590631319699126</v>
      </c>
      <c r="EZ362" s="240">
        <f t="shared" ref="EZ362:EZ425" ca="1" si="746">2*IMREAL(K101)*COS(2*PI()*B101*150/Nt_load2)-2*IMAGINARY(K101)*SIN(2*PI()*B101*150/Nt_load2)</f>
        <v>-0.22578321972744947</v>
      </c>
      <c r="FA362" s="240">
        <f t="shared" ref="FA362:FA425" ca="1" si="747">2*IMREAL(K101)*COS(2*PI()*B101*151/Nt_load2)-2*IMAGINARY(K101)*SIN(2*PI()*B101*151/Nt_load2)</f>
        <v>-0.21552412288892225</v>
      </c>
      <c r="FB362" s="240">
        <f t="shared" ref="FB362:FB425" ca="1" si="748">2*IMREAL(K101)*COS(2*PI()*B101*152/Nt_load2)-2*IMAGINARY(K101)*SIN(2*PI()*B101*152/Nt_load2)</f>
        <v>-0.20513520237773275</v>
      </c>
      <c r="FC362" s="240">
        <f t="shared" ref="FC362:FC425" ca="1" si="749">2*IMREAL(K101)*COS(2*PI()*B101*153/Nt_load2)-2*IMAGINARY(K101)*SIN(2*PI()*B101*153/Nt_load2)</f>
        <v>-0.19462271609112999</v>
      </c>
      <c r="FD362" s="240">
        <f t="shared" ref="FD362:FD425" ca="1" si="750">2*IMREAL(K101)*COS(2*PI()*B101*154/Nt_load2)-2*IMAGINARY(K101)*SIN(2*PI()*B101*154/Nt_load2)</f>
        <v>-0.18399299635776623</v>
      </c>
      <c r="FE362" s="240">
        <f t="shared" ref="FE362:FE425" ca="1" si="751">2*IMREAL(K101)*COS(2*PI()*B101*155/Nt_load2)-2*IMAGINARY(K101)*SIN(2*PI()*B101*155/Nt_load2)</f>
        <v>-0.17325244612333776</v>
      </c>
      <c r="FF362" s="240">
        <f t="shared" ref="FF362:FF425" ca="1" si="752">2*IMREAL(K101)*COS(2*PI()*B101*156/Nt_load2)-2*IMAGINARY(K101)*SIN(2*PI()*B101*156/Nt_load2)</f>
        <v>-0.16240753509369091</v>
      </c>
      <c r="FG362" s="240">
        <f t="shared" ref="FG362:FG425" ca="1" si="753">2*IMREAL(K101)*COS(2*PI()*B101*157/Nt_load2)-2*IMAGINARY(K101)*SIN(2*PI()*B101*157/Nt_load2)</f>
        <v>-0.15146479583771244</v>
      </c>
      <c r="FH362" s="240">
        <f t="shared" ref="FH362:FH425" ca="1" si="754">2*IMREAL(K101)*COS(2*PI()*B101*158/Nt_load2)-2*IMAGINARY(K101)*SIN(2*PI()*B101*158/Nt_load2)</f>
        <v>-0.14043081985235467</v>
      </c>
      <c r="FI362" s="240">
        <f t="shared" ref="FI362:FI425" ca="1" si="755">2*IMREAL(K101)*COS(2*PI()*B101*159/Nt_load2)-2*IMAGINARY(K101)*SIN(2*PI()*B101*159/Nt_load2)</f>
        <v>-0.12931225359216461</v>
      </c>
      <c r="FJ362" s="240">
        <f t="shared" ref="FJ362:FJ425" ca="1" si="756">2*IMREAL(K101)*COS(2*PI()*B101*160/Nt_load2)-2*IMAGINARY(K101)*SIN(2*PI()*B101*160/Nt_load2)</f>
        <v>-0.11811579446570719</v>
      </c>
      <c r="FK362" s="240">
        <f t="shared" ref="FK362:FK425" ca="1" si="757">2*IMREAL(K101)*COS(2*PI()*B101*161/Nt_load2)-2*IMAGINARY(K101)*SIN(2*PI()*B101*161/Nt_load2)</f>
        <v>-0.10684818680129771</v>
      </c>
      <c r="FL362" s="240">
        <f t="shared" ref="FL362:FL425" ca="1" si="758">2*IMREAL(K101)*COS(2*PI()*B101*162/Nt_load2)-2*IMAGINARY(K101)*SIN(2*PI()*B101*162/Nt_load2)</f>
        <v>-9.5516217784470225E-2</v>
      </c>
      <c r="FM362" s="240">
        <f t="shared" ref="FM362:FM425" ca="1" si="759">2*IMREAL(K101)*COS(2*PI()*B101*163/Nt_load2)-2*IMAGINARY(K101)*SIN(2*PI()*B101*163/Nt_load2)</f>
        <v>-8.4126713369630707E-2</v>
      </c>
      <c r="FN362" s="240">
        <f t="shared" ref="FN362:FN425" ca="1" si="760">2*IMREAL(K101)*COS(2*PI()*B101*164/Nt_load2)-2*IMAGINARY(K101)*SIN(2*PI()*B101*164/Nt_load2)</f>
        <v>-7.2686534168357825E-2</v>
      </c>
      <c r="FO362" s="240">
        <f t="shared" ref="FO362:FO425" ca="1" si="761">2*IMREAL(K101)*COS(2*PI()*B101*165/Nt_load2)-2*IMAGINARY(K101)*SIN(2*PI()*B101*165/Nt_load2)</f>
        <v>-6.1202571316826382E-2</v>
      </c>
      <c r="FP362" s="240">
        <f t="shared" ref="FP362:FP425" ca="1" si="762">2*IMREAL(K101)*COS(2*PI()*B101*166/Nt_load2)-2*IMAGINARY(K101)*SIN(2*PI()*B101*166/Nt_load2)</f>
        <v>-4.9681742324844902E-2</v>
      </c>
      <c r="FQ362" s="240">
        <f t="shared" ref="FQ362:FQ425" ca="1" si="763">2*IMREAL(K101)*COS(2*PI()*B101*167/Nt_load2)-2*IMAGINARY(K101)*SIN(2*PI()*B101*167/Nt_load2)</f>
        <v>-3.8130986909007375E-2</v>
      </c>
      <c r="FR362" s="240">
        <f t="shared" ref="FR362:FR425" ca="1" si="764">2*IMREAL(K101)*COS(2*PI()*B101*168/Nt_load2)-2*IMAGINARY(K101)*SIN(2*PI()*B101*168/Nt_load2)</f>
        <v>-2.655726281246526E-2</v>
      </c>
      <c r="FS362" s="240">
        <f t="shared" ref="FS362:FS425" ca="1" si="765">2*IMREAL(K101)*COS(2*PI()*B101*169/Nt_load2)-2*IMAGINARY(K101)*SIN(2*PI()*B101*169/Nt_load2)</f>
        <v>-1.4967541613844948E-2</v>
      </c>
      <c r="FT362" s="240">
        <f t="shared" ref="FT362:FT425" ca="1" si="766">2*IMREAL(K101)*COS(2*PI()*B101*170/Nt_load2)-2*IMAGINARY(K101)*SIN(2*PI()*B101*170/Nt_load2)</f>
        <v>-3.3688045278288115E-3</v>
      </c>
      <c r="FU362" s="240">
        <f t="shared" ref="FU362:FU425" ca="1" si="767">2*IMREAL(K101)*COS(2*PI()*B101*171/Nt_load2)-2*IMAGINARY(K101)*SIN(2*PI()*B101*171/Nt_load2)</f>
        <v>8.2319618000671058E-3</v>
      </c>
      <c r="FV362" s="240">
        <f t="shared" ref="FV362:FV425" ca="1" si="768">2*IMREAL(K101)*COS(2*PI()*B101*172/Nt_load2)-2*IMAGINARY(K101)*SIN(2*PI()*B101*172/Nt_load2)</f>
        <v>1.9827769501987558E-2</v>
      </c>
      <c r="FW362" s="240">
        <f t="shared" ref="FW362:FW425" ca="1" si="769">2*IMREAL(K101)*COS(2*PI()*B101*173/Nt_load2)-2*IMAGINARY(K101)*SIN(2*PI()*B101*173/Nt_load2)</f>
        <v>3.1411633696968061E-2</v>
      </c>
      <c r="FX362" s="240">
        <f t="shared" ref="FX362:FX425" ca="1" si="770">2*IMREAL(K101)*COS(2*PI()*B101*174/Nt_load2)-2*IMAGINARY(K101)*SIN(2*PI()*B101*174/Nt_load2)</f>
        <v>4.2976576698366104E-2</v>
      </c>
      <c r="FY362" s="240">
        <f t="shared" ref="FY362:FY425" ca="1" si="771">2*IMREAL(K101)*COS(2*PI()*B101*175/Nt_load2)-2*IMAGINARY(K101)*SIN(2*PI()*B101*175/Nt_load2)</f>
        <v>5.451563221695882E-2</v>
      </c>
      <c r="FZ362" s="240">
        <f t="shared" ref="FZ362:FZ425" ca="1" si="772">2*IMREAL(K101)*COS(2*PI()*B101*176/Nt_load2)-2*IMAGINARY(K101)*SIN(2*PI()*B101*176/Nt_load2)</f>
        <v>6.6021849557174828E-2</v>
      </c>
      <c r="GA362" s="240">
        <f t="shared" ref="GA362:GA425" ca="1" si="773">2*IMREAL(K101)*COS(2*PI()*B101*177/Nt_load2)-2*IMAGINARY(K101)*SIN(2*PI()*B101*177/Nt_load2)</f>
        <v>7.7488297803933959E-2</v>
      </c>
      <c r="GB362" s="240">
        <f t="shared" ref="GB362:GB425" ca="1" si="774">2*IMREAL(K101)*COS(2*PI()*B101*178/Nt_load2)-2*IMAGINARY(K101)*SIN(2*PI()*B101*178/Nt_load2)</f>
        <v>8.8908069997569644E-2</v>
      </c>
      <c r="GC362" s="240">
        <f t="shared" ref="GC362:GC425" ca="1" si="775">2*IMREAL(K101)*COS(2*PI()*B101*179/Nt_load2)-2*IMAGINARY(K101)*SIN(2*PI()*B101*179/Nt_load2)</f>
        <v>0.10027428729432566</v>
      </c>
      <c r="GD362" s="240">
        <f t="shared" ref="GD362:GD425" ca="1" si="776">2*IMREAL(K101)*COS(2*PI()*B101*180/Nt_load2)-2*IMAGINARY(K101)*SIN(2*PI()*B101*180/Nt_load2)</f>
        <v>0.11158010310991269</v>
      </c>
      <c r="GE362" s="240">
        <f t="shared" ref="GE362:GE425" ca="1" si="777">2*IMREAL(K101)*COS(2*PI()*B101*181/Nt_load2)-2*IMAGINARY(K101)*SIN(2*PI()*B101*181/Nt_load2)</f>
        <v>0.12281870724363513</v>
      </c>
      <c r="GF362" s="240">
        <f t="shared" ref="GF362:GF425" ca="1" si="778">2*IMREAL(K101)*COS(2*PI()*B101*182/Nt_load2)-2*IMAGINARY(K101)*SIN(2*PI()*B101*182/Nt_load2)</f>
        <v>0.13398332998060125</v>
      </c>
      <c r="GG362" s="240">
        <f t="shared" ref="GG362:GG425" ca="1" si="779">2*IMREAL(K101)*COS(2*PI()*B101*183/Nt_load2)-2*IMAGINARY(K101)*SIN(2*PI()*B101*183/Nt_load2)</f>
        <v>0.14506724616954644</v>
      </c>
      <c r="GH362" s="240">
        <f t="shared" ref="GH362:GH425" ca="1" si="780">2*IMREAL(K101)*COS(2*PI()*B101*184/Nt_load2)-2*IMAGINARY(K101)*SIN(2*PI()*B101*184/Nt_load2)</f>
        <v>0.15606377927381282</v>
      </c>
      <c r="GI362" s="240">
        <f t="shared" ref="GI362:GI425" ca="1" si="781">2*IMREAL(K101)*COS(2*PI()*B101*185/Nt_load2)-2*IMAGINARY(K101)*SIN(2*PI()*B101*185/Nt_load2)</f>
        <v>0.16696630539304524</v>
      </c>
      <c r="GJ362" s="240">
        <f t="shared" ref="GJ362:GJ425" ca="1" si="782">2*IMREAL(K101)*COS(2*PI()*B101*186/Nt_load2)-2*IMAGINARY(K101)*SIN(2*PI()*B101*186/Nt_load2)</f>
        <v>0.17776825725318118</v>
      </c>
      <c r="GK362" s="240">
        <f t="shared" ref="GK362:GK425" ca="1" si="783">2*IMREAL(K101)*COS(2*PI()*B101*187/Nt_load2)-2*IMAGINARY(K101)*SIN(2*PI()*B101*187/Nt_load2)</f>
        <v>0.18846312816233149</v>
      </c>
      <c r="GL362" s="240">
        <f t="shared" ref="GL362:GL425" ca="1" si="784">2*IMREAL(K101)*COS(2*PI()*B101*188/Nt_load2)-2*IMAGINARY(K101)*SIN(2*PI()*B101*188/Nt_load2)</f>
        <v>0.19904447593016666</v>
      </c>
      <c r="GM362" s="240">
        <f t="shared" ref="GM362:GM425" ca="1" si="785">2*IMREAL(K101)*COS(2*PI()*B101*189/Nt_load2)-2*IMAGINARY(K101)*SIN(2*PI()*B101*189/Nt_load2)</f>
        <v>0.20950592674845384</v>
      </c>
      <c r="GN362" s="240">
        <f t="shared" ref="GN362:GN425" ca="1" si="786">2*IMREAL(K101)*COS(2*PI()*B101*190/Nt_load2)-2*IMAGINARY(K101)*SIN(2*PI()*B101*190/Nt_load2)</f>
        <v>0.21984117903039896</v>
      </c>
      <c r="GO362" s="240">
        <f t="shared" ref="GO362:GO425" ca="1" si="787">2*IMREAL(K101)*COS(2*PI()*B101*191/Nt_load2)-2*IMAGINARY(K101)*SIN(2*PI()*B101*191/Nt_load2)</f>
        <v>0.23004400720648729</v>
      </c>
      <c r="GP362" s="240">
        <f t="shared" ref="GP362:GP425" ca="1" si="788">2*IMREAL(K101)*COS(2*PI()*B101*192/Nt_load2)-2*IMAGINARY(K101)*SIN(2*PI()*B101*192/Nt_load2)</f>
        <v>0.24010826547453393</v>
      </c>
      <c r="GQ362" s="240">
        <f t="shared" ref="GQ362:GQ425" ca="1" si="789">2*IMREAL(K101)*COS(2*PI()*B101*193/Nt_load2)-2*IMAGINARY(K101)*SIN(2*PI()*B101*193/Nt_load2)</f>
        <v>0.25002789150168508</v>
      </c>
      <c r="GR362" s="240">
        <f t="shared" ref="GR362:GR425" ca="1" si="790">2*IMREAL(K101)*COS(2*PI()*B101*194/Nt_load2)-2*IMAGINARY(K101)*SIN(2*PI()*B101*194/Nt_load2)</f>
        <v>0.25979691007614059</v>
      </c>
      <c r="GS362" s="240">
        <f t="shared" ref="GS362:GS425" ca="1" si="791">2*IMREAL(K101)*COS(2*PI()*B101*195/Nt_load2)-2*IMAGINARY(K101)*SIN(2*PI()*B101*195/Nt_load2)</f>
        <v>0.26940943670639844</v>
      </c>
      <c r="GT362" s="240">
        <f t="shared" ref="GT362:GT425" ca="1" si="792">2*IMREAL(K101)*COS(2*PI()*B101*196/Nt_load2)-2*IMAGINARY(K101)*SIN(2*PI()*B101*196/Nt_load2)</f>
        <v>0.27885968116585202</v>
      </c>
      <c r="GU362" s="240">
        <f t="shared" ref="GU362:GU425" ca="1" si="793">2*IMREAL(K101)*COS(2*PI()*B101*197/Nt_load2)-2*IMAGINARY(K101)*SIN(2*PI()*B101*197/Nt_load2)</f>
        <v>0.28814195098060646</v>
      </c>
      <c r="GV362" s="240">
        <f t="shared" ref="GV362:GV425" ca="1" si="794">2*IMREAL(K101)*COS(2*PI()*B101*198/Nt_load2)-2*IMAGINARY(K101)*SIN(2*PI()*B101*198/Nt_load2)</f>
        <v>0.29725065485841196</v>
      </c>
      <c r="GW362" s="240">
        <f t="shared" ref="GW362:GW425" ca="1" si="795">2*IMREAL(K101)*COS(2*PI()*B101*199/Nt_load2)-2*IMAGINARY(K101)*SIN(2*PI()*B101*199/Nt_load2)</f>
        <v>0.30618030605664837</v>
      </c>
      <c r="GX362" s="240">
        <f t="shared" ref="GX362:GX425" ca="1" si="796">2*IMREAL(K101)*COS(2*PI()*B101*200/Nt_load2)-2*IMAGINARY(K101)*SIN(2*PI()*B101*200/Nt_load2)</f>
        <v>0.31492552568733528</v>
      </c>
      <c r="GY362" s="240">
        <f t="shared" ref="GY362:GY425" ca="1" si="797">2*IMREAL(K101)*COS(2*PI()*B101*201/Nt_load2)-2*IMAGINARY(K101)*SIN(2*PI()*B101*201/Nt_load2)</f>
        <v>0.32348104595717203</v>
      </c>
      <c r="GZ362" s="240">
        <f t="shared" ref="GZ362:GZ425" ca="1" si="798">2*IMREAL(K101)*COS(2*PI()*B101*202/Nt_load2)-2*IMAGINARY(K101)*SIN(2*PI()*B101*202/Nt_load2)</f>
        <v>0.33184171334065959</v>
      </c>
      <c r="HA362" s="240">
        <f t="shared" ref="HA362:HA425" ca="1" si="799">2*IMREAL(K101)*COS(2*PI()*B101*203/Nt_load2)-2*IMAGINARY(K101)*SIN(2*PI()*B101*203/Nt_load2)</f>
        <v>0.34000249168439162</v>
      </c>
      <c r="HB362" s="240">
        <f t="shared" ref="HB362:HB425" ca="1" si="800">2*IMREAL(K101)*COS(2*PI()*B101*204/Nt_load2)-2*IMAGINARY(K101)*SIN(2*PI()*B101*204/Nt_load2)</f>
        <v>0.347958465240645</v>
      </c>
      <c r="HC362" s="240">
        <f t="shared" ref="HC362:HC425" ca="1" si="801">2*IMREAL(K101)*COS(2*PI()*B101*205/Nt_load2)-2*IMAGINARY(K101)*SIN(2*PI()*B101*205/Nt_load2)</f>
        <v>0.35570484162844251</v>
      </c>
      <c r="HD362" s="240">
        <f t="shared" ref="HD362:HD425" ca="1" si="802">2*IMREAL(K101)*COS(2*PI()*B101*206/Nt_load2)-2*IMAGINARY(K101)*SIN(2*PI()*B101*206/Nt_load2)</f>
        <v>0.36323695472030371</v>
      </c>
      <c r="HE362" s="240">
        <f t="shared" ref="HE362:HE425" ca="1" si="803">2*IMREAL(K101)*COS(2*PI()*B101*207/Nt_load2)-2*IMAGINARY(K101)*SIN(2*PI()*B101*207/Nt_load2)</f>
        <v>0.37055026745294595</v>
      </c>
      <c r="HF362" s="240">
        <f t="shared" ref="HF362:HF425" ca="1" si="804">2*IMREAL(K101)*COS(2*PI()*B101*208/Nt_load2)-2*IMAGINARY(K101)*SIN(2*PI()*B101*208/Nt_load2)</f>
        <v>0.3776403745602418</v>
      </c>
      <c r="HG362" s="240">
        <f t="shared" ref="HG362:HG425" ca="1" si="805">2*IMREAL(K101)*COS(2*PI()*B101*209/Nt_load2)-2*IMAGINARY(K101)*SIN(2*PI()*B101*209/Nt_load2)</f>
        <v>0.38450300522678543</v>
      </c>
      <c r="HH362" s="240">
        <f t="shared" ref="HH362:HH425" ca="1" si="806">2*IMREAL(K101)*COS(2*PI()*B101*210/Nt_load2)-2*IMAGINARY(K101)*SIN(2*PI()*B101*210/Nt_load2)</f>
        <v>0.39113402566047384</v>
      </c>
      <c r="HI362" s="240">
        <f t="shared" ref="HI362:HI425" ca="1" si="807">2*IMREAL(K101)*COS(2*PI()*B101*211/Nt_load2)-2*IMAGINARY(K101)*SIN(2*PI()*B101*211/Nt_load2)</f>
        <v>0.39752944158254766</v>
      </c>
      <c r="HJ362" s="240">
        <f t="shared" ref="HJ362:HJ425" ca="1" si="808">2*IMREAL(K101)*COS(2*PI()*B101*212/Nt_load2)-2*IMAGINARY(K101)*SIN(2*PI()*B101*212/Nt_load2)</f>
        <v>0.40368540063359537</v>
      </c>
      <c r="HK362" s="240">
        <f t="shared" ref="HK362:HK425" ca="1" si="809">2*IMREAL(K101)*COS(2*PI()*B101*213/Nt_load2)-2*IMAGINARY(K101)*SIN(2*PI()*B101*213/Nt_load2)</f>
        <v>0.40959819469407077</v>
      </c>
      <c r="HL362" s="240">
        <f t="shared" ref="HL362:HL425" ca="1" si="810">2*IMREAL(K101)*COS(2*PI()*B101*214/Nt_load2)-2*IMAGINARY(K101)*SIN(2*PI()*B101*214/Nt_load2)</f>
        <v>0.4152642621179255</v>
      </c>
      <c r="HM362" s="240">
        <f t="shared" ref="HM362:HM425" ca="1" si="811">2*IMREAL(K101)*COS(2*PI()*B101*215/Nt_load2)-2*IMAGINARY(K101)*SIN(2*PI()*B101*215/Nt_load2)</f>
        <v>0.42068018987801126</v>
      </c>
      <c r="HN362" s="240">
        <f t="shared" ref="HN362:HN425" ca="1" si="812">2*IMREAL(K101)*COS(2*PI()*B101*216/Nt_load2)-2*IMAGINARY(K101)*SIN(2*PI()*B101*216/Nt_load2)</f>
        <v>0.42584271562195997</v>
      </c>
      <c r="HO362" s="240">
        <f t="shared" ref="HO362:HO425" ca="1" si="813">2*IMREAL(K101)*COS(2*PI()*B101*217/Nt_load2)-2*IMAGINARY(K101)*SIN(2*PI()*B101*217/Nt_load2)</f>
        <v>0.43074872963730282</v>
      </c>
      <c r="HP362" s="240">
        <f t="shared" ref="HP362:HP425" ca="1" si="814">2*IMREAL(K101)*COS(2*PI()*B101*218/Nt_load2)-2*IMAGINARY(K101)*SIN(2*PI()*B101*218/Nt_load2)</f>
        <v>0.43539527672464462</v>
      </c>
      <c r="HQ362" s="240">
        <f t="shared" ref="HQ362:HQ425" ca="1" si="815">2*IMREAL(K101)*COS(2*PI()*B101*219/Nt_load2)-2*IMAGINARY(K101)*SIN(2*PI()*B101*219/Nt_load2)</f>
        <v>0.43977955797776558</v>
      </c>
      <c r="HR362" s="240">
        <f t="shared" ref="HR362:HR425" ca="1" si="816">2*IMREAL(K101)*COS(2*PI()*B101*220/Nt_load2)-2*IMAGINARY(K101)*SIN(2*PI()*B101*220/Nt_load2)</f>
        <v>0.44389893246957746</v>
      </c>
      <c r="HS362" s="240">
        <f t="shared" ref="HS362:HS425" ca="1" si="817">2*IMREAL(K101)*COS(2*PI()*B101*221/Nt_load2)-2*IMAGINARY(K101)*SIN(2*PI()*B101*221/Nt_load2)</f>
        <v>0.44775091884291984</v>
      </c>
      <c r="HT362" s="240">
        <f t="shared" ref="HT362:HT425" ca="1" si="818">2*IMREAL(K101)*COS(2*PI()*B101*222/Nt_load2)-2*IMAGINARY(K101)*SIN(2*PI()*B101*222/Nt_load2)</f>
        <v>0.45133319680523648</v>
      </c>
      <c r="HU362" s="240">
        <f t="shared" ref="HU362:HU425" ca="1" si="819">2*IMREAL(K101)*COS(2*PI()*B101*223/Nt_load2)-2*IMAGINARY(K101)*SIN(2*PI()*B101*223/Nt_load2)</f>
        <v>0.45464360852623292</v>
      </c>
      <c r="HV362" s="240">
        <f t="shared" ref="HV362:HV425" ca="1" si="820">2*IMREAL(K101)*COS(2*PI()*B101*224/Nt_load2)-2*IMAGINARY(K101)*SIN(2*PI()*B101*224/Nt_load2)</f>
        <v>0.45768015993767269</v>
      </c>
      <c r="HW362" s="240">
        <f t="shared" ref="HW362:HW425" ca="1" si="821">2*IMREAL(K101)*COS(2*PI()*B101*225/Nt_load2)-2*IMAGINARY(K101)*SIN(2*PI()*B101*225/Nt_load2)</f>
        <v>0.46044102193452946</v>
      </c>
      <c r="HX362" s="240">
        <f t="shared" ref="HX362:HX425" ca="1" si="822">2*IMREAL(K101)*COS(2*PI()*B101*226/Nt_load2)-2*IMAGINARY(K101)*SIN(2*PI()*B101*226/Nt_load2)</f>
        <v>0.46292453147677159</v>
      </c>
      <c r="HY362" s="240">
        <f t="shared" ref="HY362:HY425" ca="1" si="823">2*IMREAL(K101)*COS(2*PI()*B101*227/Nt_load2)-2*IMAGINARY(K101)*SIN(2*PI()*B101*227/Nt_load2)</f>
        <v>0.46512919259111529</v>
      </c>
      <c r="HZ362" s="240">
        <f t="shared" ref="HZ362:HZ425" ca="1" si="824">2*IMREAL(K101)*COS(2*PI()*B101*228/Nt_load2)-2*IMAGINARY(K101)*SIN(2*PI()*B101*228/Nt_load2)</f>
        <v>0.46705367727214286</v>
      </c>
      <c r="IA362" s="240">
        <f t="shared" ref="IA362:IA425" ca="1" si="825">2*IMREAL(K101)*COS(2*PI()*B101*229/Nt_load2)-2*IMAGINARY(K101)*SIN(2*PI()*B101*229/Nt_load2)</f>
        <v>0.46869682628224357</v>
      </c>
      <c r="IB362" s="240">
        <f t="shared" ref="IB362:IB425" ca="1" si="826">2*IMREAL(K101)*COS(2*PI()*B101*230/Nt_load2)-2*IMAGINARY(K101)*SIN(2*PI()*B101*230/Nt_load2)</f>
        <v>0.47005764984989507</v>
      </c>
      <c r="IC362" s="240">
        <f t="shared" ref="IC362:IC425" ca="1" si="827">2*IMREAL(K101)*COS(2*PI()*B101*231/Nt_load2)-2*IMAGINARY(K101)*SIN(2*PI()*B101*231/Nt_load2)</f>
        <v>0.47113532826586457</v>
      </c>
      <c r="ID362" s="240">
        <f t="shared" ref="ID362:ID425" ca="1" si="828">2*IMREAL(K101)*COS(2*PI()*B101*232/Nt_load2)-2*IMAGINARY(K101)*SIN(2*PI()*B101*232/Nt_load2)</f>
        <v>0.47192921237697133</v>
      </c>
      <c r="IE362" s="240">
        <f t="shared" ref="IE362:IE425" ca="1" si="829">2*IMREAL(K101)*COS(2*PI()*B101*233/Nt_load2)-2*IMAGINARY(K101)*SIN(2*PI()*B101*223/Nt_load2)</f>
        <v>0.51787918429548474</v>
      </c>
      <c r="IF362" s="240">
        <f t="shared" ref="IF362:IF425" ca="1" si="830">2*IMREAL(K101)*COS(2*PI()*B101*234/Nt_load2)-2*IMAGINARY(K101)*SIN(2*PI()*B101*234/Nt_load2)</f>
        <v>0.47266385609531447</v>
      </c>
      <c r="IG362" s="240">
        <f t="shared" ref="IG362:IG425" ca="1" si="831">2*IMREAL(K101)*COS(2*PI()*B101*235/Nt_load2)-2*IMAGINARY(K101)*SIN(2*PI()*B101*235/Nt_load2)</f>
        <v>0.47260417318064502</v>
      </c>
      <c r="IH362" s="240">
        <f t="shared" ref="IH362:IH425" ca="1" si="832">2*IMREAL(K101)*COS(2*PI()*B101*236/Nt_load2)-2*IMAGINARY(K101)*SIN(2*PI()*B101*236/Nt_load2)</f>
        <v>0.47225981118385973</v>
      </c>
      <c r="II362" s="240">
        <f t="shared" ref="II362:II425" ca="1" si="833">2*IMREAL(K101)*COS(2*PI()*B101*237/Nt_load2)-2*IMAGINARY(K101)*SIN(2*PI()*B101*237/Nt_load2)</f>
        <v>0.47163097753574917</v>
      </c>
      <c r="IJ362" s="240">
        <f t="shared" ref="IJ362:IJ425" ca="1" si="834">2*IMREAL(K101)*COS(2*PI()*B101*238/Nt_load2)-2*IMAGINARY(K101)*SIN(2*PI()*B101*238/Nt_load2)</f>
        <v>0.47071805102218922</v>
      </c>
      <c r="IK362" s="240">
        <f t="shared" ref="IK362:IK425" ca="1" si="835">2*IMREAL(K101)*COS(2*PI()*B101*239/Nt_load2)-2*IMAGINARY(K101)*SIN(2*PI()*B101*239/Nt_load2)</f>
        <v>0.46952158155597512</v>
      </c>
      <c r="IL362" s="240">
        <f t="shared" ref="IL362:IL425" ca="1" si="836">2*IMREAL(K101)*COS(2*PI()*B101*240/Nt_load2)-2*IMAGINARY(K101)*SIN(2*PI()*B101*240/Nt_load2)</f>
        <v>0.46804228984557439</v>
      </c>
      <c r="IM362" s="240">
        <f t="shared" ref="IM362:IM425" ca="1" si="837">2*IMREAL(K101)*COS(2*PI()*B101*241/Nt_load2)-2*IMAGINARY(K101)*SIN(2*PI()*B101*241/Nt_load2)</f>
        <v>0.46628106696099908</v>
      </c>
      <c r="IN362" s="240">
        <f t="shared" ref="IN362:IN425" ca="1" si="838">2*IMREAL(K101)*COS(2*PI()*B101*242/Nt_load2)-2*IMAGINARY(K101)*SIN(2*PI()*B101*242/Nt_load2)</f>
        <v>0.4642389737970587</v>
      </c>
      <c r="IO362" s="240">
        <f t="shared" ref="IO362:IO425" ca="1" si="839">2*IMREAL(K101)*COS(2*PI()*B101*243/Nt_load2)-2*IMAGINARY(K101)*SIN(2*PI()*B101*243/Nt_load2)</f>
        <v>0.46191724043431626</v>
      </c>
      <c r="IP362" s="240">
        <f t="shared" ref="IP362:IP425" ca="1" si="840">2*IMREAL(K101)*COS(2*PI()*B101*244/Nt_load2)-2*IMAGINARY(K101)*SIN(2*PI()*B101*244/Nt_load2)</f>
        <v>0.45931726539813428</v>
      </c>
      <c r="IQ362" s="240">
        <f t="shared" ref="IQ362:IQ425" ca="1" si="841">2*IMREAL(K101)*COS(2*PI()*B101*245/Nt_load2)-2*IMAGINARY(K101)*SIN(2*PI()*B101*245/Nt_load2)</f>
        <v>0.45644061481625531</v>
      </c>
      <c r="IR362" s="240">
        <f t="shared" ref="IR362:IR425" ca="1" si="842">2*IMREAL(K101)*COS(2*PI()*B101*246/Nt_load2)-2*IMAGINARY(K101)*SIN(2*PI()*B101*246/Nt_load2)</f>
        <v>0.45328902147542488</v>
      </c>
      <c r="IS362" s="240">
        <f t="shared" ref="IS362:IS425" ca="1" si="843">2*IMREAL(K101)*COS(2*PI()*B101*247/Nt_load2)-2*IMAGINARY(K101)*SIN(2*PI()*B101*247/Nt_load2)</f>
        <v>0.44986438377762589</v>
      </c>
      <c r="IT362" s="240">
        <f t="shared" ref="IT362:IT425" ca="1" si="844">2*IMREAL(K101)*COS(2*PI()*B101*248/Nt_load2)-2*IMAGINARY(K101)*SIN(2*PI()*B101*248/Nt_load2)</f>
        <v>0.44616876459655203</v>
      </c>
      <c r="IU362" s="240">
        <f t="shared" ref="IU362:IU425" ca="1" si="845">2*IMREAL(K101)*COS(2*PI()*B101*249/Nt_load2)-2*IMAGINARY(K101)*SIN(2*PI()*B101*249/Nt_load2)</f>
        <v>0.44220439003500994</v>
      </c>
      <c r="IV362" s="240">
        <f t="shared" ref="IV362:IV425" ca="1" si="846">2*IMREAL(K101)*COS(2*PI()*B101*250/Nt_load2)-2*IMAGINARY(K101)*SIN(2*PI()*B101*250/Nt_load2)</f>
        <v>0.43797364808399797</v>
      </c>
      <c r="IW362" s="240">
        <f t="shared" ref="IW362:IW425" ca="1" si="847">2*IMREAL(K101)*COS(2*PI()*B101*251/Nt_load2)-2*IMAGINARY(K101)*SIN(2*PI()*B101*251/Nt_load2)</f>
        <v>0.43347908718426942</v>
      </c>
      <c r="IX362" s="240">
        <f t="shared" ref="IX362:IX425" ca="1" si="848">2*IMREAL(K101)*COS(2*PI()*B101*252/Nt_load2)-2*IMAGINARY(K101)*SIN(2*PI()*B101*252/Nt_load2)</f>
        <v>0.42872341469124842</v>
      </c>
      <c r="IY362" s="240">
        <f t="shared" ref="IY362:IY425" ca="1" si="849">2*IMREAL(K101)*COS(2*PI()*B101*253/Nt_load2)-2*IMAGINARY(K101)*SIN(2*PI()*B101*253/Nt_load2)</f>
        <v>0.42370949524421841</v>
      </c>
      <c r="IZ362" s="240">
        <f t="shared" ref="IZ362:IZ425" ca="1" si="850">2*IMREAL(K101)*COS(2*PI()*B101*254/Nt_load2)-2*IMAGINARY(K101)*SIN(2*PI()*B101*254/Nt_load2)</f>
        <v>0.41844034904077182</v>
      </c>
      <c r="JA362" s="240">
        <f t="shared" ref="JA362:JA425" ca="1" si="851">2*IMREAL(K101)*COS(2*PI()*B101*255/Nt_load2)-2*IMAGINARY(K101)*SIN(2*PI()*B101*255/Nt_load2)</f>
        <v>0.41291915001755547</v>
      </c>
      <c r="JB362" s="240">
        <f t="shared" ref="JB362:JB425" ca="1" si="852">2*IMREAL(K101)*COS(2*PI()*B101*256/Nt_load2)-2*IMAGINARY(K101)*SIN(2*PI()*B101*256/Nt_load2)</f>
        <v>0.40714922393841008</v>
      </c>
    </row>
    <row r="363" spans="1:262">
      <c r="B363" s="248">
        <v>2</v>
      </c>
      <c r="C363" s="247">
        <f t="shared" ref="C363:C426" si="853">C362+Div_Nt_load2</f>
        <v>3.9062500000000001E-5</v>
      </c>
      <c r="D363" s="244">
        <f t="shared" ca="1" si="597"/>
        <v>80.187219552252017</v>
      </c>
      <c r="E363" s="243">
        <f ca="1">H361</f>
        <v>0.18721955225202419</v>
      </c>
      <c r="F363" s="242">
        <v>2</v>
      </c>
      <c r="G363" s="240">
        <f t="shared" ref="G363:G425" ca="1" si="854">2*IMREAL(K102)*COS(2*PI()*B102*1/Nt_load2)-2*IMAGINARY(K102)*SIN(2*PI()*B102*1/Nt_load2)</f>
        <v>-3.0765568749502497E-3</v>
      </c>
      <c r="H363" s="240">
        <f t="shared" ca="1" si="598"/>
        <v>-3.0321937197106486E-3</v>
      </c>
      <c r="I363" s="240">
        <f t="shared" ca="1" si="599"/>
        <v>-2.9805257442114619E-3</v>
      </c>
      <c r="J363" s="240">
        <f t="shared" ca="1" si="600"/>
        <v>-2.9216774211312476E-3</v>
      </c>
      <c r="K363" s="240">
        <f t="shared" ca="1" si="601"/>
        <v>-2.8557905212348101E-3</v>
      </c>
      <c r="L363" s="240">
        <f t="shared" ca="1" si="602"/>
        <v>-2.7830237718350108E-3</v>
      </c>
      <c r="M363" s="240">
        <f t="shared" ca="1" si="603"/>
        <v>-2.7035524744047686E-3</v>
      </c>
      <c r="N363" s="240">
        <f t="shared" ca="1" si="604"/>
        <v>-2.6175680822604556E-3</v>
      </c>
      <c r="O363" s="240">
        <f t="shared" ca="1" si="605"/>
        <v>-2.525277739334092E-3</v>
      </c>
      <c r="P363" s="240">
        <f t="shared" ca="1" si="606"/>
        <v>-2.4269037811454662E-3</v>
      </c>
      <c r="Q363" s="240">
        <f t="shared" ca="1" si="607"/>
        <v>-2.3226831991763953E-3</v>
      </c>
      <c r="R363" s="240">
        <f t="shared" ca="1" si="608"/>
        <v>-2.2128670699374871E-3</v>
      </c>
      <c r="S363" s="240">
        <f t="shared" ca="1" si="609"/>
        <v>-2.0977199501028367E-3</v>
      </c>
      <c r="T363" s="240">
        <f t="shared" ca="1" si="610"/>
        <v>-1.9775192391698212E-3</v>
      </c>
      <c r="U363" s="241">
        <f t="shared" ca="1" si="611"/>
        <v>-1.8525545111794171E-3</v>
      </c>
      <c r="V363" s="240">
        <f t="shared" ca="1" si="612"/>
        <v>-1.7231268171069708E-3</v>
      </c>
      <c r="W363" s="240">
        <f t="shared" ca="1" si="613"/>
        <v>-1.5895479596040301E-3</v>
      </c>
      <c r="X363" s="240">
        <f t="shared" ca="1" si="614"/>
        <v>-1.4521397418384458E-3</v>
      </c>
      <c r="Y363" s="240">
        <f t="shared" ca="1" si="615"/>
        <v>-1.3112331922423537E-3</v>
      </c>
      <c r="Z363" s="240">
        <f t="shared" ca="1" si="616"/>
        <v>-1.1671677670356858E-3</v>
      </c>
      <c r="AA363" s="240">
        <f t="shared" ca="1" si="617"/>
        <v>-1.0202905324464065E-3</v>
      </c>
      <c r="AB363" s="240">
        <f t="shared" ca="1" si="618"/>
        <v>-8.7095532859756905E-4</v>
      </c>
      <c r="AC363" s="240">
        <f t="shared" ca="1" si="619"/>
        <v>-7.1952191707546221E-4</v>
      </c>
      <c r="AD363" s="240">
        <f t="shared" ca="1" si="620"/>
        <v>-5.6635511423244397E-4</v>
      </c>
      <c r="AE363" s="240">
        <f t="shared" ca="1" si="621"/>
        <v>-4.1182391231239031E-4</v>
      </c>
      <c r="AF363" s="240">
        <f t="shared" ca="1" si="622"/>
        <v>-2.5630059051606193E-4</v>
      </c>
      <c r="AG363" s="240">
        <f t="shared" ca="1" si="623"/>
        <v>-1.001598181479005E-4</v>
      </c>
      <c r="AH363" s="240">
        <f t="shared" ca="1" si="624"/>
        <v>5.6222247995143713E-5</v>
      </c>
      <c r="AI363" s="240">
        <f t="shared" ca="1" si="625"/>
        <v>2.1246886981828044E-4</v>
      </c>
      <c r="AJ363" s="240">
        <f t="shared" ca="1" si="626"/>
        <v>3.6820363552394895E-4</v>
      </c>
      <c r="AK363" s="240">
        <f t="shared" ca="1" si="627"/>
        <v>5.2305136642081173E-4</v>
      </c>
      <c r="AL363" s="240">
        <f t="shared" ca="1" si="628"/>
        <v>6.7663902076207775E-4</v>
      </c>
      <c r="AM363" s="240">
        <f t="shared" ca="1" si="629"/>
        <v>8.2859659243574946E-4</v>
      </c>
      <c r="AN363" s="240">
        <f t="shared" ca="1" si="630"/>
        <v>9.7855800234175356E-4</v>
      </c>
      <c r="AO363" s="240">
        <f t="shared" ca="1" si="631"/>
        <v>1.1261619803085579E-3</v>
      </c>
      <c r="AP363" s="240">
        <f t="shared" ca="1" si="632"/>
        <v>1.2710529354246596E-3</v>
      </c>
      <c r="AQ363" s="240">
        <f t="shared" ca="1" si="633"/>
        <v>1.4128818126882352E-3</v>
      </c>
      <c r="AR363" s="240">
        <f t="shared" ca="1" si="634"/>
        <v>1.5513069339112132E-3</v>
      </c>
      <c r="AS363" s="240">
        <f t="shared" ca="1" si="635"/>
        <v>1.6859948208519607E-3</v>
      </c>
      <c r="AT363" s="240">
        <f t="shared" ca="1" si="636"/>
        <v>1.8166209985935704E-3</v>
      </c>
      <c r="AU363" s="240">
        <f t="shared" ca="1" si="637"/>
        <v>1.9428707772323607E-3</v>
      </c>
      <c r="AV363" s="240">
        <f t="shared" ca="1" si="638"/>
        <v>2.0644400099934183E-3</v>
      </c>
      <c r="AW363" s="240">
        <f t="shared" ca="1" si="639"/>
        <v>2.1810358259468114E-3</v>
      </c>
      <c r="AX363" s="240">
        <f t="shared" ca="1" si="640"/>
        <v>2.2923773355593225E-3</v>
      </c>
      <c r="AY363" s="240">
        <f t="shared" ca="1" si="641"/>
        <v>2.3981963073819324E-3</v>
      </c>
      <c r="AZ363" s="240">
        <f t="shared" ca="1" si="642"/>
        <v>2.4982378142428701E-3</v>
      </c>
      <c r="BA363" s="240">
        <f t="shared" ca="1" si="643"/>
        <v>2.5922608473895087E-3</v>
      </c>
      <c r="BB363" s="240">
        <f t="shared" ca="1" si="644"/>
        <v>2.6800388970995518E-3</v>
      </c>
      <c r="BC363" s="240">
        <f t="shared" ca="1" si="645"/>
        <v>2.7613604983627985E-3</v>
      </c>
      <c r="BD363" s="240">
        <f t="shared" ca="1" si="646"/>
        <v>2.8360297403188764E-3</v>
      </c>
      <c r="BE363" s="240">
        <f t="shared" ca="1" si="647"/>
        <v>2.9038667382236582E-3</v>
      </c>
      <c r="BF363" s="240">
        <f t="shared" ca="1" si="648"/>
        <v>2.9647080668073738E-3</v>
      </c>
      <c r="BG363" s="240">
        <f t="shared" ca="1" si="649"/>
        <v>3.0184071539803917E-3</v>
      </c>
      <c r="BH363" s="240">
        <f t="shared" ca="1" si="650"/>
        <v>3.0648346339382298E-3</v>
      </c>
      <c r="BI363" s="240">
        <f t="shared" ca="1" si="651"/>
        <v>3.1038786588151019E-3</v>
      </c>
      <c r="BJ363" s="240">
        <f t="shared" ca="1" si="652"/>
        <v>3.1354451681352264E-3</v>
      </c>
      <c r="BK363" s="240">
        <f t="shared" ca="1" si="653"/>
        <v>3.1594581154127522E-3</v>
      </c>
      <c r="BL363" s="240">
        <f t="shared" ca="1" si="654"/>
        <v>3.1758596513544015E-3</v>
      </c>
      <c r="BM363" s="240">
        <f t="shared" ca="1" si="655"/>
        <v>3.1846102632234865E-3</v>
      </c>
      <c r="BN363" s="240">
        <f t="shared" ca="1" si="656"/>
        <v>3.1856888700295509E-3</v>
      </c>
      <c r="BO363" s="240">
        <f t="shared" ca="1" si="657"/>
        <v>3.1790928733143242E-3</v>
      </c>
      <c r="BP363" s="240">
        <f t="shared" ca="1" si="658"/>
        <v>3.1648381634116346E-3</v>
      </c>
      <c r="BQ363" s="240">
        <f t="shared" ca="1" si="659"/>
        <v>3.142959081166203E-3</v>
      </c>
      <c r="BR363" s="240">
        <f t="shared" ca="1" si="660"/>
        <v>3.1135083352035399E-3</v>
      </c>
      <c r="BS363" s="240">
        <f t="shared" ca="1" si="661"/>
        <v>3.0765568749502497E-3</v>
      </c>
      <c r="BT363" s="240">
        <f t="shared" ca="1" si="662"/>
        <v>3.0321937197106486E-3</v>
      </c>
      <c r="BU363" s="240">
        <f t="shared" ca="1" si="663"/>
        <v>2.9805257442114619E-3</v>
      </c>
      <c r="BV363" s="240">
        <f t="shared" ca="1" si="664"/>
        <v>2.9216774211312476E-3</v>
      </c>
      <c r="BW363" s="240">
        <f t="shared" ca="1" si="665"/>
        <v>2.8557905212348101E-3</v>
      </c>
      <c r="BX363" s="240">
        <f t="shared" ca="1" si="666"/>
        <v>2.7830237718350116E-3</v>
      </c>
      <c r="BY363" s="240">
        <f t="shared" ca="1" si="667"/>
        <v>2.7035524744047682E-3</v>
      </c>
      <c r="BZ363" s="240">
        <f t="shared" ca="1" si="668"/>
        <v>2.6175680822604561E-3</v>
      </c>
      <c r="CA363" s="240">
        <f t="shared" ca="1" si="669"/>
        <v>2.5252777393340929E-3</v>
      </c>
      <c r="CB363" s="240">
        <f t="shared" ca="1" si="670"/>
        <v>2.4269037811454662E-3</v>
      </c>
      <c r="CC363" s="240">
        <f t="shared" ca="1" si="671"/>
        <v>2.3226831991763953E-3</v>
      </c>
      <c r="CD363" s="240">
        <f t="shared" ca="1" si="672"/>
        <v>2.2128670699374884E-3</v>
      </c>
      <c r="CE363" s="240">
        <f t="shared" ca="1" si="673"/>
        <v>2.0977199501028367E-3</v>
      </c>
      <c r="CF363" s="240">
        <f t="shared" ca="1" si="674"/>
        <v>1.9775192391698216E-3</v>
      </c>
      <c r="CG363" s="240">
        <f t="shared" ca="1" si="675"/>
        <v>1.8525545111794171E-3</v>
      </c>
      <c r="CH363" s="240">
        <f t="shared" ca="1" si="676"/>
        <v>1.7231268171069712E-3</v>
      </c>
      <c r="CI363" s="240">
        <f t="shared" ca="1" si="677"/>
        <v>1.5895479596040314E-3</v>
      </c>
      <c r="CJ363" s="240">
        <f t="shared" ca="1" si="678"/>
        <v>1.4521397418384473E-3</v>
      </c>
      <c r="CK363" s="240">
        <f t="shared" ca="1" si="679"/>
        <v>1.3112331922423524E-3</v>
      </c>
      <c r="CL363" s="240">
        <f t="shared" ca="1" si="680"/>
        <v>1.1671677670356854E-3</v>
      </c>
      <c r="CM363" s="240">
        <f t="shared" ca="1" si="681"/>
        <v>1.0202905324464069E-3</v>
      </c>
      <c r="CN363" s="240">
        <f t="shared" ca="1" si="682"/>
        <v>8.7095532859756926E-4</v>
      </c>
      <c r="CO363" s="240">
        <f t="shared" ca="1" si="683"/>
        <v>7.1952191707546319E-4</v>
      </c>
      <c r="CP363" s="240">
        <f t="shared" ca="1" si="684"/>
        <v>5.663551142324456E-4</v>
      </c>
      <c r="CQ363" s="240">
        <f t="shared" ca="1" si="685"/>
        <v>4.1182391231239009E-4</v>
      </c>
      <c r="CR363" s="240">
        <f t="shared" ca="1" si="686"/>
        <v>2.5630059051606237E-4</v>
      </c>
      <c r="CS363" s="240">
        <f t="shared" ca="1" si="687"/>
        <v>1.0015981814790094E-4</v>
      </c>
      <c r="CT363" s="240">
        <f t="shared" ca="1" si="688"/>
        <v>-5.622224799514252E-5</v>
      </c>
      <c r="CU363" s="240">
        <f t="shared" ca="1" si="689"/>
        <v>-2.124688698182786E-4</v>
      </c>
      <c r="CV363" s="240">
        <f t="shared" ca="1" si="690"/>
        <v>-3.6820363552395003E-4</v>
      </c>
      <c r="CW363" s="240">
        <f t="shared" ca="1" si="691"/>
        <v>-5.2305136642081195E-4</v>
      </c>
      <c r="CX363" s="240">
        <f t="shared" ca="1" si="692"/>
        <v>-6.7663902076207743E-4</v>
      </c>
      <c r="CY363" s="240">
        <f t="shared" ca="1" si="693"/>
        <v>-8.2859659243574837E-4</v>
      </c>
      <c r="CZ363" s="240">
        <f t="shared" ca="1" si="694"/>
        <v>-9.7855800234175182E-4</v>
      </c>
      <c r="DA363" s="240">
        <f t="shared" ca="1" si="695"/>
        <v>-1.1261619803085588E-3</v>
      </c>
      <c r="DB363" s="240">
        <f t="shared" ca="1" si="696"/>
        <v>-1.27105293542466E-3</v>
      </c>
      <c r="DC363" s="240">
        <f t="shared" ca="1" si="697"/>
        <v>-1.4128818126882348E-3</v>
      </c>
      <c r="DD363" s="240">
        <f t="shared" ca="1" si="698"/>
        <v>-1.551306933911213E-3</v>
      </c>
      <c r="DE363" s="240">
        <f t="shared" ca="1" si="699"/>
        <v>-1.6859948208519599E-3</v>
      </c>
      <c r="DF363" s="240">
        <f t="shared" ca="1" si="700"/>
        <v>-1.8166209985935712E-3</v>
      </c>
      <c r="DG363" s="240">
        <f t="shared" ca="1" si="701"/>
        <v>-1.9428707772323616E-3</v>
      </c>
      <c r="DH363" s="240">
        <f t="shared" ca="1" si="702"/>
        <v>-2.0644400099934174E-3</v>
      </c>
      <c r="DI363" s="240">
        <f t="shared" ca="1" si="703"/>
        <v>-2.1810358259468109E-3</v>
      </c>
      <c r="DJ363" s="240">
        <f t="shared" ca="1" si="704"/>
        <v>-2.292377335559322E-3</v>
      </c>
      <c r="DK363" s="240">
        <f t="shared" ca="1" si="705"/>
        <v>-2.3981963073819311E-3</v>
      </c>
      <c r="DL363" s="240">
        <f t="shared" ca="1" si="706"/>
        <v>-2.4982378142428706E-3</v>
      </c>
      <c r="DM363" s="240">
        <f t="shared" ca="1" si="707"/>
        <v>-2.5922608473895083E-3</v>
      </c>
      <c r="DN363" s="240">
        <f t="shared" ca="1" si="708"/>
        <v>-2.6800388970995514E-3</v>
      </c>
      <c r="DO363" s="240">
        <f t="shared" ca="1" si="709"/>
        <v>-2.7613604983627985E-3</v>
      </c>
      <c r="DP363" s="240">
        <f t="shared" ca="1" si="710"/>
        <v>-2.836029740318876E-3</v>
      </c>
      <c r="DQ363" s="240">
        <f t="shared" ca="1" si="711"/>
        <v>-2.903866738223659E-3</v>
      </c>
      <c r="DR363" s="240">
        <f t="shared" ca="1" si="712"/>
        <v>-2.9647080668073734E-3</v>
      </c>
      <c r="DS363" s="240">
        <f t="shared" ca="1" si="713"/>
        <v>-3.0184071539803921E-3</v>
      </c>
      <c r="DT363" s="240">
        <f t="shared" ca="1" si="714"/>
        <v>-3.0648346339382294E-3</v>
      </c>
      <c r="DU363" s="240">
        <f t="shared" ca="1" si="715"/>
        <v>-3.1038786588151015E-3</v>
      </c>
      <c r="DV363" s="240">
        <f t="shared" ca="1" si="716"/>
        <v>-3.1354451681352264E-3</v>
      </c>
      <c r="DW363" s="240">
        <f t="shared" ca="1" si="717"/>
        <v>-3.1594581154127518E-3</v>
      </c>
      <c r="DX363" s="240">
        <f t="shared" ca="1" si="718"/>
        <v>-3.1758596513544015E-3</v>
      </c>
      <c r="DY363" s="240">
        <f t="shared" ca="1" si="719"/>
        <v>-3.1846102632234865E-3</v>
      </c>
      <c r="DZ363" s="240">
        <f t="shared" ca="1" si="720"/>
        <v>-3.1856888700295505E-3</v>
      </c>
      <c r="EA363" s="240">
        <f t="shared" ca="1" si="721"/>
        <v>-3.1790928733143242E-3</v>
      </c>
      <c r="EB363" s="240">
        <f t="shared" ca="1" si="722"/>
        <v>-3.1648381634116346E-3</v>
      </c>
      <c r="EC363" s="240">
        <f t="shared" ca="1" si="723"/>
        <v>-3.142959081166203E-3</v>
      </c>
      <c r="ED363" s="240">
        <f t="shared" ca="1" si="724"/>
        <v>-3.1135083352035399E-3</v>
      </c>
      <c r="EE363" s="240">
        <f t="shared" ca="1" si="725"/>
        <v>-3.0765568749502501E-3</v>
      </c>
      <c r="EF363" s="240">
        <f t="shared" ca="1" si="726"/>
        <v>-3.032193719710649E-3</v>
      </c>
      <c r="EG363" s="240">
        <f t="shared" ca="1" si="727"/>
        <v>-2.9805257442114615E-3</v>
      </c>
      <c r="EH363" s="240">
        <f t="shared" ca="1" si="728"/>
        <v>-2.9216774211312476E-3</v>
      </c>
      <c r="EI363" s="240">
        <f t="shared" ca="1" si="729"/>
        <v>-2.8557905212348105E-3</v>
      </c>
      <c r="EJ363" s="240">
        <f t="shared" ca="1" si="730"/>
        <v>-2.7830237718350116E-3</v>
      </c>
      <c r="EK363" s="240">
        <f t="shared" ca="1" si="731"/>
        <v>-2.7035524744047691E-3</v>
      </c>
      <c r="EL363" s="240">
        <f t="shared" ca="1" si="732"/>
        <v>-2.6175680822604556E-3</v>
      </c>
      <c r="EM363" s="240">
        <f t="shared" ca="1" si="733"/>
        <v>-2.525277739334092E-3</v>
      </c>
      <c r="EN363" s="240">
        <f t="shared" ca="1" si="734"/>
        <v>-2.4269037811454662E-3</v>
      </c>
      <c r="EO363" s="240">
        <f t="shared" ca="1" si="735"/>
        <v>-2.3226831991763957E-3</v>
      </c>
      <c r="EP363" s="240">
        <f t="shared" ca="1" si="736"/>
        <v>-2.2128670699374884E-3</v>
      </c>
      <c r="EQ363" s="240">
        <f t="shared" ca="1" si="737"/>
        <v>-2.097719950102838E-3</v>
      </c>
      <c r="ER363" s="240">
        <f t="shared" ca="1" si="738"/>
        <v>-1.9775192391698207E-3</v>
      </c>
      <c r="ES363" s="240">
        <f t="shared" ca="1" si="739"/>
        <v>-1.8525545111794176E-3</v>
      </c>
      <c r="ET363" s="240">
        <f t="shared" ca="1" si="740"/>
        <v>-1.7231268171069714E-3</v>
      </c>
      <c r="EU363" s="240">
        <f t="shared" ca="1" si="741"/>
        <v>-1.5895479596040314E-3</v>
      </c>
      <c r="EV363" s="240">
        <f t="shared" ca="1" si="742"/>
        <v>-1.4521397418384473E-3</v>
      </c>
      <c r="EW363" s="240">
        <f t="shared" ca="1" si="743"/>
        <v>-1.3112331922423529E-3</v>
      </c>
      <c r="EX363" s="240">
        <f t="shared" ca="1" si="744"/>
        <v>-1.1671677670356858E-3</v>
      </c>
      <c r="EY363" s="240">
        <f t="shared" ca="1" si="745"/>
        <v>-1.0202905324464074E-3</v>
      </c>
      <c r="EZ363" s="240">
        <f t="shared" ca="1" si="746"/>
        <v>-8.709553285975697E-4</v>
      </c>
      <c r="FA363" s="240">
        <f t="shared" ca="1" si="747"/>
        <v>-7.1952191707546341E-4</v>
      </c>
      <c r="FB363" s="240">
        <f t="shared" ca="1" si="748"/>
        <v>-5.6635511423244582E-4</v>
      </c>
      <c r="FC363" s="240">
        <f t="shared" ca="1" si="749"/>
        <v>-4.1182391231239031E-4</v>
      </c>
      <c r="FD363" s="240">
        <f t="shared" ca="1" si="750"/>
        <v>-2.5630059051606269E-4</v>
      </c>
      <c r="FE363" s="240">
        <f t="shared" ca="1" si="751"/>
        <v>-1.0015981814790137E-4</v>
      </c>
      <c r="FF363" s="240">
        <f t="shared" ca="1" si="752"/>
        <v>5.6222247995142195E-5</v>
      </c>
      <c r="FG363" s="240">
        <f t="shared" ca="1" si="753"/>
        <v>2.1246886981827817E-4</v>
      </c>
      <c r="FH363" s="240">
        <f t="shared" ca="1" si="754"/>
        <v>3.6820363552394965E-4</v>
      </c>
      <c r="FI363" s="240">
        <f t="shared" ca="1" si="755"/>
        <v>5.2305136642081162E-4</v>
      </c>
      <c r="FJ363" s="240">
        <f t="shared" ca="1" si="756"/>
        <v>6.7663902076207699E-4</v>
      </c>
      <c r="FK363" s="240">
        <f t="shared" ca="1" si="757"/>
        <v>8.2859659243574805E-4</v>
      </c>
      <c r="FL363" s="240">
        <f t="shared" ca="1" si="758"/>
        <v>9.7855800234175161E-4</v>
      </c>
      <c r="FM363" s="240">
        <f t="shared" ca="1" si="759"/>
        <v>1.1261619803085558E-3</v>
      </c>
      <c r="FN363" s="240">
        <f t="shared" ca="1" si="760"/>
        <v>1.271052935424657E-3</v>
      </c>
      <c r="FO363" s="240">
        <f t="shared" ca="1" si="761"/>
        <v>1.4128818126882322E-3</v>
      </c>
      <c r="FP363" s="240">
        <f t="shared" ca="1" si="762"/>
        <v>1.5513069339112154E-3</v>
      </c>
      <c r="FQ363" s="240">
        <f t="shared" ca="1" si="763"/>
        <v>1.6859948208519616E-3</v>
      </c>
      <c r="FR363" s="240">
        <f t="shared" ca="1" si="764"/>
        <v>1.8166209985935708E-3</v>
      </c>
      <c r="FS363" s="240">
        <f t="shared" ca="1" si="765"/>
        <v>1.9428707772323611E-3</v>
      </c>
      <c r="FT363" s="240">
        <f t="shared" ca="1" si="766"/>
        <v>2.0644400099934174E-3</v>
      </c>
      <c r="FU363" s="240">
        <f t="shared" ca="1" si="767"/>
        <v>2.1810358259468105E-3</v>
      </c>
      <c r="FV363" s="240">
        <f t="shared" ca="1" si="768"/>
        <v>2.292377335559322E-3</v>
      </c>
      <c r="FW363" s="240">
        <f t="shared" ca="1" si="769"/>
        <v>2.3981963073819307E-3</v>
      </c>
      <c r="FX363" s="240">
        <f t="shared" ca="1" si="770"/>
        <v>2.4982378142428688E-3</v>
      </c>
      <c r="FY363" s="240">
        <f t="shared" ca="1" si="771"/>
        <v>2.5922608473895065E-3</v>
      </c>
      <c r="FZ363" s="240">
        <f t="shared" ca="1" si="772"/>
        <v>2.6800388970995496E-3</v>
      </c>
      <c r="GA363" s="240">
        <f t="shared" ca="1" si="773"/>
        <v>2.7613604983627994E-3</v>
      </c>
      <c r="GB363" s="240">
        <f t="shared" ca="1" si="774"/>
        <v>2.8360297403188768E-3</v>
      </c>
      <c r="GC363" s="240">
        <f t="shared" ca="1" si="775"/>
        <v>2.9038667382236586E-3</v>
      </c>
      <c r="GD363" s="240">
        <f t="shared" ca="1" si="776"/>
        <v>2.9647080668073734E-3</v>
      </c>
      <c r="GE363" s="240">
        <f t="shared" ca="1" si="777"/>
        <v>3.0184071539803917E-3</v>
      </c>
      <c r="GF363" s="240">
        <f t="shared" ca="1" si="778"/>
        <v>3.0648346339382294E-3</v>
      </c>
      <c r="GG363" s="240">
        <f t="shared" ca="1" si="779"/>
        <v>3.1038786588151015E-3</v>
      </c>
      <c r="GH363" s="240">
        <f t="shared" ca="1" si="780"/>
        <v>3.135445168135226E-3</v>
      </c>
      <c r="GI363" s="240">
        <f t="shared" ca="1" si="781"/>
        <v>3.1594581154127518E-3</v>
      </c>
      <c r="GJ363" s="240">
        <f t="shared" ca="1" si="782"/>
        <v>3.1758596513544006E-3</v>
      </c>
      <c r="GK363" s="240">
        <f t="shared" ca="1" si="783"/>
        <v>3.184610263223486E-3</v>
      </c>
      <c r="GL363" s="240">
        <f t="shared" ca="1" si="784"/>
        <v>3.1856888700295509E-3</v>
      </c>
      <c r="GM363" s="240">
        <f t="shared" ca="1" si="785"/>
        <v>3.1790928733143242E-3</v>
      </c>
      <c r="GN363" s="240">
        <f t="shared" ca="1" si="786"/>
        <v>3.1648381634116346E-3</v>
      </c>
      <c r="GO363" s="240">
        <f t="shared" ca="1" si="787"/>
        <v>3.142959081166203E-3</v>
      </c>
      <c r="GP363" s="240">
        <f t="shared" ca="1" si="788"/>
        <v>3.1135083352035403E-3</v>
      </c>
      <c r="GQ363" s="240">
        <f t="shared" ca="1" si="789"/>
        <v>3.0765568749502501E-3</v>
      </c>
      <c r="GR363" s="240">
        <f t="shared" ca="1" si="790"/>
        <v>3.032193719710649E-3</v>
      </c>
      <c r="GS363" s="240">
        <f t="shared" ca="1" si="791"/>
        <v>2.9805257442114628E-3</v>
      </c>
      <c r="GT363" s="240">
        <f t="shared" ca="1" si="792"/>
        <v>2.9216774211312489E-3</v>
      </c>
      <c r="GU363" s="240">
        <f t="shared" ca="1" si="793"/>
        <v>2.8557905212348118E-3</v>
      </c>
      <c r="GV363" s="240">
        <f t="shared" ca="1" si="794"/>
        <v>2.7830237718350103E-3</v>
      </c>
      <c r="GW363" s="240">
        <f t="shared" ca="1" si="795"/>
        <v>2.7035524744047682E-3</v>
      </c>
      <c r="GX363" s="240">
        <f t="shared" ca="1" si="796"/>
        <v>2.6175680822604556E-3</v>
      </c>
      <c r="GY363" s="240">
        <f t="shared" ca="1" si="797"/>
        <v>2.525277739334092E-3</v>
      </c>
      <c r="GZ363" s="240">
        <f t="shared" ca="1" si="798"/>
        <v>2.4269037811454667E-3</v>
      </c>
      <c r="HA363" s="240">
        <f t="shared" ca="1" si="799"/>
        <v>2.3226831991763957E-3</v>
      </c>
      <c r="HB363" s="240">
        <f t="shared" ca="1" si="800"/>
        <v>2.2128670699374888E-3</v>
      </c>
      <c r="HC363" s="240">
        <f t="shared" ca="1" si="801"/>
        <v>2.0977199501028385E-3</v>
      </c>
      <c r="HD363" s="240">
        <f t="shared" ca="1" si="802"/>
        <v>1.9775192391698233E-3</v>
      </c>
      <c r="HE363" s="240">
        <f t="shared" ca="1" si="803"/>
        <v>1.8525545111794199E-3</v>
      </c>
      <c r="HF363" s="240">
        <f t="shared" ca="1" si="804"/>
        <v>1.7231268171069693E-3</v>
      </c>
      <c r="HG363" s="240">
        <f t="shared" ca="1" si="805"/>
        <v>1.5895479596040292E-3</v>
      </c>
      <c r="HH363" s="240">
        <f t="shared" ca="1" si="806"/>
        <v>1.4521397418384451E-3</v>
      </c>
      <c r="HI363" s="240">
        <f t="shared" ca="1" si="807"/>
        <v>1.3112331922423533E-3</v>
      </c>
      <c r="HJ363" s="240">
        <f t="shared" ca="1" si="808"/>
        <v>1.167167767035686E-3</v>
      </c>
      <c r="HK363" s="240">
        <f t="shared" ca="1" si="809"/>
        <v>1.0202905324464078E-3</v>
      </c>
      <c r="HL363" s="240">
        <f t="shared" ca="1" si="810"/>
        <v>8.7095532859756992E-4</v>
      </c>
      <c r="HM363" s="240">
        <f t="shared" ca="1" si="811"/>
        <v>7.1952191707546395E-4</v>
      </c>
      <c r="HN363" s="240">
        <f t="shared" ca="1" si="812"/>
        <v>5.6635511423244636E-4</v>
      </c>
      <c r="HO363" s="240">
        <f t="shared" ca="1" si="813"/>
        <v>4.1182391231239356E-4</v>
      </c>
      <c r="HP363" s="240">
        <f t="shared" ca="1" si="814"/>
        <v>2.5630059051606584E-4</v>
      </c>
      <c r="HQ363" s="240">
        <f t="shared" ca="1" si="815"/>
        <v>1.0015981814789888E-4</v>
      </c>
      <c r="HR363" s="240">
        <f t="shared" ca="1" si="816"/>
        <v>-5.6222247995144688E-5</v>
      </c>
      <c r="HS363" s="240">
        <f t="shared" ca="1" si="817"/>
        <v>-2.1246886981828072E-4</v>
      </c>
      <c r="HT363" s="240">
        <f t="shared" ca="1" si="818"/>
        <v>-3.6820363552394933E-4</v>
      </c>
      <c r="HU363" s="240">
        <f t="shared" ca="1" si="819"/>
        <v>-5.2305136642081119E-4</v>
      </c>
      <c r="HV363" s="240">
        <f t="shared" ca="1" si="820"/>
        <v>-6.7663902076207667E-4</v>
      </c>
      <c r="HW363" s="240">
        <f t="shared" ca="1" si="821"/>
        <v>-8.2859659243574761E-4</v>
      </c>
      <c r="HX363" s="240">
        <f t="shared" ca="1" si="822"/>
        <v>-9.7855800234175117E-4</v>
      </c>
      <c r="HY363" s="240">
        <f t="shared" ca="1" si="823"/>
        <v>-1.1261619803085553E-3</v>
      </c>
      <c r="HZ363" s="240">
        <f t="shared" ca="1" si="824"/>
        <v>-1.2710529354246567E-3</v>
      </c>
      <c r="IA363" s="240">
        <f t="shared" ca="1" si="825"/>
        <v>-1.4128818126882318E-3</v>
      </c>
      <c r="IB363" s="240">
        <f t="shared" ca="1" si="826"/>
        <v>-1.5513069339112148E-3</v>
      </c>
      <c r="IC363" s="240">
        <f t="shared" ca="1" si="827"/>
        <v>-1.6859948208519616E-3</v>
      </c>
      <c r="ID363" s="240">
        <f t="shared" ca="1" si="828"/>
        <v>-1.8166209985935706E-3</v>
      </c>
      <c r="IE363" s="240">
        <f t="shared" ca="1" si="829"/>
        <v>-2.0070203265821918E-3</v>
      </c>
      <c r="IF363" s="240">
        <f t="shared" ca="1" si="830"/>
        <v>-2.064440009993417E-3</v>
      </c>
      <c r="IG363" s="240">
        <f t="shared" ca="1" si="831"/>
        <v>-2.1810358259468105E-3</v>
      </c>
      <c r="IH363" s="240">
        <f t="shared" ca="1" si="832"/>
        <v>-2.2923773355593216E-3</v>
      </c>
      <c r="II363" s="240">
        <f t="shared" ca="1" si="833"/>
        <v>-2.3981963073819307E-3</v>
      </c>
      <c r="IJ363" s="240">
        <f t="shared" ca="1" si="834"/>
        <v>-2.4982378142428679E-3</v>
      </c>
      <c r="IK363" s="240">
        <f t="shared" ca="1" si="835"/>
        <v>-2.5922608473895065E-3</v>
      </c>
      <c r="IL363" s="240">
        <f t="shared" ca="1" si="836"/>
        <v>-2.6800388970995492E-3</v>
      </c>
      <c r="IM363" s="240">
        <f t="shared" ca="1" si="837"/>
        <v>-2.7613604983627998E-3</v>
      </c>
      <c r="IN363" s="240">
        <f t="shared" ca="1" si="838"/>
        <v>-2.8360297403188764E-3</v>
      </c>
      <c r="IO363" s="240">
        <f t="shared" ca="1" si="839"/>
        <v>-2.9038667382236582E-3</v>
      </c>
      <c r="IP363" s="240">
        <f t="shared" ca="1" si="840"/>
        <v>-2.9647080668073734E-3</v>
      </c>
      <c r="IQ363" s="240">
        <f t="shared" ca="1" si="841"/>
        <v>-3.0184071539803917E-3</v>
      </c>
      <c r="IR363" s="240">
        <f t="shared" ca="1" si="842"/>
        <v>-3.064834633938229E-3</v>
      </c>
      <c r="IS363" s="240">
        <f t="shared" ca="1" si="843"/>
        <v>-3.1038786588151015E-3</v>
      </c>
      <c r="IT363" s="240">
        <f t="shared" ca="1" si="844"/>
        <v>-3.135445168135226E-3</v>
      </c>
      <c r="IU363" s="240">
        <f t="shared" ca="1" si="845"/>
        <v>-3.1594581154127514E-3</v>
      </c>
      <c r="IV363" s="240">
        <f t="shared" ca="1" si="846"/>
        <v>-3.175859651354401E-3</v>
      </c>
      <c r="IW363" s="240">
        <f t="shared" ca="1" si="847"/>
        <v>-3.184610263223486E-3</v>
      </c>
      <c r="IX363" s="240">
        <f t="shared" ca="1" si="848"/>
        <v>-3.1856888700295505E-3</v>
      </c>
      <c r="IY363" s="240">
        <f t="shared" ca="1" si="849"/>
        <v>-3.1790928733143242E-3</v>
      </c>
      <c r="IZ363" s="240">
        <f t="shared" ca="1" si="850"/>
        <v>-3.1648381634116346E-3</v>
      </c>
      <c r="JA363" s="240">
        <f t="shared" ca="1" si="851"/>
        <v>-3.1429590811662034E-3</v>
      </c>
      <c r="JB363" s="240">
        <f t="shared" ca="1" si="852"/>
        <v>-3.1135083352035403E-3</v>
      </c>
    </row>
    <row r="364" spans="1:262">
      <c r="B364" s="248">
        <v>3</v>
      </c>
      <c r="C364" s="247">
        <f t="shared" si="853"/>
        <v>5.8593749999999998E-5</v>
      </c>
      <c r="D364" s="244">
        <f t="shared" ca="1" si="597"/>
        <v>80.205704103263713</v>
      </c>
      <c r="E364" s="243">
        <f ca="1">I361</f>
        <v>0.20570410326370756</v>
      </c>
      <c r="F364" s="242">
        <v>3</v>
      </c>
      <c r="G364" s="240">
        <f t="shared" ca="1" si="854"/>
        <v>-0.18516542042151216</v>
      </c>
      <c r="H364" s="240">
        <f t="shared" ca="1" si="598"/>
        <v>-0.18286423798891588</v>
      </c>
      <c r="I364" s="240">
        <f t="shared" ca="1" si="599"/>
        <v>-0.17957209840682106</v>
      </c>
      <c r="J364" s="240">
        <f t="shared" ca="1" si="600"/>
        <v>-0.17530684206486269</v>
      </c>
      <c r="K364" s="240">
        <f t="shared" ca="1" si="601"/>
        <v>-0.1700915827567108</v>
      </c>
      <c r="L364" s="240">
        <f t="shared" ca="1" si="602"/>
        <v>-0.16395458242441999</v>
      </c>
      <c r="M364" s="240">
        <f t="shared" ca="1" si="603"/>
        <v>-0.15692909800451671</v>
      </c>
      <c r="N364" s="240">
        <f t="shared" ca="1" si="604"/>
        <v>-0.14905320120577883</v>
      </c>
      <c r="O364" s="240">
        <f t="shared" ca="1" si="605"/>
        <v>-0.14036957219534704</v>
      </c>
      <c r="P364" s="240">
        <f t="shared" ca="1" si="606"/>
        <v>-0.13092526831120121</v>
      </c>
      <c r="Q364" s="240">
        <f t="shared" ca="1" si="607"/>
        <v>-0.12077146905436878</v>
      </c>
      <c r="R364" s="240">
        <f t="shared" ca="1" si="608"/>
        <v>-0.10996319874277426</v>
      </c>
      <c r="S364" s="240">
        <f t="shared" ca="1" si="609"/>
        <v>-9.8559028329693071E-2</v>
      </c>
      <c r="T364" s="240">
        <f t="shared" ca="1" si="610"/>
        <v>-8.6620758002680848E-2</v>
      </c>
      <c r="U364" s="241">
        <f t="shared" ca="1" si="611"/>
        <v>-7.4213082283002746E-2</v>
      </c>
      <c r="V364" s="240">
        <f t="shared" ca="1" si="612"/>
        <v>-6.1403239440417201E-2</v>
      </c>
      <c r="W364" s="240">
        <f t="shared" ca="1" si="613"/>
        <v>-4.8260647123166522E-2</v>
      </c>
      <c r="X364" s="240">
        <f t="shared" ca="1" si="614"/>
        <v>-3.4856526177726499E-2</v>
      </c>
      <c r="Y364" s="240">
        <f t="shared" ca="1" si="615"/>
        <v>-2.126351469686864E-2</v>
      </c>
      <c r="Z364" s="240">
        <f t="shared" ca="1" si="616"/>
        <v>-7.5552743875418448E-3</v>
      </c>
      <c r="AA364" s="240">
        <f t="shared" ca="1" si="617"/>
        <v>6.1939086082998503E-3</v>
      </c>
      <c r="AB364" s="240">
        <f t="shared" ca="1" si="618"/>
        <v>1.9909526276736658E-2</v>
      </c>
      <c r="AC364" s="240">
        <f t="shared" ca="1" si="619"/>
        <v>3.3517252497266323E-2</v>
      </c>
      <c r="AD364" s="240">
        <f t="shared" ca="1" si="620"/>
        <v>4.694334582249074E-2</v>
      </c>
      <c r="AE364" s="240">
        <f t="shared" ca="1" si="621"/>
        <v>6.011504908940863E-2</v>
      </c>
      <c r="AF364" s="240">
        <f t="shared" ca="1" si="622"/>
        <v>7.2960983696785692E-2</v>
      </c>
      <c r="AG364" s="240">
        <f t="shared" ca="1" si="623"/>
        <v>8.54115364119791E-2</v>
      </c>
      <c r="AH364" s="240">
        <f t="shared" ca="1" si="624"/>
        <v>9.7399236611076787E-2</v>
      </c>
      <c r="AI364" s="240">
        <f t="shared" ca="1" si="625"/>
        <v>0.10885912190805398</v>
      </c>
      <c r="AJ364" s="240">
        <f t="shared" ca="1" si="626"/>
        <v>0.119729090191572</v>
      </c>
      <c r="AK364" s="240">
        <f t="shared" ca="1" si="627"/>
        <v>0.12995023616169982</v>
      </c>
      <c r="AL364" s="240">
        <f t="shared" ca="1" si="628"/>
        <v>0.13946717054283855</v>
      </c>
      <c r="AM364" s="240">
        <f t="shared" ca="1" si="629"/>
        <v>0.14822832024300467</v>
      </c>
      <c r="AN364" s="240">
        <f t="shared" ca="1" si="630"/>
        <v>0.15618620783288392</v>
      </c>
      <c r="AO364" s="240">
        <f t="shared" ca="1" si="631"/>
        <v>0.16329770883013467</v>
      </c>
      <c r="AP364" s="240">
        <f t="shared" ca="1" si="632"/>
        <v>0.16952428539469358</v>
      </c>
      <c r="AQ364" s="240">
        <f t="shared" ca="1" si="633"/>
        <v>0.17483219516867049</v>
      </c>
      <c r="AR364" s="240">
        <f t="shared" ca="1" si="634"/>
        <v>0.179192674129109</v>
      </c>
      <c r="AS364" s="240">
        <f t="shared" ca="1" si="635"/>
        <v>0.18258209246271923</v>
      </c>
      <c r="AT364" s="240">
        <f t="shared" ca="1" si="636"/>
        <v>0.18498208261788315</v>
      </c>
      <c r="AU364" s="240">
        <f t="shared" ca="1" si="637"/>
        <v>0.18637963884000858</v>
      </c>
      <c r="AV364" s="240">
        <f t="shared" ca="1" si="638"/>
        <v>0.18676718765083983</v>
      </c>
      <c r="AW364" s="240">
        <f t="shared" ca="1" si="639"/>
        <v>0.18614262888979283</v>
      </c>
      <c r="AX364" s="240">
        <f t="shared" ca="1" si="640"/>
        <v>0.18450934709490702</v>
      </c>
      <c r="AY364" s="240">
        <f t="shared" ca="1" si="641"/>
        <v>0.18187619316174078</v>
      </c>
      <c r="AZ364" s="240">
        <f t="shared" ca="1" si="642"/>
        <v>0.17825743637960123</v>
      </c>
      <c r="BA364" s="240">
        <f t="shared" ca="1" si="643"/>
        <v>0.17367268710502939</v>
      </c>
      <c r="BB364" s="240">
        <f t="shared" ca="1" si="644"/>
        <v>0.16814679049157882</v>
      </c>
      <c r="BC364" s="240">
        <f t="shared" ca="1" si="645"/>
        <v>0.161709691851776</v>
      </c>
      <c r="BD364" s="240">
        <f t="shared" ca="1" si="646"/>
        <v>0.15439627438087708</v>
      </c>
      <c r="BE364" s="240">
        <f t="shared" ca="1" si="647"/>
        <v>0.14624617012181054</v>
      </c>
      <c r="BF364" s="240">
        <f t="shared" ca="1" si="648"/>
        <v>0.13730354519570265</v>
      </c>
      <c r="BG364" s="240">
        <f t="shared" ca="1" si="649"/>
        <v>0.12761686046184034</v>
      </c>
      <c r="BH364" s="240">
        <f t="shared" ca="1" si="650"/>
        <v>0.11723860890407634</v>
      </c>
      <c r="BI364" s="240">
        <f t="shared" ca="1" si="651"/>
        <v>0.1062250311668009</v>
      </c>
      <c r="BJ364" s="240">
        <f t="shared" ca="1" si="652"/>
        <v>9.4635810782017507E-2</v>
      </c>
      <c r="BK364" s="240">
        <f t="shared" ca="1" si="653"/>
        <v>8.2533750739111941E-2</v>
      </c>
      <c r="BL364" s="240">
        <f t="shared" ca="1" si="654"/>
        <v>6.9984433150010766E-2</v>
      </c>
      <c r="BM364" s="240">
        <f t="shared" ca="1" si="655"/>
        <v>5.7055863854034897E-2</v>
      </c>
      <c r="BN364" s="240">
        <f t="shared" ca="1" si="656"/>
        <v>4.3818103888364678E-2</v>
      </c>
      <c r="BO364" s="240">
        <f t="shared" ca="1" si="657"/>
        <v>3.0342889821208099E-2</v>
      </c>
      <c r="BP364" s="240">
        <f t="shared" ca="1" si="658"/>
        <v>1.6703245005122935E-2</v>
      </c>
      <c r="BQ364" s="240">
        <f t="shared" ca="1" si="659"/>
        <v>2.9730838571419456E-3</v>
      </c>
      <c r="BR364" s="240">
        <f t="shared" ca="1" si="660"/>
        <v>-1.0773188689856505E-2</v>
      </c>
      <c r="BS364" s="240">
        <f t="shared" ca="1" si="661"/>
        <v>-2.4461080393927335E-2</v>
      </c>
      <c r="BT364" s="240">
        <f t="shared" ca="1" si="662"/>
        <v>-3.8016415383971554E-2</v>
      </c>
      <c r="BU364" s="240">
        <f t="shared" ca="1" si="663"/>
        <v>-5.1365736125208047E-2</v>
      </c>
      <c r="BV364" s="240">
        <f t="shared" ca="1" si="664"/>
        <v>-6.4436701491920115E-2</v>
      </c>
      <c r="BW364" s="240">
        <f t="shared" ca="1" si="665"/>
        <v>-7.7158478790282842E-2</v>
      </c>
      <c r="BX364" s="240">
        <f t="shared" ca="1" si="666"/>
        <v>-8.9462127606868461E-2</v>
      </c>
      <c r="BY364" s="240">
        <f t="shared" ca="1" si="667"/>
        <v>-0.10128097340271923</v>
      </c>
      <c r="BZ364" s="240">
        <f t="shared" ca="1" si="668"/>
        <v>-0.11255096882845181</v>
      </c>
      <c r="CA364" s="240">
        <f t="shared" ca="1" si="669"/>
        <v>-0.12321104080239238</v>
      </c>
      <c r="CB364" s="240">
        <f t="shared" ca="1" si="670"/>
        <v>-0.13320342147089728</v>
      </c>
      <c r="CC364" s="240">
        <f t="shared" ca="1" si="671"/>
        <v>-0.14247396125735806</v>
      </c>
      <c r="CD364" s="240">
        <f t="shared" ca="1" si="672"/>
        <v>-0.15097242230344801</v>
      </c>
      <c r="CE364" s="240">
        <f t="shared" ca="1" si="673"/>
        <v>-0.15865275071242949</v>
      </c>
      <c r="CF364" s="240">
        <f t="shared" ca="1" si="674"/>
        <v>-0.16547332611921031</v>
      </c>
      <c r="CG364" s="240">
        <f t="shared" ca="1" si="675"/>
        <v>-0.17139718723470868</v>
      </c>
      <c r="CH364" s="240">
        <f t="shared" ca="1" si="676"/>
        <v>-0.17639223214228089</v>
      </c>
      <c r="CI364" s="240">
        <f t="shared" ca="1" si="677"/>
        <v>-0.18043139226078908</v>
      </c>
      <c r="CJ364" s="240">
        <f t="shared" ca="1" si="678"/>
        <v>-0.18349277903158753</v>
      </c>
      <c r="CK364" s="240">
        <f t="shared" ca="1" si="679"/>
        <v>-0.18555980253451873</v>
      </c>
      <c r="CL364" s="240">
        <f t="shared" ca="1" si="680"/>
        <v>-0.18662126139012802</v>
      </c>
      <c r="CM364" s="240">
        <f t="shared" ca="1" si="681"/>
        <v>-0.18667140346090927</v>
      </c>
      <c r="CN364" s="240">
        <f t="shared" ca="1" si="682"/>
        <v>-0.18570995702263643</v>
      </c>
      <c r="CO364" s="240">
        <f t="shared" ca="1" si="683"/>
        <v>-0.18374213223686081</v>
      </c>
      <c r="CP364" s="240">
        <f t="shared" ca="1" si="684"/>
        <v>-0.1807785929165939</v>
      </c>
      <c r="CQ364" s="240">
        <f t="shared" ca="1" si="685"/>
        <v>-0.17683539873818116</v>
      </c>
      <c r="CR364" s="240">
        <f t="shared" ca="1" si="686"/>
        <v>-0.17193391821252407</v>
      </c>
      <c r="CS364" s="240">
        <f t="shared" ca="1" si="687"/>
        <v>-0.16610071288726819</v>
      </c>
      <c r="CT364" s="240">
        <f t="shared" ca="1" si="688"/>
        <v>-0.15936739340747533</v>
      </c>
      <c r="CU364" s="240">
        <f t="shared" ca="1" si="689"/>
        <v>-0.15177044821479901</v>
      </c>
      <c r="CV364" s="240">
        <f t="shared" ca="1" si="690"/>
        <v>-0.14335104581345742</v>
      </c>
      <c r="CW364" s="240">
        <f t="shared" ca="1" si="691"/>
        <v>-0.13415481167454255</v>
      </c>
      <c r="CX364" s="240">
        <f t="shared" ca="1" si="692"/>
        <v>-0.12423158098763906</v>
      </c>
      <c r="CY364" s="240">
        <f t="shared" ca="1" si="693"/>
        <v>-0.11363512859961399</v>
      </c>
      <c r="CZ364" s="240">
        <f t="shared" ca="1" si="694"/>
        <v>-0.10242287760406223</v>
      </c>
      <c r="DA364" s="240">
        <f t="shared" ca="1" si="695"/>
        <v>-9.0655588160587802E-2</v>
      </c>
      <c r="DB364" s="240">
        <f t="shared" ca="1" si="696"/>
        <v>-7.8397028230233493E-2</v>
      </c>
      <c r="DC364" s="240">
        <f t="shared" ca="1" si="697"/>
        <v>-6.5713628011375674E-2</v>
      </c>
      <c r="DD364" s="240">
        <f t="shared" ca="1" si="698"/>
        <v>-5.2674119948723161E-2</v>
      </c>
      <c r="DE364" s="240">
        <f t="shared" ca="1" si="699"/>
        <v>-3.9349166266244961E-2</v>
      </c>
      <c r="DF364" s="240">
        <f t="shared" ca="1" si="700"/>
        <v>-2.5810976042455129E-2</v>
      </c>
      <c r="DG364" s="240">
        <f t="shared" ca="1" si="701"/>
        <v>-1.2132913903160496E-2</v>
      </c>
      <c r="DH364" s="240">
        <f t="shared" ca="1" si="702"/>
        <v>1.610897547802647E-3</v>
      </c>
      <c r="DI364" s="240">
        <f t="shared" ca="1" si="703"/>
        <v>1.5345979405381863E-2</v>
      </c>
      <c r="DJ364" s="240">
        <f t="shared" ca="1" si="704"/>
        <v>2.8997900070947463E-2</v>
      </c>
      <c r="DK364" s="240">
        <f t="shared" ca="1" si="705"/>
        <v>4.2492678603574738E-2</v>
      </c>
      <c r="DL364" s="240">
        <f t="shared" ca="1" si="706"/>
        <v>5.5757185629171931E-2</v>
      </c>
      <c r="DM364" s="240">
        <f t="shared" ca="1" si="707"/>
        <v>6.8719539634896326E-2</v>
      </c>
      <c r="DN364" s="240">
        <f t="shared" ca="1" si="708"/>
        <v>8.1309496501298303E-2</v>
      </c>
      <c r="DO364" s="240">
        <f t="shared" ca="1" si="709"/>
        <v>9.3458830161291667E-2</v>
      </c>
      <c r="DP364" s="240">
        <f t="shared" ca="1" si="710"/>
        <v>0.10510170232312342</v>
      </c>
      <c r="DQ364" s="240">
        <f t="shared" ca="1" si="711"/>
        <v>0.11617501925377934</v>
      </c>
      <c r="DR364" s="240">
        <f t="shared" ca="1" si="712"/>
        <v>0.12661877368939078</v>
      </c>
      <c r="DS364" s="240">
        <f t="shared" ca="1" si="713"/>
        <v>0.13637637001979741</v>
      </c>
      <c r="DT364" s="240">
        <f t="shared" ca="1" si="714"/>
        <v>0.14539493098506082</v>
      </c>
      <c r="DU364" s="240">
        <f t="shared" ca="1" si="715"/>
        <v>0.15362558422191827</v>
      </c>
      <c r="DV364" s="240">
        <f t="shared" ca="1" si="716"/>
        <v>0.1610237271073543</v>
      </c>
      <c r="DW364" s="240">
        <f t="shared" ca="1" si="717"/>
        <v>0.16754926846407803</v>
      </c>
      <c r="DX364" s="240">
        <f t="shared" ca="1" si="718"/>
        <v>0.17316684581808728</v>
      </c>
      <c r="DY364" s="240">
        <f t="shared" ca="1" si="719"/>
        <v>0.17784601703097924</v>
      </c>
      <c r="DZ364" s="240">
        <f t="shared" ca="1" si="720"/>
        <v>0.1815614252685355</v>
      </c>
      <c r="EA364" s="240">
        <f t="shared" ca="1" si="721"/>
        <v>0.18429293641160413</v>
      </c>
      <c r="EB364" s="240">
        <f t="shared" ca="1" si="722"/>
        <v>0.18602574816463546</v>
      </c>
      <c r="EC364" s="240">
        <f t="shared" ca="1" si="723"/>
        <v>0.18675047027060449</v>
      </c>
      <c r="ED364" s="240">
        <f t="shared" ca="1" si="724"/>
        <v>0.18646317539762719</v>
      </c>
      <c r="EE364" s="240">
        <f t="shared" ca="1" si="725"/>
        <v>0.18516542042151216</v>
      </c>
      <c r="EF364" s="240">
        <f t="shared" ca="1" si="726"/>
        <v>0.18286423798891593</v>
      </c>
      <c r="EG364" s="240">
        <f t="shared" ca="1" si="727"/>
        <v>0.17957209840682106</v>
      </c>
      <c r="EH364" s="240">
        <f t="shared" ca="1" si="728"/>
        <v>0.17530684206486263</v>
      </c>
      <c r="EI364" s="240">
        <f t="shared" ca="1" si="729"/>
        <v>0.17009158275671082</v>
      </c>
      <c r="EJ364" s="240">
        <f t="shared" ca="1" si="730"/>
        <v>0.16395458242441999</v>
      </c>
      <c r="EK364" s="240">
        <f t="shared" ca="1" si="731"/>
        <v>0.15692909800451682</v>
      </c>
      <c r="EL364" s="240">
        <f t="shared" ca="1" si="732"/>
        <v>0.14905320120577889</v>
      </c>
      <c r="EM364" s="240">
        <f t="shared" ca="1" si="733"/>
        <v>0.14036957219534701</v>
      </c>
      <c r="EN364" s="240">
        <f t="shared" ca="1" si="734"/>
        <v>0.13092526831120138</v>
      </c>
      <c r="EO364" s="240">
        <f t="shared" ca="1" si="735"/>
        <v>0.12077146905436884</v>
      </c>
      <c r="EP364" s="240">
        <f t="shared" ca="1" si="736"/>
        <v>0.10996319874277424</v>
      </c>
      <c r="EQ364" s="240">
        <f t="shared" ca="1" si="737"/>
        <v>9.8559028329693224E-2</v>
      </c>
      <c r="ER364" s="240">
        <f t="shared" ca="1" si="738"/>
        <v>8.6620758002680917E-2</v>
      </c>
      <c r="ES364" s="240">
        <f t="shared" ca="1" si="739"/>
        <v>7.4213082283002704E-2</v>
      </c>
      <c r="ET364" s="240">
        <f t="shared" ca="1" si="740"/>
        <v>6.1403239440417347E-2</v>
      </c>
      <c r="EU364" s="240">
        <f t="shared" ca="1" si="741"/>
        <v>4.8260647123166543E-2</v>
      </c>
      <c r="EV364" s="240">
        <f t="shared" ca="1" si="742"/>
        <v>3.4856526177726402E-2</v>
      </c>
      <c r="EW364" s="240">
        <f t="shared" ca="1" si="743"/>
        <v>2.1263514696868754E-2</v>
      </c>
      <c r="EX364" s="240">
        <f t="shared" ca="1" si="744"/>
        <v>7.5552743875418275E-3</v>
      </c>
      <c r="EY364" s="240">
        <f t="shared" ca="1" si="745"/>
        <v>-6.1939086082996144E-3</v>
      </c>
      <c r="EZ364" s="240">
        <f t="shared" ca="1" si="746"/>
        <v>-1.9909526276736547E-2</v>
      </c>
      <c r="FA364" s="240">
        <f t="shared" ca="1" si="747"/>
        <v>-3.3517252497266337E-2</v>
      </c>
      <c r="FB364" s="240">
        <f t="shared" ca="1" si="748"/>
        <v>-4.6943345822490552E-2</v>
      </c>
      <c r="FC364" s="240">
        <f t="shared" ca="1" si="749"/>
        <v>-6.0115049089408561E-2</v>
      </c>
      <c r="FD364" s="240">
        <f t="shared" ca="1" si="750"/>
        <v>-7.2960983696785733E-2</v>
      </c>
      <c r="FE364" s="240">
        <f t="shared" ca="1" si="751"/>
        <v>-8.5411536411978975E-2</v>
      </c>
      <c r="FF364" s="240">
        <f t="shared" ca="1" si="752"/>
        <v>-9.7399236611076731E-2</v>
      </c>
      <c r="FG364" s="240">
        <f t="shared" ca="1" si="753"/>
        <v>-0.10885912190805405</v>
      </c>
      <c r="FH364" s="240">
        <f t="shared" ca="1" si="754"/>
        <v>-0.11972909019157188</v>
      </c>
      <c r="FI364" s="240">
        <f t="shared" ca="1" si="755"/>
        <v>-0.12995023616169982</v>
      </c>
      <c r="FJ364" s="240">
        <f t="shared" ca="1" si="756"/>
        <v>-0.13946717054283839</v>
      </c>
      <c r="FK364" s="240">
        <f t="shared" ca="1" si="757"/>
        <v>-0.14822832024300459</v>
      </c>
      <c r="FL364" s="240">
        <f t="shared" ca="1" si="758"/>
        <v>-0.15618620783288392</v>
      </c>
      <c r="FM364" s="240">
        <f t="shared" ca="1" si="759"/>
        <v>-0.16329770883013453</v>
      </c>
      <c r="FN364" s="240">
        <f t="shared" ca="1" si="760"/>
        <v>-0.16952428539469352</v>
      </c>
      <c r="FO364" s="240">
        <f t="shared" ca="1" si="761"/>
        <v>-0.17483219516867049</v>
      </c>
      <c r="FP364" s="240">
        <f t="shared" ca="1" si="762"/>
        <v>-0.17919267412910894</v>
      </c>
      <c r="FQ364" s="240">
        <f t="shared" ca="1" si="763"/>
        <v>-0.1825820924627192</v>
      </c>
      <c r="FR364" s="240">
        <f t="shared" ca="1" si="764"/>
        <v>-0.18498208261788315</v>
      </c>
      <c r="FS364" s="240">
        <f t="shared" ca="1" si="765"/>
        <v>-0.18637963884000855</v>
      </c>
      <c r="FT364" s="240">
        <f t="shared" ca="1" si="766"/>
        <v>-0.18676718765083983</v>
      </c>
      <c r="FU364" s="240">
        <f t="shared" ca="1" si="767"/>
        <v>-0.18614262888979283</v>
      </c>
      <c r="FV364" s="240">
        <f t="shared" ca="1" si="768"/>
        <v>-0.18450934709490702</v>
      </c>
      <c r="FW364" s="240">
        <f t="shared" ca="1" si="769"/>
        <v>-0.18187619316174078</v>
      </c>
      <c r="FX364" s="240">
        <f t="shared" ca="1" si="770"/>
        <v>-0.17825743637960129</v>
      </c>
      <c r="FY364" s="240">
        <f t="shared" ca="1" si="771"/>
        <v>-0.17367268710502939</v>
      </c>
      <c r="FZ364" s="240">
        <f t="shared" ca="1" si="772"/>
        <v>-0.1681467904915788</v>
      </c>
      <c r="GA364" s="240">
        <f t="shared" ca="1" si="773"/>
        <v>-0.16170969185177608</v>
      </c>
      <c r="GB364" s="240">
        <f t="shared" ca="1" si="774"/>
        <v>-0.15439627438087714</v>
      </c>
      <c r="GC364" s="240">
        <f t="shared" ca="1" si="775"/>
        <v>-0.14624617012181054</v>
      </c>
      <c r="GD364" s="240">
        <f t="shared" ca="1" si="776"/>
        <v>-0.13730354519570273</v>
      </c>
      <c r="GE364" s="240">
        <f t="shared" ca="1" si="777"/>
        <v>-0.1276168604618404</v>
      </c>
      <c r="GF364" s="240">
        <f t="shared" ca="1" si="778"/>
        <v>-0.11723860890407625</v>
      </c>
      <c r="GG364" s="240">
        <f t="shared" ca="1" si="779"/>
        <v>-0.10622503116680096</v>
      </c>
      <c r="GH364" s="240">
        <f t="shared" ca="1" si="780"/>
        <v>-9.4635810782017563E-2</v>
      </c>
      <c r="GI364" s="240">
        <f t="shared" ca="1" si="781"/>
        <v>-8.2533750739111844E-2</v>
      </c>
      <c r="GJ364" s="240">
        <f t="shared" ca="1" si="782"/>
        <v>-6.9984433150010822E-2</v>
      </c>
      <c r="GK364" s="240">
        <f t="shared" ca="1" si="783"/>
        <v>-5.7055863854034966E-2</v>
      </c>
      <c r="GL364" s="240">
        <f t="shared" ca="1" si="784"/>
        <v>-4.38181038883649E-2</v>
      </c>
      <c r="GM364" s="240">
        <f t="shared" ca="1" si="785"/>
        <v>-3.0342889821208169E-2</v>
      </c>
      <c r="GN364" s="240">
        <f t="shared" ca="1" si="786"/>
        <v>-1.6703245005122842E-2</v>
      </c>
      <c r="GO364" s="240">
        <f t="shared" ca="1" si="787"/>
        <v>-2.9730838571421798E-3</v>
      </c>
      <c r="GP364" s="240">
        <f t="shared" ca="1" si="788"/>
        <v>1.0773188689856437E-2</v>
      </c>
      <c r="GQ364" s="240">
        <f t="shared" ca="1" si="789"/>
        <v>2.4461080393927432E-2</v>
      </c>
      <c r="GR364" s="240">
        <f t="shared" ca="1" si="790"/>
        <v>3.8016415383971325E-2</v>
      </c>
      <c r="GS364" s="240">
        <f t="shared" ca="1" si="791"/>
        <v>5.1365736125207992E-2</v>
      </c>
      <c r="GT364" s="240">
        <f t="shared" ca="1" si="792"/>
        <v>6.4436701491920198E-2</v>
      </c>
      <c r="GU364" s="240">
        <f t="shared" ca="1" si="793"/>
        <v>7.7158478790282786E-2</v>
      </c>
      <c r="GV364" s="240">
        <f t="shared" ca="1" si="794"/>
        <v>8.9462127606868419E-2</v>
      </c>
      <c r="GW364" s="240">
        <f t="shared" ca="1" si="795"/>
        <v>0.10128097340271905</v>
      </c>
      <c r="GX364" s="240">
        <f t="shared" ca="1" si="796"/>
        <v>0.11255096882845175</v>
      </c>
      <c r="GY364" s="240">
        <f t="shared" ca="1" si="797"/>
        <v>0.12321104080239231</v>
      </c>
      <c r="GZ364" s="240">
        <f t="shared" ca="1" si="798"/>
        <v>0.13320342147089714</v>
      </c>
      <c r="HA364" s="240">
        <f t="shared" ca="1" si="799"/>
        <v>0.14247396125735803</v>
      </c>
      <c r="HB364" s="240">
        <f t="shared" ca="1" si="800"/>
        <v>0.15097242230344807</v>
      </c>
      <c r="HC364" s="240">
        <f t="shared" ca="1" si="801"/>
        <v>0.15865275071242937</v>
      </c>
      <c r="HD364" s="240">
        <f t="shared" ca="1" si="802"/>
        <v>0.16547332611921028</v>
      </c>
      <c r="HE364" s="240">
        <f t="shared" ca="1" si="803"/>
        <v>0.17139718723470873</v>
      </c>
      <c r="HF364" s="240">
        <f t="shared" ca="1" si="804"/>
        <v>0.17639223214228089</v>
      </c>
      <c r="HG364" s="240">
        <f t="shared" ca="1" si="805"/>
        <v>0.18043139226078905</v>
      </c>
      <c r="HH364" s="240">
        <f t="shared" ca="1" si="806"/>
        <v>0.18349277903158753</v>
      </c>
      <c r="HI364" s="240">
        <f t="shared" ca="1" si="807"/>
        <v>0.18555980253451873</v>
      </c>
      <c r="HJ364" s="240">
        <f t="shared" ca="1" si="808"/>
        <v>0.18662126139012802</v>
      </c>
      <c r="HK364" s="240">
        <f t="shared" ca="1" si="809"/>
        <v>0.18667140346090927</v>
      </c>
      <c r="HL364" s="240">
        <f t="shared" ca="1" si="810"/>
        <v>0.18570995702263643</v>
      </c>
      <c r="HM364" s="240">
        <f t="shared" ca="1" si="811"/>
        <v>0.18374213223686076</v>
      </c>
      <c r="HN364" s="240">
        <f t="shared" ca="1" si="812"/>
        <v>0.18077859291659396</v>
      </c>
      <c r="HO364" s="240">
        <f t="shared" ca="1" si="813"/>
        <v>0.17683539873818122</v>
      </c>
      <c r="HP364" s="240">
        <f t="shared" ca="1" si="814"/>
        <v>0.17193391821252405</v>
      </c>
      <c r="HQ364" s="240">
        <f t="shared" ca="1" si="815"/>
        <v>0.16610071288726813</v>
      </c>
      <c r="HR364" s="240">
        <f t="shared" ca="1" si="816"/>
        <v>0.15936739340747558</v>
      </c>
      <c r="HS364" s="240">
        <f t="shared" ca="1" si="817"/>
        <v>0.15177044821479915</v>
      </c>
      <c r="HT364" s="240">
        <f t="shared" ca="1" si="818"/>
        <v>0.14335104581345748</v>
      </c>
      <c r="HU364" s="240">
        <f t="shared" ca="1" si="819"/>
        <v>0.13415481167454257</v>
      </c>
      <c r="HV364" s="240">
        <f t="shared" ca="1" si="820"/>
        <v>0.12423158098763901</v>
      </c>
      <c r="HW364" s="240">
        <f t="shared" ca="1" si="821"/>
        <v>0.11363512859961378</v>
      </c>
      <c r="HX364" s="240">
        <f t="shared" ca="1" si="822"/>
        <v>0.10242287760406257</v>
      </c>
      <c r="HY364" s="240">
        <f t="shared" ca="1" si="823"/>
        <v>9.0655588160587997E-2</v>
      </c>
      <c r="HZ364" s="240">
        <f t="shared" ca="1" si="824"/>
        <v>7.8397028230233548E-2</v>
      </c>
      <c r="IA364" s="240">
        <f t="shared" ca="1" si="825"/>
        <v>6.5713628011375577E-2</v>
      </c>
      <c r="IB364" s="240">
        <f t="shared" ca="1" si="826"/>
        <v>5.2674119948723078E-2</v>
      </c>
      <c r="IC364" s="240">
        <f t="shared" ca="1" si="827"/>
        <v>3.934916626624535E-2</v>
      </c>
      <c r="ID364" s="240">
        <f t="shared" ca="1" si="828"/>
        <v>2.5810976042455362E-2</v>
      </c>
      <c r="IE364" s="240">
        <f t="shared" ca="1" si="829"/>
        <v>1.5788328915982568E-2</v>
      </c>
      <c r="IF364" s="240">
        <f t="shared" ca="1" si="830"/>
        <v>-1.6108975478025776E-3</v>
      </c>
      <c r="IG364" s="240">
        <f t="shared" ca="1" si="831"/>
        <v>-1.534597940538196E-2</v>
      </c>
      <c r="IH364" s="240">
        <f t="shared" ca="1" si="832"/>
        <v>-2.899790007094772E-2</v>
      </c>
      <c r="II364" s="240">
        <f t="shared" ca="1" si="833"/>
        <v>-4.2492678603574342E-2</v>
      </c>
      <c r="IJ364" s="240">
        <f t="shared" ca="1" si="834"/>
        <v>-5.5757185629171861E-2</v>
      </c>
      <c r="IK364" s="240">
        <f t="shared" ca="1" si="835"/>
        <v>-6.8719539634896257E-2</v>
      </c>
      <c r="IL364" s="240">
        <f t="shared" ca="1" si="836"/>
        <v>-8.1309496501298234E-2</v>
      </c>
      <c r="IM364" s="240">
        <f t="shared" ca="1" si="837"/>
        <v>-9.3458830161291875E-2</v>
      </c>
      <c r="IN364" s="240">
        <f t="shared" ca="1" si="838"/>
        <v>-0.10510170232312363</v>
      </c>
      <c r="IO364" s="240">
        <f t="shared" ca="1" si="839"/>
        <v>-0.11617501925377902</v>
      </c>
      <c r="IP364" s="240">
        <f t="shared" ca="1" si="840"/>
        <v>-0.1266187736893907</v>
      </c>
      <c r="IQ364" s="240">
        <f t="shared" ca="1" si="841"/>
        <v>-0.13637637001979735</v>
      </c>
      <c r="IR364" s="240">
        <f t="shared" ca="1" si="842"/>
        <v>-0.14539493098506079</v>
      </c>
      <c r="IS364" s="240">
        <f t="shared" ca="1" si="843"/>
        <v>-0.15362558422191841</v>
      </c>
      <c r="IT364" s="240">
        <f t="shared" ca="1" si="844"/>
        <v>-0.1610237271073541</v>
      </c>
      <c r="IU364" s="240">
        <f t="shared" ca="1" si="845"/>
        <v>-0.16754926846407786</v>
      </c>
      <c r="IV364" s="240">
        <f t="shared" ca="1" si="846"/>
        <v>-0.17316684581808725</v>
      </c>
      <c r="IW364" s="240">
        <f t="shared" ca="1" si="847"/>
        <v>-0.17784601703097921</v>
      </c>
      <c r="IX364" s="240">
        <f t="shared" ca="1" si="848"/>
        <v>-0.18156142526853555</v>
      </c>
      <c r="IY364" s="240">
        <f t="shared" ca="1" si="849"/>
        <v>-0.18429293641160419</v>
      </c>
      <c r="IZ364" s="240">
        <f t="shared" ca="1" si="850"/>
        <v>-0.18602574816463543</v>
      </c>
      <c r="JA364" s="240">
        <f t="shared" ca="1" si="851"/>
        <v>-0.18675047027060449</v>
      </c>
      <c r="JB364" s="240">
        <f t="shared" ca="1" si="852"/>
        <v>-0.18646317539762719</v>
      </c>
    </row>
    <row r="365" spans="1:262">
      <c r="B365" s="248">
        <v>4</v>
      </c>
      <c r="C365" s="247">
        <f t="shared" si="853"/>
        <v>7.8125000000000002E-5</v>
      </c>
      <c r="D365" s="244">
        <f t="shared" ca="1" si="597"/>
        <v>80.236205118741225</v>
      </c>
      <c r="E365" s="243">
        <f ca="1">J361</f>
        <v>0.23620511874122432</v>
      </c>
      <c r="F365" s="242">
        <v>4</v>
      </c>
      <c r="G365" s="240">
        <f t="shared" ca="1" si="854"/>
        <v>-3.5629352560709294E-3</v>
      </c>
      <c r="H365" s="240">
        <f t="shared" ca="1" si="598"/>
        <v>-3.5289649754685036E-3</v>
      </c>
      <c r="I365" s="240">
        <f t="shared" ca="1" si="599"/>
        <v>-3.4610088330238277E-3</v>
      </c>
      <c r="J365" s="240">
        <f t="shared" ca="1" si="600"/>
        <v>-3.3597212835372509E-3</v>
      </c>
      <c r="K365" s="240">
        <f t="shared" ca="1" si="601"/>
        <v>-3.2260777814797355E-3</v>
      </c>
      <c r="L365" s="240">
        <f t="shared" ca="1" si="602"/>
        <v>-3.0613653868330646E-3</v>
      </c>
      <c r="M365" s="240">
        <f t="shared" ca="1" si="603"/>
        <v>-2.8671703699986398E-3</v>
      </c>
      <c r="N365" s="240">
        <f t="shared" ca="1" si="604"/>
        <v>-2.6453629351463719E-3</v>
      </c>
      <c r="O365" s="240">
        <f t="shared" ca="1" si="605"/>
        <v>-2.3980792091261647E-3</v>
      </c>
      <c r="P365" s="240">
        <f t="shared" ca="1" si="606"/>
        <v>-2.1277006693986291E-3</v>
      </c>
      <c r="Q365" s="240">
        <f t="shared" ca="1" si="607"/>
        <v>-1.8368312091052857E-3</v>
      </c>
      <c r="R365" s="240">
        <f t="shared" ca="1" si="608"/>
        <v>-1.5282720601541796E-3</v>
      </c>
      <c r="S365" s="240">
        <f t="shared" ca="1" si="609"/>
        <v>-1.2049948158252993E-3</v>
      </c>
      <c r="T365" s="240">
        <f t="shared" ca="1" si="610"/>
        <v>-8.7011281270285025E-4</v>
      </c>
      <c r="U365" s="241">
        <f t="shared" ca="1" si="611"/>
        <v>-5.2685114754202574E-4</v>
      </c>
      <c r="V365" s="240">
        <f t="shared" ca="1" si="612"/>
        <v>-1.7851561782423743E-4</v>
      </c>
      <c r="W365" s="240">
        <f t="shared" ca="1" si="613"/>
        <v>1.7153911487976161E-4</v>
      </c>
      <c r="X365" s="240">
        <f t="shared" ca="1" si="614"/>
        <v>5.1994183213464895E-4</v>
      </c>
      <c r="Y365" s="240">
        <f t="shared" ca="1" si="615"/>
        <v>8.6333722531696207E-4</v>
      </c>
      <c r="Z365" s="240">
        <f t="shared" ca="1" si="616"/>
        <v>1.1984182090713398E-3</v>
      </c>
      <c r="AA365" s="240">
        <f t="shared" ca="1" si="617"/>
        <v>1.5219577703503276E-3</v>
      </c>
      <c r="AB365" s="240">
        <f t="shared" ca="1" si="618"/>
        <v>1.8308400463140926E-3</v>
      </c>
      <c r="AC365" s="240">
        <f t="shared" ca="1" si="619"/>
        <v>2.1220903317928788E-3</v>
      </c>
      <c r="AD365" s="240">
        <f t="shared" ca="1" si="620"/>
        <v>2.3929037273239229E-3</v>
      </c>
      <c r="AE365" s="240">
        <f t="shared" ca="1" si="621"/>
        <v>2.6406721518666002E-3</v>
      </c>
      <c r="AF365" s="240">
        <f t="shared" ca="1" si="622"/>
        <v>2.8630094600485653E-3</v>
      </c>
      <c r="AG365" s="240">
        <f t="shared" ca="1" si="623"/>
        <v>3.0577744220500903E-3</v>
      </c>
      <c r="AH365" s="240">
        <f t="shared" ca="1" si="624"/>
        <v>3.2230913448177433E-3</v>
      </c>
      <c r="AI365" s="240">
        <f t="shared" ca="1" si="625"/>
        <v>3.3573681360138481E-3</v>
      </c>
      <c r="AJ365" s="240">
        <f t="shared" ca="1" si="626"/>
        <v>3.4593116367360264E-3</v>
      </c>
      <c r="AK365" s="240">
        <f t="shared" ca="1" si="627"/>
        <v>3.527940075344336E-3</v>
      </c>
      <c r="AL365" s="240">
        <f t="shared" ca="1" si="628"/>
        <v>3.5625925224588599E-3</v>
      </c>
      <c r="AM365" s="240">
        <f t="shared" ca="1" si="629"/>
        <v>3.5629352560709294E-3</v>
      </c>
      <c r="AN365" s="240">
        <f t="shared" ca="1" si="630"/>
        <v>3.5289649754685036E-3</v>
      </c>
      <c r="AO365" s="240">
        <f t="shared" ca="1" si="631"/>
        <v>3.4610088330238281E-3</v>
      </c>
      <c r="AP365" s="240">
        <f t="shared" ca="1" si="632"/>
        <v>3.3597212835372514E-3</v>
      </c>
      <c r="AQ365" s="240">
        <f t="shared" ca="1" si="633"/>
        <v>3.2260777814797355E-3</v>
      </c>
      <c r="AR365" s="240">
        <f t="shared" ca="1" si="634"/>
        <v>3.0613653868330655E-3</v>
      </c>
      <c r="AS365" s="240">
        <f t="shared" ca="1" si="635"/>
        <v>2.8671703699986403E-3</v>
      </c>
      <c r="AT365" s="240">
        <f t="shared" ca="1" si="636"/>
        <v>2.6453629351463723E-3</v>
      </c>
      <c r="AU365" s="240">
        <f t="shared" ca="1" si="637"/>
        <v>2.3980792091261665E-3</v>
      </c>
      <c r="AV365" s="240">
        <f t="shared" ca="1" si="638"/>
        <v>2.1277006693986291E-3</v>
      </c>
      <c r="AW365" s="240">
        <f t="shared" ca="1" si="639"/>
        <v>1.836831209105286E-3</v>
      </c>
      <c r="AX365" s="240">
        <f t="shared" ca="1" si="640"/>
        <v>1.5282720601541813E-3</v>
      </c>
      <c r="AY365" s="240">
        <f t="shared" ca="1" si="641"/>
        <v>1.2049948158252997E-3</v>
      </c>
      <c r="AZ365" s="240">
        <f t="shared" ca="1" si="642"/>
        <v>8.7011281270285145E-4</v>
      </c>
      <c r="BA365" s="240">
        <f t="shared" ca="1" si="643"/>
        <v>5.2685114754202466E-4</v>
      </c>
      <c r="BB365" s="240">
        <f t="shared" ca="1" si="644"/>
        <v>1.7851561782423786E-4</v>
      </c>
      <c r="BC365" s="240">
        <f t="shared" ca="1" si="645"/>
        <v>-1.7153911487975966E-4</v>
      </c>
      <c r="BD365" s="240">
        <f t="shared" ca="1" si="646"/>
        <v>-5.1994183213464938E-4</v>
      </c>
      <c r="BE365" s="240">
        <f t="shared" ca="1" si="647"/>
        <v>-8.6333722531696186E-4</v>
      </c>
      <c r="BF365" s="240">
        <f t="shared" ca="1" si="648"/>
        <v>-1.1984182090713407E-3</v>
      </c>
      <c r="BG365" s="240">
        <f t="shared" ca="1" si="649"/>
        <v>-1.5219577703503271E-3</v>
      </c>
      <c r="BH365" s="240">
        <f t="shared" ca="1" si="650"/>
        <v>-1.8308400463140921E-3</v>
      </c>
      <c r="BI365" s="240">
        <f t="shared" ca="1" si="651"/>
        <v>-2.1220903317928797E-3</v>
      </c>
      <c r="BJ365" s="240">
        <f t="shared" ca="1" si="652"/>
        <v>-2.3929037273239225E-3</v>
      </c>
      <c r="BK365" s="240">
        <f t="shared" ca="1" si="653"/>
        <v>-2.6406721518665984E-3</v>
      </c>
      <c r="BL365" s="240">
        <f t="shared" ca="1" si="654"/>
        <v>-2.8630094600485649E-3</v>
      </c>
      <c r="BM365" s="240">
        <f t="shared" ca="1" si="655"/>
        <v>-3.0577744220500898E-3</v>
      </c>
      <c r="BN365" s="240">
        <f t="shared" ca="1" si="656"/>
        <v>-3.2230913448177425E-3</v>
      </c>
      <c r="BO365" s="240">
        <f t="shared" ca="1" si="657"/>
        <v>-3.3573681360138481E-3</v>
      </c>
      <c r="BP365" s="240">
        <f t="shared" ca="1" si="658"/>
        <v>-3.459311636736026E-3</v>
      </c>
      <c r="BQ365" s="240">
        <f t="shared" ca="1" si="659"/>
        <v>-3.5279400753443365E-3</v>
      </c>
      <c r="BR365" s="240">
        <f t="shared" ca="1" si="660"/>
        <v>-3.5625925224588599E-3</v>
      </c>
      <c r="BS365" s="240">
        <f t="shared" ca="1" si="661"/>
        <v>-3.5629352560709294E-3</v>
      </c>
      <c r="BT365" s="240">
        <f t="shared" ca="1" si="662"/>
        <v>-3.5289649754685036E-3</v>
      </c>
      <c r="BU365" s="240">
        <f t="shared" ca="1" si="663"/>
        <v>-3.4610088330238281E-3</v>
      </c>
      <c r="BV365" s="240">
        <f t="shared" ca="1" si="664"/>
        <v>-3.3597212835372509E-3</v>
      </c>
      <c r="BW365" s="240">
        <f t="shared" ca="1" si="665"/>
        <v>-3.2260777814797355E-3</v>
      </c>
      <c r="BX365" s="240">
        <f t="shared" ca="1" si="666"/>
        <v>-3.0613653868330655E-3</v>
      </c>
      <c r="BY365" s="240">
        <f t="shared" ca="1" si="667"/>
        <v>-2.8671703699986398E-3</v>
      </c>
      <c r="BZ365" s="240">
        <f t="shared" ca="1" si="668"/>
        <v>-2.6453629351463723E-3</v>
      </c>
      <c r="CA365" s="240">
        <f t="shared" ca="1" si="669"/>
        <v>-2.3980792091261665E-3</v>
      </c>
      <c r="CB365" s="240">
        <f t="shared" ca="1" si="670"/>
        <v>-2.1277006693986291E-3</v>
      </c>
      <c r="CC365" s="240">
        <f t="shared" ca="1" si="671"/>
        <v>-1.8368312091052864E-3</v>
      </c>
      <c r="CD365" s="240">
        <f t="shared" ca="1" si="672"/>
        <v>-1.5282720601541818E-3</v>
      </c>
      <c r="CE365" s="240">
        <f t="shared" ca="1" si="673"/>
        <v>-1.2049948158253001E-3</v>
      </c>
      <c r="CF365" s="240">
        <f t="shared" ca="1" si="674"/>
        <v>-8.7011281270285188E-4</v>
      </c>
      <c r="CG365" s="240">
        <f t="shared" ca="1" si="675"/>
        <v>-5.2685114754202509E-4</v>
      </c>
      <c r="CH365" s="240">
        <f t="shared" ca="1" si="676"/>
        <v>-1.785156178242383E-4</v>
      </c>
      <c r="CI365" s="240">
        <f t="shared" ca="1" si="677"/>
        <v>1.7153911487975917E-4</v>
      </c>
      <c r="CJ365" s="240">
        <f t="shared" ca="1" si="678"/>
        <v>5.199418321346457E-4</v>
      </c>
      <c r="CK365" s="240">
        <f t="shared" ca="1" si="679"/>
        <v>8.6333722531696446E-4</v>
      </c>
      <c r="CL365" s="240">
        <f t="shared" ca="1" si="680"/>
        <v>1.1984182090713402E-3</v>
      </c>
      <c r="CM365" s="240">
        <f t="shared" ca="1" si="681"/>
        <v>1.5219577703503267E-3</v>
      </c>
      <c r="CN365" s="240">
        <f t="shared" ca="1" si="682"/>
        <v>1.8308400463140917E-3</v>
      </c>
      <c r="CO365" s="240">
        <f t="shared" ca="1" si="683"/>
        <v>2.1220903317928771E-3</v>
      </c>
      <c r="CP365" s="240">
        <f t="shared" ca="1" si="684"/>
        <v>2.3929037273239203E-3</v>
      </c>
      <c r="CQ365" s="240">
        <f t="shared" ca="1" si="685"/>
        <v>2.6406721518666006E-3</v>
      </c>
      <c r="CR365" s="240">
        <f t="shared" ca="1" si="686"/>
        <v>2.8630094600485645E-3</v>
      </c>
      <c r="CS365" s="240">
        <f t="shared" ca="1" si="687"/>
        <v>3.0577744220500898E-3</v>
      </c>
      <c r="CT365" s="240">
        <f t="shared" ca="1" si="688"/>
        <v>3.2230913448177425E-3</v>
      </c>
      <c r="CU365" s="240">
        <f t="shared" ca="1" si="689"/>
        <v>3.3573681360138472E-3</v>
      </c>
      <c r="CV365" s="240">
        <f t="shared" ca="1" si="690"/>
        <v>3.4593116367360268E-3</v>
      </c>
      <c r="CW365" s="240">
        <f t="shared" ca="1" si="691"/>
        <v>3.5279400753443365E-3</v>
      </c>
      <c r="CX365" s="240">
        <f t="shared" ca="1" si="692"/>
        <v>3.5625925224588599E-3</v>
      </c>
      <c r="CY365" s="240">
        <f t="shared" ca="1" si="693"/>
        <v>3.5629352560709294E-3</v>
      </c>
      <c r="CZ365" s="240">
        <f t="shared" ca="1" si="694"/>
        <v>3.528964975468504E-3</v>
      </c>
      <c r="DA365" s="240">
        <f t="shared" ca="1" si="695"/>
        <v>3.4610088330238277E-3</v>
      </c>
      <c r="DB365" s="240">
        <f t="shared" ca="1" si="696"/>
        <v>3.3597212835372509E-3</v>
      </c>
      <c r="DC365" s="240">
        <f t="shared" ca="1" si="697"/>
        <v>3.2260777814797359E-3</v>
      </c>
      <c r="DD365" s="240">
        <f t="shared" ca="1" si="698"/>
        <v>3.0613653868330655E-3</v>
      </c>
      <c r="DE365" s="240">
        <f t="shared" ca="1" si="699"/>
        <v>2.867170369998642E-3</v>
      </c>
      <c r="DF365" s="240">
        <f t="shared" ca="1" si="700"/>
        <v>2.6453629351463701E-3</v>
      </c>
      <c r="DG365" s="240">
        <f t="shared" ca="1" si="701"/>
        <v>2.3980792091261643E-3</v>
      </c>
      <c r="DH365" s="240">
        <f t="shared" ca="1" si="702"/>
        <v>2.1277006693986296E-3</v>
      </c>
      <c r="DI365" s="240">
        <f t="shared" ca="1" si="703"/>
        <v>1.8368312091052868E-3</v>
      </c>
      <c r="DJ365" s="240">
        <f t="shared" ca="1" si="704"/>
        <v>1.5282720601541822E-3</v>
      </c>
      <c r="DK365" s="240">
        <f t="shared" ca="1" si="705"/>
        <v>1.2049948158253032E-3</v>
      </c>
      <c r="DL365" s="240">
        <f t="shared" ca="1" si="706"/>
        <v>8.7011281270284917E-4</v>
      </c>
      <c r="DM365" s="240">
        <f t="shared" ca="1" si="707"/>
        <v>5.2685114754202553E-4</v>
      </c>
      <c r="DN365" s="240">
        <f t="shared" ca="1" si="708"/>
        <v>1.7851561782423873E-4</v>
      </c>
      <c r="DO365" s="240">
        <f t="shared" ca="1" si="709"/>
        <v>-1.7153911487975874E-4</v>
      </c>
      <c r="DP365" s="240">
        <f t="shared" ca="1" si="710"/>
        <v>-5.1994183213464537E-4</v>
      </c>
      <c r="DQ365" s="240">
        <f t="shared" ca="1" si="711"/>
        <v>-8.6333722531696403E-4</v>
      </c>
      <c r="DR365" s="240">
        <f t="shared" ca="1" si="712"/>
        <v>-1.1984182090713398E-3</v>
      </c>
      <c r="DS365" s="240">
        <f t="shared" ca="1" si="713"/>
        <v>-1.5219577703503263E-3</v>
      </c>
      <c r="DT365" s="240">
        <f t="shared" ca="1" si="714"/>
        <v>-1.8308400463140913E-3</v>
      </c>
      <c r="DU365" s="240">
        <f t="shared" ca="1" si="715"/>
        <v>-2.1220903317928767E-3</v>
      </c>
      <c r="DV365" s="240">
        <f t="shared" ca="1" si="716"/>
        <v>-2.3929037273239199E-3</v>
      </c>
      <c r="DW365" s="240">
        <f t="shared" ca="1" si="717"/>
        <v>-2.6406721518666002E-3</v>
      </c>
      <c r="DX365" s="240">
        <f t="shared" ca="1" si="718"/>
        <v>-2.8630094600485645E-3</v>
      </c>
      <c r="DY365" s="240">
        <f t="shared" ca="1" si="719"/>
        <v>-3.0577744220500894E-3</v>
      </c>
      <c r="DZ365" s="240">
        <f t="shared" ca="1" si="720"/>
        <v>-3.2230913448177425E-3</v>
      </c>
      <c r="EA365" s="240">
        <f t="shared" ca="1" si="721"/>
        <v>-3.3573681360138472E-3</v>
      </c>
      <c r="EB365" s="240">
        <f t="shared" ca="1" si="722"/>
        <v>-3.4593116367360264E-3</v>
      </c>
      <c r="EC365" s="240">
        <f t="shared" ca="1" si="723"/>
        <v>-3.527940075344336E-3</v>
      </c>
      <c r="ED365" s="240">
        <f t="shared" ca="1" si="724"/>
        <v>-3.5625925224588599E-3</v>
      </c>
      <c r="EE365" s="240">
        <f t="shared" ca="1" si="725"/>
        <v>-3.5629352560709294E-3</v>
      </c>
      <c r="EF365" s="240">
        <f t="shared" ca="1" si="726"/>
        <v>-3.528964975468504E-3</v>
      </c>
      <c r="EG365" s="240">
        <f t="shared" ca="1" si="727"/>
        <v>-3.4610088330238277E-3</v>
      </c>
      <c r="EH365" s="240">
        <f t="shared" ca="1" si="728"/>
        <v>-3.3597212835372509E-3</v>
      </c>
      <c r="EI365" s="240">
        <f t="shared" ca="1" si="729"/>
        <v>-3.2260777814797363E-3</v>
      </c>
      <c r="EJ365" s="240">
        <f t="shared" ca="1" si="730"/>
        <v>-3.0613653868330659E-3</v>
      </c>
      <c r="EK365" s="240">
        <f t="shared" ca="1" si="731"/>
        <v>-2.8671703699986424E-3</v>
      </c>
      <c r="EL365" s="240">
        <f t="shared" ca="1" si="732"/>
        <v>-2.6453629351463706E-3</v>
      </c>
      <c r="EM365" s="240">
        <f t="shared" ca="1" si="733"/>
        <v>-2.3980792091261647E-3</v>
      </c>
      <c r="EN365" s="240">
        <f t="shared" ca="1" si="734"/>
        <v>-2.12770066939863E-3</v>
      </c>
      <c r="EO365" s="240">
        <f t="shared" ca="1" si="735"/>
        <v>-1.8368312091052873E-3</v>
      </c>
      <c r="EP365" s="240">
        <f t="shared" ca="1" si="736"/>
        <v>-1.5282720601541826E-3</v>
      </c>
      <c r="EQ365" s="240">
        <f t="shared" ca="1" si="737"/>
        <v>-1.2049948158253036E-3</v>
      </c>
      <c r="ER365" s="240">
        <f t="shared" ca="1" si="738"/>
        <v>-8.701128127028496E-4</v>
      </c>
      <c r="ES365" s="240">
        <f t="shared" ca="1" si="739"/>
        <v>-5.2685114754202596E-4</v>
      </c>
      <c r="ET365" s="240">
        <f t="shared" ca="1" si="740"/>
        <v>-1.7851561782423916E-4</v>
      </c>
      <c r="EU365" s="240">
        <f t="shared" ca="1" si="741"/>
        <v>1.7153911487975831E-4</v>
      </c>
      <c r="EV365" s="240">
        <f t="shared" ca="1" si="742"/>
        <v>5.1994183213464483E-4</v>
      </c>
      <c r="EW365" s="240">
        <f t="shared" ca="1" si="743"/>
        <v>8.6333722531696359E-4</v>
      </c>
      <c r="EX365" s="240">
        <f t="shared" ca="1" si="744"/>
        <v>1.1984182090713394E-3</v>
      </c>
      <c r="EY365" s="240">
        <f t="shared" ca="1" si="745"/>
        <v>1.5219577703503258E-3</v>
      </c>
      <c r="EZ365" s="240">
        <f t="shared" ca="1" si="746"/>
        <v>1.8308400463140908E-3</v>
      </c>
      <c r="FA365" s="240">
        <f t="shared" ca="1" si="747"/>
        <v>2.1220903317928762E-3</v>
      </c>
      <c r="FB365" s="240">
        <f t="shared" ca="1" si="748"/>
        <v>2.3929037273239195E-3</v>
      </c>
      <c r="FC365" s="240">
        <f t="shared" ca="1" si="749"/>
        <v>2.6406721518666002E-3</v>
      </c>
      <c r="FD365" s="240">
        <f t="shared" ca="1" si="750"/>
        <v>2.863009460048564E-3</v>
      </c>
      <c r="FE365" s="240">
        <f t="shared" ca="1" si="751"/>
        <v>3.0577744220500894E-3</v>
      </c>
      <c r="FF365" s="240">
        <f t="shared" ca="1" si="752"/>
        <v>3.2230913448177425E-3</v>
      </c>
      <c r="FG365" s="240">
        <f t="shared" ca="1" si="753"/>
        <v>3.3573681360138472E-3</v>
      </c>
      <c r="FH365" s="240">
        <f t="shared" ca="1" si="754"/>
        <v>3.4593116367360264E-3</v>
      </c>
      <c r="FI365" s="240">
        <f t="shared" ca="1" si="755"/>
        <v>3.527940075344336E-3</v>
      </c>
      <c r="FJ365" s="240">
        <f t="shared" ca="1" si="756"/>
        <v>3.5625925224588599E-3</v>
      </c>
      <c r="FK365" s="240">
        <f t="shared" ca="1" si="757"/>
        <v>3.5629352560709294E-3</v>
      </c>
      <c r="FL365" s="240">
        <f t="shared" ca="1" si="758"/>
        <v>3.528964975468504E-3</v>
      </c>
      <c r="FM365" s="240">
        <f t="shared" ca="1" si="759"/>
        <v>3.4610088330238294E-3</v>
      </c>
      <c r="FN365" s="240">
        <f t="shared" ca="1" si="760"/>
        <v>3.3597212835372535E-3</v>
      </c>
      <c r="FO365" s="240">
        <f t="shared" ca="1" si="761"/>
        <v>3.2260777814797389E-3</v>
      </c>
      <c r="FP365" s="240">
        <f t="shared" ca="1" si="762"/>
        <v>3.0613653868330629E-3</v>
      </c>
      <c r="FQ365" s="240">
        <f t="shared" ca="1" si="763"/>
        <v>2.8671703699986385E-3</v>
      </c>
      <c r="FR365" s="240">
        <f t="shared" ca="1" si="764"/>
        <v>2.645362935146371E-3</v>
      </c>
      <c r="FS365" s="240">
        <f t="shared" ca="1" si="765"/>
        <v>2.3980792091261652E-3</v>
      </c>
      <c r="FT365" s="240">
        <f t="shared" ca="1" si="766"/>
        <v>2.1277006693986304E-3</v>
      </c>
      <c r="FU365" s="240">
        <f t="shared" ca="1" si="767"/>
        <v>1.8368312091052877E-3</v>
      </c>
      <c r="FV365" s="240">
        <f t="shared" ca="1" si="768"/>
        <v>1.5282720601541829E-3</v>
      </c>
      <c r="FW365" s="240">
        <f t="shared" ca="1" si="769"/>
        <v>1.204994815825304E-3</v>
      </c>
      <c r="FX365" s="240">
        <f t="shared" ca="1" si="770"/>
        <v>8.7011281270285622E-4</v>
      </c>
      <c r="FY365" s="240">
        <f t="shared" ca="1" si="771"/>
        <v>5.2685114754203268E-4</v>
      </c>
      <c r="FZ365" s="240">
        <f t="shared" ca="1" si="772"/>
        <v>1.7851561782424594E-4</v>
      </c>
      <c r="GA365" s="240">
        <f t="shared" ca="1" si="773"/>
        <v>-1.7153911487976419E-4</v>
      </c>
      <c r="GB365" s="240">
        <f t="shared" ca="1" si="774"/>
        <v>-5.1994183213465079E-4</v>
      </c>
      <c r="GC365" s="240">
        <f t="shared" ca="1" si="775"/>
        <v>-8.6333722531696316E-4</v>
      </c>
      <c r="GD365" s="240">
        <f t="shared" ca="1" si="776"/>
        <v>-1.1984182090713389E-3</v>
      </c>
      <c r="GE365" s="240">
        <f t="shared" ca="1" si="777"/>
        <v>-1.5219577703503254E-3</v>
      </c>
      <c r="GF365" s="240">
        <f t="shared" ca="1" si="778"/>
        <v>-1.8308400463140908E-3</v>
      </c>
      <c r="GG365" s="240">
        <f t="shared" ca="1" si="779"/>
        <v>-2.1220903317928758E-3</v>
      </c>
      <c r="GH365" s="240">
        <f t="shared" ca="1" si="780"/>
        <v>-2.392903727323919E-3</v>
      </c>
      <c r="GI365" s="240">
        <f t="shared" ca="1" si="781"/>
        <v>-2.6406721518665954E-3</v>
      </c>
      <c r="GJ365" s="240">
        <f t="shared" ca="1" si="782"/>
        <v>-2.8630094600485606E-3</v>
      </c>
      <c r="GK365" s="240">
        <f t="shared" ca="1" si="783"/>
        <v>-3.0577744220500924E-3</v>
      </c>
      <c r="GL365" s="240">
        <f t="shared" ca="1" si="784"/>
        <v>-3.2230913448177442E-3</v>
      </c>
      <c r="GM365" s="240">
        <f t="shared" ca="1" si="785"/>
        <v>-3.3573681360138485E-3</v>
      </c>
      <c r="GN365" s="240">
        <f t="shared" ca="1" si="786"/>
        <v>-3.4593116367360264E-3</v>
      </c>
      <c r="GO365" s="240">
        <f t="shared" ca="1" si="787"/>
        <v>-3.527940075344336E-3</v>
      </c>
      <c r="GP365" s="240">
        <f t="shared" ca="1" si="788"/>
        <v>-3.5625925224588599E-3</v>
      </c>
      <c r="GQ365" s="240">
        <f t="shared" ca="1" si="789"/>
        <v>-3.5629352560709298E-3</v>
      </c>
      <c r="GR365" s="240">
        <f t="shared" ca="1" si="790"/>
        <v>-3.528964975468504E-3</v>
      </c>
      <c r="GS365" s="240">
        <f t="shared" ca="1" si="791"/>
        <v>-3.4610088330238294E-3</v>
      </c>
      <c r="GT365" s="240">
        <f t="shared" ca="1" si="792"/>
        <v>-3.3597212835372535E-3</v>
      </c>
      <c r="GU365" s="240">
        <f t="shared" ca="1" si="793"/>
        <v>-3.2260777814797389E-3</v>
      </c>
      <c r="GV365" s="240">
        <f t="shared" ca="1" si="794"/>
        <v>-3.0613653868330633E-3</v>
      </c>
      <c r="GW365" s="240">
        <f t="shared" ca="1" si="795"/>
        <v>-2.867170369998639E-3</v>
      </c>
      <c r="GX365" s="240">
        <f t="shared" ca="1" si="796"/>
        <v>-2.6453629351463714E-3</v>
      </c>
      <c r="GY365" s="240">
        <f t="shared" ca="1" si="797"/>
        <v>-2.3980792091261656E-3</v>
      </c>
      <c r="GZ365" s="240">
        <f t="shared" ca="1" si="798"/>
        <v>-2.1277006693986309E-3</v>
      </c>
      <c r="HA365" s="240">
        <f t="shared" ca="1" si="799"/>
        <v>-1.8368312091052879E-3</v>
      </c>
      <c r="HB365" s="240">
        <f t="shared" ca="1" si="800"/>
        <v>-1.5282720601541833E-3</v>
      </c>
      <c r="HC365" s="240">
        <f t="shared" ca="1" si="801"/>
        <v>-1.2049948158253047E-3</v>
      </c>
      <c r="HD365" s="240">
        <f t="shared" ca="1" si="802"/>
        <v>-8.7011281270285665E-4</v>
      </c>
      <c r="HE365" s="240">
        <f t="shared" ca="1" si="803"/>
        <v>-5.2685114754203312E-4</v>
      </c>
      <c r="HF365" s="240">
        <f t="shared" ca="1" si="804"/>
        <v>-1.7851561782423372E-4</v>
      </c>
      <c r="HG365" s="240">
        <f t="shared" ca="1" si="805"/>
        <v>1.7153911487976375E-4</v>
      </c>
      <c r="HH365" s="240">
        <f t="shared" ca="1" si="806"/>
        <v>5.1994183213465036E-4</v>
      </c>
      <c r="HI365" s="240">
        <f t="shared" ca="1" si="807"/>
        <v>8.6333722531696272E-4</v>
      </c>
      <c r="HJ365" s="240">
        <f t="shared" ca="1" si="808"/>
        <v>1.1984182090713387E-3</v>
      </c>
      <c r="HK365" s="240">
        <f t="shared" ca="1" si="809"/>
        <v>1.5219577703503252E-3</v>
      </c>
      <c r="HL365" s="240">
        <f t="shared" ca="1" si="810"/>
        <v>1.8308400463140904E-3</v>
      </c>
      <c r="HM365" s="240">
        <f t="shared" ca="1" si="811"/>
        <v>2.1220903317928754E-3</v>
      </c>
      <c r="HN365" s="240">
        <f t="shared" ca="1" si="812"/>
        <v>2.392903727323919E-3</v>
      </c>
      <c r="HO365" s="240">
        <f t="shared" ca="1" si="813"/>
        <v>2.640672151866595E-3</v>
      </c>
      <c r="HP365" s="240">
        <f t="shared" ca="1" si="814"/>
        <v>2.8630094600485597E-3</v>
      </c>
      <c r="HQ365" s="240">
        <f t="shared" ca="1" si="815"/>
        <v>3.057774422050092E-3</v>
      </c>
      <c r="HR365" s="240">
        <f t="shared" ca="1" si="816"/>
        <v>3.2230913448177442E-3</v>
      </c>
      <c r="HS365" s="240">
        <f t="shared" ca="1" si="817"/>
        <v>3.3573681360138485E-3</v>
      </c>
      <c r="HT365" s="240">
        <f t="shared" ca="1" si="818"/>
        <v>3.4593116367360264E-3</v>
      </c>
      <c r="HU365" s="240">
        <f t="shared" ca="1" si="819"/>
        <v>3.527940075344336E-3</v>
      </c>
      <c r="HV365" s="240">
        <f t="shared" ca="1" si="820"/>
        <v>3.5625925224588599E-3</v>
      </c>
      <c r="HW365" s="240">
        <f t="shared" ca="1" si="821"/>
        <v>3.5629352560709298E-3</v>
      </c>
      <c r="HX365" s="240">
        <f t="shared" ca="1" si="822"/>
        <v>3.528964975468504E-3</v>
      </c>
      <c r="HY365" s="240">
        <f t="shared" ca="1" si="823"/>
        <v>3.4610088330238294E-3</v>
      </c>
      <c r="HZ365" s="240">
        <f t="shared" ca="1" si="824"/>
        <v>3.359721283537254E-3</v>
      </c>
      <c r="IA365" s="240">
        <f t="shared" ca="1" si="825"/>
        <v>3.2260777814797394E-3</v>
      </c>
      <c r="IB365" s="240">
        <f t="shared" ca="1" si="826"/>
        <v>3.0613653868330638E-3</v>
      </c>
      <c r="IC365" s="240">
        <f t="shared" ca="1" si="827"/>
        <v>2.8671703699986394E-3</v>
      </c>
      <c r="ID365" s="240">
        <f t="shared" ca="1" si="828"/>
        <v>2.6453629351463719E-3</v>
      </c>
      <c r="IE365" s="240">
        <f t="shared" ca="1" si="829"/>
        <v>2.2425871800962264E-3</v>
      </c>
      <c r="IF365" s="240">
        <f t="shared" ca="1" si="830"/>
        <v>2.1277006693986309E-3</v>
      </c>
      <c r="IG365" s="240">
        <f t="shared" ca="1" si="831"/>
        <v>1.8368312091052883E-3</v>
      </c>
      <c r="IH365" s="240">
        <f t="shared" ca="1" si="832"/>
        <v>1.5282720601541837E-3</v>
      </c>
      <c r="II365" s="240">
        <f t="shared" ca="1" si="833"/>
        <v>1.2049948158253051E-3</v>
      </c>
      <c r="IJ365" s="240">
        <f t="shared" ca="1" si="834"/>
        <v>8.7011281270285709E-4</v>
      </c>
      <c r="IK365" s="240">
        <f t="shared" ca="1" si="835"/>
        <v>5.2685114754203355E-4</v>
      </c>
      <c r="IL365" s="240">
        <f t="shared" ca="1" si="836"/>
        <v>1.7851561782424681E-4</v>
      </c>
      <c r="IM365" s="240">
        <f t="shared" ca="1" si="837"/>
        <v>-1.7153911487976332E-4</v>
      </c>
      <c r="IN365" s="240">
        <f t="shared" ca="1" si="838"/>
        <v>-5.1994183213464992E-4</v>
      </c>
      <c r="IO365" s="240">
        <f t="shared" ca="1" si="839"/>
        <v>-8.6333722531696229E-4</v>
      </c>
      <c r="IP365" s="240">
        <f t="shared" ca="1" si="840"/>
        <v>-1.1984182090713383E-3</v>
      </c>
      <c r="IQ365" s="240">
        <f t="shared" ca="1" si="841"/>
        <v>-1.5219577703503248E-3</v>
      </c>
      <c r="IR365" s="240">
        <f t="shared" ca="1" si="842"/>
        <v>-1.83084004631409E-3</v>
      </c>
      <c r="IS365" s="240">
        <f t="shared" ca="1" si="843"/>
        <v>-2.1220903317928754E-3</v>
      </c>
      <c r="IT365" s="240">
        <f t="shared" ca="1" si="844"/>
        <v>-2.3929037273239182E-3</v>
      </c>
      <c r="IU365" s="240">
        <f t="shared" ca="1" si="845"/>
        <v>-2.6406721518665945E-3</v>
      </c>
      <c r="IV365" s="240">
        <f t="shared" ca="1" si="846"/>
        <v>-2.8630094600485593E-3</v>
      </c>
      <c r="IW365" s="240">
        <f t="shared" ca="1" si="847"/>
        <v>-3.057774422050092E-3</v>
      </c>
      <c r="IX365" s="240">
        <f t="shared" ca="1" si="848"/>
        <v>-3.2230913448177438E-3</v>
      </c>
      <c r="IY365" s="240">
        <f t="shared" ca="1" si="849"/>
        <v>-3.3573681360138481E-3</v>
      </c>
      <c r="IZ365" s="240">
        <f t="shared" ca="1" si="850"/>
        <v>-3.4593116367360264E-3</v>
      </c>
      <c r="JA365" s="240">
        <f t="shared" ca="1" si="851"/>
        <v>-3.527940075344336E-3</v>
      </c>
      <c r="JB365" s="240">
        <f t="shared" ca="1" si="852"/>
        <v>-3.5625925224588599E-3</v>
      </c>
    </row>
    <row r="366" spans="1:262">
      <c r="B366" s="248">
        <v>5</v>
      </c>
      <c r="C366" s="247">
        <f t="shared" si="853"/>
        <v>9.7656250000000005E-5</v>
      </c>
      <c r="D366" s="244">
        <f t="shared" ca="1" si="597"/>
        <v>80.253461158405713</v>
      </c>
      <c r="E366" s="243">
        <f ca="1">K361</f>
        <v>0.25346115840571415</v>
      </c>
      <c r="F366" s="242">
        <v>5</v>
      </c>
      <c r="G366" s="240">
        <f t="shared" ca="1" si="854"/>
        <v>0.10616110574114368</v>
      </c>
      <c r="H366" s="240">
        <f t="shared" ca="1" si="598"/>
        <v>0.10552939532760842</v>
      </c>
      <c r="I366" s="240">
        <f t="shared" ca="1" si="599"/>
        <v>0.10331042458131252</v>
      </c>
      <c r="J366" s="240">
        <f t="shared" ca="1" si="600"/>
        <v>9.9537568887703931E-2</v>
      </c>
      <c r="K366" s="240">
        <f t="shared" ca="1" si="601"/>
        <v>9.4267575508198337E-2</v>
      </c>
      <c r="L366" s="240">
        <f t="shared" ca="1" si="602"/>
        <v>8.7579710048546963E-2</v>
      </c>
      <c r="M366" s="240">
        <f t="shared" ca="1" si="603"/>
        <v>7.9574564230345354E-2</v>
      </c>
      <c r="N366" s="240">
        <f t="shared" ca="1" si="604"/>
        <v>7.0372542897909687E-2</v>
      </c>
      <c r="O366" s="240">
        <f t="shared" ca="1" si="605"/>
        <v>6.0112053017344944E-2</v>
      </c>
      <c r="P366" s="240">
        <f t="shared" ca="1" si="606"/>
        <v>4.8947421906945301E-2</v>
      </c>
      <c r="Q366" s="240">
        <f t="shared" ca="1" si="607"/>
        <v>3.7046576010678609E-2</v>
      </c>
      <c r="R366" s="240">
        <f t="shared" ca="1" si="608"/>
        <v>2.4588515128162798E-2</v>
      </c>
      <c r="S366" s="240">
        <f t="shared" ca="1" si="609"/>
        <v>1.1760620091066074E-2</v>
      </c>
      <c r="T366" s="240">
        <f t="shared" ca="1" si="610"/>
        <v>-1.2441656190158024E-3</v>
      </c>
      <c r="U366" s="241">
        <f t="shared" ca="1" si="611"/>
        <v>-1.4230237920115116E-2</v>
      </c>
      <c r="V366" s="240">
        <f t="shared" ca="1" si="612"/>
        <v>-2.700227419735373E-2</v>
      </c>
      <c r="W366" s="240">
        <f t="shared" ca="1" si="613"/>
        <v>-3.9368171136877642E-2</v>
      </c>
      <c r="X366" s="240">
        <f t="shared" ca="1" si="614"/>
        <v>-5.1141934138507664E-2</v>
      </c>
      <c r="Y366" s="240">
        <f t="shared" ca="1" si="615"/>
        <v>-6.2146474847650277E-2</v>
      </c>
      <c r="Z366" s="240">
        <f t="shared" ca="1" si="616"/>
        <v>-7.2216274728985119E-2</v>
      </c>
      <c r="AA366" s="240">
        <f t="shared" ca="1" si="617"/>
        <v>-8.1199874619301185E-2</v>
      </c>
      <c r="AB366" s="240">
        <f t="shared" ca="1" si="618"/>
        <v>-8.8962152814290138E-2</v>
      </c>
      <c r="AC366" s="240">
        <f t="shared" ca="1" si="619"/>
        <v>-9.5386357424750851E-2</v>
      </c>
      <c r="AD366" s="240">
        <f t="shared" ca="1" si="620"/>
        <v>-0.10037586243367569</v>
      </c>
      <c r="AE366" s="240">
        <f t="shared" ca="1" si="621"/>
        <v>-0.10385562104148632</v>
      </c>
      <c r="AF366" s="240">
        <f t="shared" ca="1" si="622"/>
        <v>-0.105773294439753</v>
      </c>
      <c r="AG366" s="240">
        <f t="shared" ca="1" si="623"/>
        <v>-0.10610003903559044</v>
      </c>
      <c r="AH366" s="240">
        <f t="shared" ca="1" si="624"/>
        <v>-0.10483094028614252</v>
      </c>
      <c r="AI366" s="240">
        <f t="shared" ca="1" si="625"/>
        <v>-0.10198508661788133</v>
      </c>
      <c r="AJ366" s="240">
        <f t="shared" ca="1" si="626"/>
        <v>-9.7605282318905459E-2</v>
      </c>
      <c r="AK366" s="240">
        <f t="shared" ca="1" si="627"/>
        <v>-9.1757403722604658E-2</v>
      </c>
      <c r="AL366" s="240">
        <f t="shared" ca="1" si="628"/>
        <v>-8.452940836628775E-2</v>
      </c>
      <c r="AM366" s="240">
        <f t="shared" ca="1" si="629"/>
        <v>-7.6030012027950511E-2</v>
      </c>
      <c r="AN366" s="240">
        <f t="shared" ca="1" si="630"/>
        <v>-6.6387053539781485E-2</v>
      </c>
      <c r="AO366" s="240">
        <f t="shared" ca="1" si="631"/>
        <v>-5.5745571973133512E-2</v>
      </c>
      <c r="AP366" s="240">
        <f t="shared" ca="1" si="632"/>
        <v>-4.4265625115887303E-2</v>
      </c>
      <c r="AQ366" s="240">
        <f t="shared" ca="1" si="633"/>
        <v>-3.2119882054340174E-2</v>
      </c>
      <c r="AR366" s="240">
        <f t="shared" ca="1" si="634"/>
        <v>-1.9491026069426591E-2</v>
      </c>
      <c r="AS366" s="240">
        <f t="shared" ca="1" si="635"/>
        <v>-6.5690069101315739E-3</v>
      </c>
      <c r="AT366" s="240">
        <f t="shared" ca="1" si="636"/>
        <v>6.451816227540496E-3</v>
      </c>
      <c r="AU366" s="240">
        <f t="shared" ca="1" si="637"/>
        <v>1.9375598043783079E-2</v>
      </c>
      <c r="AV366" s="240">
        <f t="shared" ca="1" si="638"/>
        <v>3.2007952830590596E-2</v>
      </c>
      <c r="AW366" s="240">
        <f t="shared" ca="1" si="639"/>
        <v>4.4158878213740878E-2</v>
      </c>
      <c r="AX366" s="240">
        <f t="shared" ca="1" si="640"/>
        <v>5.5645612965358804E-2</v>
      </c>
      <c r="AY366" s="240">
        <f t="shared" ca="1" si="641"/>
        <v>6.6295385902897533E-2</v>
      </c>
      <c r="AZ366" s="240">
        <f t="shared" ca="1" si="642"/>
        <v>7.5948014528540525E-2</v>
      </c>
      <c r="BA366" s="240">
        <f t="shared" ca="1" si="643"/>
        <v>8.445831432306633E-2</v>
      </c>
      <c r="BB366" s="240">
        <f t="shared" ca="1" si="644"/>
        <v>9.1698282456156355E-2</v>
      </c>
      <c r="BC366" s="240">
        <f t="shared" ca="1" si="645"/>
        <v>9.7559023068107945E-2</v>
      </c>
      <c r="BD366" s="240">
        <f t="shared" ca="1" si="646"/>
        <v>0.10195238516492477</v>
      </c>
      <c r="BE366" s="240">
        <f t="shared" ca="1" si="647"/>
        <v>0.10481228849131802</v>
      </c>
      <c r="BF366" s="240">
        <f t="shared" ca="1" si="648"/>
        <v>0.10609571743925326</v>
      </c>
      <c r="BG366" s="240">
        <f t="shared" ca="1" si="649"/>
        <v>0.10578336804273464</v>
      </c>
      <c r="BH366" s="240">
        <f t="shared" ca="1" si="650"/>
        <v>0.10387993832742139</v>
      </c>
      <c r="BI366" s="240">
        <f t="shared" ca="1" si="651"/>
        <v>0.10041405764794908</v>
      </c>
      <c r="BJ366" s="240">
        <f t="shared" ca="1" si="652"/>
        <v>9.5437856075787753E-2</v>
      </c>
      <c r="BK366" s="240">
        <f t="shared" ca="1" si="653"/>
        <v>8.9026180314443856E-2</v>
      </c>
      <c r="BL366" s="240">
        <f t="shared" ca="1" si="654"/>
        <v>8.1275467935372436E-2</v>
      </c>
      <c r="BM366" s="240">
        <f t="shared" ca="1" si="655"/>
        <v>7.2302296867137725E-2</v>
      </c>
      <c r="BN366" s="240">
        <f t="shared" ca="1" si="656"/>
        <v>6.2241631954856866E-2</v>
      </c>
      <c r="BO366" s="240">
        <f t="shared" ca="1" si="657"/>
        <v>5.1244794963303281E-2</v>
      </c>
      <c r="BP366" s="240">
        <f t="shared" ca="1" si="658"/>
        <v>3.9477188556714317E-2</v>
      </c>
      <c r="BQ366" s="240">
        <f t="shared" ca="1" si="659"/>
        <v>2.7115808488763327E-2</v>
      </c>
      <c r="BR366" s="240">
        <f t="shared" ca="1" si="660"/>
        <v>1.4346581421676934E-2</v>
      </c>
      <c r="BS366" s="240">
        <f t="shared" ca="1" si="661"/>
        <v>1.3615684161735146E-3</v>
      </c>
      <c r="BT366" s="240">
        <f t="shared" ca="1" si="662"/>
        <v>-1.1643923845660549E-2</v>
      </c>
      <c r="BU366" s="240">
        <f t="shared" ca="1" si="663"/>
        <v>-2.4474280654661611E-2</v>
      </c>
      <c r="BV366" s="240">
        <f t="shared" ca="1" si="664"/>
        <v>-3.6936521501892985E-2</v>
      </c>
      <c r="BW366" s="240">
        <f t="shared" ca="1" si="665"/>
        <v>-4.8843202685126375E-2</v>
      </c>
      <c r="BX366" s="240">
        <f t="shared" ca="1" si="666"/>
        <v>-6.0015236636596227E-2</v>
      </c>
      <c r="BY366" s="240">
        <f t="shared" ca="1" si="667"/>
        <v>-7.0284585566714713E-2</v>
      </c>
      <c r="BZ366" s="240">
        <f t="shared" ca="1" si="668"/>
        <v>-7.9496788908836255E-2</v>
      </c>
      <c r="CA366" s="240">
        <f t="shared" ca="1" si="669"/>
        <v>-8.7513286549952649E-2</v>
      </c>
      <c r="CB366" s="240">
        <f t="shared" ca="1" si="670"/>
        <v>-9.4213502903764776E-2</v>
      </c>
      <c r="CC366" s="240">
        <f t="shared" ca="1" si="671"/>
        <v>-9.9496660479732782E-2</v>
      </c>
      <c r="CD366" s="240">
        <f t="shared" ca="1" si="672"/>
        <v>-0.10328329567033732</v>
      </c>
      <c r="CE366" s="240">
        <f t="shared" ca="1" si="673"/>
        <v>-0.1055164539577019</v>
      </c>
      <c r="CF366" s="240">
        <f t="shared" ca="1" si="674"/>
        <v>-0.10616254656255505</v>
      </c>
      <c r="CG366" s="240">
        <f t="shared" ca="1" si="675"/>
        <v>-0.10521185565073514</v>
      </c>
      <c r="CH366" s="240">
        <f t="shared" ca="1" si="676"/>
        <v>-0.10267868049846149</v>
      </c>
      <c r="CI366" s="240">
        <f t="shared" ca="1" si="677"/>
        <v>-9.8601122417910289E-2</v>
      </c>
      <c r="CJ366" s="240">
        <f t="shared" ca="1" si="678"/>
        <v>-9.3040511678014554E-2</v>
      </c>
      <c r="CK366" s="240">
        <f t="shared" ca="1" si="679"/>
        <v>-8.6080485040133131E-2</v>
      </c>
      <c r="CL366" s="240">
        <f t="shared" ca="1" si="680"/>
        <v>-7.7825727783310539E-2</v>
      </c>
      <c r="CM366" s="240">
        <f t="shared" ca="1" si="681"/>
        <v>-6.8400399140238877E-2</v>
      </c>
      <c r="CN366" s="240">
        <f t="shared" ca="1" si="682"/>
        <v>-5.7946264826829907E-2</v>
      </c>
      <c r="CO366" s="240">
        <f t="shared" ca="1" si="683"/>
        <v>-4.662056475389259E-2</v>
      </c>
      <c r="CP366" s="240">
        <f t="shared" ca="1" si="684"/>
        <v>-3.4593647992514784E-2</v>
      </c>
      <c r="CQ366" s="240">
        <f t="shared" ca="1" si="685"/>
        <v>-2.2046410565472921E-2</v>
      </c>
      <c r="CR366" s="240">
        <f t="shared" ca="1" si="686"/>
        <v>-9.1675746026703333E-3</v>
      </c>
      <c r="CS366" s="240">
        <f t="shared" ca="1" si="687"/>
        <v>3.8491502153585096E-3</v>
      </c>
      <c r="CT366" s="240">
        <f t="shared" ca="1" si="688"/>
        <v>1.6807980231349405E-2</v>
      </c>
      <c r="CU366" s="240">
        <f t="shared" ca="1" si="689"/>
        <v>2.951400257974926E-2</v>
      </c>
      <c r="CV366" s="240">
        <f t="shared" ca="1" si="690"/>
        <v>4.1776106857640133E-2</v>
      </c>
      <c r="CW366" s="240">
        <f t="shared" ca="1" si="691"/>
        <v>5.3409859603084031E-2</v>
      </c>
      <c r="CX366" s="240">
        <f t="shared" ca="1" si="692"/>
        <v>6.4240278346062274E-2</v>
      </c>
      <c r="CY366" s="240">
        <f t="shared" ca="1" si="693"/>
        <v>7.4104463507699087E-2</v>
      </c>
      <c r="CZ366" s="240">
        <f t="shared" ca="1" si="694"/>
        <v>8.2854048561554261E-2</v>
      </c>
      <c r="DA366" s="240">
        <f t="shared" ca="1" si="695"/>
        <v>9.0357431604281502E-2</v>
      </c>
      <c r="DB366" s="240">
        <f t="shared" ca="1" si="696"/>
        <v>9.6501754770749779E-2</v>
      </c>
      <c r="DC366" s="240">
        <f t="shared" ca="1" si="697"/>
        <v>0.10119460172138375</v>
      </c>
      <c r="DD366" s="240">
        <f t="shared" ca="1" si="698"/>
        <v>0.10436538766993174</v>
      </c>
      <c r="DE366" s="240">
        <f t="shared" ca="1" si="699"/>
        <v>0.10596642104435185</v>
      </c>
      <c r="DF366" s="240">
        <f t="shared" ca="1" si="700"/>
        <v>0.10597362081244679</v>
      </c>
      <c r="DG366" s="240">
        <f t="shared" ca="1" si="701"/>
        <v>0.10438687868300288</v>
      </c>
      <c r="DH366" s="240">
        <f t="shared" ca="1" si="702"/>
        <v>0.10123006073459058</v>
      </c>
      <c r="DI366" s="240">
        <f t="shared" ca="1" si="703"/>
        <v>9.6550648447528337E-2</v>
      </c>
      <c r="DJ366" s="240">
        <f t="shared" ca="1" si="704"/>
        <v>9.0419024538222675E-2</v>
      </c>
      <c r="DK366" s="240">
        <f t="shared" ca="1" si="705"/>
        <v>8.292741433760073E-2</v>
      </c>
      <c r="DL366" s="240">
        <f t="shared" ca="1" si="706"/>
        <v>7.418849863629004E-2</v>
      </c>
      <c r="DM366" s="240">
        <f t="shared" ca="1" si="707"/>
        <v>6.433371886064361E-2</v>
      </c>
      <c r="DN366" s="240">
        <f t="shared" ca="1" si="708"/>
        <v>5.351130007134175E-2</v>
      </c>
      <c r="DO366" s="240">
        <f t="shared" ca="1" si="709"/>
        <v>4.1884021520510593E-2</v>
      </c>
      <c r="DP366" s="240">
        <f t="shared" ca="1" si="710"/>
        <v>2.9626768300255665E-2</v>
      </c>
      <c r="DQ366" s="240">
        <f t="shared" ca="1" si="711"/>
        <v>1.6923900908092697E-2</v>
      </c>
      <c r="DR366" s="240">
        <f t="shared" ca="1" si="712"/>
        <v>3.9664822934612036E-3</v>
      </c>
      <c r="DS366" s="240">
        <f t="shared" ca="1" si="713"/>
        <v>-9.0505959068758954E-3</v>
      </c>
      <c r="DT366" s="240">
        <f t="shared" ca="1" si="714"/>
        <v>-2.1931544720455564E-2</v>
      </c>
      <c r="DU366" s="240">
        <f t="shared" ca="1" si="715"/>
        <v>-3.4482622687500991E-2</v>
      </c>
      <c r="DV366" s="240">
        <f t="shared" ca="1" si="716"/>
        <v>-4.6515049912812419E-2</v>
      </c>
      <c r="DW366" s="240">
        <f t="shared" ca="1" si="717"/>
        <v>-5.784784749110667E-2</v>
      </c>
      <c r="DX366" s="240">
        <f t="shared" ca="1" si="718"/>
        <v>-6.8310559598208989E-2</v>
      </c>
      <c r="DY366" s="240">
        <f t="shared" ca="1" si="719"/>
        <v>-7.7745817305308995E-2</v>
      </c>
      <c r="DZ366" s="240">
        <f t="shared" ca="1" si="720"/>
        <v>-8.6011705554129944E-2</v>
      </c>
      <c r="EA366" s="240">
        <f t="shared" ca="1" si="721"/>
        <v>-9.2983897691499326E-2</v>
      </c>
      <c r="EB366" s="240">
        <f t="shared" ca="1" si="722"/>
        <v>-9.8557525457936696E-2</v>
      </c>
      <c r="EC366" s="240">
        <f t="shared" ca="1" si="723"/>
        <v>-0.10264875630388764</v>
      </c>
      <c r="ED366" s="240">
        <f t="shared" ca="1" si="724"/>
        <v>-0.10519605430930098</v>
      </c>
      <c r="EE366" s="240">
        <f t="shared" ca="1" si="725"/>
        <v>-0.10616110574114368</v>
      </c>
      <c r="EF366" s="240">
        <f t="shared" ca="1" si="726"/>
        <v>-0.10552939532760845</v>
      </c>
      <c r="EG366" s="240">
        <f t="shared" ca="1" si="727"/>
        <v>-0.10331042458131255</v>
      </c>
      <c r="EH366" s="240">
        <f t="shared" ca="1" si="728"/>
        <v>-9.9537568887704028E-2</v>
      </c>
      <c r="EI366" s="240">
        <f t="shared" ca="1" si="729"/>
        <v>-9.4267575508198337E-2</v>
      </c>
      <c r="EJ366" s="240">
        <f t="shared" ca="1" si="730"/>
        <v>-8.7579710048547033E-2</v>
      </c>
      <c r="EK366" s="240">
        <f t="shared" ca="1" si="731"/>
        <v>-7.9574564230345299E-2</v>
      </c>
      <c r="EL366" s="240">
        <f t="shared" ca="1" si="732"/>
        <v>-7.0372542897909715E-2</v>
      </c>
      <c r="EM366" s="240">
        <f t="shared" ca="1" si="733"/>
        <v>-6.0112053017345096E-2</v>
      </c>
      <c r="EN366" s="240">
        <f t="shared" ca="1" si="734"/>
        <v>-4.8947421906945253E-2</v>
      </c>
      <c r="EO366" s="240">
        <f t="shared" ca="1" si="735"/>
        <v>-3.7046576010678692E-2</v>
      </c>
      <c r="EP366" s="240">
        <f t="shared" ca="1" si="736"/>
        <v>-2.4588515128162999E-2</v>
      </c>
      <c r="EQ366" s="240">
        <f t="shared" ca="1" si="737"/>
        <v>-1.1760620091066046E-2</v>
      </c>
      <c r="ER366" s="240">
        <f t="shared" ca="1" si="738"/>
        <v>1.2441656190156896E-3</v>
      </c>
      <c r="ES366" s="240">
        <f t="shared" ca="1" si="739"/>
        <v>1.4230237920115237E-2</v>
      </c>
      <c r="ET366" s="240">
        <f t="shared" ca="1" si="740"/>
        <v>2.7002274197353706E-2</v>
      </c>
      <c r="EU366" s="240">
        <f t="shared" ca="1" si="741"/>
        <v>3.9368171136877503E-2</v>
      </c>
      <c r="EV366" s="240">
        <f t="shared" ca="1" si="742"/>
        <v>5.1141934138507733E-2</v>
      </c>
      <c r="EW366" s="240">
        <f t="shared" ca="1" si="743"/>
        <v>6.2146474847650228E-2</v>
      </c>
      <c r="EX366" s="240">
        <f t="shared" ca="1" si="744"/>
        <v>7.2216274728984967E-2</v>
      </c>
      <c r="EY366" s="240">
        <f t="shared" ca="1" si="745"/>
        <v>8.1199874619301199E-2</v>
      </c>
      <c r="EZ366" s="240">
        <f t="shared" ca="1" si="746"/>
        <v>8.8962152814290082E-2</v>
      </c>
      <c r="FA366" s="240">
        <f t="shared" ca="1" si="747"/>
        <v>9.5386357424750726E-2</v>
      </c>
      <c r="FB366" s="240">
        <f t="shared" ca="1" si="748"/>
        <v>0.10037586243367569</v>
      </c>
      <c r="FC366" s="240">
        <f t="shared" ca="1" si="749"/>
        <v>0.1038556210414863</v>
      </c>
      <c r="FD366" s="240">
        <f t="shared" ca="1" si="750"/>
        <v>0.10577329443975302</v>
      </c>
      <c r="FE366" s="240">
        <f t="shared" ca="1" si="751"/>
        <v>0.10610003903559044</v>
      </c>
      <c r="FF366" s="240">
        <f t="shared" ca="1" si="752"/>
        <v>0.10483094028614255</v>
      </c>
      <c r="FG366" s="240">
        <f t="shared" ca="1" si="753"/>
        <v>0.10198508661788132</v>
      </c>
      <c r="FH366" s="240">
        <f t="shared" ca="1" si="754"/>
        <v>9.7605282318905501E-2</v>
      </c>
      <c r="FI366" s="240">
        <f t="shared" ca="1" si="755"/>
        <v>9.1757403722604769E-2</v>
      </c>
      <c r="FJ366" s="240">
        <f t="shared" ca="1" si="756"/>
        <v>8.452940836628775E-2</v>
      </c>
      <c r="FK366" s="240">
        <f t="shared" ca="1" si="757"/>
        <v>7.6030012027950566E-2</v>
      </c>
      <c r="FL366" s="240">
        <f t="shared" ca="1" si="758"/>
        <v>6.6387053539781693E-2</v>
      </c>
      <c r="FM366" s="240">
        <f t="shared" ca="1" si="759"/>
        <v>5.5745571973133484E-2</v>
      </c>
      <c r="FN366" s="240">
        <f t="shared" ca="1" si="760"/>
        <v>4.4265625115887455E-2</v>
      </c>
      <c r="FO366" s="240">
        <f t="shared" ca="1" si="761"/>
        <v>3.2119882054340056E-2</v>
      </c>
      <c r="FP366" s="240">
        <f t="shared" ca="1" si="762"/>
        <v>1.9491026069426653E-2</v>
      </c>
      <c r="FQ366" s="240">
        <f t="shared" ca="1" si="763"/>
        <v>6.5690069101317318E-3</v>
      </c>
      <c r="FR366" s="240">
        <f t="shared" ca="1" si="764"/>
        <v>-6.4518162275405272E-3</v>
      </c>
      <c r="FS366" s="240">
        <f t="shared" ca="1" si="765"/>
        <v>-1.9375598043783013E-2</v>
      </c>
      <c r="FT366" s="240">
        <f t="shared" ca="1" si="766"/>
        <v>-3.200795283059036E-2</v>
      </c>
      <c r="FU366" s="240">
        <f t="shared" ca="1" si="767"/>
        <v>-4.4158878213740906E-2</v>
      </c>
      <c r="FV366" s="240">
        <f t="shared" ca="1" si="768"/>
        <v>-5.5645612965358665E-2</v>
      </c>
      <c r="FW366" s="240">
        <f t="shared" ca="1" si="769"/>
        <v>-6.6295385902897644E-2</v>
      </c>
      <c r="FX366" s="240">
        <f t="shared" ca="1" si="770"/>
        <v>-7.5948014528540483E-2</v>
      </c>
      <c r="FY366" s="240">
        <f t="shared" ca="1" si="771"/>
        <v>-8.4458314323066233E-2</v>
      </c>
      <c r="FZ366" s="240">
        <f t="shared" ca="1" si="772"/>
        <v>-9.1698282456156424E-2</v>
      </c>
      <c r="GA366" s="240">
        <f t="shared" ca="1" si="773"/>
        <v>-9.7559023068107903E-2</v>
      </c>
      <c r="GB366" s="240">
        <f t="shared" ca="1" si="774"/>
        <v>-0.10195238516492473</v>
      </c>
      <c r="GC366" s="240">
        <f t="shared" ca="1" si="775"/>
        <v>-0.10481228849131802</v>
      </c>
      <c r="GD366" s="240">
        <f t="shared" ca="1" si="776"/>
        <v>-0.10609571743925326</v>
      </c>
      <c r="GE366" s="240">
        <f t="shared" ca="1" si="777"/>
        <v>-0.10578336804273465</v>
      </c>
      <c r="GF366" s="240">
        <f t="shared" ca="1" si="778"/>
        <v>-0.10387993832742139</v>
      </c>
      <c r="GG366" s="240">
        <f t="shared" ca="1" si="779"/>
        <v>-0.10041405764794914</v>
      </c>
      <c r="GH366" s="240">
        <f t="shared" ca="1" si="780"/>
        <v>-9.5437856075787697E-2</v>
      </c>
      <c r="GI366" s="240">
        <f t="shared" ca="1" si="781"/>
        <v>-8.9026180314443898E-2</v>
      </c>
      <c r="GJ366" s="240">
        <f t="shared" ca="1" si="782"/>
        <v>-8.1275467935372547E-2</v>
      </c>
      <c r="GK366" s="240">
        <f t="shared" ca="1" si="783"/>
        <v>-7.2302296867137697E-2</v>
      </c>
      <c r="GL366" s="240">
        <f t="shared" ca="1" si="784"/>
        <v>-6.2241631954856914E-2</v>
      </c>
      <c r="GM366" s="240">
        <f t="shared" ca="1" si="785"/>
        <v>-5.1244794963303503E-2</v>
      </c>
      <c r="GN366" s="240">
        <f t="shared" ca="1" si="786"/>
        <v>-3.9477188556714289E-2</v>
      </c>
      <c r="GO366" s="240">
        <f t="shared" ca="1" si="787"/>
        <v>-2.7115808488763483E-2</v>
      </c>
      <c r="GP366" s="240">
        <f t="shared" ca="1" si="788"/>
        <v>-1.4346581421677183E-2</v>
      </c>
      <c r="GQ366" s="240">
        <f t="shared" ca="1" si="789"/>
        <v>-1.3615684161734851E-3</v>
      </c>
      <c r="GR366" s="240">
        <f t="shared" ca="1" si="790"/>
        <v>1.1643923845660481E-2</v>
      </c>
      <c r="GS366" s="240">
        <f t="shared" ca="1" si="791"/>
        <v>2.4474280654661736E-2</v>
      </c>
      <c r="GT366" s="240">
        <f t="shared" ca="1" si="792"/>
        <v>3.6936521501892923E-2</v>
      </c>
      <c r="GU366" s="240">
        <f t="shared" ca="1" si="793"/>
        <v>4.8843202685126146E-2</v>
      </c>
      <c r="GV366" s="240">
        <f t="shared" ca="1" si="794"/>
        <v>6.0015236636596324E-2</v>
      </c>
      <c r="GW366" s="240">
        <f t="shared" ca="1" si="795"/>
        <v>7.0284585566714686E-2</v>
      </c>
      <c r="GX366" s="240">
        <f t="shared" ca="1" si="796"/>
        <v>7.9496788908836089E-2</v>
      </c>
      <c r="GY366" s="240">
        <f t="shared" ca="1" si="797"/>
        <v>8.7513286549952621E-2</v>
      </c>
      <c r="GZ366" s="240">
        <f t="shared" ca="1" si="798"/>
        <v>9.4213502903764734E-2</v>
      </c>
      <c r="HA366" s="240">
        <f t="shared" ca="1" si="799"/>
        <v>9.9496660479732824E-2</v>
      </c>
      <c r="HB366" s="240">
        <f t="shared" ca="1" si="800"/>
        <v>0.1032832956703373</v>
      </c>
      <c r="HC366" s="240">
        <f t="shared" ca="1" si="801"/>
        <v>0.10551645395770187</v>
      </c>
      <c r="HD366" s="240">
        <f t="shared" ca="1" si="802"/>
        <v>0.10616254656255505</v>
      </c>
      <c r="HE366" s="240">
        <f t="shared" ca="1" si="803"/>
        <v>0.10521185565073517</v>
      </c>
      <c r="HF366" s="240">
        <f t="shared" ca="1" si="804"/>
        <v>0.10267868049846154</v>
      </c>
      <c r="HG366" s="240">
        <f t="shared" ca="1" si="805"/>
        <v>9.8601122417910247E-2</v>
      </c>
      <c r="HH366" s="240">
        <f t="shared" ca="1" si="806"/>
        <v>9.3040511678014581E-2</v>
      </c>
      <c r="HI366" s="240">
        <f t="shared" ca="1" si="807"/>
        <v>8.6080485040133284E-2</v>
      </c>
      <c r="HJ366" s="240">
        <f t="shared" ca="1" si="808"/>
        <v>7.7825727783310594E-2</v>
      </c>
      <c r="HK366" s="240">
        <f t="shared" ca="1" si="809"/>
        <v>6.8400399140238932E-2</v>
      </c>
      <c r="HL366" s="240">
        <f t="shared" ca="1" si="810"/>
        <v>5.7946264826829803E-2</v>
      </c>
      <c r="HM366" s="240">
        <f t="shared" ca="1" si="811"/>
        <v>4.662056475389266E-2</v>
      </c>
      <c r="HN366" s="240">
        <f t="shared" ca="1" si="812"/>
        <v>3.459364799251502E-2</v>
      </c>
      <c r="HO366" s="240">
        <f t="shared" ca="1" si="813"/>
        <v>2.2046410565472799E-2</v>
      </c>
      <c r="HP366" s="240">
        <f t="shared" ca="1" si="814"/>
        <v>9.1675746026703975E-3</v>
      </c>
      <c r="HQ366" s="240">
        <f t="shared" ca="1" si="815"/>
        <v>-3.8491502153582546E-3</v>
      </c>
      <c r="HR366" s="240">
        <f t="shared" ca="1" si="816"/>
        <v>-1.6807980231349343E-2</v>
      </c>
      <c r="HS366" s="240">
        <f t="shared" ca="1" si="817"/>
        <v>-2.9514002579749201E-2</v>
      </c>
      <c r="HT366" s="240">
        <f t="shared" ca="1" si="818"/>
        <v>-4.1776106857640244E-2</v>
      </c>
      <c r="HU366" s="240">
        <f t="shared" ca="1" si="819"/>
        <v>-5.3409859603083989E-2</v>
      </c>
      <c r="HV366" s="240">
        <f t="shared" ca="1" si="820"/>
        <v>-6.4240278346062232E-2</v>
      </c>
      <c r="HW366" s="240">
        <f t="shared" ca="1" si="821"/>
        <v>-7.4104463507699184E-2</v>
      </c>
      <c r="HX366" s="240">
        <f t="shared" ca="1" si="822"/>
        <v>-8.2854048561554219E-2</v>
      </c>
      <c r="HY366" s="240">
        <f t="shared" ca="1" si="823"/>
        <v>-9.0357431604281349E-2</v>
      </c>
      <c r="HZ366" s="240">
        <f t="shared" ca="1" si="824"/>
        <v>-9.650175477074982E-2</v>
      </c>
      <c r="IA366" s="240">
        <f t="shared" ca="1" si="825"/>
        <v>-0.10119460172138374</v>
      </c>
      <c r="IB366" s="240">
        <f t="shared" ca="1" si="826"/>
        <v>-0.10436538766993171</v>
      </c>
      <c r="IC366" s="240">
        <f t="shared" ca="1" si="827"/>
        <v>-0.10596642104435185</v>
      </c>
      <c r="ID366" s="240">
        <f t="shared" ca="1" si="828"/>
        <v>-0.10597362081244679</v>
      </c>
      <c r="IE366" s="240">
        <f t="shared" ca="1" si="829"/>
        <v>-8.8576541841443618E-2</v>
      </c>
      <c r="IF366" s="240">
        <f t="shared" ca="1" si="830"/>
        <v>-0.10123006073459061</v>
      </c>
      <c r="IG366" s="240">
        <f t="shared" ca="1" si="831"/>
        <v>-9.6550648447528448E-2</v>
      </c>
      <c r="IH366" s="240">
        <f t="shared" ca="1" si="832"/>
        <v>-9.0419024538222606E-2</v>
      </c>
      <c r="II366" s="240">
        <f t="shared" ca="1" si="833"/>
        <v>-8.2927414337600772E-2</v>
      </c>
      <c r="IJ366" s="240">
        <f t="shared" ca="1" si="834"/>
        <v>-7.4188498636290234E-2</v>
      </c>
      <c r="IK366" s="240">
        <f t="shared" ca="1" si="835"/>
        <v>-6.4333718860643652E-2</v>
      </c>
      <c r="IL366" s="240">
        <f t="shared" ca="1" si="836"/>
        <v>-5.3511300071341812E-2</v>
      </c>
      <c r="IM366" s="240">
        <f t="shared" ca="1" si="837"/>
        <v>-4.1884021520510836E-2</v>
      </c>
      <c r="IN366" s="240">
        <f t="shared" ca="1" si="838"/>
        <v>-2.9626768300255728E-2</v>
      </c>
      <c r="IO366" s="240">
        <f t="shared" ca="1" si="839"/>
        <v>-1.6923900908092759E-2</v>
      </c>
      <c r="IP366" s="240">
        <f t="shared" ca="1" si="840"/>
        <v>-3.9664822934610804E-3</v>
      </c>
      <c r="IQ366" s="240">
        <f t="shared" ca="1" si="841"/>
        <v>9.0505959068758364E-3</v>
      </c>
      <c r="IR366" s="240">
        <f t="shared" ca="1" si="842"/>
        <v>2.1931544720455318E-2</v>
      </c>
      <c r="IS366" s="240">
        <f t="shared" ca="1" si="843"/>
        <v>3.4482622687501102E-2</v>
      </c>
      <c r="IT366" s="240">
        <f t="shared" ca="1" si="844"/>
        <v>4.6515049912812363E-2</v>
      </c>
      <c r="IU366" s="240">
        <f t="shared" ca="1" si="845"/>
        <v>5.7847847491106469E-2</v>
      </c>
      <c r="IV366" s="240">
        <f t="shared" ca="1" si="846"/>
        <v>6.8310559598208934E-2</v>
      </c>
      <c r="IW366" s="240">
        <f t="shared" ca="1" si="847"/>
        <v>7.7745817305308954E-2</v>
      </c>
      <c r="IX366" s="240">
        <f t="shared" ca="1" si="848"/>
        <v>8.6011705554130014E-2</v>
      </c>
      <c r="IY366" s="240">
        <f t="shared" ca="1" si="849"/>
        <v>9.2983897691499312E-2</v>
      </c>
      <c r="IZ366" s="240">
        <f t="shared" ca="1" si="850"/>
        <v>9.8557525457936584E-2</v>
      </c>
      <c r="JA366" s="240">
        <f t="shared" ca="1" si="851"/>
        <v>0.10264875630388767</v>
      </c>
      <c r="JB366" s="240">
        <f t="shared" ca="1" si="852"/>
        <v>0.10519605430930098</v>
      </c>
    </row>
    <row r="367" spans="1:262">
      <c r="B367" s="248">
        <v>6</v>
      </c>
      <c r="C367" s="247">
        <f t="shared" si="853"/>
        <v>1.1718750000000001E-4</v>
      </c>
      <c r="D367" s="244">
        <f t="shared" ca="1" si="597"/>
        <v>80.265052882045651</v>
      </c>
      <c r="E367" s="243">
        <f ca="1">L361</f>
        <v>0.26505288204565597</v>
      </c>
      <c r="F367" s="242">
        <v>6</v>
      </c>
      <c r="G367" s="240">
        <f t="shared" ca="1" si="854"/>
        <v>-3.2573290909113529E-3</v>
      </c>
      <c r="H367" s="240">
        <f t="shared" ca="1" si="598"/>
        <v>-3.252979746141809E-3</v>
      </c>
      <c r="I367" s="240">
        <f t="shared" ca="1" si="599"/>
        <v>-3.1782132136379945E-3</v>
      </c>
      <c r="J367" s="240">
        <f t="shared" ca="1" si="600"/>
        <v>-3.034647963038956E-3</v>
      </c>
      <c r="K367" s="240">
        <f t="shared" ca="1" si="601"/>
        <v>-2.8253917484632181E-3</v>
      </c>
      <c r="L367" s="240">
        <f t="shared" ca="1" si="602"/>
        <v>-2.5549743350173162E-3</v>
      </c>
      <c r="M367" s="240">
        <f t="shared" ca="1" si="603"/>
        <v>-2.2292494430608137E-3</v>
      </c>
      <c r="N367" s="240">
        <f t="shared" ca="1" si="604"/>
        <v>-1.8552680328383392E-3</v>
      </c>
      <c r="O367" s="240">
        <f t="shared" ca="1" si="605"/>
        <v>-1.4411256724836921E-3</v>
      </c>
      <c r="P367" s="240">
        <f t="shared" ca="1" si="606"/>
        <v>-9.957872934177939E-4</v>
      </c>
      <c r="Q367" s="240">
        <f t="shared" ca="1" si="607"/>
        <v>-5.2889312665688475E-4</v>
      </c>
      <c r="R367" s="240">
        <f t="shared" ca="1" si="608"/>
        <v>-5.0550020923843071E-5</v>
      </c>
      <c r="S367" s="240">
        <f t="shared" ca="1" si="609"/>
        <v>4.2888734010469742E-4</v>
      </c>
      <c r="T367" s="240">
        <f t="shared" ca="1" si="610"/>
        <v>8.9904058542952889E-4</v>
      </c>
      <c r="U367" s="241">
        <f t="shared" ca="1" si="611"/>
        <v>1.3497323171190521E-3</v>
      </c>
      <c r="V367" s="240">
        <f t="shared" ca="1" si="612"/>
        <v>1.7712064202394723E-3</v>
      </c>
      <c r="W367" s="240">
        <f t="shared" ca="1" si="613"/>
        <v>2.1543392532803371E-3</v>
      </c>
      <c r="X367" s="240">
        <f t="shared" ca="1" si="614"/>
        <v>2.4908371474404805E-3</v>
      </c>
      <c r="Y367" s="240">
        <f t="shared" ca="1" si="615"/>
        <v>2.7734159395112726E-3</v>
      </c>
      <c r="Z367" s="240">
        <f t="shared" ca="1" si="616"/>
        <v>2.9959586520124292E-3</v>
      </c>
      <c r="AA367" s="240">
        <f t="shared" ca="1" si="617"/>
        <v>3.1536479072816165E-3</v>
      </c>
      <c r="AB367" s="240">
        <f t="shared" ca="1" si="618"/>
        <v>3.2430702091527002E-3</v>
      </c>
      <c r="AC367" s="240">
        <f t="shared" ca="1" si="619"/>
        <v>3.2622898348392232E-3</v>
      </c>
      <c r="AD367" s="240">
        <f t="shared" ca="1" si="620"/>
        <v>3.2108907374869891E-3</v>
      </c>
      <c r="AE367" s="240">
        <f t="shared" ca="1" si="621"/>
        <v>3.0899855523320199E-3</v>
      </c>
      <c r="AF367" s="240">
        <f t="shared" ca="1" si="622"/>
        <v>2.9021915115077786E-3</v>
      </c>
      <c r="AG367" s="240">
        <f t="shared" ca="1" si="623"/>
        <v>2.6515737888733338E-3</v>
      </c>
      <c r="AH367" s="240">
        <f t="shared" ca="1" si="624"/>
        <v>2.3435575012758507E-3</v>
      </c>
      <c r="AI367" s="240">
        <f t="shared" ca="1" si="625"/>
        <v>1.984810271154326E-3</v>
      </c>
      <c r="AJ367" s="240">
        <f t="shared" ca="1" si="626"/>
        <v>1.5830978926495206E-3</v>
      </c>
      <c r="AK367" s="240">
        <f t="shared" ca="1" si="627"/>
        <v>1.1471162256129811E-3</v>
      </c>
      <c r="AL367" s="240">
        <f t="shared" ca="1" si="628"/>
        <v>6.8630295650211857E-4</v>
      </c>
      <c r="AM367" s="240">
        <f t="shared" ca="1" si="629"/>
        <v>2.1063330096957197E-4</v>
      </c>
      <c r="AN367" s="240">
        <f t="shared" ca="1" si="630"/>
        <v>-2.6959592943123073E-4</v>
      </c>
      <c r="AO367" s="240">
        <f t="shared" ca="1" si="631"/>
        <v>-7.4398922212056719E-4</v>
      </c>
      <c r="AP367" s="240">
        <f t="shared" ca="1" si="632"/>
        <v>-1.2022773949460365E-3</v>
      </c>
      <c r="AQ367" s="240">
        <f t="shared" ca="1" si="633"/>
        <v>-1.6345398929639729E-3</v>
      </c>
      <c r="AR367" s="240">
        <f t="shared" ca="1" si="634"/>
        <v>-2.0314195384945805E-3</v>
      </c>
      <c r="AS367" s="240">
        <f t="shared" ca="1" si="635"/>
        <v>-2.3843250857606994E-3</v>
      </c>
      <c r="AT367" s="240">
        <f t="shared" ca="1" si="636"/>
        <v>-2.685617195413909E-3</v>
      </c>
      <c r="AU367" s="240">
        <f t="shared" ca="1" si="637"/>
        <v>-2.9287738031611699E-3</v>
      </c>
      <c r="AV367" s="240">
        <f t="shared" ca="1" si="638"/>
        <v>-3.1085313027605791E-3</v>
      </c>
      <c r="AW367" s="240">
        <f t="shared" ca="1" si="639"/>
        <v>-3.2209984872007963E-3</v>
      </c>
      <c r="AX367" s="240">
        <f t="shared" ca="1" si="640"/>
        <v>-3.2637407815816677E-3</v>
      </c>
      <c r="AY367" s="240">
        <f t="shared" ca="1" si="641"/>
        <v>-3.2358329443085646E-3</v>
      </c>
      <c r="AZ367" s="240">
        <f t="shared" ca="1" si="642"/>
        <v>-3.1378790957787466E-3</v>
      </c>
      <c r="BA367" s="240">
        <f t="shared" ca="1" si="643"/>
        <v>-2.9719996409991634E-3</v>
      </c>
      <c r="BB367" s="240">
        <f t="shared" ca="1" si="644"/>
        <v>-2.7417853692215206E-3</v>
      </c>
      <c r="BC367" s="240">
        <f t="shared" ca="1" si="645"/>
        <v>-2.4522197241989207E-3</v>
      </c>
      <c r="BD367" s="240">
        <f t="shared" ca="1" si="646"/>
        <v>-2.1095709276782535E-3</v>
      </c>
      <c r="BE367" s="240">
        <f t="shared" ca="1" si="647"/>
        <v>-1.7212562913289581E-3</v>
      </c>
      <c r="BF367" s="240">
        <f t="shared" ca="1" si="648"/>
        <v>-1.2956816543451505E-3</v>
      </c>
      <c r="BG367" s="240">
        <f t="shared" ca="1" si="649"/>
        <v>-8.4205942241209883E-4</v>
      </c>
      <c r="BH367" s="240">
        <f t="shared" ca="1" si="650"/>
        <v>-3.7020914694397053E-4</v>
      </c>
      <c r="BI367" s="240">
        <f t="shared" ca="1" si="651"/>
        <v>1.0965503854994769E-4</v>
      </c>
      <c r="BJ367" s="240">
        <f t="shared" ca="1" si="652"/>
        <v>5.8714552360975784E-4</v>
      </c>
      <c r="BK367" s="240">
        <f t="shared" ca="1" si="653"/>
        <v>1.051926081221535E-3</v>
      </c>
      <c r="BL367" s="240">
        <f t="shared" ca="1" si="654"/>
        <v>1.4939356159175353E-3</v>
      </c>
      <c r="BM367" s="240">
        <f t="shared" ca="1" si="655"/>
        <v>1.9036059561092565E-3</v>
      </c>
      <c r="BN367" s="240">
        <f t="shared" ca="1" si="656"/>
        <v>2.2720689761071083E-3</v>
      </c>
      <c r="BO367" s="240">
        <f t="shared" ca="1" si="657"/>
        <v>2.5913485642605101E-3</v>
      </c>
      <c r="BP367" s="240">
        <f t="shared" ca="1" si="658"/>
        <v>2.8545332816878057E-3</v>
      </c>
      <c r="BQ367" s="240">
        <f t="shared" ca="1" si="659"/>
        <v>3.0559259740560061E-3</v>
      </c>
      <c r="BR367" s="240">
        <f t="shared" ca="1" si="660"/>
        <v>3.1911670977670796E-3</v>
      </c>
      <c r="BS367" s="240">
        <f t="shared" ca="1" si="661"/>
        <v>3.257329090911352E-3</v>
      </c>
      <c r="BT367" s="240">
        <f t="shared" ca="1" si="662"/>
        <v>3.2529797461418085E-3</v>
      </c>
      <c r="BU367" s="240">
        <f t="shared" ca="1" si="663"/>
        <v>3.1782132136379945E-3</v>
      </c>
      <c r="BV367" s="240">
        <f t="shared" ca="1" si="664"/>
        <v>3.0346479630389569E-3</v>
      </c>
      <c r="BW367" s="240">
        <f t="shared" ca="1" si="665"/>
        <v>2.8253917484632194E-3</v>
      </c>
      <c r="BX367" s="240">
        <f t="shared" ca="1" si="666"/>
        <v>2.5549743350173158E-3</v>
      </c>
      <c r="BY367" s="240">
        <f t="shared" ca="1" si="667"/>
        <v>2.2292494430608146E-3</v>
      </c>
      <c r="BZ367" s="240">
        <f t="shared" ca="1" si="668"/>
        <v>1.8552680328383412E-3</v>
      </c>
      <c r="CA367" s="240">
        <f t="shared" ca="1" si="669"/>
        <v>1.4411256724836906E-3</v>
      </c>
      <c r="CB367" s="240">
        <f t="shared" ca="1" si="670"/>
        <v>9.9578729341779368E-4</v>
      </c>
      <c r="CC367" s="240">
        <f t="shared" ca="1" si="671"/>
        <v>5.288931266568867E-4</v>
      </c>
      <c r="CD367" s="240">
        <f t="shared" ca="1" si="672"/>
        <v>5.0550020923846323E-5</v>
      </c>
      <c r="CE367" s="240">
        <f t="shared" ca="1" si="673"/>
        <v>-4.2888734010469839E-4</v>
      </c>
      <c r="CF367" s="240">
        <f t="shared" ca="1" si="674"/>
        <v>-8.9904058542952781E-4</v>
      </c>
      <c r="CG367" s="240">
        <f t="shared" ca="1" si="675"/>
        <v>-1.3497323171190495E-3</v>
      </c>
      <c r="CH367" s="240">
        <f t="shared" ca="1" si="676"/>
        <v>-1.7712064202394691E-3</v>
      </c>
      <c r="CI367" s="240">
        <f t="shared" ca="1" si="677"/>
        <v>-2.1543392532803376E-3</v>
      </c>
      <c r="CJ367" s="240">
        <f t="shared" ca="1" si="678"/>
        <v>-2.4908371474404796E-3</v>
      </c>
      <c r="CK367" s="240">
        <f t="shared" ca="1" si="679"/>
        <v>-2.7734159395112713E-3</v>
      </c>
      <c r="CL367" s="240">
        <f t="shared" ca="1" si="680"/>
        <v>-2.9959586520124297E-3</v>
      </c>
      <c r="CM367" s="240">
        <f t="shared" ca="1" si="681"/>
        <v>-3.1536479072816165E-3</v>
      </c>
      <c r="CN367" s="240">
        <f t="shared" ca="1" si="682"/>
        <v>-3.2430702091526993E-3</v>
      </c>
      <c r="CO367" s="240">
        <f t="shared" ca="1" si="683"/>
        <v>-3.2622898348392232E-3</v>
      </c>
      <c r="CP367" s="240">
        <f t="shared" ca="1" si="684"/>
        <v>-3.2108907374869891E-3</v>
      </c>
      <c r="CQ367" s="240">
        <f t="shared" ca="1" si="685"/>
        <v>-3.0899855523320204E-3</v>
      </c>
      <c r="CR367" s="240">
        <f t="shared" ca="1" si="686"/>
        <v>-2.9021915115077799E-3</v>
      </c>
      <c r="CS367" s="240">
        <f t="shared" ca="1" si="687"/>
        <v>-2.6515737888733329E-3</v>
      </c>
      <c r="CT367" s="240">
        <f t="shared" ca="1" si="688"/>
        <v>-2.3435575012758516E-3</v>
      </c>
      <c r="CU367" s="240">
        <f t="shared" ca="1" si="689"/>
        <v>-1.9848102711543273E-3</v>
      </c>
      <c r="CV367" s="240">
        <f t="shared" ca="1" si="690"/>
        <v>-1.5830978926495243E-3</v>
      </c>
      <c r="CW367" s="240">
        <f t="shared" ca="1" si="691"/>
        <v>-1.1471162256129796E-3</v>
      </c>
      <c r="CX367" s="240">
        <f t="shared" ca="1" si="692"/>
        <v>-6.8630295650211977E-4</v>
      </c>
      <c r="CY367" s="240">
        <f t="shared" ca="1" si="693"/>
        <v>-2.1063330096957603E-4</v>
      </c>
      <c r="CZ367" s="240">
        <f t="shared" ca="1" si="694"/>
        <v>2.6959592943123247E-4</v>
      </c>
      <c r="DA367" s="240">
        <f t="shared" ca="1" si="695"/>
        <v>7.439892221205661E-4</v>
      </c>
      <c r="DB367" s="240">
        <f t="shared" ca="1" si="696"/>
        <v>1.2022773949460354E-3</v>
      </c>
      <c r="DC367" s="240">
        <f t="shared" ca="1" si="697"/>
        <v>1.6345398929639697E-3</v>
      </c>
      <c r="DD367" s="240">
        <f t="shared" ca="1" si="698"/>
        <v>2.0314195384945818E-3</v>
      </c>
      <c r="DE367" s="240">
        <f t="shared" ca="1" si="699"/>
        <v>2.3843250857606985E-3</v>
      </c>
      <c r="DF367" s="240">
        <f t="shared" ca="1" si="700"/>
        <v>2.6856171954139085E-3</v>
      </c>
      <c r="DG367" s="240">
        <f t="shared" ca="1" si="701"/>
        <v>2.9287738031611708E-3</v>
      </c>
      <c r="DH367" s="240">
        <f t="shared" ca="1" si="702"/>
        <v>3.1085313027605786E-3</v>
      </c>
      <c r="DI367" s="240">
        <f t="shared" ca="1" si="703"/>
        <v>3.2209984872007963E-3</v>
      </c>
      <c r="DJ367" s="240">
        <f t="shared" ca="1" si="704"/>
        <v>3.2637407815816677E-3</v>
      </c>
      <c r="DK367" s="240">
        <f t="shared" ca="1" si="705"/>
        <v>3.2358329443085646E-3</v>
      </c>
      <c r="DL367" s="240">
        <f t="shared" ca="1" si="706"/>
        <v>3.1378790957787492E-3</v>
      </c>
      <c r="DM367" s="240">
        <f t="shared" ca="1" si="707"/>
        <v>2.9719996409991638E-3</v>
      </c>
      <c r="DN367" s="240">
        <f t="shared" ca="1" si="708"/>
        <v>2.7417853692215202E-3</v>
      </c>
      <c r="DO367" s="240">
        <f t="shared" ca="1" si="709"/>
        <v>2.4522197241989259E-3</v>
      </c>
      <c r="DP367" s="240">
        <f t="shared" ca="1" si="710"/>
        <v>2.1095709276782548E-3</v>
      </c>
      <c r="DQ367" s="240">
        <f t="shared" ca="1" si="711"/>
        <v>1.7212562913289564E-3</v>
      </c>
      <c r="DR367" s="240">
        <f t="shared" ca="1" si="712"/>
        <v>1.2956816543451544E-3</v>
      </c>
      <c r="DS367" s="240">
        <f t="shared" ca="1" si="713"/>
        <v>8.4205942241210002E-4</v>
      </c>
      <c r="DT367" s="240">
        <f t="shared" ca="1" si="714"/>
        <v>3.7020914694396593E-4</v>
      </c>
      <c r="DU367" s="240">
        <f t="shared" ca="1" si="715"/>
        <v>-1.0965503854994661E-4</v>
      </c>
      <c r="DV367" s="240">
        <f t="shared" ca="1" si="716"/>
        <v>-5.8714552360975675E-4</v>
      </c>
      <c r="DW367" s="240">
        <f t="shared" ca="1" si="717"/>
        <v>-1.0519260812215394E-3</v>
      </c>
      <c r="DX367" s="240">
        <f t="shared" ca="1" si="718"/>
        <v>-1.4939356159175345E-3</v>
      </c>
      <c r="DY367" s="240">
        <f t="shared" ca="1" si="719"/>
        <v>-1.9036059561092556E-3</v>
      </c>
      <c r="DZ367" s="240">
        <f t="shared" ca="1" si="720"/>
        <v>-2.2720689761071039E-3</v>
      </c>
      <c r="EA367" s="240">
        <f t="shared" ca="1" si="721"/>
        <v>-2.5913485642605088E-3</v>
      </c>
      <c r="EB367" s="240">
        <f t="shared" ca="1" si="722"/>
        <v>-2.8545332816878079E-3</v>
      </c>
      <c r="EC367" s="240">
        <f t="shared" ca="1" si="723"/>
        <v>-3.0559259740560035E-3</v>
      </c>
      <c r="ED367" s="240">
        <f t="shared" ca="1" si="724"/>
        <v>-3.1911670977670796E-3</v>
      </c>
      <c r="EE367" s="240">
        <f t="shared" ca="1" si="725"/>
        <v>-3.2573290909113529E-3</v>
      </c>
      <c r="EF367" s="240">
        <f t="shared" ca="1" si="726"/>
        <v>-3.2529797461418094E-3</v>
      </c>
      <c r="EG367" s="240">
        <f t="shared" ca="1" si="727"/>
        <v>-3.1782132136379954E-3</v>
      </c>
      <c r="EH367" s="240">
        <f t="shared" ca="1" si="728"/>
        <v>-3.0346479630389556E-3</v>
      </c>
      <c r="EI367" s="240">
        <f t="shared" ca="1" si="729"/>
        <v>-2.8253917484632202E-3</v>
      </c>
      <c r="EJ367" s="240">
        <f t="shared" ca="1" si="730"/>
        <v>-2.5549743350173166E-3</v>
      </c>
      <c r="EK367" s="240">
        <f t="shared" ca="1" si="731"/>
        <v>-2.2292494430608198E-3</v>
      </c>
      <c r="EL367" s="240">
        <f t="shared" ca="1" si="732"/>
        <v>-1.855268032838342E-3</v>
      </c>
      <c r="EM367" s="240">
        <f t="shared" ca="1" si="733"/>
        <v>-1.4411256724836917E-3</v>
      </c>
      <c r="EN367" s="240">
        <f t="shared" ca="1" si="734"/>
        <v>-9.9578729341780062E-4</v>
      </c>
      <c r="EO367" s="240">
        <f t="shared" ca="1" si="735"/>
        <v>-5.2889312665688778E-4</v>
      </c>
      <c r="EP367" s="240">
        <f t="shared" ca="1" si="736"/>
        <v>-5.055002092384177E-5</v>
      </c>
      <c r="EQ367" s="240">
        <f t="shared" ca="1" si="737"/>
        <v>4.2888734010469135E-4</v>
      </c>
      <c r="ER367" s="240">
        <f t="shared" ca="1" si="738"/>
        <v>8.9904058542952673E-4</v>
      </c>
      <c r="ES367" s="240">
        <f t="shared" ca="1" si="739"/>
        <v>1.3497323171190534E-3</v>
      </c>
      <c r="ET367" s="240">
        <f t="shared" ca="1" si="740"/>
        <v>1.771206420239468E-3</v>
      </c>
      <c r="EU367" s="240">
        <f t="shared" ca="1" si="741"/>
        <v>2.1543392532803367E-3</v>
      </c>
      <c r="EV367" s="240">
        <f t="shared" ca="1" si="742"/>
        <v>2.4908371474404827E-3</v>
      </c>
      <c r="EW367" s="240">
        <f t="shared" ca="1" si="743"/>
        <v>2.7734159395112704E-3</v>
      </c>
      <c r="EX367" s="240">
        <f t="shared" ca="1" si="744"/>
        <v>2.9959586520124292E-3</v>
      </c>
      <c r="EY367" s="240">
        <f t="shared" ca="1" si="745"/>
        <v>3.1536479072816143E-3</v>
      </c>
      <c r="EZ367" s="240">
        <f t="shared" ca="1" si="746"/>
        <v>3.2430702091526993E-3</v>
      </c>
      <c r="FA367" s="240">
        <f t="shared" ca="1" si="747"/>
        <v>3.2622898348392232E-3</v>
      </c>
      <c r="FB367" s="240">
        <f t="shared" ca="1" si="748"/>
        <v>3.2108907374869904E-3</v>
      </c>
      <c r="FC367" s="240">
        <f t="shared" ca="1" si="749"/>
        <v>3.0899855523320212E-3</v>
      </c>
      <c r="FD367" s="240">
        <f t="shared" ca="1" si="750"/>
        <v>2.9021915115077781E-3</v>
      </c>
      <c r="FE367" s="240">
        <f t="shared" ca="1" si="751"/>
        <v>2.6515737888733373E-3</v>
      </c>
      <c r="FF367" s="240">
        <f t="shared" ca="1" si="752"/>
        <v>2.3435575012758524E-3</v>
      </c>
      <c r="FG367" s="240">
        <f t="shared" ca="1" si="753"/>
        <v>1.9848102711543234E-3</v>
      </c>
      <c r="FH367" s="240">
        <f t="shared" ca="1" si="754"/>
        <v>1.5830978926495254E-3</v>
      </c>
      <c r="FI367" s="240">
        <f t="shared" ca="1" si="755"/>
        <v>1.1471162256129807E-3</v>
      </c>
      <c r="FJ367" s="240">
        <f t="shared" ca="1" si="756"/>
        <v>6.863029565021266E-4</v>
      </c>
      <c r="FK367" s="240">
        <f t="shared" ca="1" si="757"/>
        <v>2.1063330096957733E-4</v>
      </c>
      <c r="FL367" s="240">
        <f t="shared" ca="1" si="758"/>
        <v>-2.6959592943123127E-4</v>
      </c>
      <c r="FM367" s="240">
        <f t="shared" ca="1" si="759"/>
        <v>-7.4398922212055938E-4</v>
      </c>
      <c r="FN367" s="240">
        <f t="shared" ca="1" si="760"/>
        <v>-1.2022773949460341E-3</v>
      </c>
      <c r="FO367" s="240">
        <f t="shared" ca="1" si="761"/>
        <v>-1.6345398929639736E-3</v>
      </c>
      <c r="FP367" s="240">
        <f t="shared" ca="1" si="762"/>
        <v>-2.0314195384945762E-3</v>
      </c>
      <c r="FQ367" s="240">
        <f t="shared" ca="1" si="763"/>
        <v>-2.3843250857606972E-3</v>
      </c>
      <c r="FR367" s="240">
        <f t="shared" ca="1" si="764"/>
        <v>-2.6856171954139103E-3</v>
      </c>
      <c r="FS367" s="240">
        <f t="shared" ca="1" si="765"/>
        <v>-2.9287738031611669E-3</v>
      </c>
      <c r="FT367" s="240">
        <f t="shared" ca="1" si="766"/>
        <v>-3.1085313027605782E-3</v>
      </c>
      <c r="FU367" s="240">
        <f t="shared" ca="1" si="767"/>
        <v>-3.2209984872007972E-3</v>
      </c>
      <c r="FV367" s="240">
        <f t="shared" ca="1" si="768"/>
        <v>-3.2637407815816677E-3</v>
      </c>
      <c r="FW367" s="240">
        <f t="shared" ca="1" si="769"/>
        <v>-3.2358329443085646E-3</v>
      </c>
      <c r="FX367" s="240">
        <f t="shared" ca="1" si="770"/>
        <v>-3.1378790957787492E-3</v>
      </c>
      <c r="FY367" s="240">
        <f t="shared" ca="1" si="771"/>
        <v>-2.9719996409991647E-3</v>
      </c>
      <c r="FZ367" s="240">
        <f t="shared" ca="1" si="772"/>
        <v>-2.7417853692215202E-3</v>
      </c>
      <c r="GA367" s="240">
        <f t="shared" ca="1" si="773"/>
        <v>-2.4522197241989264E-3</v>
      </c>
      <c r="GB367" s="240">
        <f t="shared" ca="1" si="774"/>
        <v>-2.1095709276782557E-3</v>
      </c>
      <c r="GC367" s="240">
        <f t="shared" ca="1" si="775"/>
        <v>-1.7212562913289577E-3</v>
      </c>
      <c r="GD367" s="240">
        <f t="shared" ca="1" si="776"/>
        <v>-1.2956816543451552E-3</v>
      </c>
      <c r="GE367" s="240">
        <f t="shared" ca="1" si="777"/>
        <v>-8.4205942241210121E-4</v>
      </c>
      <c r="GF367" s="240">
        <f t="shared" ca="1" si="778"/>
        <v>-3.7020914694396712E-4</v>
      </c>
      <c r="GG367" s="240">
        <f t="shared" ca="1" si="779"/>
        <v>1.0965503854994531E-4</v>
      </c>
      <c r="GH367" s="240">
        <f t="shared" ca="1" si="780"/>
        <v>5.8714552360975556E-4</v>
      </c>
      <c r="GI367" s="240">
        <f t="shared" ca="1" si="781"/>
        <v>1.0519260812215381E-3</v>
      </c>
      <c r="GJ367" s="240">
        <f t="shared" ca="1" si="782"/>
        <v>1.4939356159175336E-3</v>
      </c>
      <c r="GK367" s="240">
        <f t="shared" ca="1" si="783"/>
        <v>1.9036059561092548E-3</v>
      </c>
      <c r="GL367" s="240">
        <f t="shared" ca="1" si="784"/>
        <v>2.2720689761071026E-3</v>
      </c>
      <c r="GM367" s="240">
        <f t="shared" ca="1" si="785"/>
        <v>2.5913485642605084E-3</v>
      </c>
      <c r="GN367" s="240">
        <f t="shared" ca="1" si="786"/>
        <v>2.8545332816878074E-3</v>
      </c>
      <c r="GO367" s="240">
        <f t="shared" ca="1" si="787"/>
        <v>3.0559259740560027E-3</v>
      </c>
      <c r="GP367" s="240">
        <f t="shared" ca="1" si="788"/>
        <v>3.1911670977670791E-3</v>
      </c>
      <c r="GQ367" s="240">
        <f t="shared" ca="1" si="789"/>
        <v>3.2573290909113524E-3</v>
      </c>
      <c r="GR367" s="240">
        <f t="shared" ca="1" si="790"/>
        <v>3.2529797461418094E-3</v>
      </c>
      <c r="GS367" s="240">
        <f t="shared" ca="1" si="791"/>
        <v>3.1782132136379954E-3</v>
      </c>
      <c r="GT367" s="240">
        <f t="shared" ca="1" si="792"/>
        <v>3.0346479630389556E-3</v>
      </c>
      <c r="GU367" s="240">
        <f t="shared" ca="1" si="793"/>
        <v>2.8253917484632211E-3</v>
      </c>
      <c r="GV367" s="240">
        <f t="shared" ca="1" si="794"/>
        <v>2.5549743350173171E-3</v>
      </c>
      <c r="GW367" s="240">
        <f t="shared" ca="1" si="795"/>
        <v>2.2292494430608207E-3</v>
      </c>
      <c r="GX367" s="240">
        <f t="shared" ca="1" si="796"/>
        <v>1.8552680328383431E-3</v>
      </c>
      <c r="GY367" s="240">
        <f t="shared" ca="1" si="797"/>
        <v>1.4411256724836926E-3</v>
      </c>
      <c r="GZ367" s="240">
        <f t="shared" ca="1" si="798"/>
        <v>9.9578729341780149E-4</v>
      </c>
      <c r="HA367" s="240">
        <f t="shared" ca="1" si="799"/>
        <v>5.2889312665688898E-4</v>
      </c>
      <c r="HB367" s="240">
        <f t="shared" ca="1" si="800"/>
        <v>5.0550020923842962E-5</v>
      </c>
      <c r="HC367" s="240">
        <f t="shared" ca="1" si="801"/>
        <v>-4.2888734010469015E-4</v>
      </c>
      <c r="HD367" s="240">
        <f t="shared" ca="1" si="802"/>
        <v>-8.9904058542952564E-4</v>
      </c>
      <c r="HE367" s="240">
        <f t="shared" ca="1" si="803"/>
        <v>-1.3497323171190526E-3</v>
      </c>
      <c r="HF367" s="240">
        <f t="shared" ca="1" si="804"/>
        <v>-1.7712064202394669E-3</v>
      </c>
      <c r="HG367" s="240">
        <f t="shared" ca="1" si="805"/>
        <v>-2.1543392532803358E-3</v>
      </c>
      <c r="HH367" s="240">
        <f t="shared" ca="1" si="806"/>
        <v>-2.4908371474404818E-3</v>
      </c>
      <c r="HI367" s="240">
        <f t="shared" ca="1" si="807"/>
        <v>-2.7734159395112696E-3</v>
      </c>
      <c r="HJ367" s="240">
        <f t="shared" ca="1" si="808"/>
        <v>-2.9959586520124288E-3</v>
      </c>
      <c r="HK367" s="240">
        <f t="shared" ca="1" si="809"/>
        <v>-3.1536479072816143E-3</v>
      </c>
      <c r="HL367" s="240">
        <f t="shared" ca="1" si="810"/>
        <v>-3.2430702091526989E-3</v>
      </c>
      <c r="HM367" s="240">
        <f t="shared" ca="1" si="811"/>
        <v>-3.2622898348392232E-3</v>
      </c>
      <c r="HN367" s="240">
        <f t="shared" ca="1" si="812"/>
        <v>-3.2108907374869904E-3</v>
      </c>
      <c r="HO367" s="240">
        <f t="shared" ca="1" si="813"/>
        <v>-3.0899855523320217E-3</v>
      </c>
      <c r="HP367" s="240">
        <f t="shared" ca="1" si="814"/>
        <v>-2.9021915115077781E-3</v>
      </c>
      <c r="HQ367" s="240">
        <f t="shared" ca="1" si="815"/>
        <v>-2.6515737888733308E-3</v>
      </c>
      <c r="HR367" s="240">
        <f t="shared" ca="1" si="816"/>
        <v>-2.3435575012758616E-3</v>
      </c>
      <c r="HS367" s="240">
        <f t="shared" ca="1" si="817"/>
        <v>-1.9848102711543334E-3</v>
      </c>
      <c r="HT367" s="240">
        <f t="shared" ca="1" si="818"/>
        <v>-1.5830978926495265E-3</v>
      </c>
      <c r="HU367" s="240">
        <f t="shared" ca="1" si="819"/>
        <v>-1.147116225612982E-3</v>
      </c>
      <c r="HV367" s="240">
        <f t="shared" ca="1" si="820"/>
        <v>-6.8630295650211651E-4</v>
      </c>
      <c r="HW367" s="240">
        <f t="shared" ca="1" si="821"/>
        <v>-2.1063330096956676E-4</v>
      </c>
      <c r="HX367" s="240">
        <f t="shared" ca="1" si="822"/>
        <v>2.6959592943121848E-4</v>
      </c>
      <c r="HY367" s="240">
        <f t="shared" ca="1" si="823"/>
        <v>7.4398922212055819E-4</v>
      </c>
      <c r="HZ367" s="240">
        <f t="shared" ca="1" si="824"/>
        <v>1.2022773949460332E-3</v>
      </c>
      <c r="IA367" s="240">
        <f t="shared" ca="1" si="825"/>
        <v>1.6345398929639727E-3</v>
      </c>
      <c r="IB367" s="240">
        <f t="shared" ca="1" si="826"/>
        <v>2.031419538494584E-3</v>
      </c>
      <c r="IC367" s="240">
        <f t="shared" ca="1" si="827"/>
        <v>2.3843250857606886E-3</v>
      </c>
      <c r="ID367" s="240">
        <f t="shared" ca="1" si="828"/>
        <v>2.6856171954139038E-3</v>
      </c>
      <c r="IE367" s="240">
        <f t="shared" ca="1" si="829"/>
        <v>2.4166570557089188E-3</v>
      </c>
      <c r="IF367" s="240">
        <f t="shared" ca="1" si="830"/>
        <v>3.1085313027605782E-3</v>
      </c>
      <c r="IG367" s="240">
        <f t="shared" ca="1" si="831"/>
        <v>3.2209984872007967E-3</v>
      </c>
      <c r="IH367" s="240">
        <f t="shared" ca="1" si="832"/>
        <v>3.2637407815816677E-3</v>
      </c>
      <c r="II367" s="240">
        <f t="shared" ca="1" si="833"/>
        <v>3.2358329443085664E-3</v>
      </c>
      <c r="IJ367" s="240">
        <f t="shared" ca="1" si="834"/>
        <v>3.1378790957787496E-3</v>
      </c>
      <c r="IK367" s="240">
        <f t="shared" ca="1" si="835"/>
        <v>2.9719996409991647E-3</v>
      </c>
      <c r="IL367" s="240">
        <f t="shared" ca="1" si="836"/>
        <v>2.7417853692215215E-3</v>
      </c>
      <c r="IM367" s="240">
        <f t="shared" ca="1" si="837"/>
        <v>2.4522197241989194E-3</v>
      </c>
      <c r="IN367" s="240">
        <f t="shared" ca="1" si="838"/>
        <v>2.1095709276782479E-3</v>
      </c>
      <c r="IO367" s="240">
        <f t="shared" ca="1" si="839"/>
        <v>1.7212562913289683E-3</v>
      </c>
      <c r="IP367" s="240">
        <f t="shared" ca="1" si="840"/>
        <v>1.2956816543451565E-3</v>
      </c>
      <c r="IQ367" s="240">
        <f t="shared" ca="1" si="841"/>
        <v>8.4205942241210219E-4</v>
      </c>
      <c r="IR367" s="240">
        <f t="shared" ca="1" si="842"/>
        <v>3.7020914694396837E-4</v>
      </c>
      <c r="IS367" s="240">
        <f t="shared" ca="1" si="843"/>
        <v>-1.0965503854995571E-4</v>
      </c>
      <c r="IT367" s="240">
        <f t="shared" ca="1" si="844"/>
        <v>-5.8714552360974277E-4</v>
      </c>
      <c r="IU367" s="240">
        <f t="shared" ca="1" si="845"/>
        <v>-1.0519260812215259E-3</v>
      </c>
      <c r="IV367" s="240">
        <f t="shared" ca="1" si="846"/>
        <v>-1.4939356159175319E-3</v>
      </c>
      <c r="IW367" s="240">
        <f t="shared" ca="1" si="847"/>
        <v>-1.9036059561092537E-3</v>
      </c>
      <c r="IX367" s="240">
        <f t="shared" ca="1" si="848"/>
        <v>-2.27206897610711E-3</v>
      </c>
      <c r="IY367" s="240">
        <f t="shared" ca="1" si="849"/>
        <v>-2.5913485642605144E-3</v>
      </c>
      <c r="IZ367" s="240">
        <f t="shared" ca="1" si="850"/>
        <v>-2.8545332816878009E-3</v>
      </c>
      <c r="JA367" s="240">
        <f t="shared" ca="1" si="851"/>
        <v>-3.0559259740560027E-3</v>
      </c>
      <c r="JB367" s="240">
        <f t="shared" ca="1" si="852"/>
        <v>-3.1911670977670791E-3</v>
      </c>
    </row>
    <row r="368" spans="1:262">
      <c r="B368" s="248">
        <v>7</v>
      </c>
      <c r="C368" s="247">
        <f t="shared" si="853"/>
        <v>1.3671875000000001E-4</v>
      </c>
      <c r="D368" s="244">
        <f t="shared" ca="1" si="597"/>
        <v>80.267794771468175</v>
      </c>
      <c r="E368" s="243">
        <f ca="1">M361</f>
        <v>0.26779477146817821</v>
      </c>
      <c r="F368" s="242">
        <v>7</v>
      </c>
      <c r="G368" s="240">
        <f t="shared" ca="1" si="854"/>
        <v>-7.949833573195908E-2</v>
      </c>
      <c r="H368" s="240">
        <f t="shared" ca="1" si="598"/>
        <v>-7.9820846129901327E-2</v>
      </c>
      <c r="I368" s="240">
        <f t="shared" ca="1" si="599"/>
        <v>-7.7793054444760187E-2</v>
      </c>
      <c r="J368" s="240">
        <f t="shared" ca="1" si="600"/>
        <v>-7.3474668425234382E-2</v>
      </c>
      <c r="K368" s="240">
        <f t="shared" ca="1" si="601"/>
        <v>-6.6992841717888052E-2</v>
      </c>
      <c r="L368" s="240">
        <f t="shared" ca="1" si="602"/>
        <v>-5.8538429864238108E-2</v>
      </c>
      <c r="M368" s="240">
        <f t="shared" ca="1" si="603"/>
        <v>-4.8360370613685782E-2</v>
      </c>
      <c r="N368" s="240">
        <f t="shared" ca="1" si="604"/>
        <v>-3.6758354022377412E-2</v>
      </c>
      <c r="O368" s="240">
        <f t="shared" ca="1" si="605"/>
        <v>-2.4073998164846358E-2</v>
      </c>
      <c r="P368" s="240">
        <f t="shared" ca="1" si="606"/>
        <v>-1.0680790287093638E-2</v>
      </c>
      <c r="Q368" s="240">
        <f t="shared" ca="1" si="607"/>
        <v>3.0269104190097269E-3</v>
      </c>
      <c r="R368" s="240">
        <f t="shared" ca="1" si="608"/>
        <v>1.6645484609822497E-2</v>
      </c>
      <c r="S368" s="240">
        <f t="shared" ca="1" si="609"/>
        <v>2.977393724656488E-2</v>
      </c>
      <c r="T368" s="240">
        <f t="shared" ca="1" si="610"/>
        <v>4.2025704780040966E-2</v>
      </c>
      <c r="U368" s="241">
        <f t="shared" ca="1" si="611"/>
        <v>5.3040037404259999E-2</v>
      </c>
      <c r="V368" s="240">
        <f t="shared" ca="1" si="612"/>
        <v>6.2492621231740098E-2</v>
      </c>
      <c r="W368" s="240">
        <f t="shared" ca="1" si="613"/>
        <v>7.010512762356795E-2</v>
      </c>
      <c r="X368" s="240">
        <f t="shared" ca="1" si="614"/>
        <v>7.5653408496909685E-2</v>
      </c>
      <c r="Y368" s="240">
        <f t="shared" ca="1" si="615"/>
        <v>7.8974096301477351E-2</v>
      </c>
      <c r="Z368" s="240">
        <f t="shared" ca="1" si="616"/>
        <v>7.9969414330523944E-2</v>
      </c>
      <c r="AA368" s="240">
        <f t="shared" ca="1" si="617"/>
        <v>7.8610055728128722E-2</v>
      </c>
      <c r="AB368" s="240">
        <f t="shared" ca="1" si="618"/>
        <v>7.4936046421223979E-2</v>
      </c>
      <c r="AC368" s="240">
        <f t="shared" ca="1" si="619"/>
        <v>6.905556656757493E-2</v>
      </c>
      <c r="AD368" s="240">
        <f t="shared" ca="1" si="620"/>
        <v>6.1141765221841629E-2</v>
      </c>
      <c r="AE368" s="240">
        <f t="shared" ca="1" si="621"/>
        <v>5.1427662010973679E-2</v>
      </c>
      <c r="AF368" s="240">
        <f t="shared" ca="1" si="622"/>
        <v>4.0199285937653248E-2</v>
      </c>
      <c r="AG368" s="240">
        <f t="shared" ca="1" si="623"/>
        <v>2.7787253337766139E-2</v>
      </c>
      <c r="AH368" s="240">
        <f t="shared" ca="1" si="624"/>
        <v>1.4557032976543746E-2</v>
      </c>
      <c r="AI368" s="240">
        <f t="shared" ca="1" si="625"/>
        <v>8.981849248479723E-4</v>
      </c>
      <c r="AJ368" s="240">
        <f t="shared" ca="1" si="626"/>
        <v>-1.2787109926176744E-2</v>
      </c>
      <c r="AK368" s="240">
        <f t="shared" ca="1" si="627"/>
        <v>-2.609589196691121E-2</v>
      </c>
      <c r="AL368" s="240">
        <f t="shared" ca="1" si="628"/>
        <v>-3.8636287900212896E-2</v>
      </c>
      <c r="AM368" s="240">
        <f t="shared" ca="1" si="629"/>
        <v>-5.0039049339053059E-2</v>
      </c>
      <c r="AN368" s="240">
        <f t="shared" ca="1" si="630"/>
        <v>-5.9968425220119276E-2</v>
      </c>
      <c r="AO368" s="240">
        <f t="shared" ca="1" si="631"/>
        <v>-6.8132047898260273E-2</v>
      </c>
      <c r="AP368" s="240">
        <f t="shared" ca="1" si="632"/>
        <v>-7.4289541828537323E-2</v>
      </c>
      <c r="AQ368" s="240">
        <f t="shared" ca="1" si="633"/>
        <v>-7.8259601355691474E-2</v>
      </c>
      <c r="AR368" s="240">
        <f t="shared" ca="1" si="634"/>
        <v>-7.9925329207530885E-2</v>
      </c>
      <c r="AS368" s="240">
        <f t="shared" ca="1" si="635"/>
        <v>-7.9237678501820535E-2</v>
      </c>
      <c r="AT368" s="240">
        <f t="shared" ca="1" si="636"/>
        <v>-7.6216896917762386E-2</v>
      </c>
      <c r="AU368" s="240">
        <f t="shared" ca="1" si="637"/>
        <v>-7.0951930508847239E-2</v>
      </c>
      <c r="AV368" s="240">
        <f t="shared" ca="1" si="638"/>
        <v>-6.3597804711639588E-2</v>
      </c>
      <c r="AW368" s="240">
        <f t="shared" ca="1" si="639"/>
        <v>-5.4371059665945923E-2</v>
      </c>
      <c r="AX368" s="240">
        <f t="shared" ca="1" si="640"/>
        <v>-4.3543374252063671E-2</v>
      </c>
      <c r="AY368" s="240">
        <f t="shared" ca="1" si="641"/>
        <v>-3.1433566583519305E-2</v>
      </c>
      <c r="AZ368" s="240">
        <f t="shared" ca="1" si="642"/>
        <v>-1.8398206498507822E-2</v>
      </c>
      <c r="BA368" s="240">
        <f t="shared" ca="1" si="643"/>
        <v>-4.8211164625499951E-3</v>
      </c>
      <c r="BB368" s="240">
        <f t="shared" ca="1" si="644"/>
        <v>8.8979299747002846E-3</v>
      </c>
      <c r="BC368" s="240">
        <f t="shared" ca="1" si="645"/>
        <v>2.2354979397779168E-2</v>
      </c>
      <c r="BD368" s="240">
        <f t="shared" ca="1" si="646"/>
        <v>3.5153792818694012E-2</v>
      </c>
      <c r="BE368" s="240">
        <f t="shared" ca="1" si="647"/>
        <v>4.6917512821085215E-2</v>
      </c>
      <c r="BF368" s="240">
        <f t="shared" ca="1" si="648"/>
        <v>5.7299760019529529E-2</v>
      </c>
      <c r="BG368" s="240">
        <f t="shared" ca="1" si="649"/>
        <v>6.59948321019031E-2</v>
      </c>
      <c r="BH368" s="240">
        <f t="shared" ca="1" si="650"/>
        <v>7.2746705146904678E-2</v>
      </c>
      <c r="BI368" s="240">
        <f t="shared" ca="1" si="651"/>
        <v>7.7356572175508287E-2</v>
      </c>
      <c r="BJ368" s="240">
        <f t="shared" ca="1" si="652"/>
        <v>7.9688696965844852E-2</v>
      </c>
      <c r="BK368" s="240">
        <f t="shared" ca="1" si="653"/>
        <v>7.9674410767600526E-2</v>
      </c>
      <c r="BL368" s="240">
        <f t="shared" ca="1" si="654"/>
        <v>7.7314134233814183E-2</v>
      </c>
      <c r="BM368" s="240">
        <f t="shared" ca="1" si="655"/>
        <v>7.2677365034868602E-2</v>
      </c>
      <c r="BN368" s="240">
        <f t="shared" ca="1" si="656"/>
        <v>6.5900631519377445E-2</v>
      </c>
      <c r="BO368" s="240">
        <f t="shared" ca="1" si="657"/>
        <v>5.718347267584048E-2</v>
      </c>
      <c r="BP368" s="240">
        <f t="shared" ca="1" si="658"/>
        <v>4.6782562763951784E-2</v>
      </c>
      <c r="BQ368" s="240">
        <f t="shared" ca="1" si="659"/>
        <v>3.5004153614117586E-2</v>
      </c>
      <c r="BR368" s="240">
        <f t="shared" ca="1" si="660"/>
        <v>2.219505712952443E-2</v>
      </c>
      <c r="BS368" s="240">
        <f t="shared" ca="1" si="661"/>
        <v>8.7324335084137967E-3</v>
      </c>
      <c r="BT368" s="240">
        <f t="shared" ca="1" si="662"/>
        <v>-4.9873141305481518E-3</v>
      </c>
      <c r="BU368" s="240">
        <f t="shared" ca="1" si="663"/>
        <v>-1.8560211725212734E-2</v>
      </c>
      <c r="BV368" s="240">
        <f t="shared" ca="1" si="664"/>
        <v>-3.158660917116636E-2</v>
      </c>
      <c r="BW368" s="240">
        <f t="shared" ca="1" si="665"/>
        <v>-4.3682947905242665E-2</v>
      </c>
      <c r="BX368" s="240">
        <f t="shared" ca="1" si="666"/>
        <v>-5.4493054678186499E-2</v>
      </c>
      <c r="BY368" s="240">
        <f t="shared" ca="1" si="667"/>
        <v>-6.3698628974547852E-2</v>
      </c>
      <c r="BZ368" s="240">
        <f t="shared" ca="1" si="668"/>
        <v>-7.1028615280714302E-2</v>
      </c>
      <c r="CA368" s="240">
        <f t="shared" ca="1" si="669"/>
        <v>-7.6267184237318736E-2</v>
      </c>
      <c r="CB368" s="240">
        <f t="shared" ca="1" si="670"/>
        <v>-7.9260087673262605E-2</v>
      </c>
      <c r="CC368" s="240">
        <f t="shared" ca="1" si="671"/>
        <v>-7.9919200399187193E-2</v>
      </c>
      <c r="CD368" s="240">
        <f t="shared" ca="1" si="672"/>
        <v>-7.8225115028578346E-2</v>
      </c>
      <c r="CE368" s="240">
        <f t="shared" ca="1" si="673"/>
        <v>-7.4227713422735625E-2</v>
      </c>
      <c r="CF368" s="240">
        <f t="shared" ca="1" si="674"/>
        <v>-6.8044697933571485E-2</v>
      </c>
      <c r="CG368" s="240">
        <f t="shared" ca="1" si="675"/>
        <v>-5.9858125691378432E-2</v>
      </c>
      <c r="CH368" s="240">
        <f t="shared" ca="1" si="676"/>
        <v>-4.9909047984472946E-2</v>
      </c>
      <c r="CI368" s="240">
        <f t="shared" ca="1" si="677"/>
        <v>-3.8490412572657638E-2</v>
      </c>
      <c r="CJ368" s="240">
        <f t="shared" ca="1" si="678"/>
        <v>-2.5938437923858616E-2</v>
      </c>
      <c r="CK368" s="240">
        <f t="shared" ca="1" si="679"/>
        <v>-1.2622713357084998E-2</v>
      </c>
      <c r="CL368" s="240">
        <f t="shared" ca="1" si="680"/>
        <v>1.0646834098184017E-3</v>
      </c>
      <c r="CM368" s="240">
        <f t="shared" ca="1" si="681"/>
        <v>1.4720730876917852E-2</v>
      </c>
      <c r="CN368" s="240">
        <f t="shared" ca="1" si="682"/>
        <v>2.7943330615485162E-2</v>
      </c>
      <c r="CO368" s="240">
        <f t="shared" ca="1" si="683"/>
        <v>4.0343146941722037E-2</v>
      </c>
      <c r="CP368" s="240">
        <f t="shared" ca="1" si="684"/>
        <v>5.1555070795095859E-2</v>
      </c>
      <c r="CQ368" s="240">
        <f t="shared" ca="1" si="685"/>
        <v>6.1248970270651959E-2</v>
      </c>
      <c r="CR368" s="240">
        <f t="shared" ca="1" si="686"/>
        <v>6.9139411258940783E-2</v>
      </c>
      <c r="CS368" s="240">
        <f t="shared" ca="1" si="687"/>
        <v>7.4994061972085149E-2</v>
      </c>
      <c r="CT368" s="240">
        <f t="shared" ca="1" si="688"/>
        <v>7.8640533887111716E-2</v>
      </c>
      <c r="CU368" s="240">
        <f t="shared" ca="1" si="689"/>
        <v>7.9971457676917004E-2</v>
      </c>
      <c r="CV368" s="240">
        <f t="shared" ca="1" si="690"/>
        <v>7.8947644669527819E-2</v>
      </c>
      <c r="CW368" s="240">
        <f t="shared" ca="1" si="691"/>
        <v>7.5599240747387442E-2</v>
      </c>
      <c r="CX368" s="240">
        <f t="shared" ca="1" si="692"/>
        <v>7.0024838710431955E-2</v>
      </c>
      <c r="CY368" s="240">
        <f t="shared" ca="1" si="693"/>
        <v>6.2388575239173086E-2</v>
      </c>
      <c r="CZ368" s="240">
        <f t="shared" ca="1" si="694"/>
        <v>5.2915297936883092E-2</v>
      </c>
      <c r="DA368" s="240">
        <f t="shared" ca="1" si="695"/>
        <v>4.188394475594831E-2</v>
      </c>
      <c r="DB368" s="240">
        <f t="shared" ca="1" si="696"/>
        <v>2.9619330749295521E-2</v>
      </c>
      <c r="DC368" s="240">
        <f t="shared" ca="1" si="697"/>
        <v>1.648258398366001E-2</v>
      </c>
      <c r="DD368" s="240">
        <f t="shared" ca="1" si="698"/>
        <v>2.8605122265009872E-3</v>
      </c>
      <c r="DE368" s="240">
        <f t="shared" ca="1" si="699"/>
        <v>-1.0845786498556737E-2</v>
      </c>
      <c r="DF368" s="240">
        <f t="shared" ca="1" si="700"/>
        <v>-2.4232734128804573E-2</v>
      </c>
      <c r="DG368" s="240">
        <f t="shared" ca="1" si="701"/>
        <v>-3.6906155803576465E-2</v>
      </c>
      <c r="DH368" s="240">
        <f t="shared" ca="1" si="702"/>
        <v>-4.8492886230768945E-2</v>
      </c>
      <c r="DI368" s="240">
        <f t="shared" ca="1" si="703"/>
        <v>-5.8651757432597887E-2</v>
      </c>
      <c r="DJ368" s="240">
        <f t="shared" ca="1" si="704"/>
        <v>-6.7083644339547263E-2</v>
      </c>
      <c r="DK368" s="240">
        <f t="shared" ca="1" si="705"/>
        <v>-7.3540272442856852E-2</v>
      </c>
      <c r="DL368" s="240">
        <f t="shared" ca="1" si="706"/>
        <v>-7.7831528166729586E-2</v>
      </c>
      <c r="DM368" s="240">
        <f t="shared" ca="1" si="707"/>
        <v>-7.98310567084307E-2</v>
      </c>
      <c r="DN368" s="240">
        <f t="shared" ca="1" si="708"/>
        <v>-7.9479982519471415E-2</v>
      </c>
      <c r="DO368" s="240">
        <f t="shared" ca="1" si="709"/>
        <v>-7.678864287936743E-2</v>
      </c>
      <c r="DP368" s="240">
        <f t="shared" ca="1" si="710"/>
        <v>-7.1836283517387578E-2</v>
      </c>
      <c r="DQ368" s="240">
        <f t="shared" ca="1" si="711"/>
        <v>-6.4768725244622946E-2</v>
      </c>
      <c r="DR368" s="240">
        <f t="shared" ca="1" si="712"/>
        <v>-5.5794070301730801E-2</v>
      </c>
      <c r="DS368" s="240">
        <f t="shared" ca="1" si="713"/>
        <v>-4.517657484772139E-2</v>
      </c>
      <c r="DT368" s="240">
        <f t="shared" ca="1" si="714"/>
        <v>-3.3228868012610144E-2</v>
      </c>
      <c r="DU368" s="240">
        <f t="shared" ca="1" si="715"/>
        <v>-2.0302746621714256E-2</v>
      </c>
      <c r="DV368" s="240">
        <f t="shared" ca="1" si="716"/>
        <v>-6.7788166383151802E-3</v>
      </c>
      <c r="DW368" s="240">
        <f t="shared" ca="1" si="717"/>
        <v>6.9447136705420368E-3</v>
      </c>
      <c r="DX368" s="240">
        <f t="shared" ca="1" si="718"/>
        <v>2.0463758863070999E-2</v>
      </c>
      <c r="DY368" s="240">
        <f t="shared" ca="1" si="719"/>
        <v>3.3380254503502488E-2</v>
      </c>
      <c r="DZ368" s="240">
        <f t="shared" ca="1" si="720"/>
        <v>4.5313878056036816E-2</v>
      </c>
      <c r="EA368" s="240">
        <f t="shared" ca="1" si="721"/>
        <v>5.5913247373601371E-2</v>
      </c>
      <c r="EB368" s="240">
        <f t="shared" ca="1" si="722"/>
        <v>6.486626704510641E-2</v>
      </c>
      <c r="EC368" s="240">
        <f t="shared" ca="1" si="723"/>
        <v>7.1909317955946475E-2</v>
      </c>
      <c r="ED368" s="240">
        <f t="shared" ca="1" si="724"/>
        <v>7.6835019477756991E-2</v>
      </c>
      <c r="EE368" s="240">
        <f t="shared" ca="1" si="725"/>
        <v>7.949833573195908E-2</v>
      </c>
      <c r="EF368" s="240">
        <f t="shared" ca="1" si="726"/>
        <v>7.9820846129901341E-2</v>
      </c>
      <c r="EG368" s="240">
        <f t="shared" ca="1" si="727"/>
        <v>7.7793054444760187E-2</v>
      </c>
      <c r="EH368" s="240">
        <f t="shared" ca="1" si="728"/>
        <v>7.3474668425234382E-2</v>
      </c>
      <c r="EI368" s="240">
        <f t="shared" ca="1" si="729"/>
        <v>6.6992841717888024E-2</v>
      </c>
      <c r="EJ368" s="240">
        <f t="shared" ca="1" si="730"/>
        <v>5.8538429864238253E-2</v>
      </c>
      <c r="EK368" s="240">
        <f t="shared" ca="1" si="731"/>
        <v>4.8360370613685928E-2</v>
      </c>
      <c r="EL368" s="240">
        <f t="shared" ca="1" si="732"/>
        <v>3.6758354022377551E-2</v>
      </c>
      <c r="EM368" s="240">
        <f t="shared" ca="1" si="733"/>
        <v>2.407399816484649E-2</v>
      </c>
      <c r="EN368" s="240">
        <f t="shared" ca="1" si="734"/>
        <v>1.0680790287093742E-2</v>
      </c>
      <c r="EO368" s="240">
        <f t="shared" ca="1" si="735"/>
        <v>-3.0269104190096437E-3</v>
      </c>
      <c r="EP368" s="240">
        <f t="shared" ca="1" si="736"/>
        <v>-1.6645484609822427E-2</v>
      </c>
      <c r="EQ368" s="240">
        <f t="shared" ca="1" si="737"/>
        <v>-2.9773937246564845E-2</v>
      </c>
      <c r="ER368" s="240">
        <f t="shared" ca="1" si="738"/>
        <v>-4.2025704780040966E-2</v>
      </c>
      <c r="ES368" s="240">
        <f t="shared" ca="1" si="739"/>
        <v>-5.3040037404259999E-2</v>
      </c>
      <c r="ET368" s="240">
        <f t="shared" ca="1" si="740"/>
        <v>-6.2492621231740111E-2</v>
      </c>
      <c r="EU368" s="240">
        <f t="shared" ca="1" si="741"/>
        <v>-7.0105127623567992E-2</v>
      </c>
      <c r="EV368" s="240">
        <f t="shared" ca="1" si="742"/>
        <v>-7.5653408496909616E-2</v>
      </c>
      <c r="EW368" s="240">
        <f t="shared" ca="1" si="743"/>
        <v>-7.8974096301477323E-2</v>
      </c>
      <c r="EX368" s="240">
        <f t="shared" ca="1" si="744"/>
        <v>-7.9969414330523944E-2</v>
      </c>
      <c r="EY368" s="240">
        <f t="shared" ca="1" si="745"/>
        <v>-7.8610055728128764E-2</v>
      </c>
      <c r="EZ368" s="240">
        <f t="shared" ca="1" si="746"/>
        <v>-7.493604642122402E-2</v>
      </c>
      <c r="FA368" s="240">
        <f t="shared" ca="1" si="747"/>
        <v>-6.9055566567574958E-2</v>
      </c>
      <c r="FB368" s="240">
        <f t="shared" ca="1" si="748"/>
        <v>-6.1141765221841671E-2</v>
      </c>
      <c r="FC368" s="240">
        <f t="shared" ca="1" si="749"/>
        <v>-5.1427662010973679E-2</v>
      </c>
      <c r="FD368" s="240">
        <f t="shared" ca="1" si="750"/>
        <v>-4.0199285937653248E-2</v>
      </c>
      <c r="FE368" s="240">
        <f t="shared" ca="1" si="751"/>
        <v>-2.7787253337766139E-2</v>
      </c>
      <c r="FF368" s="240">
        <f t="shared" ca="1" si="752"/>
        <v>-1.4557032976543673E-2</v>
      </c>
      <c r="FG368" s="240">
        <f t="shared" ca="1" si="753"/>
        <v>-8.9818492484790291E-4</v>
      </c>
      <c r="FH368" s="240">
        <f t="shared" ca="1" si="754"/>
        <v>1.278710992617654E-2</v>
      </c>
      <c r="FI368" s="240">
        <f t="shared" ca="1" si="755"/>
        <v>2.6095891966911079E-2</v>
      </c>
      <c r="FJ368" s="240">
        <f t="shared" ca="1" si="756"/>
        <v>3.8636287900212771E-2</v>
      </c>
      <c r="FK368" s="240">
        <f t="shared" ca="1" si="757"/>
        <v>5.0039049339052954E-2</v>
      </c>
      <c r="FL368" s="240">
        <f t="shared" ca="1" si="758"/>
        <v>5.9968425220119234E-2</v>
      </c>
      <c r="FM368" s="240">
        <f t="shared" ca="1" si="759"/>
        <v>6.8132047898260245E-2</v>
      </c>
      <c r="FN368" s="240">
        <f t="shared" ca="1" si="760"/>
        <v>7.4289541828537295E-2</v>
      </c>
      <c r="FO368" s="240">
        <f t="shared" ca="1" si="761"/>
        <v>7.8259601355691474E-2</v>
      </c>
      <c r="FP368" s="240">
        <f t="shared" ca="1" si="762"/>
        <v>7.9925329207530885E-2</v>
      </c>
      <c r="FQ368" s="240">
        <f t="shared" ca="1" si="763"/>
        <v>7.9237678501820535E-2</v>
      </c>
      <c r="FR368" s="240">
        <f t="shared" ca="1" si="764"/>
        <v>7.6216896917762372E-2</v>
      </c>
      <c r="FS368" s="240">
        <f t="shared" ca="1" si="765"/>
        <v>7.0951930508847336E-2</v>
      </c>
      <c r="FT368" s="240">
        <f t="shared" ca="1" si="766"/>
        <v>6.3597804711639713E-2</v>
      </c>
      <c r="FU368" s="240">
        <f t="shared" ca="1" si="767"/>
        <v>5.4371059665946027E-2</v>
      </c>
      <c r="FV368" s="240">
        <f t="shared" ca="1" si="768"/>
        <v>4.3543374252063782E-2</v>
      </c>
      <c r="FW368" s="240">
        <f t="shared" ca="1" si="769"/>
        <v>3.1433566583519437E-2</v>
      </c>
      <c r="FX368" s="240">
        <f t="shared" ca="1" si="770"/>
        <v>1.8398206498507888E-2</v>
      </c>
      <c r="FY368" s="240">
        <f t="shared" ca="1" si="771"/>
        <v>4.821116462550061E-3</v>
      </c>
      <c r="FZ368" s="240">
        <f t="shared" ca="1" si="772"/>
        <v>-8.8979299747002187E-3</v>
      </c>
      <c r="GA368" s="240">
        <f t="shared" ca="1" si="773"/>
        <v>-2.2354979397779095E-2</v>
      </c>
      <c r="GB368" s="240">
        <f t="shared" ca="1" si="774"/>
        <v>-3.5153792818694081E-2</v>
      </c>
      <c r="GC368" s="240">
        <f t="shared" ca="1" si="775"/>
        <v>-4.6917512821085278E-2</v>
      </c>
      <c r="GD368" s="240">
        <f t="shared" ca="1" si="776"/>
        <v>-5.7299760019529578E-2</v>
      </c>
      <c r="GE368" s="240">
        <f t="shared" ca="1" si="777"/>
        <v>-6.5994832101902975E-2</v>
      </c>
      <c r="GF368" s="240">
        <f t="shared" ca="1" si="778"/>
        <v>-7.2746705146904581E-2</v>
      </c>
      <c r="GG368" s="240">
        <f t="shared" ca="1" si="779"/>
        <v>-7.7356572175508231E-2</v>
      </c>
      <c r="GH368" s="240">
        <f t="shared" ca="1" si="780"/>
        <v>-7.9688696965844838E-2</v>
      </c>
      <c r="GI368" s="240">
        <f t="shared" ca="1" si="781"/>
        <v>-7.9674410767600526E-2</v>
      </c>
      <c r="GJ368" s="240">
        <f t="shared" ca="1" si="782"/>
        <v>-7.7314134233814197E-2</v>
      </c>
      <c r="GK368" s="240">
        <f t="shared" ca="1" si="783"/>
        <v>-7.2677365034868754E-2</v>
      </c>
      <c r="GL368" s="240">
        <f t="shared" ca="1" si="784"/>
        <v>-6.5900631519377473E-2</v>
      </c>
      <c r="GM368" s="240">
        <f t="shared" ca="1" si="785"/>
        <v>-5.718347267584073E-2</v>
      </c>
      <c r="GN368" s="240">
        <f t="shared" ca="1" si="786"/>
        <v>-4.6782562763951728E-2</v>
      </c>
      <c r="GO368" s="240">
        <f t="shared" ca="1" si="787"/>
        <v>-3.5004153614117774E-2</v>
      </c>
      <c r="GP368" s="240">
        <f t="shared" ca="1" si="788"/>
        <v>-2.2195057129524361E-2</v>
      </c>
      <c r="GQ368" s="240">
        <f t="shared" ca="1" si="789"/>
        <v>-8.7324335084140083E-3</v>
      </c>
      <c r="GR368" s="240">
        <f t="shared" ca="1" si="790"/>
        <v>4.9873141305482246E-3</v>
      </c>
      <c r="GS368" s="240">
        <f t="shared" ca="1" si="791"/>
        <v>1.8560211725212668E-2</v>
      </c>
      <c r="GT368" s="240">
        <f t="shared" ca="1" si="792"/>
        <v>3.1586609171166555E-2</v>
      </c>
      <c r="GU368" s="240">
        <f t="shared" ca="1" si="793"/>
        <v>4.368294790524261E-2</v>
      </c>
      <c r="GV368" s="240">
        <f t="shared" ca="1" si="794"/>
        <v>5.4493054678186235E-2</v>
      </c>
      <c r="GW368" s="240">
        <f t="shared" ca="1" si="795"/>
        <v>6.3698628974547811E-2</v>
      </c>
      <c r="GX368" s="240">
        <f t="shared" ca="1" si="796"/>
        <v>7.102861528071415E-2</v>
      </c>
      <c r="GY368" s="240">
        <f t="shared" ca="1" si="797"/>
        <v>7.6267184237318764E-2</v>
      </c>
      <c r="GZ368" s="240">
        <f t="shared" ca="1" si="798"/>
        <v>7.9260087673262578E-2</v>
      </c>
      <c r="HA368" s="240">
        <f t="shared" ca="1" si="799"/>
        <v>7.9919200399187179E-2</v>
      </c>
      <c r="HB368" s="240">
        <f t="shared" ca="1" si="800"/>
        <v>7.8225115028578401E-2</v>
      </c>
      <c r="HC368" s="240">
        <f t="shared" ca="1" si="801"/>
        <v>7.4227713422735597E-2</v>
      </c>
      <c r="HD368" s="240">
        <f t="shared" ca="1" si="802"/>
        <v>6.804469793357161E-2</v>
      </c>
      <c r="HE368" s="240">
        <f t="shared" ca="1" si="803"/>
        <v>5.98581256913783E-2</v>
      </c>
      <c r="HF368" s="240">
        <f t="shared" ca="1" si="804"/>
        <v>4.9909047984472994E-2</v>
      </c>
      <c r="HG368" s="240">
        <f t="shared" ca="1" si="805"/>
        <v>3.8490412572657451E-2</v>
      </c>
      <c r="HH368" s="240">
        <f t="shared" ca="1" si="806"/>
        <v>2.5938437923858679E-2</v>
      </c>
      <c r="HI368" s="240">
        <f t="shared" ca="1" si="807"/>
        <v>1.2622713357085346E-2</v>
      </c>
      <c r="HJ368" s="240">
        <f t="shared" ca="1" si="808"/>
        <v>-1.0646834098183393E-3</v>
      </c>
      <c r="HK368" s="240">
        <f t="shared" ca="1" si="809"/>
        <v>-1.4720730876917644E-2</v>
      </c>
      <c r="HL368" s="240">
        <f t="shared" ca="1" si="810"/>
        <v>-2.7943330615485238E-2</v>
      </c>
      <c r="HM368" s="240">
        <f t="shared" ca="1" si="811"/>
        <v>-4.0343146941721857E-2</v>
      </c>
      <c r="HN368" s="240">
        <f t="shared" ca="1" si="812"/>
        <v>-5.1555070795095914E-2</v>
      </c>
      <c r="HO368" s="240">
        <f t="shared" ca="1" si="813"/>
        <v>-6.124897027065182E-2</v>
      </c>
      <c r="HP368" s="240">
        <f t="shared" ca="1" si="814"/>
        <v>-6.9139411258940811E-2</v>
      </c>
      <c r="HQ368" s="240">
        <f t="shared" ca="1" si="815"/>
        <v>-7.4994061972085135E-2</v>
      </c>
      <c r="HR368" s="240">
        <f t="shared" ca="1" si="816"/>
        <v>-7.8640533887111772E-2</v>
      </c>
      <c r="HS368" s="240">
        <f t="shared" ca="1" si="817"/>
        <v>-7.997145767691699E-2</v>
      </c>
      <c r="HT368" s="240">
        <f t="shared" ca="1" si="818"/>
        <v>-7.8947644669527861E-2</v>
      </c>
      <c r="HU368" s="240">
        <f t="shared" ca="1" si="819"/>
        <v>-7.5599240747387469E-2</v>
      </c>
      <c r="HV368" s="240">
        <f t="shared" ca="1" si="820"/>
        <v>-7.0024838710432136E-2</v>
      </c>
      <c r="HW368" s="240">
        <f t="shared" ca="1" si="821"/>
        <v>-6.2388575239173127E-2</v>
      </c>
      <c r="HX368" s="240">
        <f t="shared" ca="1" si="822"/>
        <v>-5.2915297936883356E-2</v>
      </c>
      <c r="HY368" s="240">
        <f t="shared" ca="1" si="823"/>
        <v>-4.188394475594813E-2</v>
      </c>
      <c r="HZ368" s="240">
        <f t="shared" ca="1" si="824"/>
        <v>-2.9619330749295583E-2</v>
      </c>
      <c r="IA368" s="240">
        <f t="shared" ca="1" si="825"/>
        <v>-1.6482583983659798E-2</v>
      </c>
      <c r="IB368" s="240">
        <f t="shared" ca="1" si="826"/>
        <v>-2.8605122265010566E-3</v>
      </c>
      <c r="IC368" s="240">
        <f t="shared" ca="1" si="827"/>
        <v>1.0845786498556952E-2</v>
      </c>
      <c r="ID368" s="240">
        <f t="shared" ca="1" si="828"/>
        <v>2.4232734128804508E-2</v>
      </c>
      <c r="IE368" s="240">
        <f t="shared" ca="1" si="829"/>
        <v>4.0200765481408253E-2</v>
      </c>
      <c r="IF368" s="240">
        <f t="shared" ca="1" si="830"/>
        <v>4.8492886230768889E-2</v>
      </c>
      <c r="IG368" s="240">
        <f t="shared" ca="1" si="831"/>
        <v>5.8651757432597644E-2</v>
      </c>
      <c r="IH368" s="240">
        <f t="shared" ca="1" si="832"/>
        <v>6.7083644339547235E-2</v>
      </c>
      <c r="II368" s="240">
        <f t="shared" ca="1" si="833"/>
        <v>7.3540272442856713E-2</v>
      </c>
      <c r="IJ368" s="240">
        <f t="shared" ca="1" si="834"/>
        <v>7.7831528166729558E-2</v>
      </c>
      <c r="IK368" s="240">
        <f t="shared" ca="1" si="835"/>
        <v>7.98310567084307E-2</v>
      </c>
      <c r="IL368" s="240">
        <f t="shared" ca="1" si="836"/>
        <v>7.9479982519471415E-2</v>
      </c>
      <c r="IM368" s="240">
        <f t="shared" ca="1" si="837"/>
        <v>7.6788642879367444E-2</v>
      </c>
      <c r="IN368" s="240">
        <f t="shared" ca="1" si="838"/>
        <v>7.1836283517387481E-2</v>
      </c>
      <c r="IO368" s="240">
        <f t="shared" ca="1" si="839"/>
        <v>6.4768725244622988E-2</v>
      </c>
      <c r="IP368" s="240">
        <f t="shared" ca="1" si="840"/>
        <v>5.5794070301730642E-2</v>
      </c>
      <c r="IQ368" s="240">
        <f t="shared" ca="1" si="841"/>
        <v>4.5176574847721446E-2</v>
      </c>
      <c r="IR368" s="240">
        <f t="shared" ca="1" si="842"/>
        <v>3.3228868012610463E-2</v>
      </c>
      <c r="IS368" s="240">
        <f t="shared" ca="1" si="843"/>
        <v>2.0302746621714322E-2</v>
      </c>
      <c r="IT368" s="240">
        <f t="shared" ca="1" si="844"/>
        <v>6.7788166383155306E-3</v>
      </c>
      <c r="IU368" s="240">
        <f t="shared" ca="1" si="845"/>
        <v>-6.9447136705419674E-3</v>
      </c>
      <c r="IV368" s="240">
        <f t="shared" ca="1" si="846"/>
        <v>-2.0463758863070648E-2</v>
      </c>
      <c r="IW368" s="240">
        <f t="shared" ca="1" si="847"/>
        <v>-3.3380254503502682E-2</v>
      </c>
      <c r="IX368" s="240">
        <f t="shared" ca="1" si="848"/>
        <v>-4.5313878056036754E-2</v>
      </c>
      <c r="IY368" s="240">
        <f t="shared" ca="1" si="849"/>
        <v>-5.5913247373601531E-2</v>
      </c>
      <c r="IZ368" s="240">
        <f t="shared" ca="1" si="850"/>
        <v>-6.4866267045106382E-2</v>
      </c>
      <c r="JA368" s="240">
        <f t="shared" ca="1" si="851"/>
        <v>-7.1909317955946572E-2</v>
      </c>
      <c r="JB368" s="240">
        <f t="shared" ca="1" si="852"/>
        <v>-7.6835019477756963E-2</v>
      </c>
    </row>
    <row r="369" spans="2:262">
      <c r="B369" s="248">
        <v>8</v>
      </c>
      <c r="C369" s="247">
        <f t="shared" si="853"/>
        <v>1.5625E-4</v>
      </c>
      <c r="D369" s="244">
        <f t="shared" ca="1" si="597"/>
        <v>80.261550025350374</v>
      </c>
      <c r="E369" s="243">
        <f ca="1">N361</f>
        <v>0.26155002535037963</v>
      </c>
      <c r="F369" s="242">
        <v>8</v>
      </c>
      <c r="G369" s="240">
        <f t="shared" ca="1" si="854"/>
        <v>-3.4379814633852934E-3</v>
      </c>
      <c r="H369" s="240">
        <f t="shared" ca="1" si="598"/>
        <v>-3.4747157709653872E-3</v>
      </c>
      <c r="I369" s="240">
        <f t="shared" ca="1" si="599"/>
        <v>-3.3779187001103353E-3</v>
      </c>
      <c r="J369" s="240">
        <f t="shared" ca="1" si="600"/>
        <v>-3.1513101079686744E-3</v>
      </c>
      <c r="K369" s="240">
        <f t="shared" ca="1" si="601"/>
        <v>-2.8035984356528467E-3</v>
      </c>
      <c r="L369" s="240">
        <f t="shared" ca="1" si="602"/>
        <v>-2.3481460477309964E-3</v>
      </c>
      <c r="M369" s="240">
        <f t="shared" ca="1" si="603"/>
        <v>-1.8024557240503185E-3</v>
      </c>
      <c r="N369" s="240">
        <f t="shared" ca="1" si="604"/>
        <v>-1.1874980377232023E-3</v>
      </c>
      <c r="O369" s="240">
        <f t="shared" ca="1" si="605"/>
        <v>-5.2690546776295547E-4</v>
      </c>
      <c r="P369" s="240">
        <f t="shared" ca="1" si="606"/>
        <v>1.5393578383143119E-4</v>
      </c>
      <c r="Q369" s="240">
        <f t="shared" ca="1" si="607"/>
        <v>8.2886136958135724E-4</v>
      </c>
      <c r="R369" s="240">
        <f t="shared" ca="1" si="608"/>
        <v>1.4719342777290844E-3</v>
      </c>
      <c r="S369" s="240">
        <f t="shared" ca="1" si="609"/>
        <v>2.0584415770539361E-3</v>
      </c>
      <c r="T369" s="240">
        <f t="shared" ca="1" si="610"/>
        <v>2.5658441209599394E-3</v>
      </c>
      <c r="U369" s="241">
        <f t="shared" ca="1" si="611"/>
        <v>2.9746427142394133E-3</v>
      </c>
      <c r="V369" s="240">
        <f t="shared" ca="1" si="612"/>
        <v>3.26912745620952E-3</v>
      </c>
      <c r="W369" s="240">
        <f t="shared" ca="1" si="613"/>
        <v>3.4379814633852934E-3</v>
      </c>
      <c r="X369" s="240">
        <f t="shared" ca="1" si="614"/>
        <v>3.4747157709653872E-3</v>
      </c>
      <c r="Y369" s="240">
        <f t="shared" ca="1" si="615"/>
        <v>3.3779187001103357E-3</v>
      </c>
      <c r="Z369" s="240">
        <f t="shared" ca="1" si="616"/>
        <v>3.1513101079686748E-3</v>
      </c>
      <c r="AA369" s="240">
        <f t="shared" ca="1" si="617"/>
        <v>2.8035984356528463E-3</v>
      </c>
      <c r="AB369" s="240">
        <f t="shared" ca="1" si="618"/>
        <v>2.3481460477309977E-3</v>
      </c>
      <c r="AC369" s="240">
        <f t="shared" ca="1" si="619"/>
        <v>1.8024557240503194E-3</v>
      </c>
      <c r="AD369" s="240">
        <f t="shared" ca="1" si="620"/>
        <v>1.1874980377232028E-3</v>
      </c>
      <c r="AE369" s="240">
        <f t="shared" ca="1" si="621"/>
        <v>5.2690546776295514E-4</v>
      </c>
      <c r="AF369" s="240">
        <f t="shared" ca="1" si="622"/>
        <v>-1.539357838314325E-4</v>
      </c>
      <c r="AG369" s="240">
        <f t="shared" ca="1" si="623"/>
        <v>-8.288613695813568E-4</v>
      </c>
      <c r="AH369" s="240">
        <f t="shared" ca="1" si="624"/>
        <v>-1.4719342777290844E-3</v>
      </c>
      <c r="AI369" s="240">
        <f t="shared" ca="1" si="625"/>
        <v>-2.0584415770539357E-3</v>
      </c>
      <c r="AJ369" s="240">
        <f t="shared" ca="1" si="626"/>
        <v>-2.5658441209599381E-3</v>
      </c>
      <c r="AK369" s="240">
        <f t="shared" ca="1" si="627"/>
        <v>-2.9746427142394128E-3</v>
      </c>
      <c r="AL369" s="240">
        <f t="shared" ca="1" si="628"/>
        <v>-3.2691274562095195E-3</v>
      </c>
      <c r="AM369" s="240">
        <f t="shared" ca="1" si="629"/>
        <v>-3.4379814633852934E-3</v>
      </c>
      <c r="AN369" s="240">
        <f t="shared" ca="1" si="630"/>
        <v>-3.4747157709653876E-3</v>
      </c>
      <c r="AO369" s="240">
        <f t="shared" ca="1" si="631"/>
        <v>-3.3779187001103357E-3</v>
      </c>
      <c r="AP369" s="240">
        <f t="shared" ca="1" si="632"/>
        <v>-3.1513101079686748E-3</v>
      </c>
      <c r="AQ369" s="240">
        <f t="shared" ca="1" si="633"/>
        <v>-2.8035984356528467E-3</v>
      </c>
      <c r="AR369" s="240">
        <f t="shared" ca="1" si="634"/>
        <v>-2.3481460477309977E-3</v>
      </c>
      <c r="AS369" s="240">
        <f t="shared" ca="1" si="635"/>
        <v>-1.8024557240503198E-3</v>
      </c>
      <c r="AT369" s="240">
        <f t="shared" ca="1" si="636"/>
        <v>-1.1874980377232032E-3</v>
      </c>
      <c r="AU369" s="240">
        <f t="shared" ca="1" si="637"/>
        <v>-5.2690546776295861E-4</v>
      </c>
      <c r="AV369" s="240">
        <f t="shared" ca="1" si="638"/>
        <v>1.5393578383143184E-4</v>
      </c>
      <c r="AW369" s="240">
        <f t="shared" ca="1" si="639"/>
        <v>8.2886136958135637E-4</v>
      </c>
      <c r="AX369" s="240">
        <f t="shared" ca="1" si="640"/>
        <v>1.4719342777290813E-3</v>
      </c>
      <c r="AY369" s="240">
        <f t="shared" ca="1" si="641"/>
        <v>2.0584415770539353E-3</v>
      </c>
      <c r="AZ369" s="240">
        <f t="shared" ca="1" si="642"/>
        <v>2.5658441209599377E-3</v>
      </c>
      <c r="BA369" s="240">
        <f t="shared" ca="1" si="643"/>
        <v>2.9746427142394146E-3</v>
      </c>
      <c r="BB369" s="240">
        <f t="shared" ca="1" si="644"/>
        <v>3.2691274562095195E-3</v>
      </c>
      <c r="BC369" s="240">
        <f t="shared" ca="1" si="645"/>
        <v>3.4379814633852925E-3</v>
      </c>
      <c r="BD369" s="240">
        <f t="shared" ca="1" si="646"/>
        <v>3.4747157709653876E-3</v>
      </c>
      <c r="BE369" s="240">
        <f t="shared" ca="1" si="647"/>
        <v>3.3779187001103357E-3</v>
      </c>
      <c r="BF369" s="240">
        <f t="shared" ca="1" si="648"/>
        <v>3.151310107968674E-3</v>
      </c>
      <c r="BG369" s="240">
        <f t="shared" ca="1" si="649"/>
        <v>2.8035984356528472E-3</v>
      </c>
      <c r="BH369" s="240">
        <f t="shared" ca="1" si="650"/>
        <v>2.3481460477309986E-3</v>
      </c>
      <c r="BI369" s="240">
        <f t="shared" ca="1" si="651"/>
        <v>1.8024557240503174E-3</v>
      </c>
      <c r="BJ369" s="240">
        <f t="shared" ca="1" si="652"/>
        <v>1.1874980377232034E-3</v>
      </c>
      <c r="BK369" s="240">
        <f t="shared" ca="1" si="653"/>
        <v>5.2690546776295894E-4</v>
      </c>
      <c r="BL369" s="240">
        <f t="shared" ca="1" si="654"/>
        <v>-1.5393578383143141E-4</v>
      </c>
      <c r="BM369" s="240">
        <f t="shared" ca="1" si="655"/>
        <v>-8.2886136958135615E-4</v>
      </c>
      <c r="BN369" s="240">
        <f t="shared" ca="1" si="656"/>
        <v>-1.4719342777290809E-3</v>
      </c>
      <c r="BO369" s="240">
        <f t="shared" ca="1" si="657"/>
        <v>-2.0584415770539353E-3</v>
      </c>
      <c r="BP369" s="240">
        <f t="shared" ca="1" si="658"/>
        <v>-2.5658441209599372E-3</v>
      </c>
      <c r="BQ369" s="240">
        <f t="shared" ca="1" si="659"/>
        <v>-2.9746427142394137E-3</v>
      </c>
      <c r="BR369" s="240">
        <f t="shared" ca="1" si="660"/>
        <v>-3.2691274562095195E-3</v>
      </c>
      <c r="BS369" s="240">
        <f t="shared" ca="1" si="661"/>
        <v>-3.4379814633852925E-3</v>
      </c>
      <c r="BT369" s="240">
        <f t="shared" ca="1" si="662"/>
        <v>-3.4747157709653872E-3</v>
      </c>
      <c r="BU369" s="240">
        <f t="shared" ca="1" si="663"/>
        <v>-3.3779187001103357E-3</v>
      </c>
      <c r="BV369" s="240">
        <f t="shared" ca="1" si="664"/>
        <v>-3.151310107968674E-3</v>
      </c>
      <c r="BW369" s="240">
        <f t="shared" ca="1" si="665"/>
        <v>-2.8035984356528472E-3</v>
      </c>
      <c r="BX369" s="240">
        <f t="shared" ca="1" si="666"/>
        <v>-2.3481460477309986E-3</v>
      </c>
      <c r="BY369" s="240">
        <f t="shared" ca="1" si="667"/>
        <v>-1.8024557240503176E-3</v>
      </c>
      <c r="BZ369" s="240">
        <f t="shared" ca="1" si="668"/>
        <v>-1.1874980377232038E-3</v>
      </c>
      <c r="CA369" s="240">
        <f t="shared" ca="1" si="669"/>
        <v>-5.2690546776295937E-4</v>
      </c>
      <c r="CB369" s="240">
        <f t="shared" ca="1" si="670"/>
        <v>1.5393578383143098E-4</v>
      </c>
      <c r="CC369" s="240">
        <f t="shared" ca="1" si="671"/>
        <v>8.288613695813555E-4</v>
      </c>
      <c r="CD369" s="240">
        <f t="shared" ca="1" si="672"/>
        <v>1.4719342777290802E-3</v>
      </c>
      <c r="CE369" s="240">
        <f t="shared" ca="1" si="673"/>
        <v>2.0584415770539344E-3</v>
      </c>
      <c r="CF369" s="240">
        <f t="shared" ca="1" si="674"/>
        <v>2.5658441209599372E-3</v>
      </c>
      <c r="CG369" s="240">
        <f t="shared" ca="1" si="675"/>
        <v>2.9746427142394137E-3</v>
      </c>
      <c r="CH369" s="240">
        <f t="shared" ca="1" si="676"/>
        <v>3.2691274562095191E-3</v>
      </c>
      <c r="CI369" s="240">
        <f t="shared" ca="1" si="677"/>
        <v>3.4379814633852925E-3</v>
      </c>
      <c r="CJ369" s="240">
        <f t="shared" ca="1" si="678"/>
        <v>3.4747157709653872E-3</v>
      </c>
      <c r="CK369" s="240">
        <f t="shared" ca="1" si="679"/>
        <v>3.3779187001103344E-3</v>
      </c>
      <c r="CL369" s="240">
        <f t="shared" ca="1" si="680"/>
        <v>3.1513101079686744E-3</v>
      </c>
      <c r="CM369" s="240">
        <f t="shared" ca="1" si="681"/>
        <v>2.8035984356528476E-3</v>
      </c>
      <c r="CN369" s="240">
        <f t="shared" ca="1" si="682"/>
        <v>2.3481460477309986E-3</v>
      </c>
      <c r="CO369" s="240">
        <f t="shared" ca="1" si="683"/>
        <v>1.8024557240503235E-3</v>
      </c>
      <c r="CP369" s="240">
        <f t="shared" ca="1" si="684"/>
        <v>1.1874980377232101E-3</v>
      </c>
      <c r="CQ369" s="240">
        <f t="shared" ca="1" si="685"/>
        <v>5.2690546776295363E-4</v>
      </c>
      <c r="CR369" s="240">
        <f t="shared" ca="1" si="686"/>
        <v>-1.5393578383143076E-4</v>
      </c>
      <c r="CS369" s="240">
        <f t="shared" ca="1" si="687"/>
        <v>-8.2886136958135528E-4</v>
      </c>
      <c r="CT369" s="240">
        <f t="shared" ca="1" si="688"/>
        <v>-1.4719342777290796E-3</v>
      </c>
      <c r="CU369" s="240">
        <f t="shared" ca="1" si="689"/>
        <v>-2.0584415770539296E-3</v>
      </c>
      <c r="CV369" s="240">
        <f t="shared" ca="1" si="690"/>
        <v>-2.5658441209599407E-3</v>
      </c>
      <c r="CW369" s="240">
        <f t="shared" ca="1" si="691"/>
        <v>-2.9746427142394137E-3</v>
      </c>
      <c r="CX369" s="240">
        <f t="shared" ca="1" si="692"/>
        <v>-3.2691274562095191E-3</v>
      </c>
      <c r="CY369" s="240">
        <f t="shared" ca="1" si="693"/>
        <v>-3.4379814633852925E-3</v>
      </c>
      <c r="CZ369" s="240">
        <f t="shared" ca="1" si="694"/>
        <v>-3.4747157709653872E-3</v>
      </c>
      <c r="DA369" s="240">
        <f t="shared" ca="1" si="695"/>
        <v>-3.3779187001103349E-3</v>
      </c>
      <c r="DB369" s="240">
        <f t="shared" ca="1" si="696"/>
        <v>-3.1513101079686744E-3</v>
      </c>
      <c r="DC369" s="240">
        <f t="shared" ca="1" si="697"/>
        <v>-2.803598435652848E-3</v>
      </c>
      <c r="DD369" s="240">
        <f t="shared" ca="1" si="698"/>
        <v>-2.3481460477309994E-3</v>
      </c>
      <c r="DE369" s="240">
        <f t="shared" ca="1" si="699"/>
        <v>-1.8024557240503239E-3</v>
      </c>
      <c r="DF369" s="240">
        <f t="shared" ca="1" si="700"/>
        <v>-1.1874980377231989E-3</v>
      </c>
      <c r="DG369" s="240">
        <f t="shared" ca="1" si="701"/>
        <v>-5.2690546776295417E-4</v>
      </c>
      <c r="DH369" s="240">
        <f t="shared" ca="1" si="702"/>
        <v>1.5393578383143033E-4</v>
      </c>
      <c r="DI369" s="240">
        <f t="shared" ca="1" si="703"/>
        <v>8.2886136958135485E-4</v>
      </c>
      <c r="DJ369" s="240">
        <f t="shared" ca="1" si="704"/>
        <v>1.4719342777290796E-3</v>
      </c>
      <c r="DK369" s="240">
        <f t="shared" ca="1" si="705"/>
        <v>2.0584415770539292E-3</v>
      </c>
      <c r="DL369" s="240">
        <f t="shared" ca="1" si="706"/>
        <v>2.5658441209599407E-3</v>
      </c>
      <c r="DM369" s="240">
        <f t="shared" ca="1" si="707"/>
        <v>2.9746427142394133E-3</v>
      </c>
      <c r="DN369" s="240">
        <f t="shared" ca="1" si="708"/>
        <v>3.2691274562095191E-3</v>
      </c>
      <c r="DO369" s="240">
        <f t="shared" ca="1" si="709"/>
        <v>3.4379814633852925E-3</v>
      </c>
      <c r="DP369" s="240">
        <f t="shared" ca="1" si="710"/>
        <v>3.4747157709653876E-3</v>
      </c>
      <c r="DQ369" s="240">
        <f t="shared" ca="1" si="711"/>
        <v>3.3779187001103344E-3</v>
      </c>
      <c r="DR369" s="240">
        <f t="shared" ca="1" si="712"/>
        <v>3.1513101079686748E-3</v>
      </c>
      <c r="DS369" s="240">
        <f t="shared" ca="1" si="713"/>
        <v>2.803598435652848E-3</v>
      </c>
      <c r="DT369" s="240">
        <f t="shared" ca="1" si="714"/>
        <v>2.3481460477309994E-3</v>
      </c>
      <c r="DU369" s="240">
        <f t="shared" ca="1" si="715"/>
        <v>1.8024557240503242E-3</v>
      </c>
      <c r="DV369" s="240">
        <f t="shared" ca="1" si="716"/>
        <v>1.187498037723211E-3</v>
      </c>
      <c r="DW369" s="240">
        <f t="shared" ca="1" si="717"/>
        <v>5.269054677629546E-4</v>
      </c>
      <c r="DX369" s="240">
        <f t="shared" ca="1" si="718"/>
        <v>-1.5393578383142968E-4</v>
      </c>
      <c r="DY369" s="240">
        <f t="shared" ca="1" si="719"/>
        <v>-8.2886136958135463E-4</v>
      </c>
      <c r="DZ369" s="240">
        <f t="shared" ca="1" si="720"/>
        <v>-1.4719342777290791E-3</v>
      </c>
      <c r="EA369" s="240">
        <f t="shared" ca="1" si="721"/>
        <v>-2.0584415770539283E-3</v>
      </c>
      <c r="EB369" s="240">
        <f t="shared" ca="1" si="722"/>
        <v>-2.5658441209599403E-3</v>
      </c>
      <c r="EC369" s="240">
        <f t="shared" ca="1" si="723"/>
        <v>-2.9746427142394133E-3</v>
      </c>
      <c r="ED369" s="240">
        <f t="shared" ca="1" si="724"/>
        <v>-3.2691274562095187E-3</v>
      </c>
      <c r="EE369" s="240">
        <f t="shared" ca="1" si="725"/>
        <v>-3.4379814633852925E-3</v>
      </c>
      <c r="EF369" s="240">
        <f t="shared" ca="1" si="726"/>
        <v>-3.4747157709653876E-3</v>
      </c>
      <c r="EG369" s="240">
        <f t="shared" ca="1" si="727"/>
        <v>-3.3779187001103344E-3</v>
      </c>
      <c r="EH369" s="240">
        <f t="shared" ca="1" si="728"/>
        <v>-3.1513101079686744E-3</v>
      </c>
      <c r="EI369" s="240">
        <f t="shared" ca="1" si="729"/>
        <v>-2.803598435652848E-3</v>
      </c>
      <c r="EJ369" s="240">
        <f t="shared" ca="1" si="730"/>
        <v>-2.3481460477309999E-3</v>
      </c>
      <c r="EK369" s="240">
        <f t="shared" ca="1" si="731"/>
        <v>-1.8024557240503244E-3</v>
      </c>
      <c r="EL369" s="240">
        <f t="shared" ca="1" si="732"/>
        <v>-1.1874980377231997E-3</v>
      </c>
      <c r="EM369" s="240">
        <f t="shared" ca="1" si="733"/>
        <v>-5.2690546776295504E-4</v>
      </c>
      <c r="EN369" s="240">
        <f t="shared" ca="1" si="734"/>
        <v>1.5393578383142946E-4</v>
      </c>
      <c r="EO369" s="240">
        <f t="shared" ca="1" si="735"/>
        <v>8.288613695813542E-4</v>
      </c>
      <c r="EP369" s="240">
        <f t="shared" ca="1" si="736"/>
        <v>1.4719342777290787E-3</v>
      </c>
      <c r="EQ369" s="240">
        <f t="shared" ca="1" si="737"/>
        <v>2.0584415770539283E-3</v>
      </c>
      <c r="ER369" s="240">
        <f t="shared" ca="1" si="738"/>
        <v>2.5658441209599398E-3</v>
      </c>
      <c r="ES369" s="240">
        <f t="shared" ca="1" si="739"/>
        <v>2.9746427142394128E-3</v>
      </c>
      <c r="ET369" s="240">
        <f t="shared" ca="1" si="740"/>
        <v>3.2691274562095187E-3</v>
      </c>
      <c r="EU369" s="240">
        <f t="shared" ca="1" si="741"/>
        <v>3.4379814633852925E-3</v>
      </c>
      <c r="EV369" s="240">
        <f t="shared" ca="1" si="742"/>
        <v>3.4747157709653876E-3</v>
      </c>
      <c r="EW369" s="240">
        <f t="shared" ca="1" si="743"/>
        <v>3.3779187001103349E-3</v>
      </c>
      <c r="EX369" s="240">
        <f t="shared" ca="1" si="744"/>
        <v>3.1513101079686748E-3</v>
      </c>
      <c r="EY369" s="240">
        <f t="shared" ca="1" si="745"/>
        <v>2.803598435652848E-3</v>
      </c>
      <c r="EZ369" s="240">
        <f t="shared" ca="1" si="746"/>
        <v>2.3481460477310003E-3</v>
      </c>
      <c r="FA369" s="240">
        <f t="shared" ca="1" si="747"/>
        <v>1.802455724050325E-3</v>
      </c>
      <c r="FB369" s="240">
        <f t="shared" ca="1" si="748"/>
        <v>1.1874980377232116E-3</v>
      </c>
      <c r="FC369" s="240">
        <f t="shared" ca="1" si="749"/>
        <v>5.2690546776295536E-4</v>
      </c>
      <c r="FD369" s="240">
        <f t="shared" ca="1" si="750"/>
        <v>-1.5393578383142903E-4</v>
      </c>
      <c r="FE369" s="240">
        <f t="shared" ca="1" si="751"/>
        <v>-8.2886136958135355E-4</v>
      </c>
      <c r="FF369" s="240">
        <f t="shared" ca="1" si="752"/>
        <v>-1.4719342777290785E-3</v>
      </c>
      <c r="FG369" s="240">
        <f t="shared" ca="1" si="753"/>
        <v>-2.0584415770539279E-3</v>
      </c>
      <c r="FH369" s="240">
        <f t="shared" ca="1" si="754"/>
        <v>-2.5658441209599398E-3</v>
      </c>
      <c r="FI369" s="240">
        <f t="shared" ca="1" si="755"/>
        <v>-2.9746427142394124E-3</v>
      </c>
      <c r="FJ369" s="240">
        <f t="shared" ca="1" si="756"/>
        <v>-3.2691274562095187E-3</v>
      </c>
      <c r="FK369" s="240">
        <f t="shared" ca="1" si="757"/>
        <v>-3.4379814633852925E-3</v>
      </c>
      <c r="FL369" s="240">
        <f t="shared" ca="1" si="758"/>
        <v>-3.4747157709653876E-3</v>
      </c>
      <c r="FM369" s="240">
        <f t="shared" ca="1" si="759"/>
        <v>-3.3779187001103375E-3</v>
      </c>
      <c r="FN369" s="240">
        <f t="shared" ca="1" si="760"/>
        <v>-3.1513101079686805E-3</v>
      </c>
      <c r="FO369" s="240">
        <f t="shared" ca="1" si="761"/>
        <v>-2.8035984356528563E-3</v>
      </c>
      <c r="FP369" s="240">
        <f t="shared" ca="1" si="762"/>
        <v>-2.3481460477309912E-3</v>
      </c>
      <c r="FQ369" s="240">
        <f t="shared" ca="1" si="763"/>
        <v>-1.8024557240503146E-3</v>
      </c>
      <c r="FR369" s="240">
        <f t="shared" ca="1" si="764"/>
        <v>-1.1874980377232006E-3</v>
      </c>
      <c r="FS369" s="240">
        <f t="shared" ca="1" si="765"/>
        <v>-5.2690546776295579E-4</v>
      </c>
      <c r="FT369" s="240">
        <f t="shared" ca="1" si="766"/>
        <v>1.5393578383142859E-4</v>
      </c>
      <c r="FU369" s="240">
        <f t="shared" ca="1" si="767"/>
        <v>8.2886136958135333E-4</v>
      </c>
      <c r="FV369" s="240">
        <f t="shared" ca="1" si="768"/>
        <v>1.4719342777290783E-3</v>
      </c>
      <c r="FW369" s="240">
        <f t="shared" ca="1" si="769"/>
        <v>2.0584415770539275E-3</v>
      </c>
      <c r="FX369" s="240">
        <f t="shared" ca="1" si="770"/>
        <v>2.5658441209599312E-3</v>
      </c>
      <c r="FY369" s="240">
        <f t="shared" ca="1" si="771"/>
        <v>2.9746427142394059E-3</v>
      </c>
      <c r="FZ369" s="240">
        <f t="shared" ca="1" si="772"/>
        <v>3.2691274562095143E-3</v>
      </c>
      <c r="GA369" s="240">
        <f t="shared" ca="1" si="773"/>
        <v>3.4379814633852938E-3</v>
      </c>
      <c r="GB369" s="240">
        <f t="shared" ca="1" si="774"/>
        <v>3.4747157709653868E-3</v>
      </c>
      <c r="GC369" s="240">
        <f t="shared" ca="1" si="775"/>
        <v>3.3779187001103349E-3</v>
      </c>
      <c r="GD369" s="240">
        <f t="shared" ca="1" si="776"/>
        <v>3.1513101079686757E-3</v>
      </c>
      <c r="GE369" s="240">
        <f t="shared" ca="1" si="777"/>
        <v>2.8035984356528489E-3</v>
      </c>
      <c r="GF369" s="240">
        <f t="shared" ca="1" si="778"/>
        <v>2.3481460477310007E-3</v>
      </c>
      <c r="GG369" s="240">
        <f t="shared" ca="1" si="779"/>
        <v>1.8024557240503255E-3</v>
      </c>
      <c r="GH369" s="240">
        <f t="shared" ca="1" si="780"/>
        <v>1.1874980377232125E-3</v>
      </c>
      <c r="GI369" s="240">
        <f t="shared" ca="1" si="781"/>
        <v>5.2690546776296848E-4</v>
      </c>
      <c r="GJ369" s="240">
        <f t="shared" ca="1" si="782"/>
        <v>-1.539357838314158E-4</v>
      </c>
      <c r="GK369" s="240">
        <f t="shared" ca="1" si="783"/>
        <v>-8.2886136958136482E-4</v>
      </c>
      <c r="GL369" s="240">
        <f t="shared" ca="1" si="784"/>
        <v>-1.4719342777290887E-3</v>
      </c>
      <c r="GM369" s="240">
        <f t="shared" ca="1" si="785"/>
        <v>-2.058441577053937E-3</v>
      </c>
      <c r="GN369" s="240">
        <f t="shared" ca="1" si="786"/>
        <v>-2.5658441209599394E-3</v>
      </c>
      <c r="GO369" s="240">
        <f t="shared" ca="1" si="787"/>
        <v>-2.9746427142394124E-3</v>
      </c>
      <c r="GP369" s="240">
        <f t="shared" ca="1" si="788"/>
        <v>-3.2691274562095182E-3</v>
      </c>
      <c r="GQ369" s="240">
        <f t="shared" ca="1" si="789"/>
        <v>-3.4379814633852925E-3</v>
      </c>
      <c r="GR369" s="240">
        <f t="shared" ca="1" si="790"/>
        <v>-3.4747157709653876E-3</v>
      </c>
      <c r="GS369" s="240">
        <f t="shared" ca="1" si="791"/>
        <v>-3.3779187001103379E-3</v>
      </c>
      <c r="GT369" s="240">
        <f t="shared" ca="1" si="792"/>
        <v>-3.1513101079686809E-3</v>
      </c>
      <c r="GU369" s="240">
        <f t="shared" ca="1" si="793"/>
        <v>-2.8035984356528567E-3</v>
      </c>
      <c r="GV369" s="240">
        <f t="shared" ca="1" si="794"/>
        <v>-2.3481460477309921E-3</v>
      </c>
      <c r="GW369" s="240">
        <f t="shared" ca="1" si="795"/>
        <v>-1.8024557240503155E-3</v>
      </c>
      <c r="GX369" s="240">
        <f t="shared" ca="1" si="796"/>
        <v>-1.1874980377232012E-3</v>
      </c>
      <c r="GY369" s="240">
        <f t="shared" ca="1" si="797"/>
        <v>-5.2690546776295655E-4</v>
      </c>
      <c r="GZ369" s="240">
        <f t="shared" ca="1" si="798"/>
        <v>1.5393578383142751E-4</v>
      </c>
      <c r="HA369" s="240">
        <f t="shared" ca="1" si="799"/>
        <v>8.2886136958135225E-4</v>
      </c>
      <c r="HB369" s="240">
        <f t="shared" ca="1" si="800"/>
        <v>1.4719342777290774E-3</v>
      </c>
      <c r="HC369" s="240">
        <f t="shared" ca="1" si="801"/>
        <v>2.058441577053927E-3</v>
      </c>
      <c r="HD369" s="240">
        <f t="shared" ca="1" si="802"/>
        <v>2.5658441209599307E-3</v>
      </c>
      <c r="HE369" s="240">
        <f t="shared" ca="1" si="803"/>
        <v>2.9746427142394055E-3</v>
      </c>
      <c r="HF369" s="240">
        <f t="shared" ca="1" si="804"/>
        <v>3.2691274562095221E-3</v>
      </c>
      <c r="HG369" s="240">
        <f t="shared" ca="1" si="805"/>
        <v>3.4379814633852942E-3</v>
      </c>
      <c r="HH369" s="240">
        <f t="shared" ca="1" si="806"/>
        <v>3.4747157709653872E-3</v>
      </c>
      <c r="HI369" s="240">
        <f t="shared" ca="1" si="807"/>
        <v>3.3779187001103353E-3</v>
      </c>
      <c r="HJ369" s="240">
        <f t="shared" ca="1" si="808"/>
        <v>3.1513101079686757E-3</v>
      </c>
      <c r="HK369" s="240">
        <f t="shared" ca="1" si="809"/>
        <v>2.8035984356528493E-3</v>
      </c>
      <c r="HL369" s="240">
        <f t="shared" ca="1" si="810"/>
        <v>2.3481460477310012E-3</v>
      </c>
      <c r="HM369" s="240">
        <f t="shared" ca="1" si="811"/>
        <v>1.8024557240503263E-3</v>
      </c>
      <c r="HN369" s="240">
        <f t="shared" ca="1" si="812"/>
        <v>1.1874980377232134E-3</v>
      </c>
      <c r="HO369" s="240">
        <f t="shared" ca="1" si="813"/>
        <v>5.2690546776296924E-4</v>
      </c>
      <c r="HP369" s="240">
        <f t="shared" ca="1" si="814"/>
        <v>-1.5393578383141471E-4</v>
      </c>
      <c r="HQ369" s="240">
        <f t="shared" ca="1" si="815"/>
        <v>-8.2886136958136396E-4</v>
      </c>
      <c r="HR369" s="240">
        <f t="shared" ca="1" si="816"/>
        <v>-1.471934277729088E-3</v>
      </c>
      <c r="HS369" s="240">
        <f t="shared" ca="1" si="817"/>
        <v>-2.058441577053937E-3</v>
      </c>
      <c r="HT369" s="240">
        <f t="shared" ca="1" si="818"/>
        <v>-2.565844120959939E-3</v>
      </c>
      <c r="HU369" s="240">
        <f t="shared" ca="1" si="819"/>
        <v>-2.9746427142394115E-3</v>
      </c>
      <c r="HV369" s="240">
        <f t="shared" ca="1" si="820"/>
        <v>-3.2691274562095178E-3</v>
      </c>
      <c r="HW369" s="240">
        <f t="shared" ca="1" si="821"/>
        <v>-3.4379814633852921E-3</v>
      </c>
      <c r="HX369" s="240">
        <f t="shared" ca="1" si="822"/>
        <v>-3.4747157709653881E-3</v>
      </c>
      <c r="HY369" s="240">
        <f t="shared" ca="1" si="823"/>
        <v>-3.3779187001103383E-3</v>
      </c>
      <c r="HZ369" s="240">
        <f t="shared" ca="1" si="824"/>
        <v>-3.1513101079686814E-3</v>
      </c>
      <c r="IA369" s="240">
        <f t="shared" ca="1" si="825"/>
        <v>-2.8035984356528571E-3</v>
      </c>
      <c r="IB369" s="240">
        <f t="shared" ca="1" si="826"/>
        <v>-2.3481460477309925E-3</v>
      </c>
      <c r="IC369" s="240">
        <f t="shared" ca="1" si="827"/>
        <v>-1.8024557240503161E-3</v>
      </c>
      <c r="ID369" s="240">
        <f t="shared" ca="1" si="828"/>
        <v>-1.1874980377232021E-3</v>
      </c>
      <c r="IE369" s="240">
        <f t="shared" ca="1" si="829"/>
        <v>8.6944450271662053E-4</v>
      </c>
      <c r="IF369" s="240">
        <f t="shared" ca="1" si="830"/>
        <v>1.5393578383142664E-4</v>
      </c>
      <c r="IG369" s="240">
        <f t="shared" ca="1" si="831"/>
        <v>8.2886136958135138E-4</v>
      </c>
      <c r="IH369" s="240">
        <f t="shared" ca="1" si="832"/>
        <v>1.4719342777290761E-3</v>
      </c>
      <c r="II369" s="240">
        <f t="shared" ca="1" si="833"/>
        <v>2.0584415770539262E-3</v>
      </c>
      <c r="IJ369" s="240">
        <f t="shared" ca="1" si="834"/>
        <v>2.5658441209599299E-3</v>
      </c>
      <c r="IK369" s="240">
        <f t="shared" ca="1" si="835"/>
        <v>2.974642714239405E-3</v>
      </c>
      <c r="IL369" s="240">
        <f t="shared" ca="1" si="836"/>
        <v>3.2691274562095135E-3</v>
      </c>
      <c r="IM369" s="240">
        <f t="shared" ca="1" si="837"/>
        <v>3.4379814633852938E-3</v>
      </c>
      <c r="IN369" s="240">
        <f t="shared" ca="1" si="838"/>
        <v>3.4747157709653872E-3</v>
      </c>
      <c r="IO369" s="240">
        <f t="shared" ca="1" si="839"/>
        <v>3.3779187001103357E-3</v>
      </c>
      <c r="IP369" s="240">
        <f t="shared" ca="1" si="840"/>
        <v>3.1513101079686757E-3</v>
      </c>
      <c r="IQ369" s="240">
        <f t="shared" ca="1" si="841"/>
        <v>2.8035984356528502E-3</v>
      </c>
      <c r="IR369" s="240">
        <f t="shared" ca="1" si="842"/>
        <v>2.3481460477310021E-3</v>
      </c>
      <c r="IS369" s="240">
        <f t="shared" ca="1" si="843"/>
        <v>1.8024557240503272E-3</v>
      </c>
      <c r="IT369" s="240">
        <f t="shared" ca="1" si="844"/>
        <v>1.187498037723214E-3</v>
      </c>
      <c r="IU369" s="240">
        <f t="shared" ca="1" si="845"/>
        <v>5.2690546776297021E-4</v>
      </c>
      <c r="IV369" s="240">
        <f t="shared" ca="1" si="846"/>
        <v>-1.5393578383141406E-4</v>
      </c>
      <c r="IW369" s="240">
        <f t="shared" ca="1" si="847"/>
        <v>-8.2886136958136309E-4</v>
      </c>
      <c r="IX369" s="240">
        <f t="shared" ca="1" si="848"/>
        <v>-1.4719342777290874E-3</v>
      </c>
      <c r="IY369" s="240">
        <f t="shared" ca="1" si="849"/>
        <v>-2.0584415770539357E-3</v>
      </c>
      <c r="IZ369" s="240">
        <f t="shared" ca="1" si="850"/>
        <v>-2.5658441209599381E-3</v>
      </c>
      <c r="JA369" s="240">
        <f t="shared" ca="1" si="851"/>
        <v>-2.9746427142394111E-3</v>
      </c>
      <c r="JB369" s="240">
        <f t="shared" ca="1" si="852"/>
        <v>-3.2691274562095178E-3</v>
      </c>
    </row>
    <row r="370" spans="2:262">
      <c r="B370" s="248">
        <v>9</v>
      </c>
      <c r="C370" s="247">
        <f t="shared" si="853"/>
        <v>1.7578124999999999E-4</v>
      </c>
      <c r="D370" s="244">
        <f t="shared" ca="1" si="597"/>
        <v>80.255817019164326</v>
      </c>
      <c r="E370" s="243">
        <f ca="1">O361</f>
        <v>0.25581701916433125</v>
      </c>
      <c r="F370" s="242">
        <v>9</v>
      </c>
      <c r="G370" s="240">
        <f t="shared" ca="1" si="854"/>
        <v>5.3422094761914479E-2</v>
      </c>
      <c r="H370" s="240">
        <f t="shared" ca="1" si="598"/>
        <v>5.4366874627410744E-2</v>
      </c>
      <c r="I370" s="240">
        <f t="shared" ca="1" si="599"/>
        <v>5.266965599309012E-2</v>
      </c>
      <c r="J370" s="240">
        <f t="shared" ca="1" si="600"/>
        <v>4.8412916454298405E-2</v>
      </c>
      <c r="K370" s="240">
        <f t="shared" ca="1" si="601"/>
        <v>4.1803515418582446E-2</v>
      </c>
      <c r="L370" s="240">
        <f t="shared" ca="1" si="602"/>
        <v>3.3162641619720323E-2</v>
      </c>
      <c r="M370" s="240">
        <f t="shared" ca="1" si="603"/>
        <v>2.2910204713548508E-2</v>
      </c>
      <c r="N370" s="240">
        <f t="shared" ca="1" si="604"/>
        <v>1.1544429457535714E-2</v>
      </c>
      <c r="O370" s="240">
        <f t="shared" ca="1" si="605"/>
        <v>-3.8235588995425007E-4</v>
      </c>
      <c r="P370" s="240">
        <f t="shared" ca="1" si="606"/>
        <v>-1.2290560370058001E-2</v>
      </c>
      <c r="Q370" s="240">
        <f t="shared" ca="1" si="607"/>
        <v>-2.3601495974911176E-2</v>
      </c>
      <c r="R370" s="240">
        <f t="shared" ca="1" si="608"/>
        <v>-3.3765499419575171E-2</v>
      </c>
      <c r="S370" s="240">
        <f t="shared" ca="1" si="609"/>
        <v>-4.2288643436077231E-2</v>
      </c>
      <c r="T370" s="240">
        <f t="shared" ca="1" si="610"/>
        <v>-4.8756739534465611E-2</v>
      </c>
      <c r="U370" s="241">
        <f t="shared" ca="1" si="611"/>
        <v>-5.2855465798946427E-2</v>
      </c>
      <c r="V370" s="240">
        <f t="shared" ca="1" si="612"/>
        <v>-5.438564159395564E-2</v>
      </c>
      <c r="W370" s="240">
        <f t="shared" ca="1" si="613"/>
        <v>-5.3272906894522597E-2</v>
      </c>
      <c r="X370" s="240">
        <f t="shared" ca="1" si="614"/>
        <v>-4.9571335866704196E-2</v>
      </c>
      <c r="Y370" s="240">
        <f t="shared" ca="1" si="615"/>
        <v>-4.3460809093474564E-2</v>
      </c>
      <c r="Z370" s="240">
        <f t="shared" ca="1" si="616"/>
        <v>-3.5238272144697783E-2</v>
      </c>
      <c r="AA370" s="240">
        <f t="shared" ca="1" si="617"/>
        <v>-2.5303305287443373E-2</v>
      </c>
      <c r="AB370" s="240">
        <f t="shared" ca="1" si="618"/>
        <v>-1.4138705587249537E-2</v>
      </c>
      <c r="AC370" s="240">
        <f t="shared" ca="1" si="619"/>
        <v>-2.2870250274907127E-3</v>
      </c>
      <c r="AD370" s="240">
        <f t="shared" ca="1" si="620"/>
        <v>9.6757952057013562E-3</v>
      </c>
      <c r="AE370" s="240">
        <f t="shared" ca="1" si="621"/>
        <v>2.1168413011529504E-2</v>
      </c>
      <c r="AF370" s="240">
        <f t="shared" ca="1" si="622"/>
        <v>3.1632336124067933E-2</v>
      </c>
      <c r="AG370" s="240">
        <f t="shared" ca="1" si="623"/>
        <v>4.0559062457166027E-2</v>
      </c>
      <c r="AH370" s="240">
        <f t="shared" ca="1" si="624"/>
        <v>4.7514791139577288E-2</v>
      </c>
      <c r="AI370" s="240">
        <f t="shared" ca="1" si="625"/>
        <v>5.2161503389276678E-2</v>
      </c>
      <c r="AJ370" s="240">
        <f t="shared" ca="1" si="626"/>
        <v>5.4273388786281102E-2</v>
      </c>
      <c r="AK370" s="240">
        <f t="shared" ca="1" si="627"/>
        <v>5.3747818697090638E-2</v>
      </c>
      <c r="AL370" s="240">
        <f t="shared" ca="1" si="628"/>
        <v>5.0610333589070855E-2</v>
      </c>
      <c r="AM370" s="240">
        <f t="shared" ca="1" si="629"/>
        <v>4.5013401872543213E-2</v>
      </c>
      <c r="AN370" s="240">
        <f t="shared" ca="1" si="630"/>
        <v>3.7229010585570543E-2</v>
      </c>
      <c r="AO370" s="240">
        <f t="shared" ca="1" si="631"/>
        <v>2.7635447982592997E-2</v>
      </c>
      <c r="AP370" s="240">
        <f t="shared" ca="1" si="632"/>
        <v>1.6698920336799386E-2</v>
      </c>
      <c r="AQ370" s="240">
        <f t="shared" ca="1" si="633"/>
        <v>4.9508963013246907E-3</v>
      </c>
      <c r="AR370" s="240">
        <f t="shared" ca="1" si="634"/>
        <v>-7.0377202031946424E-3</v>
      </c>
      <c r="AS370" s="240">
        <f t="shared" ca="1" si="635"/>
        <v>-1.8684333487069087E-2</v>
      </c>
      <c r="AT370" s="240">
        <f t="shared" ca="1" si="636"/>
        <v>-2.9422967760172385E-2</v>
      </c>
      <c r="AU370" s="240">
        <f t="shared" ca="1" si="637"/>
        <v>-3.8731771144241207E-2</v>
      </c>
      <c r="AV370" s="240">
        <f t="shared" ca="1" si="638"/>
        <v>-4.6158375451029549E-2</v>
      </c>
      <c r="AW370" s="240">
        <f t="shared" ca="1" si="639"/>
        <v>-5.1341879349134097E-2</v>
      </c>
      <c r="AX370" s="240">
        <f t="shared" ca="1" si="640"/>
        <v>-5.4030386631233003E-2</v>
      </c>
      <c r="AY370" s="240">
        <f t="shared" ca="1" si="641"/>
        <v>-5.4093247296664475E-2</v>
      </c>
      <c r="AZ370" s="240">
        <f t="shared" ca="1" si="642"/>
        <v>-5.1527406584879802E-2</v>
      </c>
      <c r="BA370" s="240">
        <f t="shared" ca="1" si="643"/>
        <v>-4.6457553423792583E-2</v>
      </c>
      <c r="BB370" s="240">
        <f t="shared" ca="1" si="644"/>
        <v>-3.9130061079066497E-2</v>
      </c>
      <c r="BC370" s="240">
        <f t="shared" ca="1" si="645"/>
        <v>-2.9901014462973233E-2</v>
      </c>
      <c r="BD370" s="240">
        <f t="shared" ca="1" si="646"/>
        <v>-1.9218905924605168E-2</v>
      </c>
      <c r="BE370" s="240">
        <f t="shared" ca="1" si="647"/>
        <v>-7.6028404323214768E-3</v>
      </c>
      <c r="BF370" s="240">
        <f t="shared" ca="1" si="648"/>
        <v>4.3826907162869445E-3</v>
      </c>
      <c r="BG370" s="240">
        <f t="shared" ca="1" si="649"/>
        <v>1.6155241766683988E-2</v>
      </c>
      <c r="BH370" s="240">
        <f t="shared" ca="1" si="650"/>
        <v>2.7142716889794988E-2</v>
      </c>
      <c r="BI370" s="240">
        <f t="shared" ca="1" si="651"/>
        <v>3.6811171602127449E-2</v>
      </c>
      <c r="BJ370" s="240">
        <f t="shared" ca="1" si="652"/>
        <v>4.4690760193024086E-2</v>
      </c>
      <c r="BK370" s="240">
        <f t="shared" ca="1" si="653"/>
        <v>5.0398568224621923E-2</v>
      </c>
      <c r="BL370" s="240">
        <f t="shared" ca="1" si="654"/>
        <v>5.3657220542287318E-2</v>
      </c>
      <c r="BM370" s="240">
        <f t="shared" ca="1" si="655"/>
        <v>5.4308360525491761E-2</v>
      </c>
      <c r="BN370" s="240">
        <f t="shared" ca="1" si="656"/>
        <v>5.2320345544957979E-2</v>
      </c>
      <c r="BO370" s="240">
        <f t="shared" ca="1" si="657"/>
        <v>4.7789784659642918E-2</v>
      </c>
      <c r="BP370" s="240">
        <f t="shared" ca="1" si="658"/>
        <v>4.0936843828034392E-2</v>
      </c>
      <c r="BQ370" s="240">
        <f t="shared" ca="1" si="659"/>
        <v>3.2094546780492589E-2</v>
      </c>
      <c r="BR370" s="240">
        <f t="shared" ca="1" si="660"/>
        <v>2.1692591484661228E-2</v>
      </c>
      <c r="BS370" s="240">
        <f t="shared" ca="1" si="661"/>
        <v>1.023646865478663E-2</v>
      </c>
      <c r="BT370" s="240">
        <f t="shared" ca="1" si="662"/>
        <v>-1.717102943565342E-3</v>
      </c>
      <c r="BU370" s="240">
        <f t="shared" ca="1" si="663"/>
        <v>-1.3587230653850892E-2</v>
      </c>
      <c r="BV370" s="240">
        <f t="shared" ca="1" si="664"/>
        <v>-2.479707683700887E-2</v>
      </c>
      <c r="BW370" s="240">
        <f t="shared" ca="1" si="665"/>
        <v>-3.4801890723346322E-2</v>
      </c>
      <c r="BX370" s="240">
        <f t="shared" ca="1" si="666"/>
        <v>-4.3115480979265361E-2</v>
      </c>
      <c r="BY370" s="240">
        <f t="shared" ca="1" si="667"/>
        <v>-4.9333842534863379E-2</v>
      </c>
      <c r="BZ370" s="240">
        <f t="shared" ca="1" si="668"/>
        <v>-5.3154789509237813E-2</v>
      </c>
      <c r="CA370" s="240">
        <f t="shared" ca="1" si="669"/>
        <v>-5.4392640156962553E-2</v>
      </c>
      <c r="CB370" s="240">
        <f t="shared" ca="1" si="670"/>
        <v>-5.2987240209897327E-2</v>
      </c>
      <c r="CC370" s="240">
        <f t="shared" ca="1" si="671"/>
        <v>-4.9006886118357365E-2</v>
      </c>
      <c r="CD370" s="240">
        <f t="shared" ca="1" si="672"/>
        <v>-4.2645006134576523E-2</v>
      </c>
      <c r="CE370" s="240">
        <f t="shared" ca="1" si="673"/>
        <v>-3.4210760523667512E-2</v>
      </c>
      <c r="CF370" s="240">
        <f t="shared" ca="1" si="674"/>
        <v>-2.4114017691784135E-2</v>
      </c>
      <c r="CG370" s="240">
        <f t="shared" ca="1" si="675"/>
        <v>-1.2845436327653732E-2</v>
      </c>
      <c r="CH370" s="240">
        <f t="shared" ca="1" si="676"/>
        <v>-9.5262148054776202E-4</v>
      </c>
      <c r="CI370" s="240">
        <f t="shared" ca="1" si="677"/>
        <v>1.0986486712271724E-2</v>
      </c>
      <c r="CJ370" s="240">
        <f t="shared" ca="1" si="678"/>
        <v>2.2391698454154972E-2</v>
      </c>
      <c r="CK370" s="240">
        <f t="shared" ca="1" si="679"/>
        <v>3.2708769041526961E-2</v>
      </c>
      <c r="CL370" s="240">
        <f t="shared" ca="1" si="680"/>
        <v>4.143633279535746E-2</v>
      </c>
      <c r="CM370" s="240">
        <f t="shared" ca="1" si="681"/>
        <v>4.8150267297304129E-2</v>
      </c>
      <c r="CN370" s="240">
        <f t="shared" ca="1" si="682"/>
        <v>5.252430393245091E-2</v>
      </c>
      <c r="CO370" s="240">
        <f t="shared" ca="1" si="683"/>
        <v>5.4345883154062649E-2</v>
      </c>
      <c r="CP370" s="240">
        <f t="shared" ca="1" si="684"/>
        <v>5.3526483972036909E-2</v>
      </c>
      <c r="CQ370" s="240">
        <f t="shared" ca="1" si="685"/>
        <v>5.0105925695916528E-2</v>
      </c>
      <c r="CR370" s="240">
        <f t="shared" ca="1" si="686"/>
        <v>4.4250432886079119E-2</v>
      </c>
      <c r="CS370" s="240">
        <f t="shared" ca="1" si="687"/>
        <v>3.6244557548232054E-2</v>
      </c>
      <c r="CT370" s="240">
        <f t="shared" ca="1" si="688"/>
        <v>2.6477351118149119E-2</v>
      </c>
      <c r="CU370" s="240">
        <f t="shared" ca="1" si="689"/>
        <v>1.5423458219279991E-2</v>
      </c>
      <c r="CV370" s="240">
        <f t="shared" ca="1" si="690"/>
        <v>3.6200509560745421E-3</v>
      </c>
      <c r="CW370" s="240">
        <f t="shared" ca="1" si="691"/>
        <v>-8.3592753619003042E-3</v>
      </c>
      <c r="CX370" s="240">
        <f t="shared" ca="1" si="692"/>
        <v>-1.9932376508443789E-2</v>
      </c>
      <c r="CY370" s="240">
        <f t="shared" ca="1" si="693"/>
        <v>-3.0536849070136932E-2</v>
      </c>
      <c r="CZ370" s="240">
        <f t="shared" ca="1" si="694"/>
        <v>-3.9657360856351381E-2</v>
      </c>
      <c r="DA370" s="240">
        <f t="shared" ca="1" si="695"/>
        <v>-4.6850693848360415E-2</v>
      </c>
      <c r="DB370" s="240">
        <f t="shared" ca="1" si="696"/>
        <v>-5.1767282706905005E-2</v>
      </c>
      <c r="DC370" s="240">
        <f t="shared" ca="1" si="697"/>
        <v>-5.4168202158507428E-2</v>
      </c>
      <c r="DD370" s="240">
        <f t="shared" ca="1" si="698"/>
        <v>-5.3936777745921621E-2</v>
      </c>
      <c r="DE370" s="240">
        <f t="shared" ca="1" si="699"/>
        <v>-5.108425570971345E-2</v>
      </c>
      <c r="DF370" s="240">
        <f t="shared" ca="1" si="700"/>
        <v>-4.5749256468878882E-2</v>
      </c>
      <c r="DG370" s="240">
        <f t="shared" ca="1" si="701"/>
        <v>-3.8191038259014765E-2</v>
      </c>
      <c r="DH370" s="240">
        <f t="shared" ca="1" si="702"/>
        <v>-2.8776898286528258E-2</v>
      </c>
      <c r="DI370" s="240">
        <f t="shared" ca="1" si="703"/>
        <v>-1.7964323649120803E-2</v>
      </c>
      <c r="DJ370" s="240">
        <f t="shared" ca="1" si="704"/>
        <v>-6.2787594117689229E-3</v>
      </c>
      <c r="DK370" s="240">
        <f t="shared" ca="1" si="705"/>
        <v>5.7119257849958249E-3</v>
      </c>
      <c r="DL370" s="240">
        <f t="shared" ca="1" si="706"/>
        <v>1.742503572185395E-2</v>
      </c>
      <c r="DM370" s="240">
        <f t="shared" ca="1" si="707"/>
        <v>2.8291363154624695E-2</v>
      </c>
      <c r="DN370" s="240">
        <f t="shared" ca="1" si="708"/>
        <v>3.7782850861467918E-2</v>
      </c>
      <c r="DO370" s="240">
        <f t="shared" ca="1" si="709"/>
        <v>4.5438252974299778E-2</v>
      </c>
      <c r="DP370" s="240">
        <f t="shared" ca="1" si="710"/>
        <v>5.0885549563039777E-2</v>
      </c>
      <c r="DQ370" s="240">
        <f t="shared" ca="1" si="711"/>
        <v>5.3860025219378202E-2</v>
      </c>
      <c r="DR370" s="240">
        <f t="shared" ca="1" si="712"/>
        <v>5.4217133097912623E-2</v>
      </c>
      <c r="DS370" s="240">
        <f t="shared" ca="1" si="713"/>
        <v>5.1939519277053273E-2</v>
      </c>
      <c r="DT370" s="240">
        <f t="shared" ca="1" si="714"/>
        <v>4.7137866085683627E-2</v>
      </c>
      <c r="DU370" s="240">
        <f t="shared" ca="1" si="715"/>
        <v>4.0045513413491482E-2</v>
      </c>
      <c r="DV370" s="240">
        <f t="shared" ca="1" si="716"/>
        <v>3.1007119386376715E-2</v>
      </c>
      <c r="DW370" s="240">
        <f t="shared" ca="1" si="717"/>
        <v>2.0461911449801789E-2</v>
      </c>
      <c r="DX370" s="240">
        <f t="shared" ca="1" si="718"/>
        <v>8.9223417860861739E-3</v>
      </c>
      <c r="DY370" s="240">
        <f t="shared" ca="1" si="719"/>
        <v>-3.0508156785698723E-3</v>
      </c>
      <c r="DZ370" s="240">
        <f t="shared" ca="1" si="720"/>
        <v>-1.4875716497957117E-2</v>
      </c>
      <c r="EA370" s="240">
        <f t="shared" ca="1" si="721"/>
        <v>-2.5977720867242385E-2</v>
      </c>
      <c r="EB370" s="240">
        <f t="shared" ca="1" si="722"/>
        <v>-3.5817318669472166E-2</v>
      </c>
      <c r="EC370" s="240">
        <f t="shared" ca="1" si="723"/>
        <v>-4.391634736890325E-2</v>
      </c>
      <c r="ED370" s="240">
        <f t="shared" ca="1" si="724"/>
        <v>-4.9881228673229382E-2</v>
      </c>
      <c r="EE370" s="240">
        <f t="shared" ca="1" si="725"/>
        <v>-5.3422094761914451E-2</v>
      </c>
      <c r="EF370" s="240">
        <f t="shared" ca="1" si="726"/>
        <v>-5.4366874627410744E-2</v>
      </c>
      <c r="EG370" s="240">
        <f t="shared" ca="1" si="727"/>
        <v>-5.2669655993090148E-2</v>
      </c>
      <c r="EH370" s="240">
        <f t="shared" ca="1" si="728"/>
        <v>-4.8412916454298419E-2</v>
      </c>
      <c r="EI370" s="240">
        <f t="shared" ca="1" si="729"/>
        <v>-4.1803515418582529E-2</v>
      </c>
      <c r="EJ370" s="240">
        <f t="shared" ca="1" si="730"/>
        <v>-3.3162641619720337E-2</v>
      </c>
      <c r="EK370" s="240">
        <f t="shared" ca="1" si="731"/>
        <v>-2.2910204713548606E-2</v>
      </c>
      <c r="EL370" s="240">
        <f t="shared" ca="1" si="732"/>
        <v>-1.1544429457535713E-2</v>
      </c>
      <c r="EM370" s="240">
        <f t="shared" ca="1" si="733"/>
        <v>3.8235588995416334E-4</v>
      </c>
      <c r="EN370" s="240">
        <f t="shared" ca="1" si="734"/>
        <v>1.2290560370058004E-2</v>
      </c>
      <c r="EO370" s="240">
        <f t="shared" ca="1" si="735"/>
        <v>2.3601495974911103E-2</v>
      </c>
      <c r="EP370" s="240">
        <f t="shared" ca="1" si="736"/>
        <v>3.3765499419575198E-2</v>
      </c>
      <c r="EQ370" s="240">
        <f t="shared" ca="1" si="737"/>
        <v>4.2288643436077189E-2</v>
      </c>
      <c r="ER370" s="240">
        <f t="shared" ca="1" si="738"/>
        <v>4.8756739534465542E-2</v>
      </c>
      <c r="ES370" s="240">
        <f t="shared" ca="1" si="739"/>
        <v>5.2855465798946413E-2</v>
      </c>
      <c r="ET370" s="240">
        <f t="shared" ca="1" si="740"/>
        <v>5.438564159395564E-2</v>
      </c>
      <c r="EU370" s="240">
        <f t="shared" ca="1" si="741"/>
        <v>5.3272906894522604E-2</v>
      </c>
      <c r="EV370" s="240">
        <f t="shared" ca="1" si="742"/>
        <v>4.9571335866704154E-2</v>
      </c>
      <c r="EW370" s="240">
        <f t="shared" ca="1" si="743"/>
        <v>4.3460809093474689E-2</v>
      </c>
      <c r="EX370" s="240">
        <f t="shared" ca="1" si="744"/>
        <v>3.5238272144697859E-2</v>
      </c>
      <c r="EY370" s="240">
        <f t="shared" ca="1" si="745"/>
        <v>2.530330528744338E-2</v>
      </c>
      <c r="EZ370" s="240">
        <f t="shared" ca="1" si="746"/>
        <v>1.4138705587249455E-2</v>
      </c>
      <c r="FA370" s="240">
        <f t="shared" ca="1" si="747"/>
        <v>2.2870250274908722E-3</v>
      </c>
      <c r="FB370" s="240">
        <f t="shared" ca="1" si="748"/>
        <v>-9.6757952057012972E-3</v>
      </c>
      <c r="FC370" s="240">
        <f t="shared" ca="1" si="749"/>
        <v>-2.1168413011529545E-2</v>
      </c>
      <c r="FD370" s="240">
        <f t="shared" ca="1" si="750"/>
        <v>-3.1632336124067718E-2</v>
      </c>
      <c r="FE370" s="240">
        <f t="shared" ca="1" si="751"/>
        <v>-4.0559062457165923E-2</v>
      </c>
      <c r="FF370" s="240">
        <f t="shared" ca="1" si="752"/>
        <v>-4.751479113957726E-2</v>
      </c>
      <c r="FG370" s="240">
        <f t="shared" ca="1" si="753"/>
        <v>-5.2161503389276699E-2</v>
      </c>
      <c r="FH370" s="240">
        <f t="shared" ca="1" si="754"/>
        <v>-5.4273388786281088E-2</v>
      </c>
      <c r="FI370" s="240">
        <f t="shared" ca="1" si="755"/>
        <v>-5.3747818697090652E-2</v>
      </c>
      <c r="FJ370" s="240">
        <f t="shared" ca="1" si="756"/>
        <v>-5.0610333589070869E-2</v>
      </c>
      <c r="FK370" s="240">
        <f t="shared" ca="1" si="757"/>
        <v>-4.5013401872543171E-2</v>
      </c>
      <c r="FL370" s="240">
        <f t="shared" ca="1" si="758"/>
        <v>-3.7229010585570696E-2</v>
      </c>
      <c r="FM370" s="240">
        <f t="shared" ca="1" si="759"/>
        <v>-2.7635447982593091E-2</v>
      </c>
      <c r="FN370" s="240">
        <f t="shared" ca="1" si="760"/>
        <v>-1.6698920336799351E-2</v>
      </c>
      <c r="FO370" s="240">
        <f t="shared" ca="1" si="761"/>
        <v>-4.9508963013245554E-3</v>
      </c>
      <c r="FP370" s="240">
        <f t="shared" ca="1" si="762"/>
        <v>7.0377202031944829E-3</v>
      </c>
      <c r="FQ370" s="240">
        <f t="shared" ca="1" si="763"/>
        <v>1.8684333487069028E-2</v>
      </c>
      <c r="FR370" s="240">
        <f t="shared" ca="1" si="764"/>
        <v>2.9422967760172419E-2</v>
      </c>
      <c r="FS370" s="240">
        <f t="shared" ca="1" si="765"/>
        <v>3.8731771144241034E-2</v>
      </c>
      <c r="FT370" s="240">
        <f t="shared" ca="1" si="766"/>
        <v>4.6158375451029465E-2</v>
      </c>
      <c r="FU370" s="240">
        <f t="shared" ca="1" si="767"/>
        <v>5.1341879349134076E-2</v>
      </c>
      <c r="FV370" s="240">
        <f t="shared" ca="1" si="768"/>
        <v>5.4030386631233017E-2</v>
      </c>
      <c r="FW370" s="240">
        <f t="shared" ca="1" si="769"/>
        <v>5.4093247296664489E-2</v>
      </c>
      <c r="FX370" s="240">
        <f t="shared" ca="1" si="770"/>
        <v>5.1527406584879823E-2</v>
      </c>
      <c r="FY370" s="240">
        <f t="shared" ca="1" si="771"/>
        <v>4.6457553423792562E-2</v>
      </c>
      <c r="FZ370" s="240">
        <f t="shared" ca="1" si="772"/>
        <v>3.9130061079066414E-2</v>
      </c>
      <c r="GA370" s="240">
        <f t="shared" ca="1" si="773"/>
        <v>2.9901014462973372E-2</v>
      </c>
      <c r="GB370" s="240">
        <f t="shared" ca="1" si="774"/>
        <v>1.9218905924605224E-2</v>
      </c>
      <c r="GC370" s="240">
        <f t="shared" ca="1" si="775"/>
        <v>7.6028404323214404E-3</v>
      </c>
      <c r="GD370" s="240">
        <f t="shared" ca="1" si="776"/>
        <v>-4.3826907162866913E-3</v>
      </c>
      <c r="GE370" s="240">
        <f t="shared" ca="1" si="777"/>
        <v>-1.6155241766683835E-2</v>
      </c>
      <c r="GF370" s="240">
        <f t="shared" ca="1" si="778"/>
        <v>-2.7142716889794936E-2</v>
      </c>
      <c r="GG370" s="240">
        <f t="shared" ca="1" si="779"/>
        <v>-3.6811171602127463E-2</v>
      </c>
      <c r="GH370" s="240">
        <f t="shared" ca="1" si="780"/>
        <v>-4.469076019302394E-2</v>
      </c>
      <c r="GI370" s="240">
        <f t="shared" ca="1" si="781"/>
        <v>-5.0398568224621861E-2</v>
      </c>
      <c r="GJ370" s="240">
        <f t="shared" ca="1" si="782"/>
        <v>-5.3657220542287318E-2</v>
      </c>
      <c r="GK370" s="240">
        <f t="shared" ca="1" si="783"/>
        <v>-5.4308360525491754E-2</v>
      </c>
      <c r="GL370" s="240">
        <f t="shared" ca="1" si="784"/>
        <v>-5.232034554495802E-2</v>
      </c>
      <c r="GM370" s="240">
        <f t="shared" ca="1" si="785"/>
        <v>-4.7789784659642946E-2</v>
      </c>
      <c r="GN370" s="240">
        <f t="shared" ca="1" si="786"/>
        <v>-4.0936843828034371E-2</v>
      </c>
      <c r="GO370" s="240">
        <f t="shared" ca="1" si="787"/>
        <v>-3.2094546780492478E-2</v>
      </c>
      <c r="GP370" s="240">
        <f t="shared" ca="1" si="788"/>
        <v>-2.1692591484661371E-2</v>
      </c>
      <c r="GQ370" s="240">
        <f t="shared" ca="1" si="789"/>
        <v>-1.0236468654786687E-2</v>
      </c>
      <c r="GR370" s="240">
        <f t="shared" ca="1" si="790"/>
        <v>1.7171029435653802E-3</v>
      </c>
      <c r="GS370" s="240">
        <f t="shared" ca="1" si="791"/>
        <v>1.3587230653850646E-2</v>
      </c>
      <c r="GT370" s="240">
        <f t="shared" ca="1" si="792"/>
        <v>2.4797076837008724E-2</v>
      </c>
      <c r="GU370" s="240">
        <f t="shared" ca="1" si="793"/>
        <v>3.4801890723346274E-2</v>
      </c>
      <c r="GV370" s="240">
        <f t="shared" ca="1" si="794"/>
        <v>4.3115480979265375E-2</v>
      </c>
      <c r="GW370" s="240">
        <f t="shared" ca="1" si="795"/>
        <v>4.9333842534863316E-2</v>
      </c>
      <c r="GX370" s="240">
        <f t="shared" ca="1" si="796"/>
        <v>5.3154789509237806E-2</v>
      </c>
      <c r="GY370" s="240">
        <f t="shared" ca="1" si="797"/>
        <v>5.439264015696256E-2</v>
      </c>
      <c r="GZ370" s="240">
        <f t="shared" ca="1" si="798"/>
        <v>5.2987240209897292E-2</v>
      </c>
      <c r="HA370" s="240">
        <f t="shared" ca="1" si="799"/>
        <v>4.9006886118357483E-2</v>
      </c>
      <c r="HB370" s="240">
        <f t="shared" ca="1" si="800"/>
        <v>4.2645006134576557E-2</v>
      </c>
      <c r="HC370" s="240">
        <f t="shared" ca="1" si="801"/>
        <v>3.4210760523667408E-2</v>
      </c>
      <c r="HD370" s="240">
        <f t="shared" ca="1" si="802"/>
        <v>2.411401769178436E-2</v>
      </c>
      <c r="HE370" s="240">
        <f t="shared" ca="1" si="803"/>
        <v>1.284543632765379E-2</v>
      </c>
      <c r="HF370" s="240">
        <f t="shared" ca="1" si="804"/>
        <v>9.5262148054782447E-4</v>
      </c>
      <c r="HG370" s="240">
        <f t="shared" ca="1" si="805"/>
        <v>-1.0986486712271856E-2</v>
      </c>
      <c r="HH370" s="240">
        <f t="shared" ca="1" si="806"/>
        <v>-2.2391698454154743E-2</v>
      </c>
      <c r="HI370" s="240">
        <f t="shared" ca="1" si="807"/>
        <v>-3.2708769041526919E-2</v>
      </c>
      <c r="HJ370" s="240">
        <f t="shared" ca="1" si="808"/>
        <v>-4.1436332795357425E-2</v>
      </c>
      <c r="HK370" s="240">
        <f t="shared" ca="1" si="809"/>
        <v>-4.8150267297304192E-2</v>
      </c>
      <c r="HL370" s="240">
        <f t="shared" ca="1" si="810"/>
        <v>-5.252430393245084E-2</v>
      </c>
      <c r="HM370" s="240">
        <f t="shared" ca="1" si="811"/>
        <v>-5.4345883154062642E-2</v>
      </c>
      <c r="HN370" s="240">
        <f t="shared" ca="1" si="812"/>
        <v>-5.3526483972036923E-2</v>
      </c>
      <c r="HO370" s="240">
        <f t="shared" ca="1" si="813"/>
        <v>-5.0105925695916473E-2</v>
      </c>
      <c r="HP370" s="240">
        <f t="shared" ca="1" si="814"/>
        <v>-4.4250432886079154E-2</v>
      </c>
      <c r="HQ370" s="240">
        <f t="shared" ca="1" si="815"/>
        <v>-3.6244557548232109E-2</v>
      </c>
      <c r="HR370" s="240">
        <f t="shared" ca="1" si="816"/>
        <v>-2.6477351118149001E-2</v>
      </c>
      <c r="HS370" s="240">
        <f t="shared" ca="1" si="817"/>
        <v>-1.5423458219280234E-2</v>
      </c>
      <c r="HT370" s="240">
        <f t="shared" ca="1" si="818"/>
        <v>-3.6200509560745976E-3</v>
      </c>
      <c r="HU370" s="240">
        <f t="shared" ca="1" si="819"/>
        <v>8.3592753619002452E-3</v>
      </c>
      <c r="HV370" s="240">
        <f t="shared" ca="1" si="820"/>
        <v>1.993237650844391E-2</v>
      </c>
      <c r="HW370" s="240">
        <f t="shared" ca="1" si="821"/>
        <v>3.0536849070136721E-2</v>
      </c>
      <c r="HX370" s="240">
        <f t="shared" ca="1" si="822"/>
        <v>3.965736085635134E-2</v>
      </c>
      <c r="HY370" s="240">
        <f t="shared" ca="1" si="823"/>
        <v>4.6850693848360381E-2</v>
      </c>
      <c r="HZ370" s="240">
        <f t="shared" ca="1" si="824"/>
        <v>5.1767282706905046E-2</v>
      </c>
      <c r="IA370" s="240">
        <f t="shared" ca="1" si="825"/>
        <v>5.41682021585074E-2</v>
      </c>
      <c r="IB370" s="240">
        <f t="shared" ca="1" si="826"/>
        <v>5.3936777745921621E-2</v>
      </c>
      <c r="IC370" s="240">
        <f t="shared" ca="1" si="827"/>
        <v>5.1084255709713408E-2</v>
      </c>
      <c r="ID370" s="240">
        <f t="shared" ca="1" si="828"/>
        <v>4.5749256468879021E-2</v>
      </c>
      <c r="IE370" s="240">
        <f t="shared" ca="1" si="829"/>
        <v>-3.7505663955931384E-4</v>
      </c>
      <c r="IF370" s="240">
        <f t="shared" ca="1" si="830"/>
        <v>2.8776898286528307E-2</v>
      </c>
      <c r="IG370" s="240">
        <f t="shared" ca="1" si="831"/>
        <v>1.7964323649120678E-2</v>
      </c>
      <c r="IH370" s="240">
        <f t="shared" ca="1" si="832"/>
        <v>6.2787594117691727E-3</v>
      </c>
      <c r="II370" s="240">
        <f t="shared" ca="1" si="833"/>
        <v>-5.7119257849957625E-3</v>
      </c>
      <c r="IJ370" s="240">
        <f t="shared" ca="1" si="834"/>
        <v>-1.7425035721853891E-2</v>
      </c>
      <c r="IK370" s="240">
        <f t="shared" ca="1" si="835"/>
        <v>-2.8291363154624806E-2</v>
      </c>
      <c r="IL370" s="240">
        <f t="shared" ca="1" si="836"/>
        <v>-3.7782850861467737E-2</v>
      </c>
      <c r="IM370" s="240">
        <f t="shared" ca="1" si="837"/>
        <v>-4.5438252974299743E-2</v>
      </c>
      <c r="IN370" s="240">
        <f t="shared" ca="1" si="838"/>
        <v>-5.0885549563039756E-2</v>
      </c>
      <c r="IO370" s="240">
        <f t="shared" ca="1" si="839"/>
        <v>-5.3860025219378223E-2</v>
      </c>
      <c r="IP370" s="240">
        <f t="shared" ca="1" si="840"/>
        <v>-5.421713309791263E-2</v>
      </c>
      <c r="IQ370" s="240">
        <f t="shared" ca="1" si="841"/>
        <v>-5.1939519277053293E-2</v>
      </c>
      <c r="IR370" s="240">
        <f t="shared" ca="1" si="842"/>
        <v>-4.7137866085683558E-2</v>
      </c>
      <c r="IS370" s="240">
        <f t="shared" ca="1" si="843"/>
        <v>-4.0045513413491655E-2</v>
      </c>
      <c r="IT370" s="240">
        <f t="shared" ca="1" si="844"/>
        <v>-3.1007119386376764E-2</v>
      </c>
      <c r="IU370" s="240">
        <f t="shared" ca="1" si="845"/>
        <v>-2.0461911449801841E-2</v>
      </c>
      <c r="IV370" s="240">
        <f t="shared" ca="1" si="846"/>
        <v>-8.922341786086042E-3</v>
      </c>
      <c r="IW370" s="240">
        <f t="shared" ca="1" si="847"/>
        <v>3.0508156785696225E-3</v>
      </c>
      <c r="IX370" s="240">
        <f t="shared" ca="1" si="848"/>
        <v>1.4875716497957058E-2</v>
      </c>
      <c r="IY370" s="240">
        <f t="shared" ca="1" si="849"/>
        <v>2.5977720867242329E-2</v>
      </c>
      <c r="IZ370" s="240">
        <f t="shared" ca="1" si="850"/>
        <v>3.5817318669472256E-2</v>
      </c>
      <c r="JA370" s="240">
        <f t="shared" ca="1" si="851"/>
        <v>4.3916347368903097E-2</v>
      </c>
      <c r="JB370" s="240">
        <f t="shared" ca="1" si="852"/>
        <v>4.9881228673229354E-2</v>
      </c>
    </row>
    <row r="371" spans="2:262">
      <c r="B371" s="248">
        <v>10</v>
      </c>
      <c r="C371" s="247">
        <f t="shared" si="853"/>
        <v>1.9531249999999998E-4</v>
      </c>
      <c r="D371" s="244">
        <f t="shared" ca="1" si="597"/>
        <v>80.245782479569613</v>
      </c>
      <c r="E371" s="243">
        <f ca="1">P361</f>
        <v>0.24578247956961083</v>
      </c>
      <c r="F371" s="242">
        <v>10</v>
      </c>
      <c r="G371" s="240">
        <f t="shared" ca="1" si="854"/>
        <v>-3.0344144414345625E-3</v>
      </c>
      <c r="H371" s="240">
        <f t="shared" ca="1" si="598"/>
        <v>-3.1137064810522019E-3</v>
      </c>
      <c r="I371" s="240">
        <f t="shared" ca="1" si="599"/>
        <v>-3.0063707583555194E-3</v>
      </c>
      <c r="J371" s="240">
        <f t="shared" ca="1" si="600"/>
        <v>-2.7188407075378713E-3</v>
      </c>
      <c r="K371" s="240">
        <f t="shared" ca="1" si="601"/>
        <v>-2.2683501591830831E-3</v>
      </c>
      <c r="L371" s="240">
        <f t="shared" ca="1" si="602"/>
        <v>-1.6819003876549488E-3</v>
      </c>
      <c r="M371" s="240">
        <f t="shared" ca="1" si="603"/>
        <v>-9.9464172238755504E-4</v>
      </c>
      <c r="N371" s="240">
        <f t="shared" ca="1" si="604"/>
        <v>-2.4776672523941037E-4</v>
      </c>
      <c r="O371" s="240">
        <f t="shared" ca="1" si="605"/>
        <v>5.1395878841976775E-4</v>
      </c>
      <c r="P371" s="240">
        <f t="shared" ca="1" si="606"/>
        <v>1.2448789004817641E-3</v>
      </c>
      <c r="Q371" s="240">
        <f t="shared" ca="1" si="607"/>
        <v>1.9011840913997755E-3</v>
      </c>
      <c r="R371" s="240">
        <f t="shared" ca="1" si="608"/>
        <v>2.4435370729863448E-3</v>
      </c>
      <c r="S371" s="240">
        <f t="shared" ca="1" si="609"/>
        <v>2.8394305668727688E-3</v>
      </c>
      <c r="T371" s="240">
        <f t="shared" ca="1" si="610"/>
        <v>3.0651357092986282E-3</v>
      </c>
      <c r="U371" s="241">
        <f t="shared" ca="1" si="611"/>
        <v>3.1071242997318224E-3</v>
      </c>
      <c r="V371" s="240">
        <f t="shared" ca="1" si="612"/>
        <v>2.9628796473015317E-3</v>
      </c>
      <c r="W371" s="240">
        <f t="shared" ca="1" si="613"/>
        <v>2.6410474149412035E-3</v>
      </c>
      <c r="X371" s="240">
        <f t="shared" ca="1" si="614"/>
        <v>2.1609174200217214E-3</v>
      </c>
      <c r="Y371" s="240">
        <f t="shared" ca="1" si="615"/>
        <v>1.5512674510459788E-3</v>
      </c>
      <c r="Z371" s="240">
        <f t="shared" ca="1" si="616"/>
        <v>8.4863839913435195E-4</v>
      </c>
      <c r="AA371" s="240">
        <f t="shared" ca="1" si="617"/>
        <v>9.5144088596635585E-5</v>
      </c>
      <c r="AB371" s="240">
        <f t="shared" ca="1" si="618"/>
        <v>-6.64052920143458E-4</v>
      </c>
      <c r="AC371" s="240">
        <f t="shared" ca="1" si="619"/>
        <v>-1.3834482612251455E-3</v>
      </c>
      <c r="AD371" s="240">
        <f t="shared" ca="1" si="620"/>
        <v>-2.0199231809886215E-3</v>
      </c>
      <c r="AE371" s="240">
        <f t="shared" ca="1" si="621"/>
        <v>-2.5353289679970609E-3</v>
      </c>
      <c r="AF371" s="240">
        <f t="shared" ca="1" si="622"/>
        <v>-2.8987734911846163E-3</v>
      </c>
      <c r="AG371" s="240">
        <f t="shared" ca="1" si="623"/>
        <v>-3.0884727967648131E-3</v>
      </c>
      <c r="AH371" s="240">
        <f t="shared" ca="1" si="624"/>
        <v>-3.0930567838214429E-3</v>
      </c>
      <c r="AI371" s="240">
        <f t="shared" ca="1" si="625"/>
        <v>-2.9122506996595871E-3</v>
      </c>
      <c r="AJ371" s="240">
        <f t="shared" ca="1" si="626"/>
        <v>-2.5568916077935103E-3</v>
      </c>
      <c r="AK371" s="240">
        <f t="shared" ca="1" si="627"/>
        <v>-2.0482788415215154E-3</v>
      </c>
      <c r="AL371" s="240">
        <f t="shared" ca="1" si="628"/>
        <v>-1.4168973752724588E-3</v>
      </c>
      <c r="AM371" s="240">
        <f t="shared" ca="1" si="629"/>
        <v>-7.005906316456935E-4</v>
      </c>
      <c r="AN371" s="240">
        <f t="shared" ca="1" si="630"/>
        <v>5.7707758489205629E-5</v>
      </c>
      <c r="AO371" s="240">
        <f t="shared" ca="1" si="631"/>
        <v>8.1254729021835266E-4</v>
      </c>
      <c r="AP371" s="240">
        <f t="shared" ca="1" si="632"/>
        <v>1.5186847739314777E-3</v>
      </c>
      <c r="AQ371" s="240">
        <f t="shared" ca="1" si="633"/>
        <v>2.1337960987100916E-3</v>
      </c>
      <c r="AR371" s="240">
        <f t="shared" ca="1" si="634"/>
        <v>2.6210130334552843E-3</v>
      </c>
      <c r="AS371" s="240">
        <f t="shared" ca="1" si="635"/>
        <v>2.9511330162536303E-3</v>
      </c>
      <c r="AT371" s="240">
        <f t="shared" ca="1" si="636"/>
        <v>3.1043694827453247E-3</v>
      </c>
      <c r="AU371" s="240">
        <f t="shared" ca="1" si="637"/>
        <v>3.0715378231990602E-3</v>
      </c>
      <c r="AV371" s="240">
        <f t="shared" ca="1" si="638"/>
        <v>2.854605884999127E-3</v>
      </c>
      <c r="AW371" s="240">
        <f t="shared" ca="1" si="639"/>
        <v>2.4665760248053885E-3</v>
      </c>
      <c r="AX371" s="240">
        <f t="shared" ca="1" si="640"/>
        <v>1.9307057798840454E-3</v>
      </c>
      <c r="AY371" s="240">
        <f t="shared" ca="1" si="641"/>
        <v>1.279113869616355E-3</v>
      </c>
      <c r="AZ371" s="240">
        <f t="shared" ca="1" si="642"/>
        <v>5.5085507996090069E-4</v>
      </c>
      <c r="BA371" s="240">
        <f t="shared" ca="1" si="643"/>
        <v>-2.1042058253024323E-4</v>
      </c>
      <c r="BB371" s="240">
        <f t="shared" ca="1" si="644"/>
        <v>-9.5908416270037641E-4</v>
      </c>
      <c r="BC371" s="240">
        <f t="shared" ca="1" si="645"/>
        <v>-1.6502626419963341E-3</v>
      </c>
      <c r="BD371" s="240">
        <f t="shared" ca="1" si="646"/>
        <v>-2.242528514731305E-3</v>
      </c>
      <c r="BE371" s="240">
        <f t="shared" ca="1" si="647"/>
        <v>-2.700382848942284E-3</v>
      </c>
      <c r="BF371" s="240">
        <f t="shared" ca="1" si="648"/>
        <v>-2.9963830033977656E-3</v>
      </c>
      <c r="BG371" s="240">
        <f t="shared" ca="1" si="649"/>
        <v>-3.1127874707312497E-3</v>
      </c>
      <c r="BH371" s="240">
        <f t="shared" ca="1" si="650"/>
        <v>-3.0426192589256525E-3</v>
      </c>
      <c r="BI371" s="240">
        <f t="shared" ca="1" si="651"/>
        <v>-2.79008407472776E-3</v>
      </c>
      <c r="BJ371" s="240">
        <f t="shared" ca="1" si="652"/>
        <v>-2.3703182441269671E-3</v>
      </c>
      <c r="BK371" s="240">
        <f t="shared" ca="1" si="653"/>
        <v>-1.8084814789129826E-3</v>
      </c>
      <c r="BL371" s="240">
        <f t="shared" ca="1" si="654"/>
        <v>-1.1382488666112026E-3</v>
      </c>
      <c r="BM371" s="240">
        <f t="shared" ca="1" si="655"/>
        <v>-3.9979247013928086E-4</v>
      </c>
      <c r="BN371" s="240">
        <f t="shared" ca="1" si="656"/>
        <v>3.6262648495729915E-4</v>
      </c>
      <c r="BO371" s="240">
        <f t="shared" ca="1" si="657"/>
        <v>1.1033105174286094E-3</v>
      </c>
      <c r="BP371" s="240">
        <f t="shared" ca="1" si="658"/>
        <v>1.7778648828106849E-3</v>
      </c>
      <c r="BQ371" s="240">
        <f t="shared" ca="1" si="659"/>
        <v>2.3458584831382344E-3</v>
      </c>
      <c r="BR371" s="240">
        <f t="shared" ca="1" si="660"/>
        <v>2.7732472056205791E-3</v>
      </c>
      <c r="BS371" s="240">
        <f t="shared" ca="1" si="661"/>
        <v>3.0344144414345617E-3</v>
      </c>
      <c r="BT371" s="240">
        <f t="shared" ca="1" si="662"/>
        <v>3.1137064810522024E-3</v>
      </c>
      <c r="BU371" s="240">
        <f t="shared" ca="1" si="663"/>
        <v>3.0063707583555211E-3</v>
      </c>
      <c r="BV371" s="240">
        <f t="shared" ca="1" si="664"/>
        <v>2.7188407075378713E-3</v>
      </c>
      <c r="BW371" s="240">
        <f t="shared" ca="1" si="665"/>
        <v>2.2683501591830822E-3</v>
      </c>
      <c r="BX371" s="240">
        <f t="shared" ca="1" si="666"/>
        <v>1.6819003876549542E-3</v>
      </c>
      <c r="BY371" s="240">
        <f t="shared" ca="1" si="667"/>
        <v>9.9464172238755808E-4</v>
      </c>
      <c r="BZ371" s="240">
        <f t="shared" ca="1" si="668"/>
        <v>2.477667252394108E-4</v>
      </c>
      <c r="CA371" s="240">
        <f t="shared" ca="1" si="669"/>
        <v>-5.1395878841976991E-4</v>
      </c>
      <c r="CB371" s="240">
        <f t="shared" ca="1" si="670"/>
        <v>-1.2448789004817584E-3</v>
      </c>
      <c r="CC371" s="240">
        <f t="shared" ca="1" si="671"/>
        <v>-1.9011840913997729E-3</v>
      </c>
      <c r="CD371" s="240">
        <f t="shared" ca="1" si="672"/>
        <v>-2.4435370729863452E-3</v>
      </c>
      <c r="CE371" s="240">
        <f t="shared" ca="1" si="673"/>
        <v>-2.8394305668727705E-3</v>
      </c>
      <c r="CF371" s="240">
        <f t="shared" ca="1" si="674"/>
        <v>-3.0651357092986273E-3</v>
      </c>
      <c r="CG371" s="240">
        <f t="shared" ca="1" si="675"/>
        <v>-3.1071242997318224E-3</v>
      </c>
      <c r="CH371" s="240">
        <f t="shared" ca="1" si="676"/>
        <v>-2.9628796473015312E-3</v>
      </c>
      <c r="CI371" s="240">
        <f t="shared" ca="1" si="677"/>
        <v>-2.6410474149412074E-3</v>
      </c>
      <c r="CJ371" s="240">
        <f t="shared" ca="1" si="678"/>
        <v>-2.1609174200217249E-3</v>
      </c>
      <c r="CK371" s="240">
        <f t="shared" ca="1" si="679"/>
        <v>-1.5512674510459804E-3</v>
      </c>
      <c r="CL371" s="240">
        <f t="shared" ca="1" si="680"/>
        <v>-8.486383991343512E-4</v>
      </c>
      <c r="CM371" s="240">
        <f t="shared" ca="1" si="681"/>
        <v>-9.514408859664274E-5</v>
      </c>
      <c r="CN371" s="240">
        <f t="shared" ca="1" si="682"/>
        <v>6.6405292014345323E-4</v>
      </c>
      <c r="CO371" s="240">
        <f t="shared" ca="1" si="683"/>
        <v>1.3834482612251435E-3</v>
      </c>
      <c r="CP371" s="240">
        <f t="shared" ca="1" si="684"/>
        <v>2.0199231809886241E-3</v>
      </c>
      <c r="CQ371" s="240">
        <f t="shared" ca="1" si="685"/>
        <v>2.5353289679970587E-3</v>
      </c>
      <c r="CR371" s="240">
        <f t="shared" ca="1" si="686"/>
        <v>2.8987734911846159E-3</v>
      </c>
      <c r="CS371" s="240">
        <f t="shared" ca="1" si="687"/>
        <v>3.0884727967648135E-3</v>
      </c>
      <c r="CT371" s="240">
        <f t="shared" ca="1" si="688"/>
        <v>3.0930567838214425E-3</v>
      </c>
      <c r="CU371" s="240">
        <f t="shared" ca="1" si="689"/>
        <v>2.9122506996595889E-3</v>
      </c>
      <c r="CV371" s="240">
        <f t="shared" ca="1" si="690"/>
        <v>2.5568916077935116E-3</v>
      </c>
      <c r="CW371" s="240">
        <f t="shared" ca="1" si="691"/>
        <v>2.048278841521515E-3</v>
      </c>
      <c r="CX371" s="240">
        <f t="shared" ca="1" si="692"/>
        <v>1.4168973752724653E-3</v>
      </c>
      <c r="CY371" s="240">
        <f t="shared" ca="1" si="693"/>
        <v>7.0059063164569545E-4</v>
      </c>
      <c r="CZ371" s="240">
        <f t="shared" ca="1" si="694"/>
        <v>-5.770775848920346E-5</v>
      </c>
      <c r="DA371" s="240">
        <f t="shared" ca="1" si="695"/>
        <v>-8.1254729021835591E-4</v>
      </c>
      <c r="DB371" s="240">
        <f t="shared" ca="1" si="696"/>
        <v>-1.5186847739314716E-3</v>
      </c>
      <c r="DC371" s="240">
        <f t="shared" ca="1" si="697"/>
        <v>-2.1337960987100899E-3</v>
      </c>
      <c r="DD371" s="240">
        <f t="shared" ca="1" si="698"/>
        <v>-2.621013033455283E-3</v>
      </c>
      <c r="DE371" s="240">
        <f t="shared" ca="1" si="699"/>
        <v>-2.9511330162536311E-3</v>
      </c>
      <c r="DF371" s="240">
        <f t="shared" ca="1" si="700"/>
        <v>-3.1043694827453238E-3</v>
      </c>
      <c r="DG371" s="240">
        <f t="shared" ca="1" si="701"/>
        <v>-3.0715378231990606E-3</v>
      </c>
      <c r="DH371" s="240">
        <f t="shared" ca="1" si="702"/>
        <v>-2.8546058849991274E-3</v>
      </c>
      <c r="DI371" s="240">
        <f t="shared" ca="1" si="703"/>
        <v>-2.4665760248053863E-3</v>
      </c>
      <c r="DJ371" s="240">
        <f t="shared" ca="1" si="704"/>
        <v>-1.930705779884051E-3</v>
      </c>
      <c r="DK371" s="240">
        <f t="shared" ca="1" si="705"/>
        <v>-1.2791138696163567E-3</v>
      </c>
      <c r="DL371" s="240">
        <f t="shared" ca="1" si="706"/>
        <v>-5.5085507996090243E-4</v>
      </c>
      <c r="DM371" s="240">
        <f t="shared" ca="1" si="707"/>
        <v>2.1042058253024692E-4</v>
      </c>
      <c r="DN371" s="240">
        <f t="shared" ca="1" si="708"/>
        <v>9.5908416270037446E-4</v>
      </c>
      <c r="DO371" s="240">
        <f t="shared" ca="1" si="709"/>
        <v>1.6502626419963322E-3</v>
      </c>
      <c r="DP371" s="240">
        <f t="shared" ca="1" si="710"/>
        <v>2.2425285147313072E-3</v>
      </c>
      <c r="DQ371" s="240">
        <f t="shared" ca="1" si="711"/>
        <v>2.7003828489422801E-3</v>
      </c>
      <c r="DR371" s="240">
        <f t="shared" ca="1" si="712"/>
        <v>2.9963830033977652E-3</v>
      </c>
      <c r="DS371" s="240">
        <f t="shared" ca="1" si="713"/>
        <v>3.1127874707312497E-3</v>
      </c>
      <c r="DT371" s="240">
        <f t="shared" ca="1" si="714"/>
        <v>3.0426192589256516E-3</v>
      </c>
      <c r="DU371" s="240">
        <f t="shared" ca="1" si="715"/>
        <v>2.790084074727763E-3</v>
      </c>
      <c r="DV371" s="240">
        <f t="shared" ca="1" si="716"/>
        <v>2.3703182441269684E-3</v>
      </c>
      <c r="DW371" s="240">
        <f t="shared" ca="1" si="717"/>
        <v>1.8084814789129842E-3</v>
      </c>
      <c r="DX371" s="240">
        <f t="shared" ca="1" si="718"/>
        <v>1.1382488666111992E-3</v>
      </c>
      <c r="DY371" s="240">
        <f t="shared" ca="1" si="719"/>
        <v>3.9979247013928844E-4</v>
      </c>
      <c r="DZ371" s="240">
        <f t="shared" ca="1" si="720"/>
        <v>-3.6262648495729742E-4</v>
      </c>
      <c r="EA371" s="240">
        <f t="shared" ca="1" si="721"/>
        <v>-1.1033105174286075E-3</v>
      </c>
      <c r="EB371" s="240">
        <f t="shared" ca="1" si="722"/>
        <v>-1.7778648828106879E-3</v>
      </c>
      <c r="EC371" s="240">
        <f t="shared" ca="1" si="723"/>
        <v>-2.3458584831382297E-3</v>
      </c>
      <c r="ED371" s="240">
        <f t="shared" ca="1" si="724"/>
        <v>-2.7732472056205782E-3</v>
      </c>
      <c r="EE371" s="240">
        <f t="shared" ca="1" si="725"/>
        <v>-3.0344144414345625E-3</v>
      </c>
      <c r="EF371" s="240">
        <f t="shared" ca="1" si="726"/>
        <v>-3.1137064810522024E-3</v>
      </c>
      <c r="EG371" s="240">
        <f t="shared" ca="1" si="727"/>
        <v>-3.0063707583555216E-3</v>
      </c>
      <c r="EH371" s="240">
        <f t="shared" ca="1" si="728"/>
        <v>-2.7188407075378778E-3</v>
      </c>
      <c r="EI371" s="240">
        <f t="shared" ca="1" si="729"/>
        <v>-2.2683501591830835E-3</v>
      </c>
      <c r="EJ371" s="240">
        <f t="shared" ca="1" si="730"/>
        <v>-1.6819003876549555E-3</v>
      </c>
      <c r="EK371" s="240">
        <f t="shared" ca="1" si="731"/>
        <v>-9.9464172238754919E-4</v>
      </c>
      <c r="EL371" s="240">
        <f t="shared" ca="1" si="732"/>
        <v>-2.4776672523941297E-4</v>
      </c>
      <c r="EM371" s="240">
        <f t="shared" ca="1" si="733"/>
        <v>5.1395878841975734E-4</v>
      </c>
      <c r="EN371" s="240">
        <f t="shared" ca="1" si="734"/>
        <v>1.2448789004817669E-3</v>
      </c>
      <c r="EO371" s="240">
        <f t="shared" ca="1" si="735"/>
        <v>1.9011840913997714E-3</v>
      </c>
      <c r="EP371" s="240">
        <f t="shared" ca="1" si="736"/>
        <v>2.443537072986337E-3</v>
      </c>
      <c r="EQ371" s="240">
        <f t="shared" ca="1" si="737"/>
        <v>2.8394305668727696E-3</v>
      </c>
      <c r="ER371" s="240">
        <f t="shared" ca="1" si="738"/>
        <v>3.0651357092986269E-3</v>
      </c>
      <c r="ES371" s="240">
        <f t="shared" ca="1" si="739"/>
        <v>3.107124299731822E-3</v>
      </c>
      <c r="ET371" s="240">
        <f t="shared" ca="1" si="740"/>
        <v>2.9628796473015317E-3</v>
      </c>
      <c r="EU371" s="240">
        <f t="shared" ca="1" si="741"/>
        <v>2.6410474149412087E-3</v>
      </c>
      <c r="EV371" s="240">
        <f t="shared" ca="1" si="742"/>
        <v>2.160917420021718E-3</v>
      </c>
      <c r="EW371" s="240">
        <f t="shared" ca="1" si="743"/>
        <v>1.5512674510459819E-3</v>
      </c>
      <c r="EX371" s="240">
        <f t="shared" ca="1" si="744"/>
        <v>8.4863839913436366E-4</v>
      </c>
      <c r="EY371" s="240">
        <f t="shared" ca="1" si="745"/>
        <v>9.5144088596633633E-5</v>
      </c>
      <c r="EZ371" s="240">
        <f t="shared" ca="1" si="746"/>
        <v>-6.6405292014345171E-4</v>
      </c>
      <c r="FA371" s="240">
        <f t="shared" ca="1" si="747"/>
        <v>-1.3834482612251322E-3</v>
      </c>
      <c r="FB371" s="240">
        <f t="shared" ca="1" si="748"/>
        <v>-2.0199231809886224E-3</v>
      </c>
      <c r="FC371" s="240">
        <f t="shared" ca="1" si="749"/>
        <v>-2.5353289679970574E-3</v>
      </c>
      <c r="FD371" s="240">
        <f t="shared" ca="1" si="750"/>
        <v>-2.8987734911846193E-3</v>
      </c>
      <c r="FE371" s="240">
        <f t="shared" ca="1" si="751"/>
        <v>-3.0884727967648126E-3</v>
      </c>
      <c r="FF371" s="240">
        <f t="shared" ca="1" si="752"/>
        <v>-3.0930567838214438E-3</v>
      </c>
      <c r="FG371" s="240">
        <f t="shared" ca="1" si="753"/>
        <v>-2.9122506996595854E-3</v>
      </c>
      <c r="FH371" s="240">
        <f t="shared" ca="1" si="754"/>
        <v>-2.5568916077935125E-3</v>
      </c>
      <c r="FI371" s="240">
        <f t="shared" ca="1" si="755"/>
        <v>-2.0482788415215249E-3</v>
      </c>
      <c r="FJ371" s="240">
        <f t="shared" ca="1" si="756"/>
        <v>-1.4168973752724573E-3</v>
      </c>
      <c r="FK371" s="240">
        <f t="shared" ca="1" si="757"/>
        <v>-7.0059063164569719E-4</v>
      </c>
      <c r="FL371" s="240">
        <f t="shared" ca="1" si="758"/>
        <v>5.7707758489190667E-5</v>
      </c>
      <c r="FM371" s="240">
        <f t="shared" ca="1" si="759"/>
        <v>8.1254729021835396E-4</v>
      </c>
      <c r="FN371" s="240">
        <f t="shared" ca="1" si="760"/>
        <v>1.5186847739314699E-3</v>
      </c>
      <c r="FO371" s="240">
        <f t="shared" ca="1" si="761"/>
        <v>2.1337960987100968E-3</v>
      </c>
      <c r="FP371" s="240">
        <f t="shared" ca="1" si="762"/>
        <v>2.6210130334552821E-3</v>
      </c>
      <c r="FQ371" s="240">
        <f t="shared" ca="1" si="763"/>
        <v>2.9511330162536272E-3</v>
      </c>
      <c r="FR371" s="240">
        <f t="shared" ca="1" si="764"/>
        <v>3.1043694827453247E-3</v>
      </c>
      <c r="FS371" s="240">
        <f t="shared" ca="1" si="765"/>
        <v>3.0715378231990611E-3</v>
      </c>
      <c r="FT371" s="240">
        <f t="shared" ca="1" si="766"/>
        <v>2.8546058849991326E-3</v>
      </c>
      <c r="FU371" s="240">
        <f t="shared" ca="1" si="767"/>
        <v>2.4665760248053876E-3</v>
      </c>
      <c r="FV371" s="240">
        <f t="shared" ca="1" si="768"/>
        <v>1.9307057798840523E-3</v>
      </c>
      <c r="FW371" s="240">
        <f t="shared" ca="1" si="769"/>
        <v>1.2791138696163482E-3</v>
      </c>
      <c r="FX371" s="240">
        <f t="shared" ca="1" si="770"/>
        <v>5.5085507996090459E-4</v>
      </c>
      <c r="FY371" s="240">
        <f t="shared" ca="1" si="771"/>
        <v>-2.1042058253023369E-4</v>
      </c>
      <c r="FZ371" s="240">
        <f t="shared" ca="1" si="772"/>
        <v>-9.5908416270038357E-4</v>
      </c>
      <c r="GA371" s="240">
        <f t="shared" ca="1" si="773"/>
        <v>-1.6502626419963307E-3</v>
      </c>
      <c r="GB371" s="240">
        <f t="shared" ca="1" si="774"/>
        <v>-2.2425285147312981E-3</v>
      </c>
      <c r="GC371" s="240">
        <f t="shared" ca="1" si="775"/>
        <v>-2.7003828489422848E-3</v>
      </c>
      <c r="GD371" s="240">
        <f t="shared" ca="1" si="776"/>
        <v>-2.9963830033977647E-3</v>
      </c>
      <c r="GE371" s="240">
        <f t="shared" ca="1" si="777"/>
        <v>-3.1127874707312492E-3</v>
      </c>
      <c r="GF371" s="240">
        <f t="shared" ca="1" si="778"/>
        <v>-3.0426192589256521E-3</v>
      </c>
      <c r="GG371" s="240">
        <f t="shared" ca="1" si="779"/>
        <v>-2.7900840747277639E-3</v>
      </c>
      <c r="GH371" s="240">
        <f t="shared" ca="1" si="780"/>
        <v>-2.3703182441269623E-3</v>
      </c>
      <c r="GI371" s="240">
        <f t="shared" ca="1" si="781"/>
        <v>-1.8084814789129855E-3</v>
      </c>
      <c r="GJ371" s="240">
        <f t="shared" ca="1" si="782"/>
        <v>-1.1382488666112113E-3</v>
      </c>
      <c r="GK371" s="240">
        <f t="shared" ca="1" si="783"/>
        <v>-3.9979247013927923E-4</v>
      </c>
      <c r="GL371" s="240">
        <f t="shared" ca="1" si="784"/>
        <v>3.6262648495729547E-4</v>
      </c>
      <c r="GM371" s="240">
        <f t="shared" ca="1" si="785"/>
        <v>1.1033105174285953E-3</v>
      </c>
      <c r="GN371" s="240">
        <f t="shared" ca="1" si="786"/>
        <v>1.7778648828106864E-3</v>
      </c>
      <c r="GO371" s="240">
        <f t="shared" ca="1" si="787"/>
        <v>2.3458584831382284E-3</v>
      </c>
      <c r="GP371" s="240">
        <f t="shared" ca="1" si="788"/>
        <v>2.7732472056205722E-3</v>
      </c>
      <c r="GQ371" s="240">
        <f t="shared" ca="1" si="789"/>
        <v>3.0344144414345617E-3</v>
      </c>
      <c r="GR371" s="240">
        <f t="shared" ca="1" si="790"/>
        <v>3.1137064810522024E-3</v>
      </c>
      <c r="GS371" s="240">
        <f t="shared" ca="1" si="791"/>
        <v>3.006370758355519E-3</v>
      </c>
      <c r="GT371" s="240">
        <f t="shared" ca="1" si="792"/>
        <v>2.7188407075378735E-3</v>
      </c>
      <c r="GU371" s="240">
        <f t="shared" ca="1" si="793"/>
        <v>2.2683501591830926E-3</v>
      </c>
      <c r="GV371" s="240">
        <f t="shared" ca="1" si="794"/>
        <v>1.6819003876549479E-3</v>
      </c>
      <c r="GW371" s="240">
        <f t="shared" ca="1" si="795"/>
        <v>9.9464172238756176E-4</v>
      </c>
      <c r="GX371" s="240">
        <f t="shared" ca="1" si="796"/>
        <v>2.4776672523942576E-4</v>
      </c>
      <c r="GY371" s="240">
        <f t="shared" ca="1" si="797"/>
        <v>-5.1395878841976623E-4</v>
      </c>
      <c r="GZ371" s="240">
        <f t="shared" ca="1" si="798"/>
        <v>-1.244878900481755E-3</v>
      </c>
      <c r="HA371" s="240">
        <f t="shared" ca="1" si="799"/>
        <v>-1.9011840913997786E-3</v>
      </c>
      <c r="HB371" s="240">
        <f t="shared" ca="1" si="800"/>
        <v>-2.4435370729863426E-3</v>
      </c>
      <c r="HC371" s="240">
        <f t="shared" ca="1" si="801"/>
        <v>-2.839430566872764E-3</v>
      </c>
      <c r="HD371" s="240">
        <f t="shared" ca="1" si="802"/>
        <v>-3.0651357092986286E-3</v>
      </c>
      <c r="HE371" s="240">
        <f t="shared" ca="1" si="803"/>
        <v>-3.1071242997318229E-3</v>
      </c>
      <c r="HF371" s="240">
        <f t="shared" ca="1" si="804"/>
        <v>-2.9628796473015356E-3</v>
      </c>
      <c r="HG371" s="240">
        <f t="shared" ca="1" si="805"/>
        <v>-2.6410474149412035E-3</v>
      </c>
      <c r="HH371" s="240">
        <f t="shared" ca="1" si="806"/>
        <v>-2.1609174200217275E-3</v>
      </c>
      <c r="HI371" s="240">
        <f t="shared" ca="1" si="807"/>
        <v>-1.5512674510459934E-3</v>
      </c>
      <c r="HJ371" s="240">
        <f t="shared" ca="1" si="808"/>
        <v>-8.4863839913435477E-4</v>
      </c>
      <c r="HK371" s="240">
        <f t="shared" ca="1" si="809"/>
        <v>-9.5144088596646643E-5</v>
      </c>
      <c r="HL371" s="240">
        <f t="shared" ca="1" si="810"/>
        <v>6.640529201434606E-4</v>
      </c>
      <c r="HM371" s="240">
        <f t="shared" ca="1" si="811"/>
        <v>1.3834482612251403E-3</v>
      </c>
      <c r="HN371" s="240">
        <f t="shared" ca="1" si="812"/>
        <v>2.0199231809886128E-3</v>
      </c>
      <c r="HO371" s="240">
        <f t="shared" ca="1" si="813"/>
        <v>2.5353289679970626E-3</v>
      </c>
      <c r="HP371" s="240">
        <f t="shared" ca="1" si="814"/>
        <v>2.8987734911846146E-3</v>
      </c>
      <c r="HQ371" s="240">
        <f t="shared" ca="1" si="815"/>
        <v>3.0884727967648113E-3</v>
      </c>
      <c r="HR371" s="240">
        <f t="shared" ca="1" si="816"/>
        <v>3.0930567838214429E-3</v>
      </c>
      <c r="HS371" s="240">
        <f t="shared" ca="1" si="817"/>
        <v>2.9122506996595902E-3</v>
      </c>
      <c r="HT371" s="240">
        <f t="shared" ca="1" si="818"/>
        <v>2.5568916077935073E-3</v>
      </c>
      <c r="HU371" s="240">
        <f t="shared" ca="1" si="819"/>
        <v>2.048278841521518E-3</v>
      </c>
      <c r="HV371" s="240">
        <f t="shared" ca="1" si="820"/>
        <v>1.4168973752724688E-3</v>
      </c>
      <c r="HW371" s="240">
        <f t="shared" ca="1" si="821"/>
        <v>7.0059063164568829E-4</v>
      </c>
      <c r="HX371" s="240">
        <f t="shared" ca="1" si="822"/>
        <v>-5.7707758489199774E-5</v>
      </c>
      <c r="HY371" s="240">
        <f t="shared" ca="1" si="823"/>
        <v>-8.1254729021834138E-4</v>
      </c>
      <c r="HZ371" s="240">
        <f t="shared" ca="1" si="824"/>
        <v>-1.5186847739314777E-3</v>
      </c>
      <c r="IA371" s="240">
        <f t="shared" ca="1" si="825"/>
        <v>-2.1337960987100873E-3</v>
      </c>
      <c r="IB371" s="240">
        <f t="shared" ca="1" si="826"/>
        <v>-2.6210130334552752E-3</v>
      </c>
      <c r="IC371" s="240">
        <f t="shared" ca="1" si="827"/>
        <v>-2.9511330162536303E-3</v>
      </c>
      <c r="ID371" s="240">
        <f t="shared" ca="1" si="828"/>
        <v>-3.1043694827453238E-3</v>
      </c>
      <c r="IE371" s="240">
        <f t="shared" ca="1" si="829"/>
        <v>-8.5305830562849914E-4</v>
      </c>
      <c r="IF371" s="240">
        <f t="shared" ca="1" si="830"/>
        <v>-2.8546058849991292E-3</v>
      </c>
      <c r="IG371" s="240">
        <f t="shared" ca="1" si="831"/>
        <v>-2.4665760248053954E-3</v>
      </c>
      <c r="IH371" s="240">
        <f t="shared" ca="1" si="832"/>
        <v>-1.9307057798840452E-3</v>
      </c>
      <c r="II371" s="240">
        <f t="shared" ca="1" si="833"/>
        <v>-1.2791138696163604E-3</v>
      </c>
      <c r="IJ371" s="240">
        <f t="shared" ca="1" si="834"/>
        <v>-5.5085507996091728E-4</v>
      </c>
      <c r="IK371" s="240">
        <f t="shared" ca="1" si="835"/>
        <v>2.1042058253024302E-4</v>
      </c>
      <c r="IL371" s="240">
        <f t="shared" ca="1" si="836"/>
        <v>9.5908416270037056E-4</v>
      </c>
      <c r="IM371" s="240">
        <f t="shared" ca="1" si="837"/>
        <v>1.6502626419963198E-3</v>
      </c>
      <c r="IN371" s="240">
        <f t="shared" ca="1" si="838"/>
        <v>2.2425285147313046E-3</v>
      </c>
      <c r="IO371" s="240">
        <f t="shared" ca="1" si="839"/>
        <v>2.7003828489422779E-3</v>
      </c>
      <c r="IP371" s="240">
        <f t="shared" ca="1" si="840"/>
        <v>2.9963830033977669E-3</v>
      </c>
      <c r="IQ371" s="240">
        <f t="shared" ca="1" si="841"/>
        <v>3.1127874707312497E-3</v>
      </c>
      <c r="IR371" s="240">
        <f t="shared" ca="1" si="842"/>
        <v>3.0426192589256551E-3</v>
      </c>
      <c r="IS371" s="240">
        <f t="shared" ca="1" si="843"/>
        <v>2.79008407472776E-3</v>
      </c>
      <c r="IT371" s="240">
        <f t="shared" ca="1" si="844"/>
        <v>2.370318244126971E-3</v>
      </c>
      <c r="IU371" s="240">
        <f t="shared" ca="1" si="845"/>
        <v>1.8084814789129961E-3</v>
      </c>
      <c r="IV371" s="240">
        <f t="shared" ca="1" si="846"/>
        <v>1.1382488666112026E-3</v>
      </c>
      <c r="IW371" s="240">
        <f t="shared" ca="1" si="847"/>
        <v>3.9979247013929213E-4</v>
      </c>
      <c r="IX371" s="240">
        <f t="shared" ca="1" si="848"/>
        <v>-3.6262648495730457E-4</v>
      </c>
      <c r="IY371" s="240">
        <f t="shared" ca="1" si="849"/>
        <v>-1.103310517428604E-3</v>
      </c>
      <c r="IZ371" s="240">
        <f t="shared" ca="1" si="850"/>
        <v>-1.7778648828106756E-3</v>
      </c>
      <c r="JA371" s="240">
        <f t="shared" ca="1" si="851"/>
        <v>-2.3458584831382344E-3</v>
      </c>
      <c r="JB371" s="240">
        <f t="shared" ca="1" si="852"/>
        <v>-2.7732472056205765E-3</v>
      </c>
    </row>
    <row r="372" spans="2:262">
      <c r="B372" s="248">
        <v>11</v>
      </c>
      <c r="C372" s="247">
        <f t="shared" si="853"/>
        <v>2.1484374999999997E-4</v>
      </c>
      <c r="D372" s="244">
        <f t="shared" ca="1" si="597"/>
        <v>80.244586534735447</v>
      </c>
      <c r="E372" s="243">
        <f ca="1">Q361</f>
        <v>0.24458653473545189</v>
      </c>
      <c r="F372" s="242">
        <v>11</v>
      </c>
      <c r="G372" s="240">
        <f t="shared" ca="1" si="854"/>
        <v>-4.6818527437646487E-2</v>
      </c>
      <c r="H372" s="240">
        <f t="shared" ca="1" si="598"/>
        <v>-4.8453623830345779E-2</v>
      </c>
      <c r="I372" s="240">
        <f t="shared" ca="1" si="599"/>
        <v>-4.6578358459839167E-2</v>
      </c>
      <c r="J372" s="240">
        <f t="shared" ca="1" si="600"/>
        <v>-4.1328590304921295E-2</v>
      </c>
      <c r="K372" s="240">
        <f t="shared" ca="1" si="601"/>
        <v>-3.3084653878058035E-2</v>
      </c>
      <c r="L372" s="240">
        <f t="shared" ca="1" si="602"/>
        <v>-2.2443804800675943E-2</v>
      </c>
      <c r="M372" s="240">
        <f t="shared" ca="1" si="603"/>
        <v>-1.0176949906494495E-2</v>
      </c>
      <c r="N372" s="240">
        <f t="shared" ca="1" si="604"/>
        <v>2.8272033153188686E-3</v>
      </c>
      <c r="O372" s="240">
        <f t="shared" ca="1" si="605"/>
        <v>1.562653168337819E-2</v>
      </c>
      <c r="P372" s="240">
        <f t="shared" ca="1" si="606"/>
        <v>2.7293751140349175E-2</v>
      </c>
      <c r="Q372" s="240">
        <f t="shared" ca="1" si="607"/>
        <v>3.6983596506312867E-2</v>
      </c>
      <c r="R372" s="240">
        <f t="shared" ca="1" si="608"/>
        <v>4.3994059139291213E-2</v>
      </c>
      <c r="S372" s="240">
        <f t="shared" ca="1" si="609"/>
        <v>4.7817245964963118E-2</v>
      </c>
      <c r="T372" s="240">
        <f t="shared" ca="1" si="610"/>
        <v>4.8176175247278852E-2</v>
      </c>
      <c r="U372" s="241">
        <f t="shared" ca="1" si="611"/>
        <v>4.5044843324825015E-2</v>
      </c>
      <c r="V372" s="240">
        <f t="shared" ca="1" si="612"/>
        <v>3.8650108520664805E-2</v>
      </c>
      <c r="W372" s="240">
        <f t="shared" ca="1" si="613"/>
        <v>2.9455255740401268E-2</v>
      </c>
      <c r="X372" s="240">
        <f t="shared" ca="1" si="614"/>
        <v>1.8126432468300147E-2</v>
      </c>
      <c r="Y372" s="240">
        <f t="shared" ca="1" si="615"/>
        <v>5.4843878020088103E-3</v>
      </c>
      <c r="Z372" s="240">
        <f t="shared" ca="1" si="616"/>
        <v>-7.5549890700670405E-3</v>
      </c>
      <c r="AA372" s="240">
        <f t="shared" ca="1" si="617"/>
        <v>-2.0047023088162336E-2</v>
      </c>
      <c r="AB372" s="240">
        <f t="shared" ca="1" si="618"/>
        <v>-3.1086693015571848E-2</v>
      </c>
      <c r="AC372" s="240">
        <f t="shared" ca="1" si="619"/>
        <v>-3.9874198298114491E-2</v>
      </c>
      <c r="AD372" s="240">
        <f t="shared" ca="1" si="620"/>
        <v>-4.5772902909436176E-2</v>
      </c>
      <c r="AE372" s="240">
        <f t="shared" ca="1" si="621"/>
        <v>-4.8355458274071589E-2</v>
      </c>
      <c r="AF372" s="240">
        <f t="shared" ca="1" si="622"/>
        <v>-4.7434763760804355E-2</v>
      </c>
      <c r="AG372" s="240">
        <f t="shared" ca="1" si="623"/>
        <v>-4.3077521724576663E-2</v>
      </c>
      <c r="AH372" s="240">
        <f t="shared" ca="1" si="624"/>
        <v>-3.5599405063055825E-2</v>
      </c>
      <c r="AI372" s="240">
        <f t="shared" ca="1" si="625"/>
        <v>-2.5542187388083747E-2</v>
      </c>
      <c r="AJ372" s="240">
        <f t="shared" ca="1" si="626"/>
        <v>-1.3634492682338689E-2</v>
      </c>
      <c r="AK372" s="240">
        <f t="shared" ca="1" si="627"/>
        <v>-7.3900804491844677E-4</v>
      </c>
      <c r="AL372" s="240">
        <f t="shared" ca="1" si="628"/>
        <v>1.2210016150093338E-2</v>
      </c>
      <c r="AM372" s="240">
        <f t="shared" ca="1" si="629"/>
        <v>2.4274450701789914E-2</v>
      </c>
      <c r="AN372" s="240">
        <f t="shared" ca="1" si="630"/>
        <v>3.4580253043339546E-2</v>
      </c>
      <c r="AO372" s="240">
        <f t="shared" ca="1" si="631"/>
        <v>4.2380789762851236E-2</v>
      </c>
      <c r="AP372" s="240">
        <f t="shared" ca="1" si="632"/>
        <v>4.7110928602549292E-2</v>
      </c>
      <c r="AQ372" s="240">
        <f t="shared" ca="1" si="633"/>
        <v>4.8427981086218388E-2</v>
      </c>
      <c r="AR372" s="240">
        <f t="shared" ca="1" si="634"/>
        <v>4.623652956883377E-2</v>
      </c>
      <c r="AS372" s="240">
        <f t="shared" ca="1" si="635"/>
        <v>4.0695340041551897E-2</v>
      </c>
      <c r="AT372" s="240">
        <f t="shared" ca="1" si="636"/>
        <v>3.220585987407526E-2</v>
      </c>
      <c r="AU372" s="240">
        <f t="shared" ca="1" si="637"/>
        <v>2.1383133808439054E-2</v>
      </c>
      <c r="AV372" s="240">
        <f t="shared" ca="1" si="638"/>
        <v>9.0112452784744494E-3</v>
      </c>
      <c r="AW372" s="240">
        <f t="shared" ca="1" si="639"/>
        <v>-4.0134887636273826E-3</v>
      </c>
      <c r="AX372" s="240">
        <f t="shared" ca="1" si="640"/>
        <v>-1.6747454099920449E-2</v>
      </c>
      <c r="AY372" s="240">
        <f t="shared" ca="1" si="641"/>
        <v>-2.8268102085394702E-2</v>
      </c>
      <c r="AZ372" s="240">
        <f t="shared" ca="1" si="642"/>
        <v>-3.7740786330810697E-2</v>
      </c>
      <c r="BA372" s="240">
        <f t="shared" ca="1" si="643"/>
        <v>-4.4479231054475404E-2</v>
      </c>
      <c r="BB372" s="240">
        <f t="shared" ca="1" si="644"/>
        <v>-4.7995250299766611E-2</v>
      </c>
      <c r="BC372" s="240">
        <f t="shared" ca="1" si="645"/>
        <v>-4.8034115967077552E-2</v>
      </c>
      <c r="BD372" s="240">
        <f t="shared" ca="1" si="646"/>
        <v>-4.4593012321657223E-2</v>
      </c>
      <c r="BE372" s="240">
        <f t="shared" ca="1" si="647"/>
        <v>-3.7921239987591199E-2</v>
      </c>
      <c r="BF372" s="240">
        <f t="shared" ca="1" si="648"/>
        <v>-2.85021546489935E-2</v>
      </c>
      <c r="BG372" s="240">
        <f t="shared" ca="1" si="649"/>
        <v>-1.7018148961009123E-2</v>
      </c>
      <c r="BH372" s="240">
        <f t="shared" ca="1" si="650"/>
        <v>-4.3012146565307476E-3</v>
      </c>
      <c r="BI372" s="240">
        <f t="shared" ca="1" si="651"/>
        <v>8.7273334813833398E-3</v>
      </c>
      <c r="BJ372" s="240">
        <f t="shared" ca="1" si="652"/>
        <v>2.1123604911675656E-2</v>
      </c>
      <c r="BK372" s="240">
        <f t="shared" ca="1" si="653"/>
        <v>3.198951619300066E-2</v>
      </c>
      <c r="BL372" s="240">
        <f t="shared" ca="1" si="654"/>
        <v>4.0537855214703725E-2</v>
      </c>
      <c r="BM372" s="240">
        <f t="shared" ca="1" si="655"/>
        <v>4.6149313036223959E-2</v>
      </c>
      <c r="BN372" s="240">
        <f t="shared" ca="1" si="656"/>
        <v>4.8417351499724551E-2</v>
      </c>
      <c r="BO372" s="240">
        <f t="shared" ca="1" si="657"/>
        <v>4.7177656053054975E-2</v>
      </c>
      <c r="BP372" s="240">
        <f t="shared" ca="1" si="658"/>
        <v>4.2520039988802938E-2</v>
      </c>
      <c r="BQ372" s="240">
        <f t="shared" ca="1" si="659"/>
        <v>3.4781937662691567E-2</v>
      </c>
      <c r="BR372" s="240">
        <f t="shared" ca="1" si="660"/>
        <v>2.4523958093779306E-2</v>
      </c>
      <c r="BS372" s="240">
        <f t="shared" ca="1" si="661"/>
        <v>1.2489270036018133E-2</v>
      </c>
      <c r="BT372" s="240">
        <f t="shared" ca="1" si="662"/>
        <v>-4.5023901383844239E-4</v>
      </c>
      <c r="BU372" s="240">
        <f t="shared" ca="1" si="663"/>
        <v>-1.3357129206867803E-2</v>
      </c>
      <c r="BV372" s="240">
        <f t="shared" ca="1" si="664"/>
        <v>-2.529632386079439E-2</v>
      </c>
      <c r="BW372" s="240">
        <f t="shared" ca="1" si="665"/>
        <v>-3.5402853772419654E-2</v>
      </c>
      <c r="BX372" s="240">
        <f t="shared" ca="1" si="666"/>
        <v>-4.2944522392633327E-2</v>
      </c>
      <c r="BY372" s="240">
        <f t="shared" ca="1" si="667"/>
        <v>-4.7374951905652996E-2</v>
      </c>
      <c r="BZ372" s="240">
        <f t="shared" ca="1" si="668"/>
        <v>-4.8373167137123502E-2</v>
      </c>
      <c r="CA372" s="240">
        <f t="shared" ca="1" si="669"/>
        <v>-4.5866849521311315E-2</v>
      </c>
      <c r="CB372" s="240">
        <f t="shared" ca="1" si="670"/>
        <v>-4.0037576427038243E-2</v>
      </c>
      <c r="CC372" s="240">
        <f t="shared" ca="1" si="671"/>
        <v>-3.1307666264359005E-2</v>
      </c>
      <c r="CD372" s="240">
        <f t="shared" ca="1" si="672"/>
        <v>-2.030958241596284E-2</v>
      </c>
      <c r="CE372" s="240">
        <f t="shared" ca="1" si="673"/>
        <v>-7.840112613250811E-3</v>
      </c>
      <c r="CF372" s="240">
        <f t="shared" ca="1" si="674"/>
        <v>5.1973566363786895E-3</v>
      </c>
      <c r="CG372" s="240">
        <f t="shared" ca="1" si="675"/>
        <v>1.7858288476340564E-2</v>
      </c>
      <c r="CH372" s="240">
        <f t="shared" ca="1" si="676"/>
        <v>2.9225425382756416E-2</v>
      </c>
      <c r="CI372" s="240">
        <f t="shared" ca="1" si="677"/>
        <v>3.8475242516841757E-2</v>
      </c>
      <c r="CJ372" s="240">
        <f t="shared" ca="1" si="678"/>
        <v>4.4937610344057966E-2</v>
      </c>
      <c r="CK372" s="240">
        <f t="shared" ca="1" si="679"/>
        <v>4.8144344090447537E-2</v>
      </c>
      <c r="CL372" s="240">
        <f t="shared" ca="1" si="680"/>
        <v>4.7863122731528956E-2</v>
      </c>
      <c r="CM372" s="240">
        <f t="shared" ca="1" si="681"/>
        <v>4.4114320155307002E-2</v>
      </c>
      <c r="CN372" s="240">
        <f t="shared" ca="1" si="682"/>
        <v>3.716952911751556E-2</v>
      </c>
      <c r="CO372" s="240">
        <f t="shared" ca="1" si="683"/>
        <v>2.753188492538939E-2</v>
      </c>
      <c r="CP372" s="240">
        <f t="shared" ca="1" si="684"/>
        <v>1.5899614357133565E-2</v>
      </c>
      <c r="CQ372" s="240">
        <f t="shared" ca="1" si="685"/>
        <v>3.1154506201763708E-3</v>
      </c>
      <c r="CR372" s="240">
        <f t="shared" ca="1" si="686"/>
        <v>-9.894420873346476E-3</v>
      </c>
      <c r="CS372" s="240">
        <f t="shared" ca="1" si="687"/>
        <v>-2.2187462665452663E-2</v>
      </c>
      <c r="CT372" s="240">
        <f t="shared" ca="1" si="688"/>
        <v>-3.2873070082039865E-2</v>
      </c>
      <c r="CU372" s="240">
        <f t="shared" ca="1" si="689"/>
        <v>-4.1177093643119653E-2</v>
      </c>
      <c r="CV372" s="240">
        <f t="shared" ca="1" si="690"/>
        <v>-4.6497924542472695E-2</v>
      </c>
      <c r="CW372" s="240">
        <f t="shared" ca="1" si="691"/>
        <v>-4.845007992327547E-2</v>
      </c>
      <c r="CX372" s="240">
        <f t="shared" ca="1" si="692"/>
        <v>-4.6892130289385422E-2</v>
      </c>
      <c r="CY372" s="240">
        <f t="shared" ca="1" si="693"/>
        <v>-4.1936945770866652E-2</v>
      </c>
      <c r="CZ372" s="240">
        <f t="shared" ca="1" si="694"/>
        <v>-3.3943518923659731E-2</v>
      </c>
      <c r="DA372" s="240">
        <f t="shared" ca="1" si="695"/>
        <v>-2.3490956484129029E-2</v>
      </c>
      <c r="DB372" s="240">
        <f t="shared" ca="1" si="696"/>
        <v>-1.1336524320431769E-2</v>
      </c>
      <c r="DC372" s="240">
        <f t="shared" ca="1" si="697"/>
        <v>1.6392148654489173E-3</v>
      </c>
      <c r="DD372" s="240">
        <f t="shared" ca="1" si="698"/>
        <v>1.4496196428463285E-2</v>
      </c>
      <c r="DE372" s="240">
        <f t="shared" ca="1" si="699"/>
        <v>2.6302959460195591E-2</v>
      </c>
      <c r="DF372" s="240">
        <f t="shared" ca="1" si="700"/>
        <v>3.6204129146185218E-2</v>
      </c>
      <c r="DG372" s="240">
        <f t="shared" ca="1" si="701"/>
        <v>4.3482386847925228E-2</v>
      </c>
      <c r="DH372" s="240">
        <f t="shared" ca="1" si="702"/>
        <v>4.7610438309192288E-2</v>
      </c>
      <c r="DI372" s="240">
        <f t="shared" ca="1" si="703"/>
        <v>4.828921500093445E-2</v>
      </c>
      <c r="DJ372" s="240">
        <f t="shared" ca="1" si="704"/>
        <v>4.5469540998709194E-2</v>
      </c>
      <c r="DK372" s="240">
        <f t="shared" ca="1" si="705"/>
        <v>3.9355695673586349E-2</v>
      </c>
      <c r="DL372" s="240">
        <f t="shared" ca="1" si="706"/>
        <v>3.0390614087154148E-2</v>
      </c>
      <c r="DM372" s="240">
        <f t="shared" ca="1" si="707"/>
        <v>1.9223797290463449E-2</v>
      </c>
      <c r="DN372" s="240">
        <f t="shared" ca="1" si="708"/>
        <v>6.6642573573496462E-3</v>
      </c>
      <c r="DO372" s="240">
        <f t="shared" ca="1" si="709"/>
        <v>-6.3780938158339365E-3</v>
      </c>
      <c r="DP372" s="240">
        <f t="shared" ca="1" si="710"/>
        <v>-1.8958365687546955E-2</v>
      </c>
      <c r="DQ372" s="240">
        <f t="shared" ca="1" si="711"/>
        <v>-3.0165144376676591E-2</v>
      </c>
      <c r="DR372" s="240">
        <f t="shared" ca="1" si="712"/>
        <v>-3.9186522655462651E-2</v>
      </c>
      <c r="DS372" s="240">
        <f t="shared" ca="1" si="713"/>
        <v>-4.5368920897494745E-2</v>
      </c>
      <c r="DT372" s="240">
        <f t="shared" ca="1" si="714"/>
        <v>-4.8264437528481349E-2</v>
      </c>
      <c r="DU372" s="240">
        <f t="shared" ca="1" si="715"/>
        <v>-4.7663298540564336E-2</v>
      </c>
      <c r="DV372" s="240">
        <f t="shared" ca="1" si="716"/>
        <v>-4.3609055172035907E-2</v>
      </c>
      <c r="DW372" s="240">
        <f t="shared" ca="1" si="717"/>
        <v>-3.6395428712957749E-2</v>
      </c>
      <c r="DX372" s="240">
        <f t="shared" ca="1" si="718"/>
        <v>-2.654503102378971E-2</v>
      </c>
      <c r="DY372" s="240">
        <f t="shared" ca="1" si="719"/>
        <v>-1.4771502420094146E-2</v>
      </c>
      <c r="DZ372" s="240">
        <f t="shared" ca="1" si="720"/>
        <v>-1.9278099528626004E-3</v>
      </c>
      <c r="EA372" s="240">
        <f t="shared" ca="1" si="721"/>
        <v>1.1055548236151732E-2</v>
      </c>
      <c r="EB372" s="240">
        <f t="shared" ca="1" si="722"/>
        <v>2.3237955521362656E-2</v>
      </c>
      <c r="EC372" s="240">
        <f t="shared" ca="1" si="723"/>
        <v>3.3736822462864913E-2</v>
      </c>
      <c r="ED372" s="240">
        <f t="shared" ca="1" si="724"/>
        <v>4.1791528530035683E-2</v>
      </c>
      <c r="EE372" s="240">
        <f t="shared" ca="1" si="725"/>
        <v>4.6818527437646425E-2</v>
      </c>
      <c r="EF372" s="240">
        <f t="shared" ca="1" si="726"/>
        <v>4.8453623830345786E-2</v>
      </c>
      <c r="EG372" s="240">
        <f t="shared" ca="1" si="727"/>
        <v>4.6578358459839236E-2</v>
      </c>
      <c r="EH372" s="240">
        <f t="shared" ca="1" si="728"/>
        <v>4.1328590304921413E-2</v>
      </c>
      <c r="EI372" s="240">
        <f t="shared" ca="1" si="729"/>
        <v>3.3084653878058208E-2</v>
      </c>
      <c r="EJ372" s="240">
        <f t="shared" ca="1" si="730"/>
        <v>2.2443804800676155E-2</v>
      </c>
      <c r="EK372" s="240">
        <f t="shared" ca="1" si="731"/>
        <v>1.0176949906494728E-2</v>
      </c>
      <c r="EL372" s="240">
        <f t="shared" ca="1" si="732"/>
        <v>-2.8272033153186327E-3</v>
      </c>
      <c r="EM372" s="240">
        <f t="shared" ca="1" si="733"/>
        <v>-1.5626531683377964E-2</v>
      </c>
      <c r="EN372" s="240">
        <f t="shared" ca="1" si="734"/>
        <v>-2.729375114034898E-2</v>
      </c>
      <c r="EO372" s="240">
        <f t="shared" ca="1" si="735"/>
        <v>-3.6983596506312715E-2</v>
      </c>
      <c r="EP372" s="240">
        <f t="shared" ca="1" si="736"/>
        <v>-4.3994059139291102E-2</v>
      </c>
      <c r="EQ372" s="240">
        <f t="shared" ca="1" si="737"/>
        <v>-4.7817245964963083E-2</v>
      </c>
      <c r="ER372" s="240">
        <f t="shared" ca="1" si="738"/>
        <v>-4.8176175247278887E-2</v>
      </c>
      <c r="ES372" s="240">
        <f t="shared" ca="1" si="739"/>
        <v>-4.5044843324825098E-2</v>
      </c>
      <c r="ET372" s="240">
        <f t="shared" ca="1" si="740"/>
        <v>-3.8650108520664958E-2</v>
      </c>
      <c r="EU372" s="240">
        <f t="shared" ca="1" si="741"/>
        <v>-2.9455255740401452E-2</v>
      </c>
      <c r="EV372" s="240">
        <f t="shared" ca="1" si="742"/>
        <v>-1.8126432468300365E-2</v>
      </c>
      <c r="EW372" s="240">
        <f t="shared" ca="1" si="743"/>
        <v>-5.4843878020090497E-3</v>
      </c>
      <c r="EX372" s="240">
        <f t="shared" ca="1" si="744"/>
        <v>7.5549890700668081E-3</v>
      </c>
      <c r="EY372" s="240">
        <f t="shared" ca="1" si="745"/>
        <v>2.0047023088162121E-2</v>
      </c>
      <c r="EZ372" s="240">
        <f t="shared" ca="1" si="746"/>
        <v>3.1086693015571664E-2</v>
      </c>
      <c r="FA372" s="240">
        <f t="shared" ca="1" si="747"/>
        <v>3.9874198298114352E-2</v>
      </c>
      <c r="FB372" s="240">
        <f t="shared" ca="1" si="748"/>
        <v>4.5772902909436093E-2</v>
      </c>
      <c r="FC372" s="240">
        <f t="shared" ca="1" si="749"/>
        <v>4.8355458274071575E-2</v>
      </c>
      <c r="FD372" s="240">
        <f t="shared" ca="1" si="750"/>
        <v>4.743476376080441E-2</v>
      </c>
      <c r="FE372" s="240">
        <f t="shared" ca="1" si="751"/>
        <v>4.3077521724576774E-2</v>
      </c>
      <c r="FF372" s="240">
        <f t="shared" ca="1" si="752"/>
        <v>3.5599405063055992E-2</v>
      </c>
      <c r="FG372" s="240">
        <f t="shared" ca="1" si="753"/>
        <v>2.5542187388083948E-2</v>
      </c>
      <c r="FH372" s="240">
        <f t="shared" ca="1" si="754"/>
        <v>1.3634492682338916E-2</v>
      </c>
      <c r="FI372" s="240">
        <f t="shared" ca="1" si="755"/>
        <v>7.3900804491867922E-4</v>
      </c>
      <c r="FJ372" s="240">
        <f t="shared" ca="1" si="756"/>
        <v>-1.2210016150093105E-2</v>
      </c>
      <c r="FK372" s="240">
        <f t="shared" ca="1" si="757"/>
        <v>-2.4274450701789713E-2</v>
      </c>
      <c r="FL372" s="240">
        <f t="shared" ca="1" si="758"/>
        <v>-3.4580253043339386E-2</v>
      </c>
      <c r="FM372" s="240">
        <f t="shared" ca="1" si="759"/>
        <v>-4.2380789762851118E-2</v>
      </c>
      <c r="FN372" s="240">
        <f t="shared" ca="1" si="760"/>
        <v>-4.7110928602549229E-2</v>
      </c>
      <c r="FO372" s="240">
        <f t="shared" ca="1" si="761"/>
        <v>-4.8427981086218388E-2</v>
      </c>
      <c r="FP372" s="240">
        <f t="shared" ca="1" si="762"/>
        <v>-4.623652956883384E-2</v>
      </c>
      <c r="FQ372" s="240">
        <f t="shared" ca="1" si="763"/>
        <v>-4.0695340041552022E-2</v>
      </c>
      <c r="FR372" s="240">
        <f t="shared" ca="1" si="764"/>
        <v>-3.220585987407544E-2</v>
      </c>
      <c r="FS372" s="240">
        <f t="shared" ca="1" si="765"/>
        <v>-2.1383133808439269E-2</v>
      </c>
      <c r="FT372" s="240">
        <f t="shared" ca="1" si="766"/>
        <v>-9.0112452784746801E-3</v>
      </c>
      <c r="FU372" s="240">
        <f t="shared" ca="1" si="767"/>
        <v>4.0134887636271432E-3</v>
      </c>
      <c r="FV372" s="240">
        <f t="shared" ca="1" si="768"/>
        <v>1.6747454099920227E-2</v>
      </c>
      <c r="FW372" s="240">
        <f t="shared" ca="1" si="769"/>
        <v>2.8268102085394511E-2</v>
      </c>
      <c r="FX372" s="240">
        <f t="shared" ca="1" si="770"/>
        <v>3.7740786330810551E-2</v>
      </c>
      <c r="FY372" s="240">
        <f t="shared" ca="1" si="771"/>
        <v>4.4479231054475307E-2</v>
      </c>
      <c r="FZ372" s="240">
        <f t="shared" ca="1" si="772"/>
        <v>4.7995250299766583E-2</v>
      </c>
      <c r="GA372" s="240">
        <f t="shared" ca="1" si="773"/>
        <v>4.803411596707758E-2</v>
      </c>
      <c r="GB372" s="240">
        <f t="shared" ca="1" si="774"/>
        <v>4.4593012321657313E-2</v>
      </c>
      <c r="GC372" s="240">
        <f t="shared" ca="1" si="775"/>
        <v>3.7921239987591344E-2</v>
      </c>
      <c r="GD372" s="240">
        <f t="shared" ca="1" si="776"/>
        <v>2.850215464899369E-2</v>
      </c>
      <c r="GE372" s="240">
        <f t="shared" ca="1" si="777"/>
        <v>1.7018148961009345E-2</v>
      </c>
      <c r="GF372" s="240">
        <f t="shared" ca="1" si="778"/>
        <v>4.3012146565309869E-3</v>
      </c>
      <c r="GG372" s="240">
        <f t="shared" ca="1" si="779"/>
        <v>-8.7273334813831073E-3</v>
      </c>
      <c r="GH372" s="240">
        <f t="shared" ca="1" si="780"/>
        <v>-2.1123604911675448E-2</v>
      </c>
      <c r="GI372" s="240">
        <f t="shared" ca="1" si="781"/>
        <v>-3.1989516193000486E-2</v>
      </c>
      <c r="GJ372" s="240">
        <f t="shared" ca="1" si="782"/>
        <v>-4.0537855214703593E-2</v>
      </c>
      <c r="GK372" s="240">
        <f t="shared" ca="1" si="783"/>
        <v>-4.6149313036223889E-2</v>
      </c>
      <c r="GL372" s="240">
        <f t="shared" ca="1" si="784"/>
        <v>-4.8417351499724537E-2</v>
      </c>
      <c r="GM372" s="240">
        <f t="shared" ca="1" si="785"/>
        <v>-4.7177656053055031E-2</v>
      </c>
      <c r="GN372" s="240">
        <f t="shared" ca="1" si="786"/>
        <v>-4.2520039988803049E-2</v>
      </c>
      <c r="GO372" s="240">
        <f t="shared" ca="1" si="787"/>
        <v>-3.4781937662691734E-2</v>
      </c>
      <c r="GP372" s="240">
        <f t="shared" ca="1" si="788"/>
        <v>-2.452395809377951E-2</v>
      </c>
      <c r="GQ372" s="240">
        <f t="shared" ca="1" si="789"/>
        <v>-1.2489270036018366E-2</v>
      </c>
      <c r="GR372" s="240">
        <f t="shared" ca="1" si="790"/>
        <v>4.5023901383820647E-4</v>
      </c>
      <c r="GS372" s="240">
        <f t="shared" ca="1" si="791"/>
        <v>1.3357129206867574E-2</v>
      </c>
      <c r="GT372" s="240">
        <f t="shared" ca="1" si="792"/>
        <v>2.5296323860794188E-2</v>
      </c>
      <c r="GU372" s="240">
        <f t="shared" ca="1" si="793"/>
        <v>3.5402853772419487E-2</v>
      </c>
      <c r="GV372" s="240">
        <f t="shared" ca="1" si="794"/>
        <v>4.2944522392633223E-2</v>
      </c>
      <c r="GW372" s="240">
        <f t="shared" ca="1" si="795"/>
        <v>4.737495190565294E-2</v>
      </c>
      <c r="GX372" s="240">
        <f t="shared" ca="1" si="796"/>
        <v>4.8373167137123516E-2</v>
      </c>
      <c r="GY372" s="240">
        <f t="shared" ca="1" si="797"/>
        <v>4.5866849521311398E-2</v>
      </c>
      <c r="GZ372" s="240">
        <f t="shared" ca="1" si="798"/>
        <v>4.0037576427038375E-2</v>
      </c>
      <c r="HA372" s="240">
        <f t="shared" ca="1" si="799"/>
        <v>3.1307666264359185E-2</v>
      </c>
      <c r="HB372" s="240">
        <f t="shared" ca="1" si="800"/>
        <v>2.0309582415963055E-2</v>
      </c>
      <c r="HC372" s="240">
        <f t="shared" ca="1" si="801"/>
        <v>7.8401126132510469E-3</v>
      </c>
      <c r="HD372" s="240">
        <f t="shared" ca="1" si="802"/>
        <v>-5.1973566363784605E-3</v>
      </c>
      <c r="HE372" s="240">
        <f t="shared" ca="1" si="803"/>
        <v>-1.7858288476340346E-2</v>
      </c>
      <c r="HF372" s="240">
        <f t="shared" ca="1" si="804"/>
        <v>-2.9225425382756222E-2</v>
      </c>
      <c r="HG372" s="240">
        <f t="shared" ca="1" si="805"/>
        <v>-3.8475242516841611E-2</v>
      </c>
      <c r="HH372" s="240">
        <f t="shared" ca="1" si="806"/>
        <v>-4.4937610344057868E-2</v>
      </c>
      <c r="HI372" s="240">
        <f t="shared" ca="1" si="807"/>
        <v>-4.8144344090447509E-2</v>
      </c>
      <c r="HJ372" s="240">
        <f t="shared" ca="1" si="808"/>
        <v>-4.7863122731528998E-2</v>
      </c>
      <c r="HK372" s="240">
        <f t="shared" ca="1" si="809"/>
        <v>-4.4114320155307099E-2</v>
      </c>
      <c r="HL372" s="240">
        <f t="shared" ca="1" si="810"/>
        <v>-3.7169529117515712E-2</v>
      </c>
      <c r="HM372" s="240">
        <f t="shared" ca="1" si="811"/>
        <v>-2.7531884925389587E-2</v>
      </c>
      <c r="HN372" s="240">
        <f t="shared" ca="1" si="812"/>
        <v>-1.5899614357133787E-2</v>
      </c>
      <c r="HO372" s="240">
        <f t="shared" ca="1" si="813"/>
        <v>-3.1154506201766102E-3</v>
      </c>
      <c r="HP372" s="240">
        <f t="shared" ca="1" si="814"/>
        <v>9.8944208733462435E-3</v>
      </c>
      <c r="HQ372" s="240">
        <f t="shared" ca="1" si="815"/>
        <v>2.2187462665452452E-2</v>
      </c>
      <c r="HR372" s="240">
        <f t="shared" ca="1" si="816"/>
        <v>3.2873070082039685E-2</v>
      </c>
      <c r="HS372" s="240">
        <f t="shared" ca="1" si="817"/>
        <v>4.1177093643119528E-2</v>
      </c>
      <c r="HT372" s="240">
        <f t="shared" ca="1" si="818"/>
        <v>4.6497924542472632E-2</v>
      </c>
      <c r="HU372" s="240">
        <f t="shared" ca="1" si="819"/>
        <v>4.8450079923275463E-2</v>
      </c>
      <c r="HV372" s="240">
        <f t="shared" ca="1" si="820"/>
        <v>4.6892130289385478E-2</v>
      </c>
      <c r="HW372" s="240">
        <f t="shared" ca="1" si="821"/>
        <v>4.1936945770866776E-2</v>
      </c>
      <c r="HX372" s="240">
        <f t="shared" ca="1" si="822"/>
        <v>3.3943518923659904E-2</v>
      </c>
      <c r="HY372" s="240">
        <f t="shared" ca="1" si="823"/>
        <v>2.3490956484129237E-2</v>
      </c>
      <c r="HZ372" s="240">
        <f t="shared" ca="1" si="824"/>
        <v>1.1336524320432004E-2</v>
      </c>
      <c r="IA372" s="240">
        <f t="shared" ca="1" si="825"/>
        <v>-1.6392148654486779E-3</v>
      </c>
      <c r="IB372" s="240">
        <f t="shared" ca="1" si="826"/>
        <v>-1.4496196428463066E-2</v>
      </c>
      <c r="IC372" s="240">
        <f t="shared" ca="1" si="827"/>
        <v>-2.6302959460195396E-2</v>
      </c>
      <c r="ID372" s="240">
        <f t="shared" ca="1" si="828"/>
        <v>-3.6204129146185066E-2</v>
      </c>
      <c r="IE372" s="240">
        <f t="shared" ca="1" si="829"/>
        <v>-2.9590477962277376E-2</v>
      </c>
      <c r="IF372" s="240">
        <f t="shared" ca="1" si="830"/>
        <v>-4.7610438309192246E-2</v>
      </c>
      <c r="IG372" s="240">
        <f t="shared" ca="1" si="831"/>
        <v>-4.8289215000934471E-2</v>
      </c>
      <c r="IH372" s="240">
        <f t="shared" ca="1" si="832"/>
        <v>-4.5469540998709271E-2</v>
      </c>
      <c r="II372" s="240">
        <f t="shared" ca="1" si="833"/>
        <v>-3.9355695673586502E-2</v>
      </c>
      <c r="IJ372" s="240">
        <f t="shared" ca="1" si="834"/>
        <v>-3.0390614087154339E-2</v>
      </c>
      <c r="IK372" s="240">
        <f t="shared" ca="1" si="835"/>
        <v>-1.9223797290463668E-2</v>
      </c>
      <c r="IL372" s="240">
        <f t="shared" ca="1" si="836"/>
        <v>-6.6642573573498821E-3</v>
      </c>
      <c r="IM372" s="240">
        <f t="shared" ca="1" si="837"/>
        <v>6.378093815833704E-3</v>
      </c>
      <c r="IN372" s="240">
        <f t="shared" ca="1" si="838"/>
        <v>1.8958365687546736E-2</v>
      </c>
      <c r="IO372" s="240">
        <f t="shared" ca="1" si="839"/>
        <v>3.0165144376676403E-2</v>
      </c>
      <c r="IP372" s="240">
        <f t="shared" ca="1" si="840"/>
        <v>3.9186522655462512E-2</v>
      </c>
      <c r="IQ372" s="240">
        <f t="shared" ca="1" si="841"/>
        <v>4.5368920897494662E-2</v>
      </c>
      <c r="IR372" s="240">
        <f t="shared" ca="1" si="842"/>
        <v>4.8264437528481328E-2</v>
      </c>
      <c r="IS372" s="240">
        <f t="shared" ca="1" si="843"/>
        <v>4.7663298540564378E-2</v>
      </c>
      <c r="IT372" s="240">
        <f t="shared" ca="1" si="844"/>
        <v>4.3609055172036004E-2</v>
      </c>
      <c r="IU372" s="240">
        <f t="shared" ca="1" si="845"/>
        <v>3.6395428712957902E-2</v>
      </c>
      <c r="IV372" s="240">
        <f t="shared" ca="1" si="846"/>
        <v>2.6545031023789911E-2</v>
      </c>
      <c r="IW372" s="240">
        <f t="shared" ca="1" si="847"/>
        <v>1.4771502420094373E-2</v>
      </c>
      <c r="IX372" s="240">
        <f t="shared" ca="1" si="848"/>
        <v>1.9278099528628363E-3</v>
      </c>
      <c r="IY372" s="240">
        <f t="shared" ca="1" si="849"/>
        <v>-1.10555482361515E-2</v>
      </c>
      <c r="IZ372" s="240">
        <f t="shared" ca="1" si="850"/>
        <v>-2.3237955521362447E-2</v>
      </c>
      <c r="JA372" s="240">
        <f t="shared" ca="1" si="851"/>
        <v>-3.3736822462864746E-2</v>
      </c>
      <c r="JB372" s="240">
        <f t="shared" ca="1" si="852"/>
        <v>-4.1791528530035559E-2</v>
      </c>
    </row>
    <row r="373" spans="2:262">
      <c r="B373" s="248">
        <v>12</v>
      </c>
      <c r="C373" s="247">
        <f t="shared" si="853"/>
        <v>2.3437499999999996E-4</v>
      </c>
      <c r="D373" s="244">
        <f t="shared" ca="1" si="597"/>
        <v>80.241269187693192</v>
      </c>
      <c r="E373" s="243">
        <f ca="1">R361</f>
        <v>0.24126918769319289</v>
      </c>
      <c r="F373" s="242">
        <v>12</v>
      </c>
      <c r="G373" s="240">
        <f t="shared" ca="1" si="854"/>
        <v>-3.1144315767933496E-3</v>
      </c>
      <c r="H373" s="240">
        <f t="shared" ca="1" si="598"/>
        <v>-3.2554418365742617E-3</v>
      </c>
      <c r="I373" s="240">
        <f t="shared" ca="1" si="599"/>
        <v>-3.1160956313027554E-3</v>
      </c>
      <c r="J373" s="240">
        <f t="shared" ca="1" si="600"/>
        <v>-2.7083933626107946E-3</v>
      </c>
      <c r="K373" s="240">
        <f t="shared" ca="1" si="601"/>
        <v>-2.0674460761205644E-3</v>
      </c>
      <c r="L373" s="240">
        <f t="shared" ca="1" si="602"/>
        <v>-1.2484517217713068E-3</v>
      </c>
      <c r="M373" s="240">
        <f t="shared" ca="1" si="603"/>
        <v>-3.2194154343401227E-4</v>
      </c>
      <c r="N373" s="240">
        <f t="shared" ca="1" si="604"/>
        <v>6.3229402445152765E-4</v>
      </c>
      <c r="O373" s="240">
        <f t="shared" ca="1" si="605"/>
        <v>1.5320768555142407E-3</v>
      </c>
      <c r="P373" s="240">
        <f t="shared" ca="1" si="606"/>
        <v>2.2999182565151617E-3</v>
      </c>
      <c r="Q373" s="240">
        <f t="shared" ca="1" si="607"/>
        <v>2.8696922415782705E-3</v>
      </c>
      <c r="R373" s="240">
        <f t="shared" ca="1" si="608"/>
        <v>3.192330257692888E-3</v>
      </c>
      <c r="S373" s="240">
        <f t="shared" ca="1" si="609"/>
        <v>3.2400469355511716E-3</v>
      </c>
      <c r="T373" s="240">
        <f t="shared" ca="1" si="610"/>
        <v>3.008732946896017E-3</v>
      </c>
      <c r="U373" s="241">
        <f t="shared" ca="1" si="611"/>
        <v>2.5183088971112945E-3</v>
      </c>
      <c r="V373" s="240">
        <f t="shared" ca="1" si="612"/>
        <v>1.8110097760621643E-3</v>
      </c>
      <c r="W373" s="240">
        <f t="shared" ca="1" si="613"/>
        <v>9.4774770912718588E-4</v>
      </c>
      <c r="X373" s="240">
        <f t="shared" ca="1" si="614"/>
        <v>2.8662458610374981E-6</v>
      </c>
      <c r="Y373" s="240">
        <f t="shared" ca="1" si="615"/>
        <v>-9.4226205657408127E-4</v>
      </c>
      <c r="Z373" s="240">
        <f t="shared" ca="1" si="616"/>
        <v>-1.806243383392483E-3</v>
      </c>
      <c r="AA373" s="240">
        <f t="shared" ca="1" si="617"/>
        <v>-2.5146722428612883E-3</v>
      </c>
      <c r="AB373" s="240">
        <f t="shared" ca="1" si="618"/>
        <v>-3.0065392172878101E-3</v>
      </c>
      <c r="AC373" s="240">
        <f t="shared" ca="1" si="619"/>
        <v>-3.2394850531056109E-3</v>
      </c>
      <c r="AD373" s="240">
        <f t="shared" ca="1" si="620"/>
        <v>-3.1934486113489018E-3</v>
      </c>
      <c r="AE373" s="240">
        <f t="shared" ca="1" si="621"/>
        <v>-2.8723945194699379E-3</v>
      </c>
      <c r="AF373" s="240">
        <f t="shared" ca="1" si="622"/>
        <v>-2.3039717402849368E-3</v>
      </c>
      <c r="AG373" s="240">
        <f t="shared" ca="1" si="623"/>
        <v>-1.5371324618616397E-3</v>
      </c>
      <c r="AH373" s="240">
        <f t="shared" ca="1" si="624"/>
        <v>-6.3791636795256933E-4</v>
      </c>
      <c r="AI373" s="240">
        <f t="shared" ca="1" si="625"/>
        <v>3.1623665522642836E-4</v>
      </c>
      <c r="AJ373" s="240">
        <f t="shared" ca="1" si="626"/>
        <v>1.2431555899989934E-3</v>
      </c>
      <c r="AK373" s="240">
        <f t="shared" ca="1" si="627"/>
        <v>2.0630148000955837E-3</v>
      </c>
      <c r="AL373" s="240">
        <f t="shared" ca="1" si="628"/>
        <v>2.705208560848979E-3</v>
      </c>
      <c r="AM373" s="240">
        <f t="shared" ca="1" si="629"/>
        <v>3.11443157679335E-3</v>
      </c>
      <c r="AN373" s="240">
        <f t="shared" ca="1" si="630"/>
        <v>3.2554418365742617E-3</v>
      </c>
      <c r="AO373" s="240">
        <f t="shared" ca="1" si="631"/>
        <v>3.116095631302755E-3</v>
      </c>
      <c r="AP373" s="240">
        <f t="shared" ca="1" si="632"/>
        <v>2.7083933626107959E-3</v>
      </c>
      <c r="AQ373" s="240">
        <f t="shared" ca="1" si="633"/>
        <v>2.0674460761205644E-3</v>
      </c>
      <c r="AR373" s="240">
        <f t="shared" ca="1" si="634"/>
        <v>1.2484517217713096E-3</v>
      </c>
      <c r="AS373" s="240">
        <f t="shared" ca="1" si="635"/>
        <v>3.2194154343401335E-4</v>
      </c>
      <c r="AT373" s="240">
        <f t="shared" ca="1" si="636"/>
        <v>-6.3229402445152353E-4</v>
      </c>
      <c r="AU373" s="240">
        <f t="shared" ca="1" si="637"/>
        <v>-1.5320768555142398E-3</v>
      </c>
      <c r="AV373" s="240">
        <f t="shared" ca="1" si="638"/>
        <v>-2.2999182565151626E-3</v>
      </c>
      <c r="AW373" s="240">
        <f t="shared" ca="1" si="639"/>
        <v>-2.8696922415782692E-3</v>
      </c>
      <c r="AX373" s="240">
        <f t="shared" ca="1" si="640"/>
        <v>-3.1923302576928876E-3</v>
      </c>
      <c r="AY373" s="240">
        <f t="shared" ca="1" si="641"/>
        <v>-3.240046935551172E-3</v>
      </c>
      <c r="AZ373" s="240">
        <f t="shared" ca="1" si="642"/>
        <v>-3.0087329468960174E-3</v>
      </c>
      <c r="BA373" s="240">
        <f t="shared" ca="1" si="643"/>
        <v>-2.5183088971112971E-3</v>
      </c>
      <c r="BB373" s="240">
        <f t="shared" ca="1" si="644"/>
        <v>-1.8110097760621654E-3</v>
      </c>
      <c r="BC373" s="240">
        <f t="shared" ca="1" si="645"/>
        <v>-9.4774770912718425E-4</v>
      </c>
      <c r="BD373" s="240">
        <f t="shared" ca="1" si="646"/>
        <v>-2.8662458610387992E-6</v>
      </c>
      <c r="BE373" s="240">
        <f t="shared" ca="1" si="647"/>
        <v>9.4226205657408279E-4</v>
      </c>
      <c r="BF373" s="240">
        <f t="shared" ca="1" si="648"/>
        <v>1.8062433833924822E-3</v>
      </c>
      <c r="BG373" s="240">
        <f t="shared" ca="1" si="649"/>
        <v>2.5146722428612874E-3</v>
      </c>
      <c r="BH373" s="240">
        <f t="shared" ca="1" si="650"/>
        <v>3.0065392172878083E-3</v>
      </c>
      <c r="BI373" s="240">
        <f t="shared" ca="1" si="651"/>
        <v>3.2394850531056105E-3</v>
      </c>
      <c r="BJ373" s="240">
        <f t="shared" ca="1" si="652"/>
        <v>3.1934486113489014E-3</v>
      </c>
      <c r="BK373" s="240">
        <f t="shared" ca="1" si="653"/>
        <v>2.8723945194699388E-3</v>
      </c>
      <c r="BL373" s="240">
        <f t="shared" ca="1" si="654"/>
        <v>2.3039717402849394E-3</v>
      </c>
      <c r="BM373" s="240">
        <f t="shared" ca="1" si="655"/>
        <v>1.5371324618616358E-3</v>
      </c>
      <c r="BN373" s="240">
        <f t="shared" ca="1" si="656"/>
        <v>6.3791636795257041E-4</v>
      </c>
      <c r="BO373" s="240">
        <f t="shared" ca="1" si="657"/>
        <v>-3.1623665522642706E-4</v>
      </c>
      <c r="BP373" s="240">
        <f t="shared" ca="1" si="658"/>
        <v>-1.2431555899989871E-3</v>
      </c>
      <c r="BQ373" s="240">
        <f t="shared" ca="1" si="659"/>
        <v>-2.0630148000955876E-3</v>
      </c>
      <c r="BR373" s="240">
        <f t="shared" ca="1" si="660"/>
        <v>-2.7052085608489785E-3</v>
      </c>
      <c r="BS373" s="240">
        <f t="shared" ca="1" si="661"/>
        <v>-3.1144315767933483E-3</v>
      </c>
      <c r="BT373" s="240">
        <f t="shared" ca="1" si="662"/>
        <v>-3.2554418365742617E-3</v>
      </c>
      <c r="BU373" s="240">
        <f t="shared" ca="1" si="663"/>
        <v>-3.1160956313027559E-3</v>
      </c>
      <c r="BV373" s="240">
        <f t="shared" ca="1" si="664"/>
        <v>-2.7083933626107963E-3</v>
      </c>
      <c r="BW373" s="240">
        <f t="shared" ca="1" si="665"/>
        <v>-2.06744607612057E-3</v>
      </c>
      <c r="BX373" s="240">
        <f t="shared" ca="1" si="666"/>
        <v>-1.2484517217713057E-3</v>
      </c>
      <c r="BY373" s="240">
        <f t="shared" ca="1" si="667"/>
        <v>-3.2194154343401487E-4</v>
      </c>
      <c r="BZ373" s="240">
        <f t="shared" ca="1" si="668"/>
        <v>6.3229402445152245E-4</v>
      </c>
      <c r="CA373" s="240">
        <f t="shared" ca="1" si="669"/>
        <v>1.5320768555142437E-3</v>
      </c>
      <c r="CB373" s="240">
        <f t="shared" ca="1" si="670"/>
        <v>2.2999182565151617E-3</v>
      </c>
      <c r="CC373" s="240">
        <f t="shared" ca="1" si="671"/>
        <v>2.8696922415782683E-3</v>
      </c>
      <c r="CD373" s="240">
        <f t="shared" ca="1" si="672"/>
        <v>3.1923302576928863E-3</v>
      </c>
      <c r="CE373" s="240">
        <f t="shared" ca="1" si="673"/>
        <v>3.2400469355511712E-3</v>
      </c>
      <c r="CF373" s="240">
        <f t="shared" ca="1" si="674"/>
        <v>3.0087329468960183E-3</v>
      </c>
      <c r="CG373" s="240">
        <f t="shared" ca="1" si="675"/>
        <v>2.5183088971112979E-3</v>
      </c>
      <c r="CH373" s="240">
        <f t="shared" ca="1" si="676"/>
        <v>1.8110097760621713E-3</v>
      </c>
      <c r="CI373" s="240">
        <f t="shared" ca="1" si="677"/>
        <v>9.4774770912718544E-4</v>
      </c>
      <c r="CJ373" s="240">
        <f t="shared" ca="1" si="678"/>
        <v>2.8662458610398834E-6</v>
      </c>
      <c r="CK373" s="240">
        <f t="shared" ca="1" si="679"/>
        <v>-9.4226205657407585E-4</v>
      </c>
      <c r="CL373" s="240">
        <f t="shared" ca="1" si="680"/>
        <v>-1.8062433833924856E-3</v>
      </c>
      <c r="CM373" s="240">
        <f t="shared" ca="1" si="681"/>
        <v>-2.5146722428612866E-3</v>
      </c>
      <c r="CN373" s="240">
        <f t="shared" ca="1" si="682"/>
        <v>-3.0065392172878079E-3</v>
      </c>
      <c r="CO373" s="240">
        <f t="shared" ca="1" si="683"/>
        <v>-3.2394850531056105E-3</v>
      </c>
      <c r="CP373" s="240">
        <f t="shared" ca="1" si="684"/>
        <v>-3.1934486113489018E-3</v>
      </c>
      <c r="CQ373" s="240">
        <f t="shared" ca="1" si="685"/>
        <v>-2.8723945194699388E-3</v>
      </c>
      <c r="CR373" s="240">
        <f t="shared" ca="1" si="686"/>
        <v>-2.3039717402849403E-3</v>
      </c>
      <c r="CS373" s="240">
        <f t="shared" ca="1" si="687"/>
        <v>-1.5371324618616367E-3</v>
      </c>
      <c r="CT373" s="240">
        <f t="shared" ca="1" si="688"/>
        <v>-6.379163679525715E-4</v>
      </c>
      <c r="CU373" s="240">
        <f t="shared" ca="1" si="689"/>
        <v>3.1623665522642597E-4</v>
      </c>
      <c r="CV373" s="240">
        <f t="shared" ca="1" si="690"/>
        <v>1.2431555899989856E-3</v>
      </c>
      <c r="CW373" s="240">
        <f t="shared" ca="1" si="691"/>
        <v>2.0630148000955867E-3</v>
      </c>
      <c r="CX373" s="240">
        <f t="shared" ca="1" si="692"/>
        <v>2.7052085608489777E-3</v>
      </c>
      <c r="CY373" s="240">
        <f t="shared" ca="1" si="693"/>
        <v>3.1144315767933474E-3</v>
      </c>
      <c r="CZ373" s="240">
        <f t="shared" ca="1" si="694"/>
        <v>3.2554418365742617E-3</v>
      </c>
      <c r="DA373" s="240">
        <f t="shared" ca="1" si="695"/>
        <v>3.1160956313027559E-3</v>
      </c>
      <c r="DB373" s="240">
        <f t="shared" ca="1" si="696"/>
        <v>2.7083933626107972E-3</v>
      </c>
      <c r="DC373" s="240">
        <f t="shared" ca="1" si="697"/>
        <v>2.0674460761205705E-3</v>
      </c>
      <c r="DD373" s="240">
        <f t="shared" ca="1" si="698"/>
        <v>1.2484517217713068E-3</v>
      </c>
      <c r="DE373" s="240">
        <f t="shared" ca="1" si="699"/>
        <v>3.2194154343401595E-4</v>
      </c>
      <c r="DF373" s="240">
        <f t="shared" ca="1" si="700"/>
        <v>-6.3229402445152114E-4</v>
      </c>
      <c r="DG373" s="240">
        <f t="shared" ca="1" si="701"/>
        <v>-1.5320768555142426E-3</v>
      </c>
      <c r="DH373" s="240">
        <f t="shared" ca="1" si="702"/>
        <v>-2.2999182565151609E-3</v>
      </c>
      <c r="DI373" s="240">
        <f t="shared" ca="1" si="703"/>
        <v>-2.8696922415782679E-3</v>
      </c>
      <c r="DJ373" s="240">
        <f t="shared" ca="1" si="704"/>
        <v>-3.1923302576928859E-3</v>
      </c>
      <c r="DK373" s="240">
        <f t="shared" ca="1" si="705"/>
        <v>-3.2400469355511716E-3</v>
      </c>
      <c r="DL373" s="240">
        <f t="shared" ca="1" si="706"/>
        <v>-3.008732946896023E-3</v>
      </c>
      <c r="DM373" s="240">
        <f t="shared" ca="1" si="707"/>
        <v>-2.5183088971112984E-3</v>
      </c>
      <c r="DN373" s="240">
        <f t="shared" ca="1" si="708"/>
        <v>-1.8110097760621626E-3</v>
      </c>
      <c r="DO373" s="240">
        <f t="shared" ca="1" si="709"/>
        <v>-9.4774770912719759E-4</v>
      </c>
      <c r="DP373" s="240">
        <f t="shared" ca="1" si="710"/>
        <v>-2.8662458610411844E-6</v>
      </c>
      <c r="DQ373" s="240">
        <f t="shared" ca="1" si="711"/>
        <v>9.4226205657408561E-4</v>
      </c>
      <c r="DR373" s="240">
        <f t="shared" ca="1" si="712"/>
        <v>1.8062433833924752E-3</v>
      </c>
      <c r="DS373" s="240">
        <f t="shared" ca="1" si="713"/>
        <v>2.5146722428612857E-3</v>
      </c>
      <c r="DT373" s="240">
        <f t="shared" ca="1" si="714"/>
        <v>3.0065392172878118E-3</v>
      </c>
      <c r="DU373" s="240">
        <f t="shared" ca="1" si="715"/>
        <v>3.2394850531056105E-3</v>
      </c>
      <c r="DV373" s="240">
        <f t="shared" ca="1" si="716"/>
        <v>3.1934486113489018E-3</v>
      </c>
      <c r="DW373" s="240">
        <f t="shared" ca="1" si="717"/>
        <v>2.8723945194699344E-3</v>
      </c>
      <c r="DX373" s="240">
        <f t="shared" ca="1" si="718"/>
        <v>2.3039717402849411E-3</v>
      </c>
      <c r="DY373" s="240">
        <f t="shared" ca="1" si="719"/>
        <v>1.537132461861638E-3</v>
      </c>
      <c r="DZ373" s="240">
        <f t="shared" ca="1" si="720"/>
        <v>6.3791636795258429E-4</v>
      </c>
      <c r="EA373" s="240">
        <f t="shared" ca="1" si="721"/>
        <v>-3.1623665522642467E-4</v>
      </c>
      <c r="EB373" s="240">
        <f t="shared" ca="1" si="722"/>
        <v>-1.2431555899989953E-3</v>
      </c>
      <c r="EC373" s="240">
        <f t="shared" ca="1" si="723"/>
        <v>-2.0630148000955768E-3</v>
      </c>
      <c r="ED373" s="240">
        <f t="shared" ca="1" si="724"/>
        <v>-2.7052085608489772E-3</v>
      </c>
      <c r="EE373" s="240">
        <f t="shared" ca="1" si="725"/>
        <v>-3.1144315767933509E-3</v>
      </c>
      <c r="EF373" s="240">
        <f t="shared" ca="1" si="726"/>
        <v>-3.2554418365742617E-3</v>
      </c>
      <c r="EG373" s="240">
        <f t="shared" ca="1" si="727"/>
        <v>-3.1160956313027563E-3</v>
      </c>
      <c r="EH373" s="240">
        <f t="shared" ca="1" si="728"/>
        <v>-2.708393362610792E-3</v>
      </c>
      <c r="EI373" s="240">
        <f t="shared" ca="1" si="729"/>
        <v>-2.0674460761205718E-3</v>
      </c>
      <c r="EJ373" s="240">
        <f t="shared" ca="1" si="730"/>
        <v>-1.2484517217713079E-3</v>
      </c>
      <c r="EK373" s="240">
        <f t="shared" ca="1" si="731"/>
        <v>-3.2194154343402875E-4</v>
      </c>
      <c r="EL373" s="240">
        <f t="shared" ca="1" si="732"/>
        <v>6.3229402445152006E-4</v>
      </c>
      <c r="EM373" s="240">
        <f t="shared" ca="1" si="733"/>
        <v>1.5320768555142418E-3</v>
      </c>
      <c r="EN373" s="240">
        <f t="shared" ca="1" si="734"/>
        <v>2.2999182565151522E-3</v>
      </c>
      <c r="EO373" s="240">
        <f t="shared" ca="1" si="735"/>
        <v>2.869692241578267E-3</v>
      </c>
      <c r="EP373" s="240">
        <f t="shared" ca="1" si="736"/>
        <v>3.192330257692888E-3</v>
      </c>
      <c r="EQ373" s="240">
        <f t="shared" ca="1" si="737"/>
        <v>3.2400469355511729E-3</v>
      </c>
      <c r="ER373" s="240">
        <f t="shared" ca="1" si="738"/>
        <v>3.0087329468960191E-3</v>
      </c>
      <c r="ES373" s="240">
        <f t="shared" ca="1" si="739"/>
        <v>2.5183088971112919E-3</v>
      </c>
      <c r="ET373" s="240">
        <f t="shared" ca="1" si="740"/>
        <v>1.8110097760621732E-3</v>
      </c>
      <c r="EU373" s="240">
        <f t="shared" ca="1" si="741"/>
        <v>9.4774770912718761E-4</v>
      </c>
      <c r="EV373" s="240">
        <f t="shared" ca="1" si="742"/>
        <v>2.8662458610307761E-6</v>
      </c>
      <c r="EW373" s="240">
        <f t="shared" ca="1" si="743"/>
        <v>-9.4226205657407369E-4</v>
      </c>
      <c r="EX373" s="240">
        <f t="shared" ca="1" si="744"/>
        <v>-1.8062433833924841E-3</v>
      </c>
      <c r="EY373" s="240">
        <f t="shared" ca="1" si="745"/>
        <v>-2.5146722428612774E-3</v>
      </c>
      <c r="EZ373" s="240">
        <f t="shared" ca="1" si="746"/>
        <v>-3.006539217287807E-3</v>
      </c>
      <c r="FA373" s="240">
        <f t="shared" ca="1" si="747"/>
        <v>-3.2394850531056109E-3</v>
      </c>
      <c r="FB373" s="240">
        <f t="shared" ca="1" si="748"/>
        <v>-3.1934486113489044E-3</v>
      </c>
      <c r="FC373" s="240">
        <f t="shared" ca="1" si="749"/>
        <v>-2.8723945194699405E-3</v>
      </c>
      <c r="FD373" s="240">
        <f t="shared" ca="1" si="750"/>
        <v>-2.3039717402849338E-3</v>
      </c>
      <c r="FE373" s="240">
        <f t="shared" ca="1" si="751"/>
        <v>-1.5371324618616493E-3</v>
      </c>
      <c r="FF373" s="240">
        <f t="shared" ca="1" si="752"/>
        <v>-6.379163679525741E-4</v>
      </c>
      <c r="FG373" s="240">
        <f t="shared" ca="1" si="753"/>
        <v>3.1623665522643508E-4</v>
      </c>
      <c r="FH373" s="240">
        <f t="shared" ca="1" si="754"/>
        <v>1.2431555899989832E-3</v>
      </c>
      <c r="FI373" s="240">
        <f t="shared" ca="1" si="755"/>
        <v>2.063014800095585E-3</v>
      </c>
      <c r="FJ373" s="240">
        <f t="shared" ca="1" si="756"/>
        <v>2.7052085608489699E-3</v>
      </c>
      <c r="FK373" s="240">
        <f t="shared" ca="1" si="757"/>
        <v>3.1144315767933474E-3</v>
      </c>
      <c r="FL373" s="240">
        <f t="shared" ca="1" si="758"/>
        <v>3.2554418365742617E-3</v>
      </c>
      <c r="FM373" s="240">
        <f t="shared" ca="1" si="759"/>
        <v>3.1160956313027602E-3</v>
      </c>
      <c r="FN373" s="240">
        <f t="shared" ca="1" si="760"/>
        <v>2.7083933626107989E-3</v>
      </c>
      <c r="FO373" s="240">
        <f t="shared" ca="1" si="761"/>
        <v>2.0674460761205635E-3</v>
      </c>
      <c r="FP373" s="240">
        <f t="shared" ca="1" si="762"/>
        <v>1.2484517217713196E-3</v>
      </c>
      <c r="FQ373" s="240">
        <f t="shared" ca="1" si="763"/>
        <v>3.2194154343401834E-4</v>
      </c>
      <c r="FR373" s="240">
        <f t="shared" ca="1" si="764"/>
        <v>-6.3229402445153004E-4</v>
      </c>
      <c r="FS373" s="240">
        <f t="shared" ca="1" si="765"/>
        <v>-1.5320768555142305E-3</v>
      </c>
      <c r="FT373" s="240">
        <f t="shared" ca="1" si="766"/>
        <v>-2.2999182565151596E-3</v>
      </c>
      <c r="FU373" s="240">
        <f t="shared" ca="1" si="767"/>
        <v>-2.8696922415782727E-3</v>
      </c>
      <c r="FV373" s="240">
        <f t="shared" ca="1" si="768"/>
        <v>-3.1923302576928863E-3</v>
      </c>
      <c r="FW373" s="240">
        <f t="shared" ca="1" si="769"/>
        <v>-3.240046935551172E-3</v>
      </c>
      <c r="FX373" s="240">
        <f t="shared" ca="1" si="770"/>
        <v>-3.0087329468960235E-3</v>
      </c>
      <c r="FY373" s="240">
        <f t="shared" ca="1" si="771"/>
        <v>-2.5183088971113001E-3</v>
      </c>
      <c r="FZ373" s="240">
        <f t="shared" ca="1" si="772"/>
        <v>-1.8110097760621645E-3</v>
      </c>
      <c r="GA373" s="240">
        <f t="shared" ca="1" si="773"/>
        <v>-9.4774770912719975E-4</v>
      </c>
      <c r="GB373" s="240">
        <f t="shared" ca="1" si="774"/>
        <v>-2.8662458610437865E-6</v>
      </c>
      <c r="GC373" s="240">
        <f t="shared" ca="1" si="775"/>
        <v>9.4226205657408366E-4</v>
      </c>
      <c r="GD373" s="240">
        <f t="shared" ca="1" si="776"/>
        <v>1.8062433833924731E-3</v>
      </c>
      <c r="GE373" s="240">
        <f t="shared" ca="1" si="777"/>
        <v>2.5146722428612839E-3</v>
      </c>
      <c r="GF373" s="240">
        <f t="shared" ca="1" si="778"/>
        <v>3.0065392172878109E-3</v>
      </c>
      <c r="GG373" s="240">
        <f t="shared" ca="1" si="779"/>
        <v>3.2394850531056096E-3</v>
      </c>
      <c r="GH373" s="240">
        <f t="shared" ca="1" si="780"/>
        <v>3.1934486113489027E-3</v>
      </c>
      <c r="GI373" s="240">
        <f t="shared" ca="1" si="781"/>
        <v>2.8723945194699353E-3</v>
      </c>
      <c r="GJ373" s="240">
        <f t="shared" ca="1" si="782"/>
        <v>2.3039717402849429E-3</v>
      </c>
      <c r="GK373" s="240">
        <f t="shared" ca="1" si="783"/>
        <v>1.5371324618616399E-3</v>
      </c>
      <c r="GL373" s="240">
        <f t="shared" ca="1" si="784"/>
        <v>6.3791636795258646E-4</v>
      </c>
      <c r="GM373" s="240">
        <f t="shared" ca="1" si="785"/>
        <v>-3.162366552264225E-4</v>
      </c>
      <c r="GN373" s="240">
        <f t="shared" ca="1" si="786"/>
        <v>-1.2431555899989931E-3</v>
      </c>
      <c r="GO373" s="240">
        <f t="shared" ca="1" si="787"/>
        <v>-2.063014800095575E-3</v>
      </c>
      <c r="GP373" s="240">
        <f t="shared" ca="1" si="788"/>
        <v>-2.7052085608489759E-3</v>
      </c>
      <c r="GQ373" s="240">
        <f t="shared" ca="1" si="789"/>
        <v>-3.1144315767933496E-3</v>
      </c>
      <c r="GR373" s="240">
        <f t="shared" ca="1" si="790"/>
        <v>-3.2554418365742617E-3</v>
      </c>
      <c r="GS373" s="240">
        <f t="shared" ca="1" si="791"/>
        <v>-3.1160956313027567E-3</v>
      </c>
      <c r="GT373" s="240">
        <f t="shared" ca="1" si="792"/>
        <v>-2.7083933626107929E-3</v>
      </c>
      <c r="GU373" s="240">
        <f t="shared" ca="1" si="793"/>
        <v>-2.0674460761205735E-3</v>
      </c>
      <c r="GV373" s="240">
        <f t="shared" ca="1" si="794"/>
        <v>-1.2484517217713101E-3</v>
      </c>
      <c r="GW373" s="240">
        <f t="shared" ca="1" si="795"/>
        <v>-3.2194154343403113E-4</v>
      </c>
      <c r="GX373" s="240">
        <f t="shared" ca="1" si="796"/>
        <v>6.3229402445151746E-4</v>
      </c>
      <c r="GY373" s="240">
        <f t="shared" ca="1" si="797"/>
        <v>1.5320768555142396E-3</v>
      </c>
      <c r="GZ373" s="240">
        <f t="shared" ca="1" si="798"/>
        <v>2.2999182565151505E-3</v>
      </c>
      <c r="HA373" s="240">
        <f t="shared" ca="1" si="799"/>
        <v>2.8696922415782661E-3</v>
      </c>
      <c r="HB373" s="240">
        <f t="shared" ca="1" si="800"/>
        <v>3.192330257692888E-3</v>
      </c>
      <c r="HC373" s="240">
        <f t="shared" ca="1" si="801"/>
        <v>3.2400469355511729E-3</v>
      </c>
      <c r="HD373" s="240">
        <f t="shared" ca="1" si="802"/>
        <v>3.0087329468960196E-3</v>
      </c>
      <c r="HE373" s="240">
        <f t="shared" ca="1" si="803"/>
        <v>2.5183088971112936E-3</v>
      </c>
      <c r="HF373" s="240">
        <f t="shared" ca="1" si="804"/>
        <v>1.8110097760621752E-3</v>
      </c>
      <c r="HG373" s="240">
        <f t="shared" ca="1" si="805"/>
        <v>9.4774770912718978E-4</v>
      </c>
      <c r="HH373" s="240">
        <f t="shared" ca="1" si="806"/>
        <v>2.8662458610331613E-6</v>
      </c>
      <c r="HI373" s="240">
        <f t="shared" ca="1" si="807"/>
        <v>-9.422620565740713E-4</v>
      </c>
      <c r="HJ373" s="240">
        <f t="shared" ca="1" si="808"/>
        <v>-1.8062433833924817E-3</v>
      </c>
      <c r="HK373" s="240">
        <f t="shared" ca="1" si="809"/>
        <v>-2.5146722428612761E-3</v>
      </c>
      <c r="HL373" s="240">
        <f t="shared" ca="1" si="810"/>
        <v>-3.0065392172878062E-3</v>
      </c>
      <c r="HM373" s="240">
        <f t="shared" ca="1" si="811"/>
        <v>-3.2394850531056105E-3</v>
      </c>
      <c r="HN373" s="240">
        <f t="shared" ca="1" si="812"/>
        <v>-3.1934486113489049E-3</v>
      </c>
      <c r="HO373" s="240">
        <f t="shared" ca="1" si="813"/>
        <v>-2.8723945194699414E-3</v>
      </c>
      <c r="HP373" s="240">
        <f t="shared" ca="1" si="814"/>
        <v>-2.3039717402849355E-3</v>
      </c>
      <c r="HQ373" s="240">
        <f t="shared" ca="1" si="815"/>
        <v>-1.5371324618616306E-3</v>
      </c>
      <c r="HR373" s="240">
        <f t="shared" ca="1" si="816"/>
        <v>-6.3791636795259904E-4</v>
      </c>
      <c r="HS373" s="240">
        <f t="shared" ca="1" si="817"/>
        <v>3.1623665522640971E-4</v>
      </c>
      <c r="HT373" s="240">
        <f t="shared" ca="1" si="818"/>
        <v>1.2431555899989812E-3</v>
      </c>
      <c r="HU373" s="240">
        <f t="shared" ca="1" si="819"/>
        <v>2.0630148000955828E-3</v>
      </c>
      <c r="HV373" s="240">
        <f t="shared" ca="1" si="820"/>
        <v>2.7052085608489816E-3</v>
      </c>
      <c r="HW373" s="240">
        <f t="shared" ca="1" si="821"/>
        <v>3.1144315767933531E-3</v>
      </c>
      <c r="HX373" s="240">
        <f t="shared" ca="1" si="822"/>
        <v>3.2554418365742617E-3</v>
      </c>
      <c r="HY373" s="240">
        <f t="shared" ca="1" si="823"/>
        <v>3.1160956313027611E-3</v>
      </c>
      <c r="HZ373" s="240">
        <f t="shared" ca="1" si="824"/>
        <v>2.7083933626108002E-3</v>
      </c>
      <c r="IA373" s="240">
        <f t="shared" ca="1" si="825"/>
        <v>2.0674460761205653E-3</v>
      </c>
      <c r="IB373" s="240">
        <f t="shared" ca="1" si="826"/>
        <v>1.2484517217713005E-3</v>
      </c>
      <c r="IC373" s="240">
        <f t="shared" ca="1" si="827"/>
        <v>3.2194154343404371E-4</v>
      </c>
      <c r="ID373" s="240">
        <f t="shared" ca="1" si="828"/>
        <v>-6.3229402445150488E-4</v>
      </c>
      <c r="IE373" s="240">
        <f t="shared" ca="1" si="829"/>
        <v>-2.9114893426588043E-3</v>
      </c>
      <c r="IF373" s="240">
        <f t="shared" ca="1" si="830"/>
        <v>-2.2999182565151578E-3</v>
      </c>
      <c r="IG373" s="240">
        <f t="shared" ca="1" si="831"/>
        <v>-2.8696922415782714E-3</v>
      </c>
      <c r="IH373" s="240">
        <f t="shared" ca="1" si="832"/>
        <v>-3.1923302576928898E-3</v>
      </c>
      <c r="II373" s="240">
        <f t="shared" ca="1" si="833"/>
        <v>-3.2400469355511742E-3</v>
      </c>
      <c r="IJ373" s="240">
        <f t="shared" ca="1" si="834"/>
        <v>-3.0087329468960252E-3</v>
      </c>
      <c r="IK373" s="240">
        <f t="shared" ca="1" si="835"/>
        <v>-2.5183088971113014E-3</v>
      </c>
      <c r="IL373" s="240">
        <f t="shared" ca="1" si="836"/>
        <v>-1.8110097760621665E-3</v>
      </c>
      <c r="IM373" s="240">
        <f t="shared" ca="1" si="837"/>
        <v>-9.4774770912717981E-4</v>
      </c>
      <c r="IN373" s="240">
        <f t="shared" ca="1" si="838"/>
        <v>-2.866245861022753E-6</v>
      </c>
      <c r="IO373" s="240">
        <f t="shared" ca="1" si="839"/>
        <v>9.4226205657405916E-4</v>
      </c>
      <c r="IP373" s="240">
        <f t="shared" ca="1" si="840"/>
        <v>1.8062433833924711E-3</v>
      </c>
      <c r="IQ373" s="240">
        <f t="shared" ca="1" si="841"/>
        <v>2.5146722428612826E-3</v>
      </c>
      <c r="IR373" s="240">
        <f t="shared" ca="1" si="842"/>
        <v>3.0065392172878101E-3</v>
      </c>
      <c r="IS373" s="240">
        <f t="shared" ca="1" si="843"/>
        <v>3.2394850531056118E-3</v>
      </c>
      <c r="IT373" s="240">
        <f t="shared" ca="1" si="844"/>
        <v>3.1934486113489075E-3</v>
      </c>
      <c r="IU373" s="240">
        <f t="shared" ca="1" si="845"/>
        <v>2.8723945194699474E-3</v>
      </c>
      <c r="IV373" s="240">
        <f t="shared" ca="1" si="846"/>
        <v>2.3039717402849446E-3</v>
      </c>
      <c r="IW373" s="240">
        <f t="shared" ca="1" si="847"/>
        <v>1.5371324618616421E-3</v>
      </c>
      <c r="IX373" s="240">
        <f t="shared" ca="1" si="848"/>
        <v>6.3791636795256608E-4</v>
      </c>
      <c r="IY373" s="240">
        <f t="shared" ca="1" si="849"/>
        <v>-3.1623665522644289E-4</v>
      </c>
      <c r="IZ373" s="240">
        <f t="shared" ca="1" si="850"/>
        <v>-1.2431555899989695E-3</v>
      </c>
      <c r="JA373" s="240">
        <f t="shared" ca="1" si="851"/>
        <v>-2.0630148000955729E-3</v>
      </c>
      <c r="JB373" s="240">
        <f t="shared" ca="1" si="852"/>
        <v>-2.7052085608489746E-3</v>
      </c>
    </row>
    <row r="374" spans="2:262">
      <c r="B374" s="248">
        <v>13</v>
      </c>
      <c r="C374" s="247">
        <f t="shared" si="853"/>
        <v>2.5390624999999995E-4</v>
      </c>
      <c r="D374" s="244">
        <f t="shared" ca="1" si="597"/>
        <v>80.246073990435846</v>
      </c>
      <c r="E374" s="243">
        <f ca="1">S361</f>
        <v>0.24607399043585196</v>
      </c>
      <c r="F374" s="242">
        <v>13</v>
      </c>
      <c r="G374" s="240">
        <f t="shared" ca="1" si="854"/>
        <v>3.158034278885874E-2</v>
      </c>
      <c r="H374" s="240">
        <f t="shared" ca="1" si="598"/>
        <v>3.3319434905522527E-2</v>
      </c>
      <c r="I374" s="240">
        <f t="shared" ca="1" si="599"/>
        <v>3.1695142019599103E-2</v>
      </c>
      <c r="J374" s="240">
        <f t="shared" ca="1" si="600"/>
        <v>2.6871426165493165E-2</v>
      </c>
      <c r="K374" s="240">
        <f t="shared" ca="1" si="601"/>
        <v>1.9335210774122581E-2</v>
      </c>
      <c r="L374" s="240">
        <f t="shared" ca="1" si="602"/>
        <v>9.8472288499778238E-3</v>
      </c>
      <c r="M374" s="240">
        <f t="shared" ca="1" si="603"/>
        <v>-6.34768186517181E-4</v>
      </c>
      <c r="N374" s="240">
        <f t="shared" ca="1" si="604"/>
        <v>-1.1052689412461807E-2</v>
      </c>
      <c r="O374" s="240">
        <f t="shared" ca="1" si="605"/>
        <v>-2.0354911950432382E-2</v>
      </c>
      <c r="P374" s="240">
        <f t="shared" ca="1" si="606"/>
        <v>-2.7602435608389236E-2</v>
      </c>
      <c r="Q374" s="240">
        <f t="shared" ca="1" si="607"/>
        <v>-3.2063668975908184E-2</v>
      </c>
      <c r="R374" s="240">
        <f t="shared" ca="1" si="608"/>
        <v>-3.328827892327374E-2</v>
      </c>
      <c r="S374" s="240">
        <f t="shared" ca="1" si="609"/>
        <v>-3.1152648866271108E-2</v>
      </c>
      <c r="T374" s="240">
        <f t="shared" ca="1" si="610"/>
        <v>-2.5872357074014515E-2</v>
      </c>
      <c r="U374" s="241">
        <f t="shared" ca="1" si="611"/>
        <v>-1.7980415414013667E-2</v>
      </c>
      <c r="V374" s="240">
        <f t="shared" ca="1" si="612"/>
        <v>-8.2734651947362677E-3</v>
      </c>
      <c r="W374" s="240">
        <f t="shared" ca="1" si="613"/>
        <v>2.2686387068981771E-3</v>
      </c>
      <c r="X374" s="240">
        <f t="shared" ca="1" si="614"/>
        <v>1.2581737962304204E-2</v>
      </c>
      <c r="Y374" s="240">
        <f t="shared" ca="1" si="615"/>
        <v>2.1624790805191949E-2</v>
      </c>
      <c r="Z374" s="240">
        <f t="shared" ca="1" si="616"/>
        <v>2.8484958575613648E-2</v>
      </c>
      <c r="AA374" s="240">
        <f t="shared" ca="1" si="617"/>
        <v>3.2469750975948945E-2</v>
      </c>
      <c r="AB374" s="240">
        <f t="shared" ca="1" si="618"/>
        <v>3.3176928561389908E-2</v>
      </c>
      <c r="AC374" s="240">
        <f t="shared" ca="1" si="619"/>
        <v>3.0535106253174484E-2</v>
      </c>
      <c r="AD374" s="240">
        <f t="shared" ca="1" si="620"/>
        <v>2.4810959208193744E-2</v>
      </c>
      <c r="AE374" s="240">
        <f t="shared" ca="1" si="621"/>
        <v>1.6582303658274025E-2</v>
      </c>
      <c r="AF374" s="240">
        <f t="shared" ca="1" si="622"/>
        <v>6.6797700371706448E-3</v>
      </c>
      <c r="AG374" s="240">
        <f t="shared" ca="1" si="623"/>
        <v>-3.8970438779249786E-3</v>
      </c>
      <c r="AH374" s="240">
        <f t="shared" ca="1" si="624"/>
        <v>-1.4080476003365377E-2</v>
      </c>
      <c r="AI374" s="240">
        <f t="shared" ca="1" si="625"/>
        <v>-2.2842573644793838E-2</v>
      </c>
      <c r="AJ374" s="240">
        <f t="shared" ca="1" si="626"/>
        <v>-2.9298858782641712E-2</v>
      </c>
      <c r="AK374" s="240">
        <f t="shared" ca="1" si="627"/>
        <v>-3.2797610501874359E-2</v>
      </c>
      <c r="AL374" s="240">
        <f t="shared" ca="1" si="628"/>
        <v>-3.2985652072645963E-2</v>
      </c>
      <c r="AM374" s="240">
        <f t="shared" ca="1" si="629"/>
        <v>-2.9844001894554543E-2</v>
      </c>
      <c r="AN374" s="240">
        <f t="shared" ca="1" si="630"/>
        <v>-2.3689789568457072E-2</v>
      </c>
      <c r="AO374" s="240">
        <f t="shared" ca="1" si="631"/>
        <v>-1.5144243680583341E-2</v>
      </c>
      <c r="AP374" s="240">
        <f t="shared" ca="1" si="632"/>
        <v>-5.0699827285067191E-3</v>
      </c>
      <c r="AQ374" s="240">
        <f t="shared" ca="1" si="633"/>
        <v>5.5160607289091897E-3</v>
      </c>
      <c r="AR374" s="240">
        <f t="shared" ca="1" si="634"/>
        <v>1.5545292944430349E-2</v>
      </c>
      <c r="AS374" s="240">
        <f t="shared" ca="1" si="635"/>
        <v>2.4005326723712247E-2</v>
      </c>
      <c r="AT374" s="240">
        <f t="shared" ca="1" si="636"/>
        <v>3.004217547258544E-2</v>
      </c>
      <c r="AU374" s="240">
        <f t="shared" ca="1" si="637"/>
        <v>3.3046457711369367E-2</v>
      </c>
      <c r="AV374" s="240">
        <f t="shared" ca="1" si="638"/>
        <v>3.2714910258857123E-2</v>
      </c>
      <c r="AW374" s="240">
        <f t="shared" ca="1" si="639"/>
        <v>2.9081000721344789E-2</v>
      </c>
      <c r="AX374" s="240">
        <f t="shared" ca="1" si="640"/>
        <v>2.2511549150669444E-2</v>
      </c>
      <c r="AY374" s="240">
        <f t="shared" ca="1" si="641"/>
        <v>1.3669699893386997E-2</v>
      </c>
      <c r="AZ374" s="240">
        <f t="shared" ca="1" si="642"/>
        <v>3.447981387371726E-3</v>
      </c>
      <c r="BA374" s="240">
        <f t="shared" ca="1" si="643"/>
        <v>-7.1217889064475407E-3</v>
      </c>
      <c r="BB374" s="240">
        <f t="shared" ca="1" si="644"/>
        <v>-1.6972659913185337E-2</v>
      </c>
      <c r="BC374" s="240">
        <f t="shared" ca="1" si="645"/>
        <v>-2.5110248867934941E-2</v>
      </c>
      <c r="BD374" s="240">
        <f t="shared" ca="1" si="646"/>
        <v>-3.0713117930431914E-2</v>
      </c>
      <c r="BE374" s="240">
        <f t="shared" ca="1" si="647"/>
        <v>-3.3215693109709843E-2</v>
      </c>
      <c r="BF374" s="240">
        <f t="shared" ca="1" si="648"/>
        <v>-3.2365355360766984E-2</v>
      </c>
      <c r="BG374" s="240">
        <f t="shared" ca="1" si="649"/>
        <v>-2.8247940870202454E-2</v>
      </c>
      <c r="BH374" s="240">
        <f t="shared" ca="1" si="650"/>
        <v>-2.1279076439199116E-2</v>
      </c>
      <c r="BI374" s="240">
        <f t="shared" ca="1" si="651"/>
        <v>-1.216222460182324E-2</v>
      </c>
      <c r="BJ374" s="240">
        <f t="shared" ca="1" si="652"/>
        <v>-1.817673557067051E-3</v>
      </c>
      <c r="BK374" s="240">
        <f t="shared" ca="1" si="653"/>
        <v>8.7103600707152239E-3</v>
      </c>
      <c r="BL374" s="240">
        <f t="shared" ca="1" si="654"/>
        <v>1.8359138257580083E-2</v>
      </c>
      <c r="BM374" s="240">
        <f t="shared" ca="1" si="655"/>
        <v>2.6154678223236746E-2</v>
      </c>
      <c r="BN374" s="240">
        <f t="shared" ca="1" si="656"/>
        <v>3.1310069797032596E-2</v>
      </c>
      <c r="BO374" s="240">
        <f t="shared" ca="1" si="657"/>
        <v>3.330490899399792E-2</v>
      </c>
      <c r="BP374" s="240">
        <f t="shared" ca="1" si="658"/>
        <v>3.1937829486742425E-2</v>
      </c>
      <c r="BQ374" s="240">
        <f t="shared" ca="1" si="659"/>
        <v>2.7346829255276463E-2</v>
      </c>
      <c r="BR374" s="240">
        <f t="shared" ca="1" si="660"/>
        <v>1.9995340568759692E-2</v>
      </c>
      <c r="BS374" s="240">
        <f t="shared" ca="1" si="661"/>
        <v>1.0625449445908569E-2</v>
      </c>
      <c r="BT374" s="240">
        <f t="shared" ca="1" si="662"/>
        <v>1.8298679195412337E-4</v>
      </c>
      <c r="BU374" s="240">
        <f t="shared" ca="1" si="663"/>
        <v>-1.0277947214635177E-2</v>
      </c>
      <c r="BV374" s="240">
        <f t="shared" ca="1" si="664"/>
        <v>-1.9701387829841634E-2</v>
      </c>
      <c r="BW374" s="240">
        <f t="shared" ca="1" si="665"/>
        <v>-2.7136098667819557E-2</v>
      </c>
      <c r="BX374" s="240">
        <f t="shared" ca="1" si="666"/>
        <v>-3.1831592963053969E-2</v>
      </c>
      <c r="BY374" s="240">
        <f t="shared" ca="1" si="667"/>
        <v>-3.331389043535396E-2</v>
      </c>
      <c r="BZ374" s="240">
        <f t="shared" ca="1" si="668"/>
        <v>-3.1433362584060862E-2</v>
      </c>
      <c r="CA374" s="240">
        <f t="shared" ca="1" si="669"/>
        <v>-2.6379836733375104E-2</v>
      </c>
      <c r="CB374" s="240">
        <f t="shared" ca="1" si="670"/>
        <v>-1.8663434171505143E-2</v>
      </c>
      <c r="CC374" s="240">
        <f t="shared" ca="1" si="671"/>
        <v>-9.0630766515993645E-3</v>
      </c>
      <c r="CD374" s="240">
        <f t="shared" ca="1" si="672"/>
        <v>1.4521408043684965E-3</v>
      </c>
      <c r="CE374" s="240">
        <f t="shared" ca="1" si="673"/>
        <v>1.1820773883473109E-2</v>
      </c>
      <c r="CF374" s="240">
        <f t="shared" ca="1" si="674"/>
        <v>2.0996175033183424E-2</v>
      </c>
      <c r="CG374" s="240">
        <f t="shared" ca="1" si="675"/>
        <v>2.8052145873869994E-2</v>
      </c>
      <c r="CH374" s="240">
        <f t="shared" ca="1" si="676"/>
        <v>3.227643103350912E-2</v>
      </c>
      <c r="CI374" s="240">
        <f t="shared" ca="1" si="677"/>
        <v>3.324261579669905E-2</v>
      </c>
      <c r="CJ374" s="240">
        <f t="shared" ca="1" si="678"/>
        <v>3.0853169957676875E-2</v>
      </c>
      <c r="CK374" s="240">
        <f t="shared" ca="1" si="679"/>
        <v>2.5349292874182233E-2</v>
      </c>
      <c r="CL374" s="240">
        <f t="shared" ca="1" si="680"/>
        <v>1.728656592660777E-2</v>
      </c>
      <c r="CM374" s="240">
        <f t="shared" ca="1" si="681"/>
        <v>7.478870111804585E-3</v>
      </c>
      <c r="CN374" s="240">
        <f t="shared" ca="1" si="682"/>
        <v>-3.0837700663007596E-3</v>
      </c>
      <c r="CO374" s="240">
        <f t="shared" ca="1" si="683"/>
        <v>-1.3335123272648356E-2</v>
      </c>
      <c r="CP374" s="240">
        <f t="shared" ca="1" si="684"/>
        <v>-2.2240380611822538E-2</v>
      </c>
      <c r="CQ374" s="240">
        <f t="shared" ca="1" si="685"/>
        <v>-2.8900613003432562E-2</v>
      </c>
      <c r="CR374" s="240">
        <f t="shared" ca="1" si="686"/>
        <v>-3.2643512354523084E-2</v>
      </c>
      <c r="CS374" s="240">
        <f t="shared" ca="1" si="687"/>
        <v>-3.3091256784880653E-2</v>
      </c>
      <c r="CT374" s="240">
        <f t="shared" ca="1" si="688"/>
        <v>-3.0198649342446322E-2</v>
      </c>
      <c r="CU374" s="240">
        <f t="shared" ca="1" si="689"/>
        <v>-2.425768034811971E-2</v>
      </c>
      <c r="CV374" s="240">
        <f t="shared" ca="1" si="690"/>
        <v>-1.586805283026875E-2</v>
      </c>
      <c r="CW374" s="240">
        <f t="shared" ca="1" si="691"/>
        <v>-5.8766463188389319E-3</v>
      </c>
      <c r="CX374" s="240">
        <f t="shared" ca="1" si="692"/>
        <v>4.7079702560370619E-3</v>
      </c>
      <c r="CY374" s="240">
        <f t="shared" ca="1" si="693"/>
        <v>1.4817347181840938E-2</v>
      </c>
      <c r="CZ374" s="240">
        <f t="shared" ca="1" si="694"/>
        <v>2.3431007165540411E-2</v>
      </c>
      <c r="DA374" s="240">
        <f t="shared" ca="1" si="695"/>
        <v>2.9679456024875126E-2</v>
      </c>
      <c r="DB374" s="240">
        <f t="shared" ca="1" si="696"/>
        <v>3.2931952595040982E-2</v>
      </c>
      <c r="DC374" s="240">
        <f t="shared" ca="1" si="697"/>
        <v>3.2860178037015707E-2</v>
      </c>
      <c r="DD374" s="240">
        <f t="shared" ca="1" si="698"/>
        <v>2.9471377535860519E-2</v>
      </c>
      <c r="DE374" s="240">
        <f t="shared" ca="1" si="699"/>
        <v>2.3107628945376629E-2</v>
      </c>
      <c r="DF374" s="240">
        <f t="shared" ca="1" si="700"/>
        <v>1.4411312204784438E-2</v>
      </c>
      <c r="DG374" s="240">
        <f t="shared" ca="1" si="701"/>
        <v>4.2602651701575383E-3</v>
      </c>
      <c r="DH374" s="240">
        <f t="shared" ca="1" si="702"/>
        <v>-6.3208285330570834E-3</v>
      </c>
      <c r="DI374" s="240">
        <f t="shared" ca="1" si="703"/>
        <v>-1.6263874803826031E-2</v>
      </c>
      <c r="DJ374" s="240">
        <f t="shared" ca="1" si="704"/>
        <v>-2.4565186370682664E-2</v>
      </c>
      <c r="DK374" s="240">
        <f t="shared" ca="1" si="705"/>
        <v>-3.0386798637140444E-2</v>
      </c>
      <c r="DL374" s="240">
        <f t="shared" ca="1" si="706"/>
        <v>-3.3141056877259073E-2</v>
      </c>
      <c r="DM374" s="240">
        <f t="shared" ca="1" si="707"/>
        <v>-3.2549936242047904E-2</v>
      </c>
      <c r="DN374" s="240">
        <f t="shared" ca="1" si="708"/>
        <v>-2.8673106599403028E-2</v>
      </c>
      <c r="DO374" s="240">
        <f t="shared" ca="1" si="709"/>
        <v>-2.1901909240514886E-2</v>
      </c>
      <c r="DP374" s="240">
        <f t="shared" ca="1" si="710"/>
        <v>-1.2919853465916828E-2</v>
      </c>
      <c r="DQ374" s="240">
        <f t="shared" ca="1" si="711"/>
        <v>-2.6336206695264253E-3</v>
      </c>
      <c r="DR374" s="240">
        <f t="shared" ca="1" si="712"/>
        <v>7.9184593805017734E-3</v>
      </c>
      <c r="DS374" s="240">
        <f t="shared" ca="1" si="713"/>
        <v>1.7671221326861625E-2</v>
      </c>
      <c r="DT374" s="240">
        <f t="shared" ca="1" si="714"/>
        <v>2.5640185890201821E-2</v>
      </c>
      <c r="DU374" s="240">
        <f t="shared" ca="1" si="715"/>
        <v>3.102093678991958E-2</v>
      </c>
      <c r="DV374" s="240">
        <f t="shared" ca="1" si="716"/>
        <v>3.3270321450646095E-2</v>
      </c>
      <c r="DW374" s="240">
        <f t="shared" ca="1" si="717"/>
        <v>3.2161278799635311E-2</v>
      </c>
      <c r="DX374" s="240">
        <f t="shared" ca="1" si="718"/>
        <v>2.7805759637680186E-2</v>
      </c>
      <c r="DY374" s="240">
        <f t="shared" ca="1" si="719"/>
        <v>2.0643425917912055E-2</v>
      </c>
      <c r="DZ374" s="240">
        <f t="shared" ca="1" si="720"/>
        <v>1.1397269668404314E-2</v>
      </c>
      <c r="EA374" s="240">
        <f t="shared" ca="1" si="721"/>
        <v>1.0006315460242624E-3</v>
      </c>
      <c r="EB374" s="240">
        <f t="shared" ca="1" si="722"/>
        <v>-9.4970139657234824E-3</v>
      </c>
      <c r="EC374" s="240">
        <f t="shared" ca="1" si="723"/>
        <v>-1.9035996329904624E-2</v>
      </c>
      <c r="ED374" s="240">
        <f t="shared" ca="1" si="724"/>
        <v>-2.6653415956096438E-2</v>
      </c>
      <c r="EE374" s="240">
        <f t="shared" ca="1" si="725"/>
        <v>-3.1580342788858733E-2</v>
      </c>
      <c r="EF374" s="240">
        <f t="shared" ca="1" si="726"/>
        <v>-3.3319434905522527E-2</v>
      </c>
      <c r="EG374" s="240">
        <f t="shared" ca="1" si="727"/>
        <v>-3.1695142019599075E-2</v>
      </c>
      <c r="EH374" s="240">
        <f t="shared" ca="1" si="728"/>
        <v>-2.6871426165493137E-2</v>
      </c>
      <c r="EI374" s="240">
        <f t="shared" ca="1" si="729"/>
        <v>-1.9335210774122605E-2</v>
      </c>
      <c r="EJ374" s="240">
        <f t="shared" ca="1" si="730"/>
        <v>-9.8472288499776919E-3</v>
      </c>
      <c r="EK374" s="240">
        <f t="shared" ca="1" si="731"/>
        <v>6.3476818651723999E-4</v>
      </c>
      <c r="EL374" s="240">
        <f t="shared" ca="1" si="732"/>
        <v>1.1052689412461816E-2</v>
      </c>
      <c r="EM374" s="240">
        <f t="shared" ca="1" si="733"/>
        <v>2.0354911950432528E-2</v>
      </c>
      <c r="EN374" s="240">
        <f t="shared" ca="1" si="734"/>
        <v>2.7602435608389299E-2</v>
      </c>
      <c r="EO374" s="240">
        <f t="shared" ca="1" si="735"/>
        <v>3.2063668975908191E-2</v>
      </c>
      <c r="EP374" s="240">
        <f t="shared" ca="1" si="736"/>
        <v>3.328827892327374E-2</v>
      </c>
      <c r="EQ374" s="240">
        <f t="shared" ca="1" si="737"/>
        <v>3.1152648866271053E-2</v>
      </c>
      <c r="ER374" s="240">
        <f t="shared" ca="1" si="738"/>
        <v>2.587235707401447E-2</v>
      </c>
      <c r="ES374" s="240">
        <f t="shared" ca="1" si="739"/>
        <v>1.798041541401366E-2</v>
      </c>
      <c r="ET374" s="240">
        <f t="shared" ca="1" si="740"/>
        <v>8.2734651947363215E-3</v>
      </c>
      <c r="EU374" s="240">
        <f t="shared" ca="1" si="741"/>
        <v>-2.2686387068983054E-3</v>
      </c>
      <c r="EV374" s="240">
        <f t="shared" ca="1" si="742"/>
        <v>-1.2581737962304267E-2</v>
      </c>
      <c r="EW374" s="240">
        <f t="shared" ca="1" si="743"/>
        <v>-2.1624790805191932E-2</v>
      </c>
      <c r="EX374" s="240">
        <f t="shared" ca="1" si="744"/>
        <v>-2.8484958575613728E-2</v>
      </c>
      <c r="EY374" s="240">
        <f t="shared" ca="1" si="745"/>
        <v>-3.2469750975948966E-2</v>
      </c>
      <c r="EZ374" s="240">
        <f t="shared" ca="1" si="746"/>
        <v>-3.3176928561389915E-2</v>
      </c>
      <c r="FA374" s="240">
        <f t="shared" ca="1" si="747"/>
        <v>-3.0535106253174508E-2</v>
      </c>
      <c r="FB374" s="240">
        <f t="shared" ca="1" si="748"/>
        <v>-2.4810959208193657E-2</v>
      </c>
      <c r="FC374" s="240">
        <f t="shared" ca="1" si="749"/>
        <v>-1.658230365827397E-2</v>
      </c>
      <c r="FD374" s="240">
        <f t="shared" ca="1" si="750"/>
        <v>-6.6797700371706362E-3</v>
      </c>
      <c r="FE374" s="240">
        <f t="shared" ca="1" si="751"/>
        <v>3.8970438779251625E-3</v>
      </c>
      <c r="FF374" s="240">
        <f t="shared" ca="1" si="752"/>
        <v>1.4080476003365436E-2</v>
      </c>
      <c r="FG374" s="240">
        <f t="shared" ca="1" si="753"/>
        <v>2.2842573644793841E-2</v>
      </c>
      <c r="FH374" s="240">
        <f t="shared" ca="1" si="754"/>
        <v>2.9298858782641692E-2</v>
      </c>
      <c r="FI374" s="240">
        <f t="shared" ca="1" si="755"/>
        <v>3.2797610501874387E-2</v>
      </c>
      <c r="FJ374" s="240">
        <f t="shared" ca="1" si="756"/>
        <v>3.2985652072645956E-2</v>
      </c>
      <c r="FK374" s="240">
        <f t="shared" ca="1" si="757"/>
        <v>2.9844001894554543E-2</v>
      </c>
      <c r="FL374" s="240">
        <f t="shared" ca="1" si="758"/>
        <v>2.3689789568456941E-2</v>
      </c>
      <c r="FM374" s="240">
        <f t="shared" ca="1" si="759"/>
        <v>1.514424368058323E-2</v>
      </c>
      <c r="FN374" s="240">
        <f t="shared" ca="1" si="760"/>
        <v>5.069982728506655E-3</v>
      </c>
      <c r="FO374" s="240">
        <f t="shared" ca="1" si="761"/>
        <v>-5.5160607289091394E-3</v>
      </c>
      <c r="FP374" s="240">
        <f t="shared" ca="1" si="762"/>
        <v>-1.5545292944430458E-2</v>
      </c>
      <c r="FQ374" s="240">
        <f t="shared" ca="1" si="763"/>
        <v>-2.4005326723712292E-2</v>
      </c>
      <c r="FR374" s="240">
        <f t="shared" ca="1" si="764"/>
        <v>-3.0042175472585444E-2</v>
      </c>
      <c r="FS374" s="240">
        <f t="shared" ca="1" si="765"/>
        <v>-3.3046457711369388E-2</v>
      </c>
      <c r="FT374" s="240">
        <f t="shared" ca="1" si="766"/>
        <v>-3.2714910258857102E-2</v>
      </c>
      <c r="FU374" s="240">
        <f t="shared" ca="1" si="767"/>
        <v>-2.9081000721344757E-2</v>
      </c>
      <c r="FV374" s="240">
        <f t="shared" ca="1" si="768"/>
        <v>-2.2511549150669483E-2</v>
      </c>
      <c r="FW374" s="240">
        <f t="shared" ca="1" si="769"/>
        <v>-1.3669699893386886E-2</v>
      </c>
      <c r="FX374" s="240">
        <f t="shared" ca="1" si="770"/>
        <v>-3.4479813873716566E-3</v>
      </c>
      <c r="FY374" s="240">
        <f t="shared" ca="1" si="771"/>
        <v>7.1217889064475459E-3</v>
      </c>
      <c r="FZ374" s="240">
        <f t="shared" ca="1" si="772"/>
        <v>1.69726599131855E-2</v>
      </c>
      <c r="GA374" s="240">
        <f t="shared" ca="1" si="773"/>
        <v>2.5110248867935028E-2</v>
      </c>
      <c r="GB374" s="240">
        <f t="shared" ca="1" si="774"/>
        <v>3.0713117930431941E-2</v>
      </c>
      <c r="GC374" s="240">
        <f t="shared" ca="1" si="775"/>
        <v>3.3215693109709843E-2</v>
      </c>
      <c r="GD374" s="240">
        <f t="shared" ca="1" si="776"/>
        <v>3.2365355360766943E-2</v>
      </c>
      <c r="GE374" s="240">
        <f t="shared" ca="1" si="777"/>
        <v>2.8247940870202423E-2</v>
      </c>
      <c r="GF374" s="240">
        <f t="shared" ca="1" si="778"/>
        <v>2.1279076439199063E-2</v>
      </c>
      <c r="GG374" s="240">
        <f t="shared" ca="1" si="779"/>
        <v>1.2162224601823288E-2</v>
      </c>
      <c r="GH374" s="240">
        <f t="shared" ca="1" si="780"/>
        <v>1.8176735570669868E-3</v>
      </c>
      <c r="GI374" s="240">
        <f t="shared" ca="1" si="781"/>
        <v>-8.7103600707152899E-3</v>
      </c>
      <c r="GJ374" s="240">
        <f t="shared" ca="1" si="782"/>
        <v>-1.8359138257580041E-2</v>
      </c>
      <c r="GK374" s="240">
        <f t="shared" ca="1" si="783"/>
        <v>-2.6154678223236857E-2</v>
      </c>
      <c r="GL374" s="240">
        <f t="shared" ca="1" si="784"/>
        <v>-3.1310069797032616E-2</v>
      </c>
      <c r="GM374" s="240">
        <f t="shared" ca="1" si="785"/>
        <v>-3.330490899399792E-2</v>
      </c>
      <c r="GN374" s="240">
        <f t="shared" ca="1" si="786"/>
        <v>-3.1937829486742439E-2</v>
      </c>
      <c r="GO374" s="240">
        <f t="shared" ca="1" si="787"/>
        <v>-2.7346829255276359E-2</v>
      </c>
      <c r="GP374" s="240">
        <f t="shared" ca="1" si="788"/>
        <v>-1.999534056875964E-2</v>
      </c>
      <c r="GQ374" s="240">
        <f t="shared" ca="1" si="789"/>
        <v>-1.0625449445908619E-2</v>
      </c>
      <c r="GR374" s="240">
        <f t="shared" ca="1" si="790"/>
        <v>-1.8298679195393255E-4</v>
      </c>
      <c r="GS374" s="240">
        <f t="shared" ca="1" si="791"/>
        <v>1.0277947214635241E-2</v>
      </c>
      <c r="GT374" s="240">
        <f t="shared" ca="1" si="792"/>
        <v>1.9701387829841686E-2</v>
      </c>
      <c r="GU374" s="240">
        <f t="shared" ca="1" si="793"/>
        <v>2.7136098667819526E-2</v>
      </c>
      <c r="GV374" s="240">
        <f t="shared" ca="1" si="794"/>
        <v>3.1831592963054017E-2</v>
      </c>
      <c r="GW374" s="240">
        <f t="shared" ca="1" si="795"/>
        <v>3.331389043535396E-2</v>
      </c>
      <c r="GX374" s="240">
        <f t="shared" ca="1" si="796"/>
        <v>3.1433362584060848E-2</v>
      </c>
      <c r="GY374" s="240">
        <f t="shared" ca="1" si="797"/>
        <v>2.6379836733374993E-2</v>
      </c>
      <c r="GZ374" s="240">
        <f t="shared" ca="1" si="798"/>
        <v>1.8663434171505282E-2</v>
      </c>
      <c r="HA374" s="240">
        <f t="shared" ca="1" si="799"/>
        <v>9.0630766515993021E-3</v>
      </c>
      <c r="HB374" s="240">
        <f t="shared" ca="1" si="800"/>
        <v>-1.4521408043686821E-3</v>
      </c>
      <c r="HC374" s="240">
        <f t="shared" ca="1" si="801"/>
        <v>-1.1820773883473058E-2</v>
      </c>
      <c r="HD374" s="240">
        <f t="shared" ca="1" si="802"/>
        <v>-2.0996175033183469E-2</v>
      </c>
      <c r="HE374" s="240">
        <f t="shared" ca="1" si="803"/>
        <v>-2.8052145873870157E-2</v>
      </c>
      <c r="HF374" s="240">
        <f t="shared" ca="1" si="804"/>
        <v>-3.2276431033509106E-2</v>
      </c>
      <c r="HG374" s="240">
        <f t="shared" ca="1" si="805"/>
        <v>-3.324261579669905E-2</v>
      </c>
      <c r="HH374" s="240">
        <f t="shared" ca="1" si="806"/>
        <v>-3.0853169957676761E-2</v>
      </c>
      <c r="HI374" s="240">
        <f t="shared" ca="1" si="807"/>
        <v>-2.5349292874182267E-2</v>
      </c>
      <c r="HJ374" s="240">
        <f t="shared" ca="1" si="808"/>
        <v>-1.7286565926607614E-2</v>
      </c>
      <c r="HK374" s="240">
        <f t="shared" ca="1" si="809"/>
        <v>-7.4788701118047533E-3</v>
      </c>
      <c r="HL374" s="240">
        <f t="shared" ca="1" si="810"/>
        <v>3.0837700663008255E-3</v>
      </c>
      <c r="HM374" s="240">
        <f t="shared" ca="1" si="811"/>
        <v>1.3335123272648524E-2</v>
      </c>
      <c r="HN374" s="240">
        <f t="shared" ca="1" si="812"/>
        <v>2.2240380611822409E-2</v>
      </c>
      <c r="HO374" s="240">
        <f t="shared" ca="1" si="813"/>
        <v>2.8900613003432597E-2</v>
      </c>
      <c r="HP374" s="240">
        <f t="shared" ca="1" si="814"/>
        <v>3.2643512354523119E-2</v>
      </c>
      <c r="HQ374" s="240">
        <f t="shared" ca="1" si="815"/>
        <v>3.309125678488066E-2</v>
      </c>
      <c r="HR374" s="240">
        <f t="shared" ca="1" si="816"/>
        <v>3.0198649342446291E-2</v>
      </c>
      <c r="HS374" s="240">
        <f t="shared" ca="1" si="817"/>
        <v>2.4257680348119506E-2</v>
      </c>
      <c r="HT374" s="240">
        <f t="shared" ca="1" si="818"/>
        <v>1.5868052830268795E-2</v>
      </c>
      <c r="HU374" s="240">
        <f t="shared" ca="1" si="819"/>
        <v>5.8766463188387515E-3</v>
      </c>
      <c r="HV374" s="240">
        <f t="shared" ca="1" si="820"/>
        <v>-4.7079702560373655E-3</v>
      </c>
      <c r="HW374" s="240">
        <f t="shared" ca="1" si="821"/>
        <v>-1.4817347181840891E-2</v>
      </c>
      <c r="HX374" s="240">
        <f t="shared" ca="1" si="822"/>
        <v>-2.3431007165540543E-2</v>
      </c>
      <c r="HY374" s="240">
        <f t="shared" ca="1" si="823"/>
        <v>-2.967945602487505E-2</v>
      </c>
      <c r="HZ374" s="240">
        <f t="shared" ca="1" si="824"/>
        <v>-3.2931952595040989E-2</v>
      </c>
      <c r="IA374" s="240">
        <f t="shared" ca="1" si="825"/>
        <v>-3.2860178037015651E-2</v>
      </c>
      <c r="IB374" s="240">
        <f t="shared" ca="1" si="826"/>
        <v>-2.9471377535860599E-2</v>
      </c>
      <c r="IC374" s="240">
        <f t="shared" ca="1" si="827"/>
        <v>-2.3107628945376584E-2</v>
      </c>
      <c r="ID374" s="240">
        <f t="shared" ca="1" si="828"/>
        <v>-1.4411312204784166E-2</v>
      </c>
      <c r="IE374" s="240">
        <f t="shared" ca="1" si="829"/>
        <v>3.0997744648205081E-2</v>
      </c>
      <c r="IF374" s="240">
        <f t="shared" ca="1" si="830"/>
        <v>6.3208285330571459E-3</v>
      </c>
      <c r="IG374" s="240">
        <f t="shared" ca="1" si="831"/>
        <v>1.6263874803826295E-2</v>
      </c>
      <c r="IH374" s="240">
        <f t="shared" ca="1" si="832"/>
        <v>2.4565186370682709E-2</v>
      </c>
      <c r="II374" s="240">
        <f t="shared" ca="1" si="833"/>
        <v>3.0386798637140468E-2</v>
      </c>
      <c r="IJ374" s="240">
        <f t="shared" ca="1" si="834"/>
        <v>3.3141056877259059E-2</v>
      </c>
      <c r="IK374" s="240">
        <f t="shared" ca="1" si="835"/>
        <v>3.2549936242047883E-2</v>
      </c>
      <c r="IL374" s="240">
        <f t="shared" ca="1" si="836"/>
        <v>2.8673106599402996E-2</v>
      </c>
      <c r="IM374" s="240">
        <f t="shared" ca="1" si="837"/>
        <v>2.1901909240515015E-2</v>
      </c>
      <c r="IN374" s="240">
        <f t="shared" ca="1" si="838"/>
        <v>1.2919853465916769E-2</v>
      </c>
      <c r="IO374" s="240">
        <f t="shared" ca="1" si="839"/>
        <v>2.6336206695261235E-3</v>
      </c>
      <c r="IP374" s="240">
        <f t="shared" ca="1" si="840"/>
        <v>-7.9184593805016103E-3</v>
      </c>
      <c r="IQ374" s="240">
        <f t="shared" ca="1" si="841"/>
        <v>-1.7671221326861684E-2</v>
      </c>
      <c r="IR374" s="240">
        <f t="shared" ca="1" si="842"/>
        <v>-2.5640185890202016E-2</v>
      </c>
      <c r="IS374" s="240">
        <f t="shared" ca="1" si="843"/>
        <v>-3.1020936789919604E-2</v>
      </c>
      <c r="IT374" s="240">
        <f t="shared" ca="1" si="844"/>
        <v>-3.3270321450646095E-2</v>
      </c>
      <c r="IU374" s="240">
        <f t="shared" ca="1" si="845"/>
        <v>-3.2161278799635235E-2</v>
      </c>
      <c r="IV374" s="240">
        <f t="shared" ca="1" si="846"/>
        <v>-2.7805759637680144E-2</v>
      </c>
      <c r="IW374" s="240">
        <f t="shared" ca="1" si="847"/>
        <v>-2.0643425917912003E-2</v>
      </c>
      <c r="IX374" s="240">
        <f t="shared" ca="1" si="848"/>
        <v>-1.1397269668404476E-2</v>
      </c>
      <c r="IY374" s="240">
        <f t="shared" ca="1" si="849"/>
        <v>-1.0006315460241964E-3</v>
      </c>
      <c r="IZ374" s="240">
        <f t="shared" ca="1" si="850"/>
        <v>9.4970139657237738E-3</v>
      </c>
      <c r="JA374" s="240">
        <f t="shared" ca="1" si="851"/>
        <v>1.9035996329904485E-2</v>
      </c>
      <c r="JB374" s="240">
        <f t="shared" ca="1" si="852"/>
        <v>2.665341595609648E-2</v>
      </c>
    </row>
    <row r="375" spans="2:262">
      <c r="B375" s="248">
        <v>14</v>
      </c>
      <c r="C375" s="247">
        <f t="shared" si="853"/>
        <v>2.7343749999999997E-4</v>
      </c>
      <c r="D375" s="244">
        <f t="shared" ca="1" si="597"/>
        <v>80.244611386711355</v>
      </c>
      <c r="E375" s="243">
        <f ca="1">T361</f>
        <v>0.24461138671135135</v>
      </c>
      <c r="F375" s="242">
        <v>14</v>
      </c>
      <c r="G375" s="240">
        <f t="shared" ca="1" si="854"/>
        <v>-2.6818758510628207E-3</v>
      </c>
      <c r="H375" s="240">
        <f t="shared" ca="1" si="598"/>
        <v>-2.8606911583014035E-3</v>
      </c>
      <c r="I375" s="240">
        <f t="shared" ca="1" si="599"/>
        <v>-2.7050577137776349E-3</v>
      </c>
      <c r="J375" s="240">
        <f t="shared" ca="1" si="600"/>
        <v>-2.2331709144683617E-3</v>
      </c>
      <c r="K375" s="240">
        <f t="shared" ca="1" si="601"/>
        <v>-1.5001999283364164E-3</v>
      </c>
      <c r="L375" s="240">
        <f t="shared" ca="1" si="602"/>
        <v>-5.9183776375792909E-4</v>
      </c>
      <c r="M375" s="240">
        <f t="shared" ca="1" si="603"/>
        <v>3.8571726030147725E-4</v>
      </c>
      <c r="N375" s="240">
        <f t="shared" ca="1" si="604"/>
        <v>1.3181773583089509E-3</v>
      </c>
      <c r="O375" s="240">
        <f t="shared" ca="1" si="605"/>
        <v>2.096526876847373E-3</v>
      </c>
      <c r="P375" s="240">
        <f t="shared" ca="1" si="606"/>
        <v>2.6297675184757236E-3</v>
      </c>
      <c r="Q375" s="240">
        <f t="shared" ca="1" si="607"/>
        <v>2.8555571228164227E-3</v>
      </c>
      <c r="R375" s="240">
        <f t="shared" ca="1" si="608"/>
        <v>2.7474982050820869E-3</v>
      </c>
      <c r="S375" s="240">
        <f t="shared" ca="1" si="609"/>
        <v>2.3182241353756597E-3</v>
      </c>
      <c r="T375" s="240">
        <f t="shared" ca="1" si="610"/>
        <v>1.6179221477718975E-3</v>
      </c>
      <c r="U375" s="241">
        <f t="shared" ca="1" si="611"/>
        <v>7.2846585694993134E-4</v>
      </c>
      <c r="V375" s="240">
        <f t="shared" ca="1" si="612"/>
        <v>-2.4615673917255301E-4</v>
      </c>
      <c r="W375" s="240">
        <f t="shared" ca="1" si="613"/>
        <v>-1.1920006906953756E-3</v>
      </c>
      <c r="X375" s="240">
        <f t="shared" ca="1" si="614"/>
        <v>-1.9984856128640338E-3</v>
      </c>
      <c r="Y375" s="240">
        <f t="shared" ca="1" si="615"/>
        <v>-2.5713238455961889E-3</v>
      </c>
      <c r="Z375" s="240">
        <f t="shared" ca="1" si="616"/>
        <v>-2.8435438001053141E-3</v>
      </c>
      <c r="AA375" s="240">
        <f t="shared" ca="1" si="617"/>
        <v>-2.7833197325580761E-3</v>
      </c>
      <c r="AB375" s="240">
        <f t="shared" ca="1" si="618"/>
        <v>-2.3976925512883842E-3</v>
      </c>
      <c r="AC375" s="240">
        <f t="shared" ca="1" si="619"/>
        <v>-1.7317466510401521E-3</v>
      </c>
      <c r="AD375" s="240">
        <f t="shared" ca="1" si="620"/>
        <v>-8.6333901208646765E-4</v>
      </c>
      <c r="AE375" s="240">
        <f t="shared" ca="1" si="621"/>
        <v>1.0600320489817581E-4</v>
      </c>
      <c r="AF375" s="240">
        <f t="shared" ca="1" si="622"/>
        <v>1.0629523890109869E-3</v>
      </c>
      <c r="AG375" s="240">
        <f t="shared" ca="1" si="623"/>
        <v>1.89562982199264E-3</v>
      </c>
      <c r="AH375" s="240">
        <f t="shared" ca="1" si="624"/>
        <v>2.5066856283512428E-3</v>
      </c>
      <c r="AI375" s="240">
        <f t="shared" ca="1" si="625"/>
        <v>2.8246801313147303E-3</v>
      </c>
      <c r="AJ375" s="240">
        <f t="shared" ca="1" si="626"/>
        <v>2.8124359990083165E-3</v>
      </c>
      <c r="AK375" s="240">
        <f t="shared" ca="1" si="627"/>
        <v>2.4713847158319927E-3</v>
      </c>
      <c r="AL375" s="240">
        <f t="shared" ca="1" si="628"/>
        <v>1.8413992249429589E-3</v>
      </c>
      <c r="AM375" s="240">
        <f t="shared" ca="1" si="629"/>
        <v>9.9613230792332122E-4</v>
      </c>
      <c r="AN375" s="240">
        <f t="shared" ca="1" si="630"/>
        <v>3.4405700381582747E-5</v>
      </c>
      <c r="AO375" s="240">
        <f t="shared" ca="1" si="631"/>
        <v>-9.3134334191783698E-4</v>
      </c>
      <c r="AP375" s="240">
        <f t="shared" ca="1" si="632"/>
        <v>-1.7882072928425031E-3</v>
      </c>
      <c r="AQ375" s="240">
        <f t="shared" ca="1" si="633"/>
        <v>-2.4360085858678698E-3</v>
      </c>
      <c r="AR375" s="240">
        <f t="shared" ca="1" si="634"/>
        <v>-2.7990115606750508E-3</v>
      </c>
      <c r="AS375" s="240">
        <f t="shared" ca="1" si="635"/>
        <v>-2.8347768607966469E-3</v>
      </c>
      <c r="AT375" s="240">
        <f t="shared" ca="1" si="636"/>
        <v>-2.5391230981274249E-3</v>
      </c>
      <c r="AU375" s="240">
        <f t="shared" ca="1" si="637"/>
        <v>-1.946615706825355E-3</v>
      </c>
      <c r="AV375" s="240">
        <f t="shared" ca="1" si="638"/>
        <v>-1.1265258337795027E-3</v>
      </c>
      <c r="AW375" s="240">
        <f t="shared" ca="1" si="639"/>
        <v>-1.7473171931553879E-4</v>
      </c>
      <c r="AX375" s="240">
        <f t="shared" ca="1" si="640"/>
        <v>7.9749060713796499E-4</v>
      </c>
      <c r="AY375" s="240">
        <f t="shared" ca="1" si="641"/>
        <v>1.6764768156954483E-3</v>
      </c>
      <c r="AZ375" s="240">
        <f t="shared" ca="1" si="642"/>
        <v>2.359462985331988E-3</v>
      </c>
      <c r="BA375" s="240">
        <f t="shared" ca="1" si="643"/>
        <v>2.7665999260212473E-3</v>
      </c>
      <c r="BB375" s="240">
        <f t="shared" ca="1" si="644"/>
        <v>2.8502884968301906E-3</v>
      </c>
      <c r="BC375" s="240">
        <f t="shared" ca="1" si="645"/>
        <v>2.6007445104785495E-3</v>
      </c>
      <c r="BD375" s="240">
        <f t="shared" ca="1" si="646"/>
        <v>2.0471426209666137E-3</v>
      </c>
      <c r="BE375" s="240">
        <f t="shared" ca="1" si="647"/>
        <v>1.2542054602301036E-3</v>
      </c>
      <c r="BF375" s="240">
        <f t="shared" ca="1" si="648"/>
        <v>3.1463679423297287E-4</v>
      </c>
      <c r="BG375" s="240">
        <f t="shared" ca="1" si="649"/>
        <v>-6.6171664763357038E-4</v>
      </c>
      <c r="BH375" s="240">
        <f t="shared" ca="1" si="650"/>
        <v>-1.560707559057357E-3</v>
      </c>
      <c r="BI375" s="240">
        <f t="shared" ca="1" si="651"/>
        <v>-2.2772332317998962E-3</v>
      </c>
      <c r="BJ375" s="240">
        <f t="shared" ca="1" si="652"/>
        <v>-2.7275233098201235E-3</v>
      </c>
      <c r="BK375" s="240">
        <f t="shared" ca="1" si="653"/>
        <v>-2.8589335382190832E-3</v>
      </c>
      <c r="BL375" s="240">
        <f t="shared" ca="1" si="654"/>
        <v>-2.6561005015056207E-3</v>
      </c>
      <c r="BM375" s="240">
        <f t="shared" ca="1" si="655"/>
        <v>-2.1427377892254402E-3</v>
      </c>
      <c r="BN375" s="240">
        <f t="shared" ca="1" si="656"/>
        <v>-1.3788635958715779E-3</v>
      </c>
      <c r="BO375" s="240">
        <f t="shared" ca="1" si="657"/>
        <v>-4.5378388155416574E-4</v>
      </c>
      <c r="BP375" s="240">
        <f t="shared" ca="1" si="658"/>
        <v>5.2434855476548854E-4</v>
      </c>
      <c r="BQ375" s="240">
        <f t="shared" ca="1" si="659"/>
        <v>1.4411784212076551E-3</v>
      </c>
      <c r="BR375" s="240">
        <f t="shared" ca="1" si="660"/>
        <v>2.1895174239503182E-3</v>
      </c>
      <c r="BS375" s="240">
        <f t="shared" ca="1" si="661"/>
        <v>2.6818758510628203E-3</v>
      </c>
      <c r="BT375" s="240">
        <f t="shared" ca="1" si="662"/>
        <v>2.8606911583014035E-3</v>
      </c>
      <c r="BU375" s="240">
        <f t="shared" ca="1" si="663"/>
        <v>2.7050577137776371E-3</v>
      </c>
      <c r="BV375" s="240">
        <f t="shared" ca="1" si="664"/>
        <v>2.2331709144683656E-3</v>
      </c>
      <c r="BW375" s="240">
        <f t="shared" ca="1" si="665"/>
        <v>1.5001999283364195E-3</v>
      </c>
      <c r="BX375" s="240">
        <f t="shared" ca="1" si="666"/>
        <v>5.9183776375793147E-4</v>
      </c>
      <c r="BY375" s="240">
        <f t="shared" ca="1" si="667"/>
        <v>-3.8571726030147725E-4</v>
      </c>
      <c r="BZ375" s="240">
        <f t="shared" ca="1" si="668"/>
        <v>-1.3181773583089522E-3</v>
      </c>
      <c r="CA375" s="240">
        <f t="shared" ca="1" si="669"/>
        <v>-2.0965268768473673E-3</v>
      </c>
      <c r="CB375" s="240">
        <f t="shared" ca="1" si="670"/>
        <v>-2.6297675184757219E-3</v>
      </c>
      <c r="CC375" s="240">
        <f t="shared" ca="1" si="671"/>
        <v>-2.8555571228164227E-3</v>
      </c>
      <c r="CD375" s="240">
        <f t="shared" ca="1" si="672"/>
        <v>-2.7474982050820877E-3</v>
      </c>
      <c r="CE375" s="240">
        <f t="shared" ca="1" si="673"/>
        <v>-2.3182241353756597E-3</v>
      </c>
      <c r="CF375" s="240">
        <f t="shared" ca="1" si="674"/>
        <v>-1.6179221477718954E-3</v>
      </c>
      <c r="CG375" s="240">
        <f t="shared" ca="1" si="675"/>
        <v>-7.2846585694993839E-4</v>
      </c>
      <c r="CH375" s="240">
        <f t="shared" ca="1" si="676"/>
        <v>2.4615673917254802E-4</v>
      </c>
      <c r="CI375" s="240">
        <f t="shared" ca="1" si="677"/>
        <v>1.1920006906953732E-3</v>
      </c>
      <c r="CJ375" s="240">
        <f t="shared" ca="1" si="678"/>
        <v>1.9984856128640325E-3</v>
      </c>
      <c r="CK375" s="240">
        <f t="shared" ca="1" si="679"/>
        <v>2.5713238455961889E-3</v>
      </c>
      <c r="CL375" s="240">
        <f t="shared" ca="1" si="680"/>
        <v>2.8435438001053141E-3</v>
      </c>
      <c r="CM375" s="240">
        <f t="shared" ca="1" si="681"/>
        <v>2.7833197325580778E-3</v>
      </c>
      <c r="CN375" s="240">
        <f t="shared" ca="1" si="682"/>
        <v>2.3976925512883868E-3</v>
      </c>
      <c r="CO375" s="240">
        <f t="shared" ca="1" si="683"/>
        <v>1.731746651040154E-3</v>
      </c>
      <c r="CP375" s="240">
        <f t="shared" ca="1" si="684"/>
        <v>8.6333901208647003E-4</v>
      </c>
      <c r="CQ375" s="240">
        <f t="shared" ca="1" si="685"/>
        <v>-1.0600320489817842E-4</v>
      </c>
      <c r="CR375" s="240">
        <f t="shared" ca="1" si="686"/>
        <v>-1.062952389010989E-3</v>
      </c>
      <c r="CS375" s="240">
        <f t="shared" ca="1" si="687"/>
        <v>-1.8956298219926344E-3</v>
      </c>
      <c r="CT375" s="240">
        <f t="shared" ca="1" si="688"/>
        <v>-2.5066856283512415E-3</v>
      </c>
      <c r="CU375" s="240">
        <f t="shared" ca="1" si="689"/>
        <v>-2.8246801313147303E-3</v>
      </c>
      <c r="CV375" s="240">
        <f t="shared" ca="1" si="690"/>
        <v>-2.8124359990083173E-3</v>
      </c>
      <c r="CW375" s="240">
        <f t="shared" ca="1" si="691"/>
        <v>-2.471384715831991E-3</v>
      </c>
      <c r="CX375" s="240">
        <f t="shared" ca="1" si="692"/>
        <v>-1.8413992249429569E-3</v>
      </c>
      <c r="CY375" s="240">
        <f t="shared" ca="1" si="693"/>
        <v>-9.9613230792331884E-4</v>
      </c>
      <c r="CZ375" s="240">
        <f t="shared" ca="1" si="694"/>
        <v>-3.4405700381575158E-5</v>
      </c>
      <c r="DA375" s="240">
        <f t="shared" ca="1" si="695"/>
        <v>9.3134334191782484E-4</v>
      </c>
      <c r="DB375" s="240">
        <f t="shared" ca="1" si="696"/>
        <v>1.7882072928424933E-3</v>
      </c>
      <c r="DC375" s="240">
        <f t="shared" ca="1" si="697"/>
        <v>2.4360085858678654E-3</v>
      </c>
      <c r="DD375" s="240">
        <f t="shared" ca="1" si="698"/>
        <v>2.7990115606750495E-3</v>
      </c>
      <c r="DE375" s="240">
        <f t="shared" ca="1" si="699"/>
        <v>2.8347768607966482E-3</v>
      </c>
      <c r="DF375" s="240">
        <f t="shared" ca="1" si="700"/>
        <v>2.5391230981274262E-3</v>
      </c>
      <c r="DG375" s="240">
        <f t="shared" ca="1" si="701"/>
        <v>1.9466157068253566E-3</v>
      </c>
      <c r="DH375" s="240">
        <f t="shared" ca="1" si="702"/>
        <v>1.1265258337795048E-3</v>
      </c>
      <c r="DI375" s="240">
        <f t="shared" ca="1" si="703"/>
        <v>1.7473171931553641E-4</v>
      </c>
      <c r="DJ375" s="240">
        <f t="shared" ca="1" si="704"/>
        <v>-7.974906071379676E-4</v>
      </c>
      <c r="DK375" s="240">
        <f t="shared" ca="1" si="705"/>
        <v>-1.6764768156954505E-3</v>
      </c>
      <c r="DL375" s="240">
        <f t="shared" ca="1" si="706"/>
        <v>-2.3594629853319928E-3</v>
      </c>
      <c r="DM375" s="240">
        <f t="shared" ca="1" si="707"/>
        <v>-2.7665999260212439E-3</v>
      </c>
      <c r="DN375" s="240">
        <f t="shared" ca="1" si="708"/>
        <v>-2.8502884968301914E-3</v>
      </c>
      <c r="DO375" s="240">
        <f t="shared" ca="1" si="709"/>
        <v>-2.6007445104785547E-3</v>
      </c>
      <c r="DP375" s="240">
        <f t="shared" ca="1" si="710"/>
        <v>-2.0471426209666154E-3</v>
      </c>
      <c r="DQ375" s="240">
        <f t="shared" ca="1" si="711"/>
        <v>-1.254205460230106E-3</v>
      </c>
      <c r="DR375" s="240">
        <f t="shared" ca="1" si="712"/>
        <v>-3.1463679423297526E-4</v>
      </c>
      <c r="DS375" s="240">
        <f t="shared" ca="1" si="713"/>
        <v>6.6171664763356799E-4</v>
      </c>
      <c r="DT375" s="240">
        <f t="shared" ca="1" si="714"/>
        <v>1.560707559057355E-3</v>
      </c>
      <c r="DU375" s="240">
        <f t="shared" ca="1" si="715"/>
        <v>2.2772332317998949E-3</v>
      </c>
      <c r="DV375" s="240">
        <f t="shared" ca="1" si="716"/>
        <v>2.7275233098201261E-3</v>
      </c>
      <c r="DW375" s="240">
        <f t="shared" ca="1" si="717"/>
        <v>2.8589335382190832E-3</v>
      </c>
      <c r="DX375" s="240">
        <f t="shared" ca="1" si="718"/>
        <v>2.6561005015056181E-3</v>
      </c>
      <c r="DY375" s="240">
        <f t="shared" ca="1" si="719"/>
        <v>2.1427377892254485E-3</v>
      </c>
      <c r="DZ375" s="240">
        <f t="shared" ca="1" si="720"/>
        <v>1.378863595871589E-3</v>
      </c>
      <c r="EA375" s="240">
        <f t="shared" ca="1" si="721"/>
        <v>4.5378388155417875E-4</v>
      </c>
      <c r="EB375" s="240">
        <f t="shared" ca="1" si="722"/>
        <v>-5.2434855476548594E-4</v>
      </c>
      <c r="EC375" s="240">
        <f t="shared" ca="1" si="723"/>
        <v>-1.4411784212076534E-3</v>
      </c>
      <c r="ED375" s="240">
        <f t="shared" ca="1" si="724"/>
        <v>-2.1895174239503169E-3</v>
      </c>
      <c r="EE375" s="240">
        <f t="shared" ca="1" si="725"/>
        <v>-2.6818758510628194E-3</v>
      </c>
      <c r="EF375" s="240">
        <f t="shared" ca="1" si="726"/>
        <v>-2.8606911583014035E-3</v>
      </c>
      <c r="EG375" s="240">
        <f t="shared" ca="1" si="727"/>
        <v>-2.7050577137776349E-3</v>
      </c>
      <c r="EH375" s="240">
        <f t="shared" ca="1" si="728"/>
        <v>-2.2331709144683604E-3</v>
      </c>
      <c r="EI375" s="240">
        <f t="shared" ca="1" si="729"/>
        <v>-1.500199928336413E-3</v>
      </c>
      <c r="EJ375" s="240">
        <f t="shared" ca="1" si="730"/>
        <v>-5.9183776375794383E-4</v>
      </c>
      <c r="EK375" s="240">
        <f t="shared" ca="1" si="731"/>
        <v>3.8571726030146489E-4</v>
      </c>
      <c r="EL375" s="240">
        <f t="shared" ca="1" si="732"/>
        <v>1.3181773583089407E-3</v>
      </c>
      <c r="EM375" s="240">
        <f t="shared" ca="1" si="733"/>
        <v>2.096526876847366E-3</v>
      </c>
      <c r="EN375" s="240">
        <f t="shared" ca="1" si="734"/>
        <v>2.6297675184757206E-3</v>
      </c>
      <c r="EO375" s="240">
        <f t="shared" ca="1" si="735"/>
        <v>2.8555571228164227E-3</v>
      </c>
      <c r="EP375" s="240">
        <f t="shared" ca="1" si="736"/>
        <v>2.7474982050820886E-3</v>
      </c>
      <c r="EQ375" s="240">
        <f t="shared" ca="1" si="737"/>
        <v>2.318224135375661E-3</v>
      </c>
      <c r="ER375" s="240">
        <f t="shared" ca="1" si="738"/>
        <v>1.6179221477718975E-3</v>
      </c>
      <c r="ES375" s="240">
        <f t="shared" ca="1" si="739"/>
        <v>7.2846585694993102E-4</v>
      </c>
      <c r="ET375" s="240">
        <f t="shared" ca="1" si="740"/>
        <v>-2.4615673917255561E-4</v>
      </c>
      <c r="EU375" s="240">
        <f t="shared" ca="1" si="741"/>
        <v>-1.1920006906953804E-3</v>
      </c>
      <c r="EV375" s="240">
        <f t="shared" ca="1" si="742"/>
        <v>-1.9984856128640229E-3</v>
      </c>
      <c r="EW375" s="240">
        <f t="shared" ca="1" si="743"/>
        <v>-2.5713238455961833E-3</v>
      </c>
      <c r="EX375" s="240">
        <f t="shared" ca="1" si="744"/>
        <v>-2.8435438001053132E-3</v>
      </c>
      <c r="EY375" s="240">
        <f t="shared" ca="1" si="745"/>
        <v>-2.7833197325580782E-3</v>
      </c>
      <c r="EZ375" s="240">
        <f t="shared" ca="1" si="746"/>
        <v>-2.3976925512883881E-3</v>
      </c>
      <c r="FA375" s="240">
        <f t="shared" ca="1" si="747"/>
        <v>-1.731746651040156E-3</v>
      </c>
      <c r="FB375" s="240">
        <f t="shared" ca="1" si="748"/>
        <v>-8.6333901208647252E-4</v>
      </c>
      <c r="FC375" s="240">
        <f t="shared" ca="1" si="749"/>
        <v>1.0600320489817581E-4</v>
      </c>
      <c r="FD375" s="240">
        <f t="shared" ca="1" si="750"/>
        <v>1.0629523890109869E-3</v>
      </c>
      <c r="FE375" s="240">
        <f t="shared" ca="1" si="751"/>
        <v>1.89562982199264E-3</v>
      </c>
      <c r="FF375" s="240">
        <f t="shared" ca="1" si="752"/>
        <v>2.506685628351245E-3</v>
      </c>
      <c r="FG375" s="240">
        <f t="shared" ca="1" si="753"/>
        <v>2.8246801313147312E-3</v>
      </c>
      <c r="FH375" s="240">
        <f t="shared" ca="1" si="754"/>
        <v>2.8124359990083195E-3</v>
      </c>
      <c r="FI375" s="240">
        <f t="shared" ca="1" si="755"/>
        <v>2.4713847158319975E-3</v>
      </c>
      <c r="FJ375" s="240">
        <f t="shared" ca="1" si="756"/>
        <v>1.8413992249429667E-3</v>
      </c>
      <c r="FK375" s="240">
        <f t="shared" ca="1" si="757"/>
        <v>9.9613230792333076E-4</v>
      </c>
      <c r="FL375" s="240">
        <f t="shared" ca="1" si="758"/>
        <v>3.4405700381587734E-5</v>
      </c>
      <c r="FM375" s="240">
        <f t="shared" ca="1" si="759"/>
        <v>-9.3134334191783243E-4</v>
      </c>
      <c r="FN375" s="240">
        <f t="shared" ca="1" si="760"/>
        <v>-1.7882072928424992E-3</v>
      </c>
      <c r="FO375" s="240">
        <f t="shared" ca="1" si="761"/>
        <v>-2.4360085858678698E-3</v>
      </c>
      <c r="FP375" s="240">
        <f t="shared" ca="1" si="762"/>
        <v>-2.7990115606750508E-3</v>
      </c>
      <c r="FQ375" s="240">
        <f t="shared" ca="1" si="763"/>
        <v>-2.8347768607966469E-3</v>
      </c>
      <c r="FR375" s="240">
        <f t="shared" ca="1" si="764"/>
        <v>-2.5391230981274228E-3</v>
      </c>
      <c r="FS375" s="240">
        <f t="shared" ca="1" si="765"/>
        <v>-1.9466157068253659E-3</v>
      </c>
      <c r="FT375" s="240">
        <f t="shared" ca="1" si="766"/>
        <v>-1.1265258337795163E-3</v>
      </c>
      <c r="FU375" s="240">
        <f t="shared" ca="1" si="767"/>
        <v>-1.7473171931554877E-4</v>
      </c>
      <c r="FV375" s="240">
        <f t="shared" ca="1" si="768"/>
        <v>7.9749060713795545E-4</v>
      </c>
      <c r="FW375" s="240">
        <f t="shared" ca="1" si="769"/>
        <v>1.6764768156954405E-3</v>
      </c>
      <c r="FX375" s="240">
        <f t="shared" ca="1" si="770"/>
        <v>2.3594629853319854E-3</v>
      </c>
      <c r="FY375" s="240">
        <f t="shared" ca="1" si="771"/>
        <v>2.7665999260212465E-3</v>
      </c>
      <c r="FZ375" s="240">
        <f t="shared" ca="1" si="772"/>
        <v>2.850288496830191E-3</v>
      </c>
      <c r="GA375" s="240">
        <f t="shared" ca="1" si="773"/>
        <v>2.6007445104785517E-3</v>
      </c>
      <c r="GB375" s="240">
        <f t="shared" ca="1" si="774"/>
        <v>2.0471426209666098E-3</v>
      </c>
      <c r="GC375" s="240">
        <f t="shared" ca="1" si="775"/>
        <v>1.2542054602300988E-3</v>
      </c>
      <c r="GD375" s="240">
        <f t="shared" ca="1" si="776"/>
        <v>3.1463679423296745E-4</v>
      </c>
      <c r="GE375" s="240">
        <f t="shared" ca="1" si="777"/>
        <v>-6.6171664763355585E-4</v>
      </c>
      <c r="GF375" s="240">
        <f t="shared" ca="1" si="778"/>
        <v>-1.5607075590573444E-3</v>
      </c>
      <c r="GG375" s="240">
        <f t="shared" ca="1" si="779"/>
        <v>-2.277233231799887E-3</v>
      </c>
      <c r="GH375" s="240">
        <f t="shared" ca="1" si="780"/>
        <v>-2.7275233098201226E-3</v>
      </c>
      <c r="GI375" s="240">
        <f t="shared" ca="1" si="781"/>
        <v>-2.8589335382190832E-3</v>
      </c>
      <c r="GJ375" s="240">
        <f t="shared" ca="1" si="782"/>
        <v>-2.6561005015056224E-3</v>
      </c>
      <c r="GK375" s="240">
        <f t="shared" ca="1" si="783"/>
        <v>-2.1427377892254571E-3</v>
      </c>
      <c r="GL375" s="240">
        <f t="shared" ca="1" si="784"/>
        <v>-1.3788635958715822E-3</v>
      </c>
      <c r="GM375" s="240">
        <f t="shared" ca="1" si="785"/>
        <v>-4.5378388155419111E-4</v>
      </c>
      <c r="GN375" s="240">
        <f t="shared" ca="1" si="786"/>
        <v>5.2434855476549331E-4</v>
      </c>
      <c r="GO375" s="240">
        <f t="shared" ca="1" si="787"/>
        <v>1.4411784212076421E-3</v>
      </c>
      <c r="GP375" s="240">
        <f t="shared" ca="1" si="788"/>
        <v>2.1895174239503217E-3</v>
      </c>
      <c r="GQ375" s="240">
        <f t="shared" ca="1" si="789"/>
        <v>2.6818758510628151E-3</v>
      </c>
      <c r="GR375" s="240">
        <f t="shared" ca="1" si="790"/>
        <v>2.8606911583014035E-3</v>
      </c>
      <c r="GS375" s="240">
        <f t="shared" ca="1" si="791"/>
        <v>2.7050577137776389E-3</v>
      </c>
      <c r="GT375" s="240">
        <f t="shared" ca="1" si="792"/>
        <v>2.2331709144683557E-3</v>
      </c>
      <c r="GU375" s="240">
        <f t="shared" ca="1" si="793"/>
        <v>1.5001999283364236E-3</v>
      </c>
      <c r="GV375" s="240">
        <f t="shared" ca="1" si="794"/>
        <v>5.9183776375795641E-4</v>
      </c>
      <c r="GW375" s="240">
        <f t="shared" ca="1" si="795"/>
        <v>-3.8571726030147248E-4</v>
      </c>
      <c r="GX375" s="240">
        <f t="shared" ca="1" si="796"/>
        <v>-1.3181773583089296E-3</v>
      </c>
      <c r="GY375" s="240">
        <f t="shared" ca="1" si="797"/>
        <v>-2.0965268768473712E-3</v>
      </c>
      <c r="GZ375" s="240">
        <f t="shared" ca="1" si="798"/>
        <v>-2.6297675184757154E-3</v>
      </c>
      <c r="HA375" s="240">
        <f t="shared" ca="1" si="799"/>
        <v>-2.8555571228164227E-3</v>
      </c>
      <c r="HB375" s="240">
        <f t="shared" ca="1" si="800"/>
        <v>-2.7474982050820921E-3</v>
      </c>
      <c r="HC375" s="240">
        <f t="shared" ca="1" si="801"/>
        <v>-2.3182241353756567E-3</v>
      </c>
      <c r="HD375" s="240">
        <f t="shared" ca="1" si="802"/>
        <v>-1.6179221477719077E-3</v>
      </c>
      <c r="HE375" s="240">
        <f t="shared" ca="1" si="803"/>
        <v>-7.2846585694992354E-4</v>
      </c>
      <c r="HF375" s="240">
        <f t="shared" ca="1" si="804"/>
        <v>2.4615673917254325E-4</v>
      </c>
      <c r="HG375" s="240">
        <f t="shared" ca="1" si="805"/>
        <v>1.1920006906953873E-3</v>
      </c>
      <c r="HH375" s="240">
        <f t="shared" ca="1" si="806"/>
        <v>1.9984856128640286E-3</v>
      </c>
      <c r="HI375" s="240">
        <f t="shared" ca="1" si="807"/>
        <v>2.5713238455961781E-3</v>
      </c>
      <c r="HJ375" s="240">
        <f t="shared" ca="1" si="808"/>
        <v>2.8435438001053136E-3</v>
      </c>
      <c r="HK375" s="240">
        <f t="shared" ca="1" si="809"/>
        <v>2.7833197325580813E-3</v>
      </c>
      <c r="HL375" s="240">
        <f t="shared" ca="1" si="810"/>
        <v>2.3976925512883842E-3</v>
      </c>
      <c r="HM375" s="240">
        <f t="shared" ca="1" si="811"/>
        <v>1.7317466510401662E-3</v>
      </c>
      <c r="HN375" s="240">
        <f t="shared" ca="1" si="812"/>
        <v>8.6333901208646483E-4</v>
      </c>
      <c r="HO375" s="240">
        <f t="shared" ca="1" si="813"/>
        <v>-1.0600320489816324E-4</v>
      </c>
      <c r="HP375" s="240">
        <f t="shared" ca="1" si="814"/>
        <v>-1.0629523890109938E-3</v>
      </c>
      <c r="HQ375" s="240">
        <f t="shared" ca="1" si="815"/>
        <v>-1.8956298219926307E-3</v>
      </c>
      <c r="HR375" s="240">
        <f t="shared" ca="1" si="816"/>
        <v>-2.5066856283512489E-3</v>
      </c>
      <c r="HS375" s="240">
        <f t="shared" ca="1" si="817"/>
        <v>-2.8246801313147295E-3</v>
      </c>
      <c r="HT375" s="240">
        <f t="shared" ca="1" si="818"/>
        <v>-2.8124359990083217E-3</v>
      </c>
      <c r="HU375" s="240">
        <f t="shared" ca="1" si="819"/>
        <v>-2.4713847158319936E-3</v>
      </c>
      <c r="HV375" s="240">
        <f t="shared" ca="1" si="820"/>
        <v>-1.8413992249429762E-3</v>
      </c>
      <c r="HW375" s="240">
        <f t="shared" ca="1" si="821"/>
        <v>-9.9613230792332339E-4</v>
      </c>
      <c r="HX375" s="240">
        <f t="shared" ca="1" si="822"/>
        <v>-3.4405700381600528E-5</v>
      </c>
      <c r="HY375" s="240">
        <f t="shared" ca="1" si="823"/>
        <v>9.3134334191783948E-4</v>
      </c>
      <c r="HZ375" s="240">
        <f t="shared" ca="1" si="824"/>
        <v>1.7882072928424894E-3</v>
      </c>
      <c r="IA375" s="240">
        <f t="shared" ca="1" si="825"/>
        <v>2.4360085858678732E-3</v>
      </c>
      <c r="IB375" s="240">
        <f t="shared" ca="1" si="826"/>
        <v>2.7990115606750482E-3</v>
      </c>
      <c r="IC375" s="240">
        <f t="shared" ca="1" si="827"/>
        <v>2.834776860796646E-3</v>
      </c>
      <c r="ID375" s="240">
        <f t="shared" ca="1" si="828"/>
        <v>2.5391230981274284E-3</v>
      </c>
      <c r="IE375" s="240">
        <f t="shared" ca="1" si="829"/>
        <v>-1.6263239839850317E-3</v>
      </c>
      <c r="IF375" s="240">
        <f t="shared" ca="1" si="830"/>
        <v>1.1265258337795092E-3</v>
      </c>
      <c r="IG375" s="240">
        <f t="shared" ca="1" si="831"/>
        <v>1.7473171931556134E-4</v>
      </c>
      <c r="IH375" s="240">
        <f t="shared" ca="1" si="832"/>
        <v>-7.9749060713796283E-4</v>
      </c>
      <c r="II375" s="240">
        <f t="shared" ca="1" si="833"/>
        <v>-1.6764768156954299E-3</v>
      </c>
      <c r="IJ375" s="240">
        <f t="shared" ca="1" si="834"/>
        <v>-2.3594629853319897E-3</v>
      </c>
      <c r="IK375" s="240">
        <f t="shared" ca="1" si="835"/>
        <v>-2.766599926021243E-3</v>
      </c>
      <c r="IL375" s="240">
        <f t="shared" ca="1" si="836"/>
        <v>-2.8502884968301901E-3</v>
      </c>
      <c r="IM375" s="240">
        <f t="shared" ca="1" si="837"/>
        <v>-2.6007445104785569E-3</v>
      </c>
      <c r="IN375" s="240">
        <f t="shared" ca="1" si="838"/>
        <v>-2.0471426209666046E-3</v>
      </c>
      <c r="IO375" s="240">
        <f t="shared" ca="1" si="839"/>
        <v>-1.2542054602301105E-3</v>
      </c>
      <c r="IP375" s="240">
        <f t="shared" ca="1" si="840"/>
        <v>-3.1463679423296008E-4</v>
      </c>
      <c r="IQ375" s="240">
        <f t="shared" ca="1" si="841"/>
        <v>6.6171664763356322E-4</v>
      </c>
      <c r="IR375" s="240">
        <f t="shared" ca="1" si="842"/>
        <v>1.560707559057334E-3</v>
      </c>
      <c r="IS375" s="240">
        <f t="shared" ca="1" si="843"/>
        <v>2.2772332317998918E-3</v>
      </c>
      <c r="IT375" s="240">
        <f t="shared" ca="1" si="844"/>
        <v>2.7275233098201183E-3</v>
      </c>
      <c r="IU375" s="240">
        <f t="shared" ca="1" si="845"/>
        <v>2.8589335382190832E-3</v>
      </c>
      <c r="IV375" s="240">
        <f t="shared" ca="1" si="846"/>
        <v>2.6561005015056276E-3</v>
      </c>
      <c r="IW375" s="240">
        <f t="shared" ca="1" si="847"/>
        <v>2.1427377892254385E-3</v>
      </c>
      <c r="IX375" s="240">
        <f t="shared" ca="1" si="848"/>
        <v>1.3788635958715931E-3</v>
      </c>
      <c r="IY375" s="240">
        <f t="shared" ca="1" si="849"/>
        <v>4.5378388155416336E-4</v>
      </c>
      <c r="IZ375" s="240">
        <f t="shared" ca="1" si="850"/>
        <v>-5.2434855476548117E-4</v>
      </c>
      <c r="JA375" s="240">
        <f t="shared" ca="1" si="851"/>
        <v>-1.4411784212076666E-3</v>
      </c>
      <c r="JB375" s="240">
        <f t="shared" ca="1" si="852"/>
        <v>-2.1895174239503134E-3</v>
      </c>
    </row>
    <row r="376" spans="2:262">
      <c r="B376" s="248">
        <v>15</v>
      </c>
      <c r="C376" s="247">
        <f t="shared" si="853"/>
        <v>2.9296874999999999E-4</v>
      </c>
      <c r="D376" s="244">
        <f t="shared" ca="1" si="597"/>
        <v>80.245100152011361</v>
      </c>
      <c r="E376" s="243">
        <f ca="1">U361</f>
        <v>0.24510015201136298</v>
      </c>
      <c r="F376" s="242">
        <v>15</v>
      </c>
      <c r="G376" s="240">
        <f t="shared" ca="1" si="854"/>
        <v>-3.0232705448299108E-2</v>
      </c>
      <c r="H376" s="240">
        <f t="shared" ca="1" si="598"/>
        <v>-3.2574023436292086E-2</v>
      </c>
      <c r="I376" s="240">
        <f t="shared" ca="1" si="599"/>
        <v>-3.0549953141969961E-2</v>
      </c>
      <c r="J376" s="240">
        <f t="shared" ca="1" si="600"/>
        <v>-2.4431749136101272E-2</v>
      </c>
      <c r="K376" s="240">
        <f t="shared" ca="1" si="601"/>
        <v>-1.5039338871868717E-2</v>
      </c>
      <c r="L376" s="240">
        <f t="shared" ca="1" si="602"/>
        <v>-3.631440597276497E-3</v>
      </c>
      <c r="M376" s="240">
        <f t="shared" ca="1" si="603"/>
        <v>8.2631230185585391E-3</v>
      </c>
      <c r="N376" s="240">
        <f t="shared" ca="1" si="604"/>
        <v>1.9050309141677872E-2</v>
      </c>
      <c r="O376" s="240">
        <f t="shared" ca="1" si="605"/>
        <v>2.728447947096356E-2</v>
      </c>
      <c r="P376" s="240">
        <f t="shared" ca="1" si="606"/>
        <v>3.1862136591048661E-2</v>
      </c>
      <c r="Q376" s="240">
        <f t="shared" ca="1" si="607"/>
        <v>3.2169808518910915E-2</v>
      </c>
      <c r="R376" s="240">
        <f t="shared" ca="1" si="608"/>
        <v>2.8166262785023988E-2</v>
      </c>
      <c r="S376" s="240">
        <f t="shared" ca="1" si="609"/>
        <v>2.0388032178117625E-2</v>
      </c>
      <c r="T376" s="240">
        <f t="shared" ca="1" si="610"/>
        <v>9.8775116241653985E-3</v>
      </c>
      <c r="U376" s="241">
        <f t="shared" ca="1" si="611"/>
        <v>-1.9567377466121697E-3</v>
      </c>
      <c r="V376" s="240">
        <f t="shared" ca="1" si="612"/>
        <v>-1.3528756077759911E-2</v>
      </c>
      <c r="W376" s="240">
        <f t="shared" ca="1" si="613"/>
        <v>-2.3287726248871238E-2</v>
      </c>
      <c r="X376" s="240">
        <f t="shared" ca="1" si="614"/>
        <v>-2.9925805705103291E-2</v>
      </c>
      <c r="Y376" s="240">
        <f t="shared" ca="1" si="615"/>
        <v>-3.2553396195506581E-2</v>
      </c>
      <c r="Z376" s="240">
        <f t="shared" ca="1" si="616"/>
        <v>-3.081836275094036E-2</v>
      </c>
      <c r="AA376" s="240">
        <f t="shared" ca="1" si="617"/>
        <v>-2.4953224841501646E-2</v>
      </c>
      <c r="AB376" s="240">
        <f t="shared" ca="1" si="618"/>
        <v>-1.5743995418709956E-2</v>
      </c>
      <c r="AC376" s="240">
        <f t="shared" ca="1" si="619"/>
        <v>-4.4248438595853763E-3</v>
      </c>
      <c r="AD376" s="240">
        <f t="shared" ca="1" si="620"/>
        <v>7.4873005047874225E-3</v>
      </c>
      <c r="AE376" s="240">
        <f t="shared" ca="1" si="621"/>
        <v>1.8396038766942166E-2</v>
      </c>
      <c r="AF376" s="240">
        <f t="shared" ca="1" si="622"/>
        <v>2.6839442888495983E-2</v>
      </c>
      <c r="AG376" s="240">
        <f t="shared" ca="1" si="623"/>
        <v>3.1685975112463835E-2</v>
      </c>
      <c r="AH376" s="240">
        <f t="shared" ca="1" si="624"/>
        <v>3.2286130319475054E-2</v>
      </c>
      <c r="AI376" s="240">
        <f t="shared" ca="1" si="625"/>
        <v>2.8559479068156479E-2</v>
      </c>
      <c r="AJ376" s="240">
        <f t="shared" ca="1" si="626"/>
        <v>2.1005446298647815E-2</v>
      </c>
      <c r="AK376" s="240">
        <f t="shared" ca="1" si="627"/>
        <v>1.0636381197740019E-2</v>
      </c>
      <c r="AL376" s="240">
        <f t="shared" ca="1" si="628"/>
        <v>-1.1581121723425042E-3</v>
      </c>
      <c r="AM376" s="240">
        <f t="shared" ca="1" si="629"/>
        <v>-1.2797401831816846E-2</v>
      </c>
      <c r="AN376" s="240">
        <f t="shared" ca="1" si="630"/>
        <v>-2.2721655333416729E-2</v>
      </c>
      <c r="AO376" s="240">
        <f t="shared" ca="1" si="631"/>
        <v>-2.9600879775548671E-2</v>
      </c>
      <c r="AP376" s="240">
        <f t="shared" ca="1" si="632"/>
        <v>-3.2513160006102791E-2</v>
      </c>
      <c r="AQ376" s="240">
        <f t="shared" ca="1" si="633"/>
        <v>-3.1068208530562406E-2</v>
      </c>
      <c r="AR376" s="240">
        <f t="shared" ca="1" si="634"/>
        <v>-2.5459669657318679E-2</v>
      </c>
      <c r="AS376" s="240">
        <f t="shared" ca="1" si="635"/>
        <v>-1.6439168371416867E-2</v>
      </c>
      <c r="AT376" s="240">
        <f t="shared" ca="1" si="636"/>
        <v>-5.2155817614087472E-3</v>
      </c>
      <c r="AU376" s="240">
        <f t="shared" ca="1" si="637"/>
        <v>6.7069679211604893E-3</v>
      </c>
      <c r="AV376" s="240">
        <f t="shared" ca="1" si="638"/>
        <v>1.7730687306325422E-2</v>
      </c>
      <c r="AW376" s="240">
        <f t="shared" ca="1" si="639"/>
        <v>2.6378239229223777E-2</v>
      </c>
      <c r="AX376" s="240">
        <f t="shared" ca="1" si="640"/>
        <v>3.1490727187286183E-2</v>
      </c>
      <c r="AY376" s="240">
        <f t="shared" ca="1" si="641"/>
        <v>3.2383004162390906E-2</v>
      </c>
      <c r="AZ376" s="240">
        <f t="shared" ca="1" si="642"/>
        <v>2.8935492189006012E-2</v>
      </c>
      <c r="BA376" s="240">
        <f t="shared" ca="1" si="643"/>
        <v>2.161020752377199E-2</v>
      </c>
      <c r="BB376" s="240">
        <f t="shared" ca="1" si="644"/>
        <v>1.1388843813001117E-2</v>
      </c>
      <c r="BC376" s="240">
        <f t="shared" ca="1" si="645"/>
        <v>-3.5878899460487987E-4</v>
      </c>
      <c r="BD376" s="240">
        <f t="shared" ca="1" si="646"/>
        <v>-1.2058338909536028E-2</v>
      </c>
      <c r="BE376" s="240">
        <f t="shared" ca="1" si="647"/>
        <v>-2.2141897742406824E-2</v>
      </c>
      <c r="BF376" s="240">
        <f t="shared" ca="1" si="648"/>
        <v>-2.9258123382865441E-2</v>
      </c>
      <c r="BG376" s="240">
        <f t="shared" ca="1" si="649"/>
        <v>-3.245333910485667E-2</v>
      </c>
      <c r="BH376" s="240">
        <f t="shared" ca="1" si="650"/>
        <v>-3.1299339983080779E-2</v>
      </c>
      <c r="BI376" s="240">
        <f t="shared" ca="1" si="651"/>
        <v>-2.5950778520132511E-2</v>
      </c>
      <c r="BJ376" s="240">
        <f t="shared" ca="1" si="652"/>
        <v>-1.7124438983796935E-2</v>
      </c>
      <c r="BK376" s="240">
        <f t="shared" ca="1" si="653"/>
        <v>-6.003177991802321E-3</v>
      </c>
      <c r="BL376" s="240">
        <f t="shared" ca="1" si="654"/>
        <v>5.9225953108474182E-3</v>
      </c>
      <c r="BM376" s="240">
        <f t="shared" ca="1" si="655"/>
        <v>1.7054655542668495E-2</v>
      </c>
      <c r="BN376" s="240">
        <f t="shared" ca="1" si="656"/>
        <v>2.5901146304985814E-2</v>
      </c>
      <c r="BO376" s="240">
        <f t="shared" ca="1" si="657"/>
        <v>3.1276510425565049E-2</v>
      </c>
      <c r="BP376" s="240">
        <f t="shared" ca="1" si="658"/>
        <v>3.2460371694477852E-2</v>
      </c>
      <c r="BQ376" s="240">
        <f t="shared" ca="1" si="659"/>
        <v>2.9294075651328605E-2</v>
      </c>
      <c r="BR376" s="240">
        <f t="shared" ca="1" si="660"/>
        <v>2.2201951567941466E-2</v>
      </c>
      <c r="BS376" s="240">
        <f t="shared" ca="1" si="661"/>
        <v>1.2134446214605452E-2</v>
      </c>
      <c r="BT376" s="240">
        <f t="shared" ca="1" si="662"/>
        <v>4.4075030420722902E-4</v>
      </c>
      <c r="BU376" s="240">
        <f t="shared" ca="1" si="663"/>
        <v>-1.1312012494786325E-2</v>
      </c>
      <c r="BV376" s="240">
        <f t="shared" ca="1" si="664"/>
        <v>-2.1548802700135691E-2</v>
      </c>
      <c r="BW376" s="240">
        <f t="shared" ca="1" si="665"/>
        <v>-2.8897742990688039E-2</v>
      </c>
      <c r="BX376" s="240">
        <f t="shared" ca="1" si="666"/>
        <v>-3.237396952564231E-2</v>
      </c>
      <c r="BY376" s="240">
        <f t="shared" ca="1" si="667"/>
        <v>-3.1511617883551037E-2</v>
      </c>
      <c r="BZ376" s="240">
        <f t="shared" ca="1" si="668"/>
        <v>-2.6426255604327889E-2</v>
      </c>
      <c r="CA376" s="240">
        <f t="shared" ca="1" si="669"/>
        <v>-1.7799394474457133E-2</v>
      </c>
      <c r="CB376" s="240">
        <f t="shared" ca="1" si="670"/>
        <v>-6.7871581322468087E-3</v>
      </c>
      <c r="CC376" s="240">
        <f t="shared" ca="1" si="671"/>
        <v>5.134655150579313E-3</v>
      </c>
      <c r="CD376" s="240">
        <f t="shared" ca="1" si="672"/>
        <v>1.6368350692227217E-2</v>
      </c>
      <c r="CE376" s="240">
        <f t="shared" ca="1" si="673"/>
        <v>2.5408451498719897E-2</v>
      </c>
      <c r="CF376" s="240">
        <f t="shared" ca="1" si="674"/>
        <v>3.1043453863467581E-2</v>
      </c>
      <c r="CG376" s="240">
        <f t="shared" ca="1" si="675"/>
        <v>3.2518186312427519E-2</v>
      </c>
      <c r="CH376" s="240">
        <f t="shared" ca="1" si="676"/>
        <v>2.9635013457854881E-2</v>
      </c>
      <c r="CI376" s="240">
        <f t="shared" ca="1" si="677"/>
        <v>2.2780321986670848E-2</v>
      </c>
      <c r="CJ376" s="240">
        <f t="shared" ca="1" si="678"/>
        <v>1.287273927954628E-2</v>
      </c>
      <c r="CK376" s="240">
        <f t="shared" ca="1" si="679"/>
        <v>1.2400241115166789E-3</v>
      </c>
      <c r="CL376" s="240">
        <f t="shared" ca="1" si="680"/>
        <v>-1.0558872146693267E-2</v>
      </c>
      <c r="CM376" s="240">
        <f t="shared" ca="1" si="681"/>
        <v>-2.0942727464879716E-2</v>
      </c>
      <c r="CN376" s="240">
        <f t="shared" ca="1" si="682"/>
        <v>-2.8519955678689309E-2</v>
      </c>
      <c r="CO376" s="240">
        <f t="shared" ca="1" si="683"/>
        <v>-3.2275099077726389E-2</v>
      </c>
      <c r="CP376" s="240">
        <f t="shared" ca="1" si="684"/>
        <v>-3.1704914363703561E-2</v>
      </c>
      <c r="CQ376" s="240">
        <f t="shared" ca="1" si="685"/>
        <v>-2.6885814500288565E-2</v>
      </c>
      <c r="CR376" s="240">
        <f t="shared" ca="1" si="686"/>
        <v>-1.8463628275448243E-2</v>
      </c>
      <c r="CS376" s="240">
        <f t="shared" ca="1" si="687"/>
        <v>-7.5670499424206165E-3</v>
      </c>
      <c r="CT376" s="240">
        <f t="shared" ca="1" si="688"/>
        <v>4.3436220660455042E-3</v>
      </c>
      <c r="CU376" s="240">
        <f t="shared" ca="1" si="689"/>
        <v>1.5672186159381086E-2</v>
      </c>
      <c r="CV376" s="240">
        <f t="shared" ca="1" si="690"/>
        <v>2.4900451591354348E-2</v>
      </c>
      <c r="CW376" s="240">
        <f t="shared" ca="1" si="691"/>
        <v>3.0791697885552295E-2</v>
      </c>
      <c r="CX376" s="240">
        <f t="shared" ca="1" si="692"/>
        <v>3.2556413190875891E-2</v>
      </c>
      <c r="CY376" s="240">
        <f t="shared" ca="1" si="693"/>
        <v>2.995810024039872E-2</v>
      </c>
      <c r="CZ376" s="240">
        <f t="shared" ca="1" si="694"/>
        <v>2.3344970391246573E-2</v>
      </c>
      <c r="DA376" s="240">
        <f t="shared" ca="1" si="695"/>
        <v>1.3603278287687939E-2</v>
      </c>
      <c r="DB376" s="240">
        <f t="shared" ca="1" si="696"/>
        <v>2.0385509746688422E-3</v>
      </c>
      <c r="DC376" s="240">
        <f t="shared" ca="1" si="697"/>
        <v>-9.7993715288405871E-3</v>
      </c>
      <c r="DD376" s="240">
        <f t="shared" ca="1" si="698"/>
        <v>-2.0324037113697919E-2</v>
      </c>
      <c r="DE376" s="240">
        <f t="shared" ca="1" si="699"/>
        <v>-2.812498901181951E-2</v>
      </c>
      <c r="DF376" s="240">
        <f t="shared" ca="1" si="700"/>
        <v>-3.2156787316969714E-2</v>
      </c>
      <c r="DG376" s="240">
        <f t="shared" ca="1" si="701"/>
        <v>-3.1879112988966486E-2</v>
      </c>
      <c r="DH376" s="240">
        <f t="shared" ca="1" si="702"/>
        <v>-2.7329178386919686E-2</v>
      </c>
      <c r="DI376" s="240">
        <f t="shared" ca="1" si="703"/>
        <v>-1.9116740277165558E-2</v>
      </c>
      <c r="DJ376" s="240">
        <f t="shared" ca="1" si="704"/>
        <v>-8.3423836446594474E-3</v>
      </c>
      <c r="DK376" s="240">
        <f t="shared" ca="1" si="705"/>
        <v>3.5499725459978339E-3</v>
      </c>
      <c r="DL376" s="240">
        <f t="shared" ca="1" si="706"/>
        <v>1.4966581287613233E-2</v>
      </c>
      <c r="DM376" s="240">
        <f t="shared" ca="1" si="707"/>
        <v>2.4377452583038167E-2</v>
      </c>
      <c r="DN376" s="240">
        <f t="shared" ca="1" si="708"/>
        <v>3.0521394140206461E-2</v>
      </c>
      <c r="DO376" s="240">
        <f t="shared" ca="1" si="709"/>
        <v>3.2575029303380763E-2</v>
      </c>
      <c r="DP376" s="240">
        <f t="shared" ca="1" si="710"/>
        <v>3.0263141383563254E-2</v>
      </c>
      <c r="DQ376" s="240">
        <f t="shared" ca="1" si="711"/>
        <v>2.3895556658583353E-2</v>
      </c>
      <c r="DR376" s="240">
        <f t="shared" ca="1" si="712"/>
        <v>1.4325623189648425E-2</v>
      </c>
      <c r="DS376" s="240">
        <f t="shared" ca="1" si="713"/>
        <v>2.8358498909403073E-3</v>
      </c>
      <c r="DT376" s="240">
        <f t="shared" ca="1" si="714"/>
        <v>-9.0339681360012622E-3</v>
      </c>
      <c r="DU376" s="240">
        <f t="shared" ca="1" si="715"/>
        <v>-1.9693104322523435E-2</v>
      </c>
      <c r="DV376" s="240">
        <f t="shared" ca="1" si="716"/>
        <v>-2.7713080903230183E-2</v>
      </c>
      <c r="DW376" s="240">
        <f t="shared" ca="1" si="717"/>
        <v>-3.2019105509953023E-2</v>
      </c>
      <c r="DX376" s="240">
        <f t="shared" ca="1" si="718"/>
        <v>-3.203410882860163E-2</v>
      </c>
      <c r="DY376" s="240">
        <f t="shared" ca="1" si="719"/>
        <v>-2.7756080198394324E-2</v>
      </c>
      <c r="DZ376" s="240">
        <f t="shared" ca="1" si="720"/>
        <v>-1.9758337069361063E-2</v>
      </c>
      <c r="EA376" s="240">
        <f t="shared" ca="1" si="721"/>
        <v>-9.1126922069325496E-3</v>
      </c>
      <c r="EB376" s="240">
        <f t="shared" ca="1" si="722"/>
        <v>2.7541846552302397E-3</v>
      </c>
      <c r="EC376" s="240">
        <f t="shared" ca="1" si="723"/>
        <v>1.4251961106914244E-2</v>
      </c>
      <c r="ED376" s="240">
        <f t="shared" ca="1" si="724"/>
        <v>2.3839769508817481E-2</v>
      </c>
      <c r="EE376" s="240">
        <f t="shared" ca="1" si="725"/>
        <v>3.023270544829908E-2</v>
      </c>
      <c r="EF376" s="240">
        <f t="shared" ca="1" si="726"/>
        <v>3.2574023436292086E-2</v>
      </c>
      <c r="EG376" s="240">
        <f t="shared" ca="1" si="727"/>
        <v>3.0549953141969996E-2</v>
      </c>
      <c r="EH376" s="240">
        <f t="shared" ca="1" si="728"/>
        <v>2.4431749136101417E-2</v>
      </c>
      <c r="EI376" s="240">
        <f t="shared" ca="1" si="729"/>
        <v>1.5039338871868821E-2</v>
      </c>
      <c r="EJ376" s="240">
        <f t="shared" ca="1" si="730"/>
        <v>3.6314405972767295E-3</v>
      </c>
      <c r="EK376" s="240">
        <f t="shared" ca="1" si="731"/>
        <v>-8.2631230185584142E-3</v>
      </c>
      <c r="EL376" s="240">
        <f t="shared" ca="1" si="732"/>
        <v>-1.9050309141677657E-2</v>
      </c>
      <c r="EM376" s="240">
        <f t="shared" ca="1" si="733"/>
        <v>-2.7284479470963473E-2</v>
      </c>
      <c r="EN376" s="240">
        <f t="shared" ca="1" si="734"/>
        <v>-3.1862136591048598E-2</v>
      </c>
      <c r="EO376" s="240">
        <f t="shared" ca="1" si="735"/>
        <v>-3.2169808518910943E-2</v>
      </c>
      <c r="EP376" s="240">
        <f t="shared" ca="1" si="736"/>
        <v>-2.8166262785024022E-2</v>
      </c>
      <c r="EQ376" s="240">
        <f t="shared" ca="1" si="737"/>
        <v>-2.0388032178117788E-2</v>
      </c>
      <c r="ER376" s="240">
        <f t="shared" ca="1" si="738"/>
        <v>-9.87751162416548E-3</v>
      </c>
      <c r="ES376" s="240">
        <f t="shared" ca="1" si="739"/>
        <v>1.9567377466119373E-3</v>
      </c>
      <c r="ET376" s="240">
        <f t="shared" ca="1" si="740"/>
        <v>1.3528756077759803E-2</v>
      </c>
      <c r="EU376" s="240">
        <f t="shared" ca="1" si="741"/>
        <v>2.3287726248871075E-2</v>
      </c>
      <c r="EV376" s="240">
        <f t="shared" ca="1" si="742"/>
        <v>2.9925805705103233E-2</v>
      </c>
      <c r="EW376" s="240">
        <f t="shared" ca="1" si="743"/>
        <v>3.2553396195506575E-2</v>
      </c>
      <c r="EX376" s="240">
        <f t="shared" ca="1" si="744"/>
        <v>3.0818362750940416E-2</v>
      </c>
      <c r="EY376" s="240">
        <f t="shared" ca="1" si="745"/>
        <v>2.4953224841501833E-2</v>
      </c>
      <c r="EZ376" s="240">
        <f t="shared" ca="1" si="746"/>
        <v>1.5743995418710108E-2</v>
      </c>
      <c r="FA376" s="240">
        <f t="shared" ca="1" si="747"/>
        <v>4.4248438595854318E-3</v>
      </c>
      <c r="FB376" s="240">
        <f t="shared" ca="1" si="748"/>
        <v>-7.4873005047872507E-3</v>
      </c>
      <c r="FC376" s="240">
        <f t="shared" ca="1" si="749"/>
        <v>-1.8396038766942069E-2</v>
      </c>
      <c r="FD376" s="240">
        <f t="shared" ca="1" si="750"/>
        <v>-2.6839442888495851E-2</v>
      </c>
      <c r="FE376" s="240">
        <f t="shared" ca="1" si="751"/>
        <v>-3.1685975112463807E-2</v>
      </c>
      <c r="FF376" s="240">
        <f t="shared" ca="1" si="752"/>
        <v>-3.2286130319475081E-2</v>
      </c>
      <c r="FG376" s="240">
        <f t="shared" ca="1" si="753"/>
        <v>-2.8559479068156535E-2</v>
      </c>
      <c r="FH376" s="240">
        <f t="shared" ca="1" si="754"/>
        <v>-2.1005446298648037E-2</v>
      </c>
      <c r="FI376" s="240">
        <f t="shared" ca="1" si="755"/>
        <v>-1.0636381197740189E-2</v>
      </c>
      <c r="FJ376" s="240">
        <f t="shared" ca="1" si="756"/>
        <v>1.1581121723424452E-3</v>
      </c>
      <c r="FK376" s="240">
        <f t="shared" ca="1" si="757"/>
        <v>1.2797401831816685E-2</v>
      </c>
      <c r="FL376" s="240">
        <f t="shared" ca="1" si="758"/>
        <v>2.2721655333416683E-2</v>
      </c>
      <c r="FM376" s="240">
        <f t="shared" ca="1" si="759"/>
        <v>2.9600879775548573E-2</v>
      </c>
      <c r="FN376" s="240">
        <f t="shared" ca="1" si="760"/>
        <v>3.2513160006102777E-2</v>
      </c>
      <c r="FO376" s="240">
        <f t="shared" ca="1" si="761"/>
        <v>3.1068208530562476E-2</v>
      </c>
      <c r="FP376" s="240">
        <f t="shared" ca="1" si="762"/>
        <v>2.5459669657318752E-2</v>
      </c>
      <c r="FQ376" s="240">
        <f t="shared" ca="1" si="763"/>
        <v>1.6439168371417068E-2</v>
      </c>
      <c r="FR376" s="240">
        <f t="shared" ca="1" si="764"/>
        <v>5.2155817614089189E-3</v>
      </c>
      <c r="FS376" s="240">
        <f t="shared" ca="1" si="765"/>
        <v>-6.7069679211602031E-3</v>
      </c>
      <c r="FT376" s="240">
        <f t="shared" ca="1" si="766"/>
        <v>-1.7730687306325273E-2</v>
      </c>
      <c r="FU376" s="240">
        <f t="shared" ca="1" si="767"/>
        <v>-2.6378239229223738E-2</v>
      </c>
      <c r="FV376" s="240">
        <f t="shared" ca="1" si="768"/>
        <v>-3.1490727187286134E-2</v>
      </c>
      <c r="FW376" s="240">
        <f t="shared" ca="1" si="769"/>
        <v>-3.2383004162390913E-2</v>
      </c>
      <c r="FX376" s="240">
        <f t="shared" ca="1" si="770"/>
        <v>-2.8935492189005988E-2</v>
      </c>
      <c r="FY376" s="240">
        <f t="shared" ca="1" si="771"/>
        <v>-2.1610207523772035E-2</v>
      </c>
      <c r="FZ376" s="240">
        <f t="shared" ca="1" si="772"/>
        <v>-1.138884381300128E-2</v>
      </c>
      <c r="GA376" s="240">
        <f t="shared" ca="1" si="773"/>
        <v>3.5878899460447047E-4</v>
      </c>
      <c r="GB376" s="240">
        <f t="shared" ca="1" si="774"/>
        <v>1.2058338909535969E-2</v>
      </c>
      <c r="GC376" s="240">
        <f t="shared" ca="1" si="775"/>
        <v>2.2141897742406696E-2</v>
      </c>
      <c r="GD376" s="240">
        <f t="shared" ca="1" si="776"/>
        <v>2.9258123382865309E-2</v>
      </c>
      <c r="GE376" s="240">
        <f t="shared" ca="1" si="777"/>
        <v>3.2453339104856635E-2</v>
      </c>
      <c r="GF376" s="240">
        <f t="shared" ca="1" si="778"/>
        <v>3.12993399830808E-2</v>
      </c>
      <c r="GG376" s="240">
        <f t="shared" ca="1" si="779"/>
        <v>2.5950778520132618E-2</v>
      </c>
      <c r="GH376" s="240">
        <f t="shared" ca="1" si="780"/>
        <v>1.7124438983797181E-2</v>
      </c>
      <c r="GI376" s="240">
        <f t="shared" ca="1" si="781"/>
        <v>6.0031779918022707E-3</v>
      </c>
      <c r="GJ376" s="240">
        <f t="shared" ca="1" si="782"/>
        <v>-5.9225953108473627E-3</v>
      </c>
      <c r="GK376" s="240">
        <f t="shared" ca="1" si="783"/>
        <v>-1.7054655542668249E-2</v>
      </c>
      <c r="GL376" s="240">
        <f t="shared" ca="1" si="784"/>
        <v>-2.5901146304985568E-2</v>
      </c>
      <c r="GM376" s="240">
        <f t="shared" ca="1" si="785"/>
        <v>-3.1276510425565035E-2</v>
      </c>
      <c r="GN376" s="240">
        <f t="shared" ca="1" si="786"/>
        <v>-3.2460371694477866E-2</v>
      </c>
      <c r="GO376" s="240">
        <f t="shared" ca="1" si="787"/>
        <v>-2.9294075651328733E-2</v>
      </c>
      <c r="GP376" s="240">
        <f t="shared" ca="1" si="788"/>
        <v>-2.2201951567941761E-2</v>
      </c>
      <c r="GQ376" s="240">
        <f t="shared" ca="1" si="789"/>
        <v>-1.2134446214605507E-2</v>
      </c>
      <c r="GR376" s="240">
        <f t="shared" ca="1" si="790"/>
        <v>-4.4075030420739902E-4</v>
      </c>
      <c r="GS376" s="240">
        <f t="shared" ca="1" si="791"/>
        <v>1.1312012494786052E-2</v>
      </c>
      <c r="GT376" s="240">
        <f t="shared" ca="1" si="792"/>
        <v>2.1548802700135733E-2</v>
      </c>
      <c r="GU376" s="240">
        <f t="shared" ca="1" si="793"/>
        <v>2.8897742990688008E-2</v>
      </c>
      <c r="GV376" s="240">
        <f t="shared" ca="1" si="794"/>
        <v>3.2373969525642275E-2</v>
      </c>
      <c r="GW376" s="240">
        <f t="shared" ca="1" si="795"/>
        <v>3.1511617883551141E-2</v>
      </c>
      <c r="GX376" s="240">
        <f t="shared" ca="1" si="796"/>
        <v>2.6426255604327924E-2</v>
      </c>
      <c r="GY376" s="240">
        <f t="shared" ca="1" si="797"/>
        <v>1.7799394474457282E-2</v>
      </c>
      <c r="GZ376" s="240">
        <f t="shared" ca="1" si="798"/>
        <v>6.7871581322470932E-3</v>
      </c>
      <c r="HA376" s="240">
        <f t="shared" ca="1" si="799"/>
        <v>-5.1346551505793703E-3</v>
      </c>
      <c r="HB376" s="240">
        <f t="shared" ca="1" si="800"/>
        <v>-1.6368350692227161E-2</v>
      </c>
      <c r="HC376" s="240">
        <f t="shared" ca="1" si="801"/>
        <v>-2.5408451498719786E-2</v>
      </c>
      <c r="HD376" s="240">
        <f t="shared" ca="1" si="802"/>
        <v>-3.1043453863467491E-2</v>
      </c>
      <c r="HE376" s="240">
        <f t="shared" ca="1" si="803"/>
        <v>-3.2518186312427519E-2</v>
      </c>
      <c r="HF376" s="240">
        <f t="shared" ca="1" si="804"/>
        <v>-2.9635013457854957E-2</v>
      </c>
      <c r="HG376" s="240">
        <f t="shared" ca="1" si="805"/>
        <v>-2.278032198667106E-2</v>
      </c>
      <c r="HH376" s="240">
        <f t="shared" ca="1" si="806"/>
        <v>-1.2872739279546654E-2</v>
      </c>
      <c r="HI376" s="240">
        <f t="shared" ca="1" si="807"/>
        <v>-1.2400241115167378E-3</v>
      </c>
      <c r="HJ376" s="240">
        <f t="shared" ca="1" si="808"/>
        <v>1.0558872146693103E-2</v>
      </c>
      <c r="HK376" s="240">
        <f t="shared" ca="1" si="809"/>
        <v>2.0942727464879494E-2</v>
      </c>
      <c r="HL376" s="240">
        <f t="shared" ca="1" si="810"/>
        <v>2.8519955678689334E-2</v>
      </c>
      <c r="HM376" s="240">
        <f t="shared" ca="1" si="811"/>
        <v>3.2275099077726362E-2</v>
      </c>
      <c r="HN376" s="240">
        <f t="shared" ca="1" si="812"/>
        <v>3.1704914363703596E-2</v>
      </c>
      <c r="HO376" s="240">
        <f t="shared" ca="1" si="813"/>
        <v>2.6885814500288794E-2</v>
      </c>
      <c r="HP376" s="240">
        <f t="shared" ca="1" si="814"/>
        <v>1.8463628275448191E-2</v>
      </c>
      <c r="HQ376" s="240">
        <f t="shared" ca="1" si="815"/>
        <v>7.5670499424207865E-3</v>
      </c>
      <c r="HR376" s="240">
        <f t="shared" ca="1" si="816"/>
        <v>-4.3436220660453325E-3</v>
      </c>
      <c r="HS376" s="240">
        <f t="shared" ca="1" si="817"/>
        <v>-1.5672186159380729E-2</v>
      </c>
      <c r="HT376" s="240">
        <f t="shared" ca="1" si="818"/>
        <v>-2.4900451591354383E-2</v>
      </c>
      <c r="HU376" s="240">
        <f t="shared" ca="1" si="819"/>
        <v>-3.0791697885552236E-2</v>
      </c>
      <c r="HV376" s="240">
        <f t="shared" ca="1" si="820"/>
        <v>-3.2556413190875891E-2</v>
      </c>
      <c r="HW376" s="240">
        <f t="shared" ca="1" si="821"/>
        <v>-2.9958100240398695E-2</v>
      </c>
      <c r="HX376" s="240">
        <f t="shared" ca="1" si="822"/>
        <v>-2.3344970391246698E-2</v>
      </c>
      <c r="HY376" s="240">
        <f t="shared" ca="1" si="823"/>
        <v>-1.3603278287688095E-2</v>
      </c>
      <c r="HZ376" s="240">
        <f t="shared" ca="1" si="824"/>
        <v>-2.0385509746692447E-3</v>
      </c>
      <c r="IA376" s="240">
        <f t="shared" ca="1" si="825"/>
        <v>9.7993715288406408E-3</v>
      </c>
      <c r="IB376" s="240">
        <f t="shared" ca="1" si="826"/>
        <v>2.0324037113697783E-2</v>
      </c>
      <c r="IC376" s="240">
        <f t="shared" ca="1" si="827"/>
        <v>2.812498901181942E-2</v>
      </c>
      <c r="ID376" s="240">
        <f t="shared" ca="1" si="828"/>
        <v>3.2156787316969651E-2</v>
      </c>
      <c r="IE376" s="240">
        <f t="shared" ca="1" si="829"/>
        <v>4.7299865378231335E-3</v>
      </c>
      <c r="IF376" s="240">
        <f t="shared" ca="1" si="830"/>
        <v>2.7329178386919784E-2</v>
      </c>
      <c r="IG376" s="240">
        <f t="shared" ca="1" si="831"/>
        <v>1.9116740277165888E-2</v>
      </c>
      <c r="IH376" s="240">
        <f t="shared" ca="1" si="832"/>
        <v>8.3423836446593937E-3</v>
      </c>
      <c r="II376" s="240">
        <f t="shared" ca="1" si="833"/>
        <v>-3.5499725459976553E-3</v>
      </c>
      <c r="IJ376" s="240">
        <f t="shared" ca="1" si="834"/>
        <v>-1.4966581287613079E-2</v>
      </c>
      <c r="IK376" s="240">
        <f t="shared" ca="1" si="835"/>
        <v>-2.4377452583037897E-2</v>
      </c>
      <c r="IL376" s="240">
        <f t="shared" ca="1" si="836"/>
        <v>-3.0521394140206479E-2</v>
      </c>
      <c r="IM376" s="240">
        <f t="shared" ca="1" si="837"/>
        <v>-3.2575029303380763E-2</v>
      </c>
      <c r="IN376" s="240">
        <f t="shared" ca="1" si="838"/>
        <v>-3.026314138356332E-2</v>
      </c>
      <c r="IO376" s="240">
        <f t="shared" ca="1" si="839"/>
        <v>-2.389555665858363E-2</v>
      </c>
      <c r="IP376" s="240">
        <f t="shared" ca="1" si="840"/>
        <v>-1.4325623189648379E-2</v>
      </c>
      <c r="IQ376" s="240">
        <f t="shared" ca="1" si="841"/>
        <v>-2.8358498909404808E-3</v>
      </c>
      <c r="IR376" s="240">
        <f t="shared" ca="1" si="842"/>
        <v>9.0339681360008701E-3</v>
      </c>
      <c r="IS376" s="240">
        <f t="shared" ca="1" si="843"/>
        <v>1.969310432252348E-2</v>
      </c>
      <c r="IT376" s="240">
        <f t="shared" ca="1" si="844"/>
        <v>2.7713080903230089E-2</v>
      </c>
      <c r="IU376" s="240">
        <f t="shared" ca="1" si="845"/>
        <v>3.2019105509952989E-2</v>
      </c>
      <c r="IV376" s="240">
        <f t="shared" ca="1" si="846"/>
        <v>3.20341088286017E-2</v>
      </c>
      <c r="IW376" s="240">
        <f t="shared" ca="1" si="847"/>
        <v>2.7756080198394296E-2</v>
      </c>
      <c r="IX376" s="240">
        <f t="shared" ca="1" si="848"/>
        <v>1.9758337069361198E-2</v>
      </c>
      <c r="IY376" s="240">
        <f t="shared" ca="1" si="849"/>
        <v>9.1126922069327161E-3</v>
      </c>
      <c r="IZ376" s="240">
        <f t="shared" ca="1" si="850"/>
        <v>-2.7541846552298337E-3</v>
      </c>
      <c r="JA376" s="240">
        <f t="shared" ca="1" si="851"/>
        <v>-1.4251961106914294E-2</v>
      </c>
      <c r="JB376" s="240">
        <f t="shared" ca="1" si="852"/>
        <v>-2.383976950881736E-2</v>
      </c>
    </row>
    <row r="377" spans="2:262">
      <c r="B377" s="248">
        <v>16</v>
      </c>
      <c r="C377" s="247">
        <f t="shared" si="853"/>
        <v>3.1250000000000001E-4</v>
      </c>
      <c r="D377" s="244">
        <f t="shared" ca="1" si="597"/>
        <v>80.236986511408901</v>
      </c>
      <c r="E377" s="243">
        <f ca="1">V361</f>
        <v>0.23698651140890559</v>
      </c>
      <c r="F377" s="242">
        <v>16</v>
      </c>
      <c r="G377" s="240">
        <f t="shared" ca="1" si="854"/>
        <v>-2.6956824177301456E-3</v>
      </c>
      <c r="H377" s="240">
        <f t="shared" ca="1" si="598"/>
        <v>-2.9380146309905637E-3</v>
      </c>
      <c r="I377" s="240">
        <f t="shared" ca="1" si="599"/>
        <v>-2.7330607498516207E-3</v>
      </c>
      <c r="J377" s="240">
        <f t="shared" ca="1" si="600"/>
        <v>-2.1120231448051598E-3</v>
      </c>
      <c r="K377" s="240">
        <f t="shared" ca="1" si="601"/>
        <v>-1.169449161499597E-3</v>
      </c>
      <c r="L377" s="240">
        <f t="shared" ca="1" si="602"/>
        <v>-4.883714443876838E-5</v>
      </c>
      <c r="M377" s="240">
        <f t="shared" ca="1" si="603"/>
        <v>1.0792098851530462E-3</v>
      </c>
      <c r="N377" s="240">
        <f t="shared" ca="1" si="604"/>
        <v>2.0429569927922797E-3</v>
      </c>
      <c r="O377" s="240">
        <f t="shared" ca="1" si="605"/>
        <v>2.6956824177301456E-3</v>
      </c>
      <c r="P377" s="240">
        <f t="shared" ca="1" si="606"/>
        <v>2.9380146309905641E-3</v>
      </c>
      <c r="Q377" s="240">
        <f t="shared" ca="1" si="607"/>
        <v>2.7330607498516212E-3</v>
      </c>
      <c r="R377" s="240">
        <f t="shared" ca="1" si="608"/>
        <v>2.1120231448051602E-3</v>
      </c>
      <c r="S377" s="240">
        <f t="shared" ca="1" si="609"/>
        <v>1.1694491614995962E-3</v>
      </c>
      <c r="T377" s="240">
        <f t="shared" ca="1" si="610"/>
        <v>4.8837144438768814E-5</v>
      </c>
      <c r="U377" s="241">
        <f t="shared" ca="1" si="611"/>
        <v>-1.0792098851530444E-3</v>
      </c>
      <c r="V377" s="240">
        <f t="shared" ca="1" si="612"/>
        <v>-2.0429569927922797E-3</v>
      </c>
      <c r="W377" s="240">
        <f t="shared" ca="1" si="613"/>
        <v>-2.6956824177301461E-3</v>
      </c>
      <c r="X377" s="240">
        <f t="shared" ca="1" si="614"/>
        <v>-2.9380146309905637E-3</v>
      </c>
      <c r="Y377" s="240">
        <f t="shared" ca="1" si="615"/>
        <v>-2.7330607498516216E-3</v>
      </c>
      <c r="Z377" s="240">
        <f t="shared" ca="1" si="616"/>
        <v>-2.1120231448051602E-3</v>
      </c>
      <c r="AA377" s="240">
        <f t="shared" ca="1" si="617"/>
        <v>-1.1694491614995966E-3</v>
      </c>
      <c r="AB377" s="240">
        <f t="shared" ca="1" si="618"/>
        <v>-4.8837144438771633E-5</v>
      </c>
      <c r="AC377" s="240">
        <f t="shared" ca="1" si="619"/>
        <v>1.079209885153044E-3</v>
      </c>
      <c r="AD377" s="240">
        <f t="shared" ca="1" si="620"/>
        <v>2.0429569927922792E-3</v>
      </c>
      <c r="AE377" s="240">
        <f t="shared" ca="1" si="621"/>
        <v>2.6956824177301456E-3</v>
      </c>
      <c r="AF377" s="240">
        <f t="shared" ca="1" si="622"/>
        <v>2.9380146309905641E-3</v>
      </c>
      <c r="AG377" s="240">
        <f t="shared" ca="1" si="623"/>
        <v>2.7330607498516216E-3</v>
      </c>
      <c r="AH377" s="240">
        <f t="shared" ca="1" si="624"/>
        <v>2.1120231448051607E-3</v>
      </c>
      <c r="AI377" s="240">
        <f t="shared" ca="1" si="625"/>
        <v>1.169449161499597E-3</v>
      </c>
      <c r="AJ377" s="240">
        <f t="shared" ca="1" si="626"/>
        <v>4.8837144438772066E-5</v>
      </c>
      <c r="AK377" s="240">
        <f t="shared" ca="1" si="627"/>
        <v>-1.079209885153044E-3</v>
      </c>
      <c r="AL377" s="240">
        <f t="shared" ca="1" si="628"/>
        <v>-2.0429569927922792E-3</v>
      </c>
      <c r="AM377" s="240">
        <f t="shared" ca="1" si="629"/>
        <v>-2.6956824177301452E-3</v>
      </c>
      <c r="AN377" s="240">
        <f t="shared" ca="1" si="630"/>
        <v>-2.9380146309905641E-3</v>
      </c>
      <c r="AO377" s="240">
        <f t="shared" ca="1" si="631"/>
        <v>-2.7330607498516216E-3</v>
      </c>
      <c r="AP377" s="240">
        <f t="shared" ca="1" si="632"/>
        <v>-2.1120231448051611E-3</v>
      </c>
      <c r="AQ377" s="240">
        <f t="shared" ca="1" si="633"/>
        <v>-1.1694491614995975E-3</v>
      </c>
      <c r="AR377" s="240">
        <f t="shared" ca="1" si="634"/>
        <v>-4.88371444387725E-5</v>
      </c>
      <c r="AS377" s="240">
        <f t="shared" ca="1" si="635"/>
        <v>1.0792098851530436E-3</v>
      </c>
      <c r="AT377" s="240">
        <f t="shared" ca="1" si="636"/>
        <v>2.0429569927922788E-3</v>
      </c>
      <c r="AU377" s="240">
        <f t="shared" ca="1" si="637"/>
        <v>2.695682417730143E-3</v>
      </c>
      <c r="AV377" s="240">
        <f t="shared" ca="1" si="638"/>
        <v>2.9380146309905637E-3</v>
      </c>
      <c r="AW377" s="240">
        <f t="shared" ca="1" si="639"/>
        <v>2.7330607498516216E-3</v>
      </c>
      <c r="AX377" s="240">
        <f t="shared" ca="1" si="640"/>
        <v>2.112023144805165E-3</v>
      </c>
      <c r="AY377" s="240">
        <f t="shared" ca="1" si="641"/>
        <v>1.1694491614995975E-3</v>
      </c>
      <c r="AZ377" s="240">
        <f t="shared" ca="1" si="642"/>
        <v>4.8837144438772934E-5</v>
      </c>
      <c r="BA377" s="240">
        <f t="shared" ca="1" si="643"/>
        <v>-1.0792098851530479E-3</v>
      </c>
      <c r="BB377" s="240">
        <f t="shared" ca="1" si="644"/>
        <v>-2.0429569927922784E-3</v>
      </c>
      <c r="BC377" s="240">
        <f t="shared" ca="1" si="645"/>
        <v>-2.695682417730143E-3</v>
      </c>
      <c r="BD377" s="240">
        <f t="shared" ca="1" si="646"/>
        <v>-2.9380146309905637E-3</v>
      </c>
      <c r="BE377" s="240">
        <f t="shared" ca="1" si="647"/>
        <v>-2.7330607498516216E-3</v>
      </c>
      <c r="BF377" s="240">
        <f t="shared" ca="1" si="648"/>
        <v>-2.1120231448051576E-3</v>
      </c>
      <c r="BG377" s="240">
        <f t="shared" ca="1" si="649"/>
        <v>-1.1694491614995979E-3</v>
      </c>
      <c r="BH377" s="240">
        <f t="shared" ca="1" si="650"/>
        <v>-4.8837144438772934E-5</v>
      </c>
      <c r="BI377" s="240">
        <f t="shared" ca="1" si="651"/>
        <v>1.0792098851530477E-3</v>
      </c>
      <c r="BJ377" s="240">
        <f t="shared" ca="1" si="652"/>
        <v>2.0429569927922784E-3</v>
      </c>
      <c r="BK377" s="240">
        <f t="shared" ca="1" si="653"/>
        <v>2.695682417730143E-3</v>
      </c>
      <c r="BL377" s="240">
        <f t="shared" ca="1" si="654"/>
        <v>2.9380146309905641E-3</v>
      </c>
      <c r="BM377" s="240">
        <f t="shared" ca="1" si="655"/>
        <v>2.733060749851622E-3</v>
      </c>
      <c r="BN377" s="240">
        <f t="shared" ca="1" si="656"/>
        <v>2.1120231448051655E-3</v>
      </c>
      <c r="BO377" s="240">
        <f t="shared" ca="1" si="657"/>
        <v>1.1694491614995983E-3</v>
      </c>
      <c r="BP377" s="240">
        <f t="shared" ca="1" si="658"/>
        <v>4.8837144438773367E-5</v>
      </c>
      <c r="BQ377" s="240">
        <f t="shared" ca="1" si="659"/>
        <v>-1.0792098851530472E-3</v>
      </c>
      <c r="BR377" s="240">
        <f t="shared" ca="1" si="660"/>
        <v>-2.0429569927922779E-3</v>
      </c>
      <c r="BS377" s="240">
        <f t="shared" ca="1" si="661"/>
        <v>-2.6956824177301426E-3</v>
      </c>
      <c r="BT377" s="240">
        <f t="shared" ca="1" si="662"/>
        <v>-2.9380146309905637E-3</v>
      </c>
      <c r="BU377" s="240">
        <f t="shared" ca="1" si="663"/>
        <v>-2.733060749851622E-3</v>
      </c>
      <c r="BV377" s="240">
        <f t="shared" ca="1" si="664"/>
        <v>-2.1120231448051585E-3</v>
      </c>
      <c r="BW377" s="240">
        <f t="shared" ca="1" si="665"/>
        <v>-1.1694491614995986E-3</v>
      </c>
      <c r="BX377" s="240">
        <f t="shared" ca="1" si="666"/>
        <v>-4.8837144438773801E-5</v>
      </c>
      <c r="BY377" s="240">
        <f t="shared" ca="1" si="667"/>
        <v>1.079209885153047E-3</v>
      </c>
      <c r="BZ377" s="240">
        <f t="shared" ca="1" si="668"/>
        <v>2.0429569927922779E-3</v>
      </c>
      <c r="CA377" s="240">
        <f t="shared" ca="1" si="669"/>
        <v>2.6956824177301426E-3</v>
      </c>
      <c r="CB377" s="240">
        <f t="shared" ca="1" si="670"/>
        <v>2.9380146309905637E-3</v>
      </c>
      <c r="CC377" s="240">
        <f t="shared" ca="1" si="671"/>
        <v>2.7330607498516225E-3</v>
      </c>
      <c r="CD377" s="240">
        <f t="shared" ca="1" si="672"/>
        <v>2.1120231448051659E-3</v>
      </c>
      <c r="CE377" s="240">
        <f t="shared" ca="1" si="673"/>
        <v>1.169449161499599E-3</v>
      </c>
      <c r="CF377" s="240">
        <f t="shared" ca="1" si="674"/>
        <v>4.8837144438774235E-5</v>
      </c>
      <c r="CG377" s="240">
        <f t="shared" ca="1" si="675"/>
        <v>-1.0792098851530466E-3</v>
      </c>
      <c r="CH377" s="240">
        <f t="shared" ca="1" si="676"/>
        <v>-2.0429569927922775E-3</v>
      </c>
      <c r="CI377" s="240">
        <f t="shared" ca="1" si="677"/>
        <v>-2.6956824177301426E-3</v>
      </c>
      <c r="CJ377" s="240">
        <f t="shared" ca="1" si="678"/>
        <v>-2.9380146309905637E-3</v>
      </c>
      <c r="CK377" s="240">
        <f t="shared" ca="1" si="679"/>
        <v>-2.7330607498516186E-3</v>
      </c>
      <c r="CL377" s="240">
        <f t="shared" ca="1" si="680"/>
        <v>-2.1120231448051589E-3</v>
      </c>
      <c r="CM377" s="240">
        <f t="shared" ca="1" si="681"/>
        <v>-1.1694491614995992E-3</v>
      </c>
      <c r="CN377" s="240">
        <f t="shared" ca="1" si="682"/>
        <v>-4.8837144438774452E-5</v>
      </c>
      <c r="CO377" s="240">
        <f t="shared" ca="1" si="683"/>
        <v>1.0792098851530368E-3</v>
      </c>
      <c r="CP377" s="240">
        <f t="shared" ca="1" si="684"/>
        <v>2.0429569927922697E-3</v>
      </c>
      <c r="CQ377" s="240">
        <f t="shared" ca="1" si="685"/>
        <v>2.6956824177301465E-3</v>
      </c>
      <c r="CR377" s="240">
        <f t="shared" ca="1" si="686"/>
        <v>2.9380146309905637E-3</v>
      </c>
      <c r="CS377" s="240">
        <f t="shared" ca="1" si="687"/>
        <v>2.7330607498516225E-3</v>
      </c>
      <c r="CT377" s="240">
        <f t="shared" ca="1" si="688"/>
        <v>2.1120231448051663E-3</v>
      </c>
      <c r="CU377" s="240">
        <f t="shared" ca="1" si="689"/>
        <v>1.1694491614996092E-3</v>
      </c>
      <c r="CV377" s="240">
        <f t="shared" ca="1" si="690"/>
        <v>4.8837144438764694E-5</v>
      </c>
      <c r="CW377" s="240">
        <f t="shared" ca="1" si="691"/>
        <v>-1.0792098851530462E-3</v>
      </c>
      <c r="CX377" s="240">
        <f t="shared" ca="1" si="692"/>
        <v>-2.0429569927922771E-3</v>
      </c>
      <c r="CY377" s="240">
        <f t="shared" ca="1" si="693"/>
        <v>-2.6956824177301426E-3</v>
      </c>
      <c r="CZ377" s="240">
        <f t="shared" ca="1" si="694"/>
        <v>-2.9380146309905637E-3</v>
      </c>
      <c r="DA377" s="240">
        <f t="shared" ca="1" si="695"/>
        <v>-2.733060749851619E-3</v>
      </c>
      <c r="DB377" s="240">
        <f t="shared" ca="1" si="696"/>
        <v>-2.1120231448051594E-3</v>
      </c>
      <c r="DC377" s="240">
        <f t="shared" ca="1" si="697"/>
        <v>-1.1694491614996001E-3</v>
      </c>
      <c r="DD377" s="240">
        <f t="shared" ca="1" si="698"/>
        <v>-4.8837144438775319E-5</v>
      </c>
      <c r="DE377" s="240">
        <f t="shared" ca="1" si="699"/>
        <v>1.0792098851530362E-3</v>
      </c>
      <c r="DF377" s="240">
        <f t="shared" ca="1" si="700"/>
        <v>2.0429569927922844E-3</v>
      </c>
      <c r="DG377" s="240">
        <f t="shared" ca="1" si="701"/>
        <v>2.6956824177301461E-3</v>
      </c>
      <c r="DH377" s="240">
        <f t="shared" ca="1" si="702"/>
        <v>2.9380146309905637E-3</v>
      </c>
      <c r="DI377" s="240">
        <f t="shared" ca="1" si="703"/>
        <v>2.7330607498516229E-3</v>
      </c>
      <c r="DJ377" s="240">
        <f t="shared" ca="1" si="704"/>
        <v>2.1120231448051668E-3</v>
      </c>
      <c r="DK377" s="240">
        <f t="shared" ca="1" si="705"/>
        <v>1.16944916149961E-3</v>
      </c>
      <c r="DL377" s="240">
        <f t="shared" ca="1" si="706"/>
        <v>4.8837144438765127E-5</v>
      </c>
      <c r="DM377" s="240">
        <f t="shared" ca="1" si="707"/>
        <v>-1.0792098851530453E-3</v>
      </c>
      <c r="DN377" s="240">
        <f t="shared" ca="1" si="708"/>
        <v>-2.0429569927922766E-3</v>
      </c>
      <c r="DO377" s="240">
        <f t="shared" ca="1" si="709"/>
        <v>-2.6956824177301422E-3</v>
      </c>
      <c r="DP377" s="240">
        <f t="shared" ca="1" si="710"/>
        <v>-2.9380146309905637E-3</v>
      </c>
      <c r="DQ377" s="240">
        <f t="shared" ca="1" si="711"/>
        <v>-2.733060749851619E-3</v>
      </c>
      <c r="DR377" s="240">
        <f t="shared" ca="1" si="712"/>
        <v>-2.1120231448051598E-3</v>
      </c>
      <c r="DS377" s="240">
        <f t="shared" ca="1" si="713"/>
        <v>-1.1694491614996009E-3</v>
      </c>
      <c r="DT377" s="240">
        <f t="shared" ca="1" si="714"/>
        <v>-4.8837144438776403E-5</v>
      </c>
      <c r="DU377" s="240">
        <f t="shared" ca="1" si="715"/>
        <v>1.0792098851530353E-3</v>
      </c>
      <c r="DV377" s="240">
        <f t="shared" ca="1" si="716"/>
        <v>2.0429569927922688E-3</v>
      </c>
      <c r="DW377" s="240">
        <f t="shared" ca="1" si="717"/>
        <v>2.6956824177301461E-3</v>
      </c>
      <c r="DX377" s="240">
        <f t="shared" ca="1" si="718"/>
        <v>2.9380146309905641E-3</v>
      </c>
      <c r="DY377" s="240">
        <f t="shared" ca="1" si="719"/>
        <v>2.7330607498516233E-3</v>
      </c>
      <c r="DZ377" s="240">
        <f t="shared" ca="1" si="720"/>
        <v>2.1120231448051672E-3</v>
      </c>
      <c r="EA377" s="240">
        <f t="shared" ca="1" si="721"/>
        <v>1.1694491614996105E-3</v>
      </c>
      <c r="EB377" s="240">
        <f t="shared" ca="1" si="722"/>
        <v>4.8837144438766212E-5</v>
      </c>
      <c r="EC377" s="240">
        <f t="shared" ca="1" si="723"/>
        <v>-1.0792098851530449E-3</v>
      </c>
      <c r="ED377" s="240">
        <f t="shared" ca="1" si="724"/>
        <v>-2.0429569927922758E-3</v>
      </c>
      <c r="EE377" s="240">
        <f t="shared" ca="1" si="725"/>
        <v>-2.6956824177301417E-3</v>
      </c>
      <c r="EF377" s="240">
        <f t="shared" ca="1" si="726"/>
        <v>-2.9380146309905637E-3</v>
      </c>
      <c r="EG377" s="240">
        <f t="shared" ca="1" si="727"/>
        <v>-2.7330607498516194E-3</v>
      </c>
      <c r="EH377" s="240">
        <f t="shared" ca="1" si="728"/>
        <v>-2.1120231448051602E-3</v>
      </c>
      <c r="EI377" s="240">
        <f t="shared" ca="1" si="729"/>
        <v>-1.1694491614996014E-3</v>
      </c>
      <c r="EJ377" s="240">
        <f t="shared" ca="1" si="730"/>
        <v>-4.8837144438776837E-5</v>
      </c>
      <c r="EK377" s="240">
        <f t="shared" ca="1" si="731"/>
        <v>1.0792098851530344E-3</v>
      </c>
      <c r="EL377" s="240">
        <f t="shared" ca="1" si="732"/>
        <v>2.0429569927922831E-3</v>
      </c>
      <c r="EM377" s="240">
        <f t="shared" ca="1" si="733"/>
        <v>2.6956824177301456E-3</v>
      </c>
      <c r="EN377" s="240">
        <f t="shared" ca="1" si="734"/>
        <v>2.9380146309905641E-3</v>
      </c>
      <c r="EO377" s="240">
        <f t="shared" ca="1" si="735"/>
        <v>2.7330607498516233E-3</v>
      </c>
      <c r="EP377" s="240">
        <f t="shared" ca="1" si="736"/>
        <v>2.1120231448051676E-3</v>
      </c>
      <c r="EQ377" s="240">
        <f t="shared" ca="1" si="737"/>
        <v>1.1694491614996113E-3</v>
      </c>
      <c r="ER377" s="240">
        <f t="shared" ca="1" si="738"/>
        <v>4.8837144438766645E-5</v>
      </c>
      <c r="ES377" s="240">
        <f t="shared" ca="1" si="739"/>
        <v>-1.079209885153044E-3</v>
      </c>
      <c r="ET377" s="240">
        <f t="shared" ca="1" si="740"/>
        <v>-2.0429569927922753E-3</v>
      </c>
      <c r="EU377" s="240">
        <f t="shared" ca="1" si="741"/>
        <v>-2.6956824177301413E-3</v>
      </c>
      <c r="EV377" s="240">
        <f t="shared" ca="1" si="742"/>
        <v>-2.9380146309905637E-3</v>
      </c>
      <c r="EW377" s="240">
        <f t="shared" ca="1" si="743"/>
        <v>-2.7330607498516194E-3</v>
      </c>
      <c r="EX377" s="240">
        <f t="shared" ca="1" si="744"/>
        <v>-2.1120231448051607E-3</v>
      </c>
      <c r="EY377" s="240">
        <f t="shared" ca="1" si="745"/>
        <v>-1.1694491614996018E-3</v>
      </c>
      <c r="EZ377" s="240">
        <f t="shared" ca="1" si="746"/>
        <v>-4.8837144438777704E-5</v>
      </c>
      <c r="FA377" s="240">
        <f t="shared" ca="1" si="747"/>
        <v>1.079209885153034E-3</v>
      </c>
      <c r="FB377" s="240">
        <f t="shared" ca="1" si="748"/>
        <v>2.0429569927922675E-3</v>
      </c>
      <c r="FC377" s="240">
        <f t="shared" ca="1" si="749"/>
        <v>2.6956824177301456E-3</v>
      </c>
      <c r="FD377" s="240">
        <f t="shared" ca="1" si="750"/>
        <v>2.9380146309905641E-3</v>
      </c>
      <c r="FE377" s="240">
        <f t="shared" ca="1" si="751"/>
        <v>2.7330607498516233E-3</v>
      </c>
      <c r="FF377" s="240">
        <f t="shared" ca="1" si="752"/>
        <v>2.1120231448051685E-3</v>
      </c>
      <c r="FG377" s="240">
        <f t="shared" ca="1" si="753"/>
        <v>1.1694491614996118E-3</v>
      </c>
      <c r="FH377" s="240">
        <f t="shared" ca="1" si="754"/>
        <v>4.8837144438767513E-5</v>
      </c>
      <c r="FI377" s="240">
        <f t="shared" ca="1" si="755"/>
        <v>-1.0792098851530433E-3</v>
      </c>
      <c r="FJ377" s="240">
        <f t="shared" ca="1" si="756"/>
        <v>-2.0429569927922749E-3</v>
      </c>
      <c r="FK377" s="240">
        <f t="shared" ca="1" si="757"/>
        <v>-2.6956824177301413E-3</v>
      </c>
      <c r="FL377" s="240">
        <f t="shared" ca="1" si="758"/>
        <v>-2.9380146309905637E-3</v>
      </c>
      <c r="FM377" s="240">
        <f t="shared" ca="1" si="759"/>
        <v>-2.7330607498516277E-3</v>
      </c>
      <c r="FN377" s="240">
        <f t="shared" ca="1" si="760"/>
        <v>-2.1120231448051759E-3</v>
      </c>
      <c r="FO377" s="240">
        <f t="shared" ca="1" si="761"/>
        <v>-1.1694491614996218E-3</v>
      </c>
      <c r="FP377" s="240">
        <f t="shared" ca="1" si="762"/>
        <v>-4.8837144438757321E-5</v>
      </c>
      <c r="FQ377" s="240">
        <f t="shared" ca="1" si="763"/>
        <v>1.0792098851530527E-3</v>
      </c>
      <c r="FR377" s="240">
        <f t="shared" ca="1" si="764"/>
        <v>2.0429569927922823E-3</v>
      </c>
      <c r="FS377" s="240">
        <f t="shared" ca="1" si="765"/>
        <v>2.6956824177301452E-3</v>
      </c>
      <c r="FT377" s="240">
        <f t="shared" ca="1" si="766"/>
        <v>2.9380146309905637E-3</v>
      </c>
      <c r="FU377" s="240">
        <f t="shared" ca="1" si="767"/>
        <v>2.7330607498516238E-3</v>
      </c>
      <c r="FV377" s="240">
        <f t="shared" ca="1" si="768"/>
        <v>2.1120231448051689E-3</v>
      </c>
      <c r="FW377" s="240">
        <f t="shared" ca="1" si="769"/>
        <v>1.1694491614996127E-3</v>
      </c>
      <c r="FX377" s="240">
        <f t="shared" ca="1" si="770"/>
        <v>4.8837144438789197E-5</v>
      </c>
      <c r="FY377" s="240">
        <f t="shared" ca="1" si="771"/>
        <v>-1.0792098851530232E-3</v>
      </c>
      <c r="FZ377" s="240">
        <f t="shared" ca="1" si="772"/>
        <v>-2.0429569927922593E-3</v>
      </c>
      <c r="GA377" s="240">
        <f t="shared" ca="1" si="773"/>
        <v>-2.6956824177301495E-3</v>
      </c>
      <c r="GB377" s="240">
        <f t="shared" ca="1" si="774"/>
        <v>-2.9380146309905641E-3</v>
      </c>
      <c r="GC377" s="240">
        <f t="shared" ca="1" si="775"/>
        <v>-2.7330607498516199E-3</v>
      </c>
      <c r="GD377" s="240">
        <f t="shared" ca="1" si="776"/>
        <v>-2.112023144805162E-3</v>
      </c>
      <c r="GE377" s="240">
        <f t="shared" ca="1" si="777"/>
        <v>-1.1694491614996033E-3</v>
      </c>
      <c r="GF377" s="240">
        <f t="shared" ca="1" si="778"/>
        <v>-4.8837144438779005E-5</v>
      </c>
      <c r="GG377" s="240">
        <f t="shared" ca="1" si="779"/>
        <v>1.0792098851530327E-3</v>
      </c>
      <c r="GH377" s="240">
        <f t="shared" ca="1" si="780"/>
        <v>2.0429569927922667E-3</v>
      </c>
      <c r="GI377" s="240">
        <f t="shared" ca="1" si="781"/>
        <v>2.6956824177301365E-3</v>
      </c>
      <c r="GJ377" s="240">
        <f t="shared" ca="1" si="782"/>
        <v>2.9380146309905637E-3</v>
      </c>
      <c r="GK377" s="240">
        <f t="shared" ca="1" si="783"/>
        <v>2.7330607498516164E-3</v>
      </c>
      <c r="GL377" s="240">
        <f t="shared" ca="1" si="784"/>
        <v>2.1120231448051546E-3</v>
      </c>
      <c r="GM377" s="240">
        <f t="shared" ca="1" si="785"/>
        <v>1.169449161499594E-3</v>
      </c>
      <c r="GN377" s="240">
        <f t="shared" ca="1" si="786"/>
        <v>4.8837144438768814E-5</v>
      </c>
      <c r="GO377" s="240">
        <f t="shared" ca="1" si="787"/>
        <v>-1.0792098851530423E-3</v>
      </c>
      <c r="GP377" s="240">
        <f t="shared" ca="1" si="788"/>
        <v>-2.042956992792274E-3</v>
      </c>
      <c r="GQ377" s="240">
        <f t="shared" ca="1" si="789"/>
        <v>-2.6956824177301404E-3</v>
      </c>
      <c r="GR377" s="240">
        <f t="shared" ca="1" si="790"/>
        <v>-2.9380146309905637E-3</v>
      </c>
      <c r="GS377" s="240">
        <f t="shared" ca="1" si="791"/>
        <v>-2.7330607498516277E-3</v>
      </c>
      <c r="GT377" s="240">
        <f t="shared" ca="1" si="792"/>
        <v>-2.1120231448051767E-3</v>
      </c>
      <c r="GU377" s="240">
        <f t="shared" ca="1" si="793"/>
        <v>-1.1694491614996231E-3</v>
      </c>
      <c r="GV377" s="240">
        <f t="shared" ca="1" si="794"/>
        <v>-4.8837144438758839E-5</v>
      </c>
      <c r="GW377" s="240">
        <f t="shared" ca="1" si="795"/>
        <v>1.0792098851530514E-3</v>
      </c>
      <c r="GX377" s="240">
        <f t="shared" ca="1" si="796"/>
        <v>2.042956992792281E-3</v>
      </c>
      <c r="GY377" s="240">
        <f t="shared" ca="1" si="797"/>
        <v>2.6956824177301443E-3</v>
      </c>
      <c r="GZ377" s="240">
        <f t="shared" ca="1" si="798"/>
        <v>2.9380146309905641E-3</v>
      </c>
      <c r="HA377" s="240">
        <f t="shared" ca="1" si="799"/>
        <v>2.7330607498516242E-3</v>
      </c>
      <c r="HB377" s="240">
        <f t="shared" ca="1" si="800"/>
        <v>2.1120231448051698E-3</v>
      </c>
      <c r="HC377" s="240">
        <f t="shared" ca="1" si="801"/>
        <v>1.169449161499614E-3</v>
      </c>
      <c r="HD377" s="240">
        <f t="shared" ca="1" si="802"/>
        <v>4.8837144438790498E-5</v>
      </c>
      <c r="HE377" s="240">
        <f t="shared" ca="1" si="803"/>
        <v>-1.0792098851530219E-3</v>
      </c>
      <c r="HF377" s="240">
        <f t="shared" ca="1" si="804"/>
        <v>-2.0429569927922883E-3</v>
      </c>
      <c r="HG377" s="240">
        <f t="shared" ca="1" si="805"/>
        <v>-2.6956824177301487E-3</v>
      </c>
      <c r="HH377" s="240">
        <f t="shared" ca="1" si="806"/>
        <v>-2.9380146309905641E-3</v>
      </c>
      <c r="HI377" s="240">
        <f t="shared" ca="1" si="807"/>
        <v>-2.7330607498516207E-3</v>
      </c>
      <c r="HJ377" s="240">
        <f t="shared" ca="1" si="808"/>
        <v>-2.1120231448051629E-3</v>
      </c>
      <c r="HK377" s="240">
        <f t="shared" ca="1" si="809"/>
        <v>-1.1694491614996046E-3</v>
      </c>
      <c r="HL377" s="240">
        <f t="shared" ca="1" si="810"/>
        <v>-4.8837144438780306E-5</v>
      </c>
      <c r="HM377" s="240">
        <f t="shared" ca="1" si="811"/>
        <v>1.0792098851530312E-3</v>
      </c>
      <c r="HN377" s="240">
        <f t="shared" ca="1" si="812"/>
        <v>2.0429569927922658E-3</v>
      </c>
      <c r="HO377" s="240">
        <f t="shared" ca="1" si="813"/>
        <v>2.6956824177301357E-3</v>
      </c>
      <c r="HP377" s="240">
        <f t="shared" ca="1" si="814"/>
        <v>2.9380146309905637E-3</v>
      </c>
      <c r="HQ377" s="240">
        <f t="shared" ca="1" si="815"/>
        <v>2.7330607498516168E-3</v>
      </c>
      <c r="HR377" s="240">
        <f t="shared" ca="1" si="816"/>
        <v>2.1120231448051559E-3</v>
      </c>
      <c r="HS377" s="240">
        <f t="shared" ca="1" si="817"/>
        <v>1.1694491614995953E-3</v>
      </c>
      <c r="HT377" s="240">
        <f t="shared" ca="1" si="818"/>
        <v>4.8837144438770332E-5</v>
      </c>
      <c r="HU377" s="240">
        <f t="shared" ca="1" si="819"/>
        <v>-1.079209885153041E-3</v>
      </c>
      <c r="HV377" s="240">
        <f t="shared" ca="1" si="820"/>
        <v>-2.0429569927922727E-3</v>
      </c>
      <c r="HW377" s="240">
        <f t="shared" ca="1" si="821"/>
        <v>-2.69568241773014E-3</v>
      </c>
      <c r="HX377" s="240">
        <f t="shared" ca="1" si="822"/>
        <v>-2.9380146309905637E-3</v>
      </c>
      <c r="HY377" s="240">
        <f t="shared" ca="1" si="823"/>
        <v>-2.7330607498516285E-3</v>
      </c>
      <c r="HZ377" s="240">
        <f t="shared" ca="1" si="824"/>
        <v>-2.112023144805178E-3</v>
      </c>
      <c r="IA377" s="240">
        <f t="shared" ca="1" si="825"/>
        <v>-1.1694491614996244E-3</v>
      </c>
      <c r="IB377" s="240">
        <f t="shared" ca="1" si="826"/>
        <v>-4.883714443876014E-5</v>
      </c>
      <c r="IC377" s="240">
        <f t="shared" ca="1" si="827"/>
        <v>1.0792098851530501E-3</v>
      </c>
      <c r="ID377" s="240">
        <f t="shared" ca="1" si="828"/>
        <v>2.0429569927922801E-3</v>
      </c>
      <c r="IE377" s="240">
        <f t="shared" ca="1" si="829"/>
        <v>2.6956824177301504E-3</v>
      </c>
      <c r="IF377" s="240">
        <f t="shared" ca="1" si="830"/>
        <v>2.9380146309905637E-3</v>
      </c>
      <c r="IG377" s="240">
        <f t="shared" ca="1" si="831"/>
        <v>2.7330607498516246E-3</v>
      </c>
      <c r="IH377" s="240">
        <f t="shared" ca="1" si="832"/>
        <v>2.1120231448051707E-3</v>
      </c>
      <c r="II377" s="240">
        <f t="shared" ca="1" si="833"/>
        <v>1.169449161499615E-3</v>
      </c>
      <c r="IJ377" s="240">
        <f t="shared" ca="1" si="834"/>
        <v>4.8837144438791799E-5</v>
      </c>
      <c r="IK377" s="240">
        <f t="shared" ca="1" si="835"/>
        <v>-1.0792098851530208E-3</v>
      </c>
      <c r="IL377" s="240">
        <f t="shared" ca="1" si="836"/>
        <v>-2.0429569927922571E-3</v>
      </c>
      <c r="IM377" s="240">
        <f t="shared" ca="1" si="837"/>
        <v>-2.6956824177301478E-3</v>
      </c>
      <c r="IN377" s="240">
        <f t="shared" ca="1" si="838"/>
        <v>-2.9380146309905641E-3</v>
      </c>
      <c r="IO377" s="240">
        <f t="shared" ca="1" si="839"/>
        <v>-2.7330607498516212E-3</v>
      </c>
      <c r="IP377" s="240">
        <f t="shared" ca="1" si="840"/>
        <v>-2.1120231448051637E-3</v>
      </c>
      <c r="IQ377" s="240">
        <f t="shared" ca="1" si="841"/>
        <v>-1.1694491614996061E-3</v>
      </c>
      <c r="IR377" s="240">
        <f t="shared" ca="1" si="842"/>
        <v>-4.8837144438781824E-5</v>
      </c>
      <c r="IS377" s="240">
        <f t="shared" ca="1" si="843"/>
        <v>1.0792098851530297E-3</v>
      </c>
      <c r="IT377" s="240">
        <f t="shared" ca="1" si="844"/>
        <v>2.0429569927922645E-3</v>
      </c>
      <c r="IU377" s="240">
        <f t="shared" ca="1" si="845"/>
        <v>2.6956824177301357E-3</v>
      </c>
      <c r="IV377" s="240">
        <f t="shared" ca="1" si="846"/>
        <v>2.9380146309905637E-3</v>
      </c>
      <c r="IW377" s="240">
        <f t="shared" ca="1" si="847"/>
        <v>2.7330607498516173E-3</v>
      </c>
      <c r="IX377" s="240">
        <f t="shared" ca="1" si="848"/>
        <v>2.1120231448051568E-3</v>
      </c>
      <c r="IY377" s="240">
        <f t="shared" ca="1" si="849"/>
        <v>1.1694491614995966E-3</v>
      </c>
      <c r="IZ377" s="240">
        <f t="shared" ca="1" si="850"/>
        <v>4.8837144438771633E-5</v>
      </c>
      <c r="JA377" s="240">
        <f t="shared" ca="1" si="851"/>
        <v>-1.0792098851530392E-3</v>
      </c>
      <c r="JB377" s="240">
        <f t="shared" ca="1" si="852"/>
        <v>-2.0429569927922719E-3</v>
      </c>
    </row>
    <row r="378" spans="2:262">
      <c r="B378" s="248">
        <v>17</v>
      </c>
      <c r="C378" s="247">
        <f t="shared" si="853"/>
        <v>3.3203125000000002E-4</v>
      </c>
      <c r="D378" s="244">
        <f t="shared" ca="1" si="597"/>
        <v>80.229275326911349</v>
      </c>
      <c r="E378" s="243">
        <f ca="1">W361</f>
        <v>0.22927532691134672</v>
      </c>
      <c r="F378" s="242">
        <v>17</v>
      </c>
      <c r="G378" s="240">
        <f t="shared" ca="1" si="854"/>
        <v>1.9731649618290662E-2</v>
      </c>
      <c r="H378" s="240">
        <f t="shared" ca="1" si="598"/>
        <v>2.170440832675162E-2</v>
      </c>
      <c r="I378" s="240">
        <f t="shared" ca="1" si="599"/>
        <v>1.9953114049887886E-2</v>
      </c>
      <c r="J378" s="240">
        <f t="shared" ca="1" si="600"/>
        <v>1.4778254715393761E-2</v>
      </c>
      <c r="K378" s="240">
        <f t="shared" ca="1" si="601"/>
        <v>7.0677352162814774E-3</v>
      </c>
      <c r="L378" s="240">
        <f t="shared" ca="1" si="602"/>
        <v>-1.8554697444859124E-3</v>
      </c>
      <c r="M378" s="240">
        <f t="shared" ca="1" si="603"/>
        <v>-1.0460312299924985E-2</v>
      </c>
      <c r="N378" s="240">
        <f t="shared" ca="1" si="604"/>
        <v>-1.7270369360108204E-2</v>
      </c>
      <c r="O378" s="240">
        <f t="shared" ca="1" si="605"/>
        <v>-2.1117168007303542E-2</v>
      </c>
      <c r="P378" s="240">
        <f t="shared" ca="1" si="606"/>
        <v>-2.1340672650106564E-2</v>
      </c>
      <c r="Q378" s="240">
        <f t="shared" ca="1" si="607"/>
        <v>-1.7902534252702336E-2</v>
      </c>
      <c r="R378" s="240">
        <f t="shared" ca="1" si="608"/>
        <v>-1.1392670281167614E-2</v>
      </c>
      <c r="S378" s="240">
        <f t="shared" ca="1" si="609"/>
        <v>-2.9280463764119191E-3</v>
      </c>
      <c r="T378" s="240">
        <f t="shared" ca="1" si="610"/>
        <v>6.0389731562313365E-3</v>
      </c>
      <c r="U378" s="241">
        <f t="shared" ca="1" si="611"/>
        <v>1.3969822724128762E-2</v>
      </c>
      <c r="V378" s="240">
        <f t="shared" ca="1" si="612"/>
        <v>1.9503723283463448E-2</v>
      </c>
      <c r="W378" s="240">
        <f t="shared" ca="1" si="613"/>
        <v>2.1691165472439999E-2</v>
      </c>
      <c r="X378" s="240">
        <f t="shared" ca="1" si="614"/>
        <v>2.0156826891505011E-2</v>
      </c>
      <c r="Y378" s="240">
        <f t="shared" ca="1" si="615"/>
        <v>1.5163970104042305E-2</v>
      </c>
      <c r="Z378" s="240">
        <f t="shared" ca="1" si="616"/>
        <v>7.5692719171193178E-3</v>
      </c>
      <c r="AA378" s="240">
        <f t="shared" ca="1" si="617"/>
        <v>-1.3241656436358464E-3</v>
      </c>
      <c r="AB378" s="240">
        <f t="shared" ca="1" si="618"/>
        <v>-9.9904022162779528E-3</v>
      </c>
      <c r="AC378" s="240">
        <f t="shared" ca="1" si="619"/>
        <v>-1.6942480695411117E-2</v>
      </c>
      <c r="AD378" s="240">
        <f t="shared" ca="1" si="620"/>
        <v>-2.0987560058849226E-2</v>
      </c>
      <c r="AE378" s="240">
        <f t="shared" ca="1" si="621"/>
        <v>-2.1431583613016326E-2</v>
      </c>
      <c r="AF378" s="240">
        <f t="shared" ca="1" si="622"/>
        <v>-1.8198365579541673E-2</v>
      </c>
      <c r="AG378" s="240">
        <f t="shared" ca="1" si="623"/>
        <v>-1.1842663088336354E-2</v>
      </c>
      <c r="AH378" s="240">
        <f t="shared" ca="1" si="624"/>
        <v>-3.4549906781926876E-3</v>
      </c>
      <c r="AI378" s="240">
        <f t="shared" ca="1" si="625"/>
        <v>5.525490720599293E-3</v>
      </c>
      <c r="AJ378" s="240">
        <f t="shared" ca="1" si="626"/>
        <v>1.3557905721835102E-2</v>
      </c>
      <c r="AK378" s="240">
        <f t="shared" ca="1" si="627"/>
        <v>1.9264048635021465E-2</v>
      </c>
      <c r="AL378" s="240">
        <f t="shared" ca="1" si="628"/>
        <v>2.1664856671132694E-2</v>
      </c>
      <c r="AM378" s="240">
        <f t="shared" ca="1" si="629"/>
        <v>2.0348398014314997E-2</v>
      </c>
      <c r="AN378" s="240">
        <f t="shared" ca="1" si="630"/>
        <v>1.5540551284117531E-2</v>
      </c>
      <c r="AO378" s="240">
        <f t="shared" ca="1" si="631"/>
        <v>8.0662491715875785E-3</v>
      </c>
      <c r="AP378" s="240">
        <f t="shared" ca="1" si="632"/>
        <v>-7.9206391491575857E-4</v>
      </c>
      <c r="AQ378" s="240">
        <f t="shared" ca="1" si="633"/>
        <v>-9.5144742879010417E-3</v>
      </c>
      <c r="AR378" s="240">
        <f t="shared" ca="1" si="634"/>
        <v>-1.6604386513863284E-2</v>
      </c>
      <c r="AS378" s="240">
        <f t="shared" ca="1" si="635"/>
        <v>-2.0845309988990875E-2</v>
      </c>
      <c r="AT378" s="240">
        <f t="shared" ca="1" si="636"/>
        <v>-2.1509584991336136E-2</v>
      </c>
      <c r="AU378" s="240">
        <f t="shared" ca="1" si="637"/>
        <v>-1.8483234891436603E-2</v>
      </c>
      <c r="AV378" s="240">
        <f t="shared" ca="1" si="638"/>
        <v>-1.2285522318086309E-2</v>
      </c>
      <c r="AW378" s="240">
        <f t="shared" ca="1" si="639"/>
        <v>-3.9798538227793744E-3</v>
      </c>
      <c r="AX378" s="240">
        <f t="shared" ca="1" si="640"/>
        <v>5.0086799359685859E-3</v>
      </c>
      <c r="AY378" s="240">
        <f t="shared" ca="1" si="641"/>
        <v>1.3137821944097405E-2</v>
      </c>
      <c r="AZ378" s="240">
        <f t="shared" ca="1" si="642"/>
        <v>1.9012770044010908E-2</v>
      </c>
      <c r="BA378" s="240">
        <f t="shared" ca="1" si="643"/>
        <v>2.1625497770267871E-2</v>
      </c>
      <c r="BB378" s="240">
        <f t="shared" ca="1" si="644"/>
        <v>2.052771202303675E-2</v>
      </c>
      <c r="BC378" s="240">
        <f t="shared" ca="1" si="645"/>
        <v>1.5907771417197871E-2</v>
      </c>
      <c r="BD378" s="240">
        <f t="shared" ca="1" si="646"/>
        <v>8.5583676191713538E-3</v>
      </c>
      <c r="BE378" s="240">
        <f t="shared" ca="1" si="647"/>
        <v>-2.5948507651049786E-4</v>
      </c>
      <c r="BF378" s="240">
        <f t="shared" ca="1" si="648"/>
        <v>-9.0328151959821745E-3</v>
      </c>
      <c r="BG378" s="240">
        <f t="shared" ca="1" si="649"/>
        <v>-1.6256290470757502E-2</v>
      </c>
      <c r="BH378" s="240">
        <f t="shared" ca="1" si="650"/>
        <v>-2.0690503483851479E-2</v>
      </c>
      <c r="BI378" s="240">
        <f t="shared" ca="1" si="651"/>
        <v>-2.1574629799952352E-2</v>
      </c>
      <c r="BJ378" s="240">
        <f t="shared" ca="1" si="652"/>
        <v>-1.8756970593765604E-2</v>
      </c>
      <c r="BK378" s="240">
        <f t="shared" ca="1" si="653"/>
        <v>-1.2720981208577212E-2</v>
      </c>
      <c r="BL378" s="240">
        <f t="shared" ca="1" si="654"/>
        <v>-4.5023196522395031E-3</v>
      </c>
      <c r="BM378" s="240">
        <f t="shared" ca="1" si="655"/>
        <v>4.4888521098310572E-3</v>
      </c>
      <c r="BN378" s="240">
        <f t="shared" ca="1" si="656"/>
        <v>1.2709824433675293E-2</v>
      </c>
      <c r="BO378" s="240">
        <f t="shared" ca="1" si="657"/>
        <v>1.8750038871259117E-2</v>
      </c>
      <c r="BP378" s="240">
        <f t="shared" ca="1" si="658"/>
        <v>2.1573112478175688E-2</v>
      </c>
      <c r="BQ378" s="240">
        <f t="shared" ca="1" si="659"/>
        <v>2.0694660905616453E-2</v>
      </c>
      <c r="BR378" s="240">
        <f t="shared" ca="1" si="660"/>
        <v>1.626540930360635E-2</v>
      </c>
      <c r="BS378" s="240">
        <f t="shared" ca="1" si="661"/>
        <v>9.0453308261193195E-3</v>
      </c>
      <c r="BT378" s="240">
        <f t="shared" ca="1" si="662"/>
        <v>2.7325006600203809E-4</v>
      </c>
      <c r="BU378" s="240">
        <f t="shared" ca="1" si="663"/>
        <v>-8.5457150739479959E-3</v>
      </c>
      <c r="BV378" s="240">
        <f t="shared" ca="1" si="664"/>
        <v>-1.5898402246133987E-2</v>
      </c>
      <c r="BW378" s="240">
        <f t="shared" ca="1" si="665"/>
        <v>-2.0523233793081193E-2</v>
      </c>
      <c r="BX378" s="240">
        <f t="shared" ca="1" si="666"/>
        <v>-2.1626678858304445E-2</v>
      </c>
      <c r="BY378" s="240">
        <f t="shared" ca="1" si="667"/>
        <v>-1.9019407798377228E-2</v>
      </c>
      <c r="BZ378" s="240">
        <f t="shared" ca="1" si="668"/>
        <v>-1.3148777455656135E-2</v>
      </c>
      <c r="CA378" s="240">
        <f t="shared" ca="1" si="669"/>
        <v>-5.0220734526936969E-3</v>
      </c>
      <c r="CB378" s="240">
        <f t="shared" ca="1" si="670"/>
        <v>3.9663203670315585E-3</v>
      </c>
      <c r="CC378" s="240">
        <f t="shared" ca="1" si="671"/>
        <v>1.2274171000265347E-2</v>
      </c>
      <c r="CD378" s="240">
        <f t="shared" ca="1" si="672"/>
        <v>1.847601337620039E-2</v>
      </c>
      <c r="CE378" s="240">
        <f t="shared" ca="1" si="673"/>
        <v>2.1507732349797283E-2</v>
      </c>
      <c r="CF378" s="240">
        <f t="shared" ca="1" si="674"/>
        <v>2.0849144098289786E-2</v>
      </c>
      <c r="CG378" s="240">
        <f t="shared" ca="1" si="675"/>
        <v>1.6613249515653215E-2</v>
      </c>
      <c r="CH378" s="240">
        <f t="shared" ca="1" si="676"/>
        <v>9.5268454640044069E-3</v>
      </c>
      <c r="CI378" s="240">
        <f t="shared" ca="1" si="677"/>
        <v>8.0582061289229123E-4</v>
      </c>
      <c r="CJ378" s="240">
        <f t="shared" ca="1" si="678"/>
        <v>-8.0534673326981433E-3</v>
      </c>
      <c r="CK378" s="240">
        <f t="shared" ca="1" si="679"/>
        <v>-1.5530937418476954E-2</v>
      </c>
      <c r="CL378" s="240">
        <f t="shared" ca="1" si="680"/>
        <v>-2.0343601673687119E-2</v>
      </c>
      <c r="CM378" s="240">
        <f t="shared" ca="1" si="681"/>
        <v>-2.1665700813985909E-2</v>
      </c>
      <c r="CN378" s="240">
        <f t="shared" ca="1" si="682"/>
        <v>-1.9270388422912607E-2</v>
      </c>
      <c r="CO378" s="240">
        <f t="shared" ca="1" si="683"/>
        <v>-1.3568653370860224E-2</v>
      </c>
      <c r="CP378" s="240">
        <f t="shared" ca="1" si="684"/>
        <v>-5.5388021438874079E-3</v>
      </c>
      <c r="CQ378" s="240">
        <f t="shared" ca="1" si="685"/>
        <v>3.4413994611532297E-3</v>
      </c>
      <c r="CR378" s="240">
        <f t="shared" ca="1" si="686"/>
        <v>1.1831124065205718E-2</v>
      </c>
      <c r="CS378" s="240">
        <f t="shared" ca="1" si="687"/>
        <v>1.819085862154644E-2</v>
      </c>
      <c r="CT378" s="240">
        <f t="shared" ca="1" si="688"/>
        <v>2.1429396767677262E-2</v>
      </c>
      <c r="CU378" s="240">
        <f t="shared" ca="1" si="689"/>
        <v>2.0991068546158058E-2</v>
      </c>
      <c r="CV378" s="240">
        <f t="shared" ca="1" si="690"/>
        <v>1.6951082527401167E-2</v>
      </c>
      <c r="CW378" s="240">
        <f t="shared" ca="1" si="691"/>
        <v>1.0002621486413536E-2</v>
      </c>
      <c r="CX378" s="240">
        <f t="shared" ca="1" si="692"/>
        <v>1.3379057635768393E-3</v>
      </c>
      <c r="CY378" s="240">
        <f t="shared" ca="1" si="693"/>
        <v>-7.5563684838655379E-3</v>
      </c>
      <c r="CZ378" s="240">
        <f t="shared" ca="1" si="694"/>
        <v>-1.5154117334858132E-2</v>
      </c>
      <c r="DA378" s="240">
        <f t="shared" ca="1" si="695"/>
        <v>-2.0151715329341027E-2</v>
      </c>
      <c r="DB378" s="240">
        <f t="shared" ca="1" si="696"/>
        <v>-2.169167216162976E-2</v>
      </c>
      <c r="DC378" s="240">
        <f t="shared" ca="1" si="697"/>
        <v>-1.9509761286028188E-2</v>
      </c>
      <c r="DD378" s="240">
        <f t="shared" ca="1" si="698"/>
        <v>-1.3980356036638397E-2</v>
      </c>
      <c r="DE378" s="240">
        <f t="shared" ca="1" si="699"/>
        <v>-6.0521944677788715E-3</v>
      </c>
      <c r="DF378" s="240">
        <f t="shared" ca="1" si="700"/>
        <v>2.9144055849216425E-3</v>
      </c>
      <c r="DG378" s="240">
        <f t="shared" ca="1" si="701"/>
        <v>1.1380950503403306E-2</v>
      </c>
      <c r="DH378" s="240">
        <f t="shared" ca="1" si="702"/>
        <v>1.7894746373858968E-2</v>
      </c>
      <c r="DI378" s="240">
        <f t="shared" ca="1" si="703"/>
        <v>2.1338152918241177E-2</v>
      </c>
      <c r="DJ378" s="240">
        <f t="shared" ca="1" si="704"/>
        <v>2.1120348759240733E-2</v>
      </c>
      <c r="DK378" s="240">
        <f t="shared" ca="1" si="705"/>
        <v>1.7278704840876506E-2</v>
      </c>
      <c r="DL378" s="240">
        <f t="shared" ca="1" si="706"/>
        <v>1.0472372303661498E-2</v>
      </c>
      <c r="DM378" s="240">
        <f t="shared" ca="1" si="707"/>
        <v>1.8691850098570776E-3</v>
      </c>
      <c r="DN378" s="240">
        <f t="shared" ca="1" si="708"/>
        <v>-7.0547179612092167E-3</v>
      </c>
      <c r="DO378" s="240">
        <f t="shared" ca="1" si="709"/>
        <v>-1.4768168977605847E-2</v>
      </c>
      <c r="DP378" s="240">
        <f t="shared" ca="1" si="710"/>
        <v>-1.9947690345201712E-2</v>
      </c>
      <c r="DQ378" s="240">
        <f t="shared" ca="1" si="711"/>
        <v>-2.1704577257067311E-2</v>
      </c>
      <c r="DR378" s="240">
        <f t="shared" ca="1" si="712"/>
        <v>-1.9737382198462095E-2</v>
      </c>
      <c r="DS378" s="240">
        <f t="shared" ca="1" si="713"/>
        <v>-1.4383637458699167E-2</v>
      </c>
      <c r="DT378" s="240">
        <f t="shared" ca="1" si="714"/>
        <v>-6.5619411760289223E-3</v>
      </c>
      <c r="DU378" s="240">
        <f t="shared" ca="1" si="715"/>
        <v>2.3856561797424933E-3</v>
      </c>
      <c r="DV378" s="240">
        <f t="shared" ca="1" si="716"/>
        <v>1.0923921482578793E-2</v>
      </c>
      <c r="DW378" s="240">
        <f t="shared" ca="1" si="717"/>
        <v>1.7587855000083464E-2</v>
      </c>
      <c r="DX378" s="240">
        <f t="shared" ca="1" si="718"/>
        <v>2.1234055763372037E-2</v>
      </c>
      <c r="DY378" s="240">
        <f t="shared" ca="1" si="719"/>
        <v>2.1236906863971512E-2</v>
      </c>
      <c r="DZ378" s="240">
        <f t="shared" ca="1" si="720"/>
        <v>1.7595919108647998E-2</v>
      </c>
      <c r="EA378" s="240">
        <f t="shared" ca="1" si="721"/>
        <v>1.0935814955420817E-2</v>
      </c>
      <c r="EB378" s="240">
        <f t="shared" ca="1" si="722"/>
        <v>2.3993383289807099E-3</v>
      </c>
      <c r="EC378" s="240">
        <f t="shared" ca="1" si="723"/>
        <v>-6.5488179402458111E-3</v>
      </c>
      <c r="ED378" s="240">
        <f t="shared" ca="1" si="724"/>
        <v>-1.4373324827578745E-2</v>
      </c>
      <c r="EE378" s="240">
        <f t="shared" ca="1" si="725"/>
        <v>-1.9731649618290686E-2</v>
      </c>
      <c r="EF378" s="240">
        <f t="shared" ca="1" si="726"/>
        <v>-2.170440832675162E-2</v>
      </c>
      <c r="EG378" s="240">
        <f t="shared" ca="1" si="727"/>
        <v>-1.9953114049887904E-2</v>
      </c>
      <c r="EH378" s="240">
        <f t="shared" ca="1" si="728"/>
        <v>-1.4778254715393773E-2</v>
      </c>
      <c r="EI378" s="240">
        <f t="shared" ca="1" si="729"/>
        <v>-7.0677352162814644E-3</v>
      </c>
      <c r="EJ378" s="240">
        <f t="shared" ca="1" si="730"/>
        <v>1.8554697444859453E-3</v>
      </c>
      <c r="EK378" s="240">
        <f t="shared" ca="1" si="731"/>
        <v>1.0460312299925039E-2</v>
      </c>
      <c r="EL378" s="240">
        <f t="shared" ca="1" si="732"/>
        <v>1.727036936010826E-2</v>
      </c>
      <c r="EM378" s="240">
        <f t="shared" ca="1" si="733"/>
        <v>2.1117168007303531E-2</v>
      </c>
      <c r="EN378" s="240">
        <f t="shared" ca="1" si="734"/>
        <v>2.1340672650106564E-2</v>
      </c>
      <c r="EO378" s="240">
        <f t="shared" ca="1" si="735"/>
        <v>1.7902534252702326E-2</v>
      </c>
      <c r="EP378" s="240">
        <f t="shared" ca="1" si="736"/>
        <v>1.1392670281167586E-2</v>
      </c>
      <c r="EQ378" s="240">
        <f t="shared" ca="1" si="737"/>
        <v>2.928046376411848E-3</v>
      </c>
      <c r="ER378" s="240">
        <f t="shared" ca="1" si="738"/>
        <v>-6.0389731562314223E-3</v>
      </c>
      <c r="ES378" s="240">
        <f t="shared" ca="1" si="739"/>
        <v>-1.3969822724128741E-2</v>
      </c>
      <c r="ET378" s="240">
        <f t="shared" ca="1" si="740"/>
        <v>-1.9503723283463448E-2</v>
      </c>
      <c r="EU378" s="240">
        <f t="shared" ca="1" si="741"/>
        <v>-2.1691165472439999E-2</v>
      </c>
      <c r="EV378" s="240">
        <f t="shared" ca="1" si="742"/>
        <v>-2.0156826891504991E-2</v>
      </c>
      <c r="EW378" s="240">
        <f t="shared" ca="1" si="743"/>
        <v>-1.5163970104042256E-2</v>
      </c>
      <c r="EX378" s="240">
        <f t="shared" ca="1" si="744"/>
        <v>-7.5692719171192146E-3</v>
      </c>
      <c r="EY378" s="240">
        <f t="shared" ca="1" si="745"/>
        <v>1.3241656436357996E-3</v>
      </c>
      <c r="EZ378" s="240">
        <f t="shared" ca="1" si="746"/>
        <v>9.9904022162779493E-3</v>
      </c>
      <c r="FA378" s="240">
        <f t="shared" ca="1" si="747"/>
        <v>1.6942480695411134E-2</v>
      </c>
      <c r="FB378" s="240">
        <f t="shared" ca="1" si="748"/>
        <v>2.0987560058849233E-2</v>
      </c>
      <c r="FC378" s="240">
        <f t="shared" ca="1" si="749"/>
        <v>2.1431583613016312E-2</v>
      </c>
      <c r="FD378" s="240">
        <f t="shared" ca="1" si="750"/>
        <v>1.8198365579541614E-2</v>
      </c>
      <c r="FE378" s="240">
        <f t="shared" ca="1" si="751"/>
        <v>1.1842663088336227E-2</v>
      </c>
      <c r="FF378" s="240">
        <f t="shared" ca="1" si="752"/>
        <v>3.4549906781925401E-3</v>
      </c>
      <c r="FG378" s="240">
        <f t="shared" ca="1" si="753"/>
        <v>-5.5254907205994734E-3</v>
      </c>
      <c r="FH378" s="240">
        <f t="shared" ca="1" si="754"/>
        <v>-1.3557905721835036E-2</v>
      </c>
      <c r="FI378" s="240">
        <f t="shared" ca="1" si="755"/>
        <v>-1.926404863502143E-2</v>
      </c>
      <c r="FJ378" s="240">
        <f t="shared" ca="1" si="756"/>
        <v>-2.1664856671132691E-2</v>
      </c>
      <c r="FK378" s="240">
        <f t="shared" ca="1" si="757"/>
        <v>-2.0348398014315001E-2</v>
      </c>
      <c r="FL378" s="240">
        <f t="shared" ca="1" si="758"/>
        <v>-1.5540551284117535E-2</v>
      </c>
      <c r="FM378" s="240">
        <f t="shared" ca="1" si="759"/>
        <v>-8.0662491715875473E-3</v>
      </c>
      <c r="FN378" s="240">
        <f t="shared" ca="1" si="760"/>
        <v>7.9206391491582623E-4</v>
      </c>
      <c r="FO378" s="240">
        <f t="shared" ca="1" si="761"/>
        <v>9.5144742879011059E-3</v>
      </c>
      <c r="FP378" s="240">
        <f t="shared" ca="1" si="762"/>
        <v>1.6604386513863353E-2</v>
      </c>
      <c r="FQ378" s="240">
        <f t="shared" ca="1" si="763"/>
        <v>2.0845309988990902E-2</v>
      </c>
      <c r="FR378" s="240">
        <f t="shared" ca="1" si="764"/>
        <v>2.1509584991336116E-2</v>
      </c>
      <c r="FS378" s="240">
        <f t="shared" ca="1" si="765"/>
        <v>1.8483234891436669E-2</v>
      </c>
      <c r="FT378" s="240">
        <f t="shared" ca="1" si="766"/>
        <v>1.2285522318086411E-2</v>
      </c>
      <c r="FU378" s="240">
        <f t="shared" ca="1" si="767"/>
        <v>3.9798538227794195E-3</v>
      </c>
      <c r="FV378" s="240">
        <f t="shared" ca="1" si="768"/>
        <v>-5.0086799359685425E-3</v>
      </c>
      <c r="FW378" s="240">
        <f t="shared" ca="1" si="769"/>
        <v>-1.3137821944097369E-2</v>
      </c>
      <c r="FX378" s="240">
        <f t="shared" ca="1" si="770"/>
        <v>-1.9012770044010925E-2</v>
      </c>
      <c r="FY378" s="240">
        <f t="shared" ca="1" si="771"/>
        <v>-2.1625497770267878E-2</v>
      </c>
      <c r="FZ378" s="240">
        <f t="shared" ca="1" si="772"/>
        <v>-2.0527712023036736E-2</v>
      </c>
      <c r="GA378" s="240">
        <f t="shared" ca="1" si="773"/>
        <v>-1.5907771417197795E-2</v>
      </c>
      <c r="GB378" s="240">
        <f t="shared" ca="1" si="774"/>
        <v>-8.558367619171255E-3</v>
      </c>
      <c r="GC378" s="240">
        <f t="shared" ca="1" si="775"/>
        <v>2.5948507651068521E-4</v>
      </c>
      <c r="GD378" s="240">
        <f t="shared" ca="1" si="776"/>
        <v>9.0328151959823445E-3</v>
      </c>
      <c r="GE378" s="240">
        <f t="shared" ca="1" si="777"/>
        <v>1.6256290470757419E-2</v>
      </c>
      <c r="GF378" s="240">
        <f t="shared" ca="1" si="778"/>
        <v>2.0690503483851465E-2</v>
      </c>
      <c r="GG378" s="240">
        <f t="shared" ca="1" si="779"/>
        <v>2.1574629799952359E-2</v>
      </c>
      <c r="GH378" s="240">
        <f t="shared" ca="1" si="780"/>
        <v>1.8756970593765625E-2</v>
      </c>
      <c r="GI378" s="240">
        <f t="shared" ca="1" si="781"/>
        <v>1.2720981208577188E-2</v>
      </c>
      <c r="GJ378" s="240">
        <f t="shared" ca="1" si="782"/>
        <v>4.5023196522394685E-3</v>
      </c>
      <c r="GK378" s="240">
        <f t="shared" ca="1" si="783"/>
        <v>-4.4888521098310902E-3</v>
      </c>
      <c r="GL378" s="240">
        <f t="shared" ca="1" si="784"/>
        <v>-1.2709824433675382E-2</v>
      </c>
      <c r="GM378" s="240">
        <f t="shared" ca="1" si="785"/>
        <v>-1.8750038871259173E-2</v>
      </c>
      <c r="GN378" s="240">
        <f t="shared" ca="1" si="786"/>
        <v>-2.1573112478175699E-2</v>
      </c>
      <c r="GO378" s="240">
        <f t="shared" ca="1" si="787"/>
        <v>-2.0694660905616398E-2</v>
      </c>
      <c r="GP378" s="240">
        <f t="shared" ca="1" si="788"/>
        <v>-1.6265409303606225E-2</v>
      </c>
      <c r="GQ378" s="240">
        <f t="shared" ca="1" si="789"/>
        <v>-9.0453308261194323E-3</v>
      </c>
      <c r="GR378" s="240">
        <f t="shared" ca="1" si="790"/>
        <v>-2.7325006600208319E-4</v>
      </c>
      <c r="GS378" s="240">
        <f t="shared" ca="1" si="791"/>
        <v>8.5457150739479577E-3</v>
      </c>
      <c r="GT378" s="240">
        <f t="shared" ca="1" si="792"/>
        <v>1.5898402246133956E-2</v>
      </c>
      <c r="GU378" s="240">
        <f t="shared" ca="1" si="793"/>
        <v>2.05232337930812E-2</v>
      </c>
      <c r="GV378" s="240">
        <f t="shared" ca="1" si="794"/>
        <v>2.1626678858304445E-2</v>
      </c>
      <c r="GW378" s="240">
        <f t="shared" ca="1" si="795"/>
        <v>1.9019407798377214E-2</v>
      </c>
      <c r="GX378" s="240">
        <f t="shared" ca="1" si="796"/>
        <v>1.3148777455656046E-2</v>
      </c>
      <c r="GY378" s="240">
        <f t="shared" ca="1" si="797"/>
        <v>5.0220734526935911E-3</v>
      </c>
      <c r="GZ378" s="240">
        <f t="shared" ca="1" si="798"/>
        <v>-3.9663203670316661E-3</v>
      </c>
      <c r="HA378" s="240">
        <f t="shared" ca="1" si="799"/>
        <v>-1.22741710002655E-2</v>
      </c>
      <c r="HB378" s="240">
        <f t="shared" ca="1" si="800"/>
        <v>-1.8476013376200327E-2</v>
      </c>
      <c r="HC378" s="240">
        <f t="shared" ca="1" si="801"/>
        <v>-2.1507732349797266E-2</v>
      </c>
      <c r="HD378" s="240">
        <f t="shared" ca="1" si="802"/>
        <v>-2.0849144098289817E-2</v>
      </c>
      <c r="HE378" s="240">
        <f t="shared" ca="1" si="803"/>
        <v>-1.6613249515653197E-2</v>
      </c>
      <c r="HF378" s="240">
        <f t="shared" ca="1" si="804"/>
        <v>-9.5268454640043791E-3</v>
      </c>
      <c r="HG378" s="240">
        <f t="shared" ca="1" si="805"/>
        <v>-8.0582061289226174E-4</v>
      </c>
      <c r="HH378" s="240">
        <f t="shared" ca="1" si="806"/>
        <v>8.0534673326981727E-3</v>
      </c>
      <c r="HI378" s="240">
        <f t="shared" ca="1" si="807"/>
        <v>1.5530937418476977E-2</v>
      </c>
      <c r="HJ378" s="240">
        <f t="shared" ca="1" si="808"/>
        <v>2.034360167368713E-2</v>
      </c>
      <c r="HK378" s="240">
        <f t="shared" ca="1" si="809"/>
        <v>2.1665700813985903E-2</v>
      </c>
      <c r="HL378" s="240">
        <f t="shared" ca="1" si="810"/>
        <v>1.927038842291252E-2</v>
      </c>
      <c r="HM378" s="240">
        <f t="shared" ca="1" si="811"/>
        <v>1.3568653370860079E-2</v>
      </c>
      <c r="HN378" s="240">
        <f t="shared" ca="1" si="812"/>
        <v>5.5388021438875293E-3</v>
      </c>
      <c r="HO378" s="240">
        <f t="shared" ca="1" si="813"/>
        <v>-3.4413994611531083E-3</v>
      </c>
      <c r="HP378" s="240">
        <f t="shared" ca="1" si="814"/>
        <v>-1.1831124065205617E-2</v>
      </c>
      <c r="HQ378" s="240">
        <f t="shared" ca="1" si="815"/>
        <v>-1.8190858621546457E-2</v>
      </c>
      <c r="HR378" s="240">
        <f t="shared" ca="1" si="816"/>
        <v>-2.1429396767677265E-2</v>
      </c>
      <c r="HS378" s="240">
        <f t="shared" ca="1" si="817"/>
        <v>-2.0991068546158051E-2</v>
      </c>
      <c r="HT378" s="240">
        <f t="shared" ca="1" si="818"/>
        <v>-1.6951082527401146E-2</v>
      </c>
      <c r="HU378" s="240">
        <f t="shared" ca="1" si="819"/>
        <v>-1.000262148641351E-2</v>
      </c>
      <c r="HV378" s="240">
        <f t="shared" ca="1" si="820"/>
        <v>-1.3379057635768063E-3</v>
      </c>
      <c r="HW378" s="240">
        <f t="shared" ca="1" si="821"/>
        <v>7.5563684838657131E-3</v>
      </c>
      <c r="HX378" s="240">
        <f t="shared" ca="1" si="822"/>
        <v>1.5154117334858264E-2</v>
      </c>
      <c r="HY378" s="240">
        <f t="shared" ca="1" si="823"/>
        <v>2.0151715329340982E-2</v>
      </c>
      <c r="HZ378" s="240">
        <f t="shared" ca="1" si="824"/>
        <v>2.169167216162976E-2</v>
      </c>
      <c r="IA378" s="240">
        <f t="shared" ca="1" si="825"/>
        <v>1.950976128602824E-2</v>
      </c>
      <c r="IB378" s="240">
        <f t="shared" ca="1" si="826"/>
        <v>1.3980356036638372E-2</v>
      </c>
      <c r="IC378" s="240">
        <f t="shared" ca="1" si="827"/>
        <v>6.0521944677788403E-3</v>
      </c>
      <c r="ID378" s="240">
        <f t="shared" ca="1" si="828"/>
        <v>-2.9144055849216737E-3</v>
      </c>
      <c r="IE378" s="240">
        <f t="shared" ca="1" si="829"/>
        <v>-2.9337225349771477E-2</v>
      </c>
      <c r="IF378" s="240">
        <f t="shared" ca="1" si="830"/>
        <v>-1.7894746373858988E-2</v>
      </c>
      <c r="IG378" s="240">
        <f t="shared" ca="1" si="831"/>
        <v>-2.133815291824118E-2</v>
      </c>
      <c r="IH378" s="240">
        <f t="shared" ca="1" si="832"/>
        <v>-2.1120348759240688E-2</v>
      </c>
      <c r="II378" s="240">
        <f t="shared" ca="1" si="833"/>
        <v>-1.7278704840876395E-2</v>
      </c>
      <c r="IJ378" s="240">
        <f t="shared" ca="1" si="834"/>
        <v>-1.0472372303661333E-2</v>
      </c>
      <c r="IK378" s="240">
        <f t="shared" ca="1" si="835"/>
        <v>-1.869185009857199E-3</v>
      </c>
      <c r="IL378" s="240">
        <f t="shared" ca="1" si="836"/>
        <v>7.0547179612090987E-3</v>
      </c>
      <c r="IM378" s="240">
        <f t="shared" ca="1" si="837"/>
        <v>1.4768168977605757E-2</v>
      </c>
      <c r="IN378" s="240">
        <f t="shared" ca="1" si="838"/>
        <v>1.9947690345201722E-2</v>
      </c>
      <c r="IO378" s="240">
        <f t="shared" ca="1" si="839"/>
        <v>2.1704577257067308E-2</v>
      </c>
      <c r="IP378" s="240">
        <f t="shared" ca="1" si="840"/>
        <v>1.9737382198462085E-2</v>
      </c>
      <c r="IQ378" s="240">
        <f t="shared" ca="1" si="841"/>
        <v>1.4383637458699142E-2</v>
      </c>
      <c r="IR378" s="240">
        <f t="shared" ca="1" si="842"/>
        <v>6.5619411760288902E-3</v>
      </c>
      <c r="IS378" s="240">
        <f t="shared" ca="1" si="843"/>
        <v>-2.3856561797425246E-3</v>
      </c>
      <c r="IT378" s="240">
        <f t="shared" ca="1" si="844"/>
        <v>-1.0923921482578952E-2</v>
      </c>
      <c r="IU378" s="240">
        <f t="shared" ca="1" si="845"/>
        <v>-1.7587855000083575E-2</v>
      </c>
      <c r="IV378" s="240">
        <f t="shared" ca="1" si="846"/>
        <v>-2.1234055763372076E-2</v>
      </c>
      <c r="IW378" s="240">
        <f t="shared" ca="1" si="847"/>
        <v>-2.1236906863971537E-2</v>
      </c>
      <c r="IX378" s="240">
        <f t="shared" ca="1" si="848"/>
        <v>-1.7595919108648068E-2</v>
      </c>
      <c r="IY378" s="240">
        <f t="shared" ca="1" si="849"/>
        <v>-1.0935814955420923E-2</v>
      </c>
      <c r="IZ378" s="240">
        <f t="shared" ca="1" si="850"/>
        <v>-2.3993383289806769E-3</v>
      </c>
      <c r="JA378" s="240">
        <f t="shared" ca="1" si="851"/>
        <v>6.5488179402458414E-3</v>
      </c>
      <c r="JB378" s="240">
        <f t="shared" ca="1" si="852"/>
        <v>1.4373324827578769E-2</v>
      </c>
    </row>
    <row r="379" spans="2:262">
      <c r="B379" s="248">
        <v>18</v>
      </c>
      <c r="C379" s="247">
        <f t="shared" si="853"/>
        <v>3.5156250000000004E-4</v>
      </c>
      <c r="D379" s="244">
        <f t="shared" ca="1" si="597"/>
        <v>80.218487156865038</v>
      </c>
      <c r="E379" s="243">
        <f ca="1">X361</f>
        <v>0.21848715686504416</v>
      </c>
      <c r="F379" s="242">
        <v>18</v>
      </c>
      <c r="G379" s="240">
        <f t="shared" ca="1" si="854"/>
        <v>-2.2859414612253597E-3</v>
      </c>
      <c r="H379" s="240">
        <f t="shared" ca="1" si="598"/>
        <v>-2.54253508572099E-3</v>
      </c>
      <c r="I379" s="240">
        <f t="shared" ca="1" si="599"/>
        <v>-2.3109075285395828E-3</v>
      </c>
      <c r="J379" s="240">
        <f t="shared" ca="1" si="600"/>
        <v>-1.6355362406752917E-3</v>
      </c>
      <c r="K379" s="240">
        <f t="shared" ca="1" si="601"/>
        <v>-6.4610697163207864E-4</v>
      </c>
      <c r="L379" s="240">
        <f t="shared" ca="1" si="602"/>
        <v>4.6738867153966817E-4</v>
      </c>
      <c r="M379" s="240">
        <f t="shared" ca="1" si="603"/>
        <v>1.4911356812301792E-3</v>
      </c>
      <c r="N379" s="240">
        <f t="shared" ca="1" si="604"/>
        <v>2.228552709313159E-3</v>
      </c>
      <c r="O379" s="240">
        <f t="shared" ca="1" si="605"/>
        <v>2.538039895530495E-3</v>
      </c>
      <c r="P379" s="240">
        <f t="shared" ca="1" si="606"/>
        <v>2.3601690728462612E-3</v>
      </c>
      <c r="Q379" s="240">
        <f t="shared" ca="1" si="607"/>
        <v>1.7290952480977133E-3</v>
      </c>
      <c r="R379" s="240">
        <f t="shared" ca="1" si="608"/>
        <v>7.6599810929565385E-4</v>
      </c>
      <c r="S379" s="240">
        <f t="shared" ca="1" si="609"/>
        <v>-3.4418706938557056E-4</v>
      </c>
      <c r="T379" s="240">
        <f t="shared" ca="1" si="610"/>
        <v>-1.3882809604078368E-3</v>
      </c>
      <c r="U379" s="241">
        <f t="shared" ca="1" si="611"/>
        <v>-2.165795178726059E-3</v>
      </c>
      <c r="V379" s="240">
        <f t="shared" ca="1" si="612"/>
        <v>-2.5274303449256278E-3</v>
      </c>
      <c r="W379" s="240">
        <f t="shared" ca="1" si="613"/>
        <v>-2.403744763130058E-3</v>
      </c>
      <c r="X379" s="240">
        <f t="shared" ca="1" si="614"/>
        <v>-1.8184887136166129E-3</v>
      </c>
      <c r="Y379" s="240">
        <f t="shared" ca="1" si="615"/>
        <v>-8.840438904204244E-4</v>
      </c>
      <c r="Z379" s="240">
        <f t="shared" ca="1" si="616"/>
        <v>2.2015629043409648E-4</v>
      </c>
      <c r="AA379" s="240">
        <f t="shared" ca="1" si="617"/>
        <v>1.2820817491528214E-3</v>
      </c>
      <c r="AB379" s="240">
        <f t="shared" ca="1" si="618"/>
        <v>2.0978200578521565E-3</v>
      </c>
      <c r="AC379" s="240">
        <f t="shared" ca="1" si="619"/>
        <v>2.5107319932430815E-3</v>
      </c>
      <c r="AD379" s="240">
        <f t="shared" ca="1" si="620"/>
        <v>2.4415296217362996E-3</v>
      </c>
      <c r="AE379" s="240">
        <f t="shared" ca="1" si="621"/>
        <v>1.9035012805436091E-3</v>
      </c>
      <c r="AF379" s="240">
        <f t="shared" ca="1" si="622"/>
        <v>9.9995993238007281E-4</v>
      </c>
      <c r="AG379" s="240">
        <f t="shared" ca="1" si="623"/>
        <v>-9.5595135695553069E-5</v>
      </c>
      <c r="AH379" s="240">
        <f t="shared" ca="1" si="624"/>
        <v>-1.1727938906669982E-3</v>
      </c>
      <c r="AI379" s="240">
        <f t="shared" ca="1" si="625"/>
        <v>-2.0247911047115491E-3</v>
      </c>
      <c r="AJ379" s="240">
        <f t="shared" ca="1" si="626"/>
        <v>-2.4879850682746635E-3</v>
      </c>
      <c r="AK379" s="240">
        <f t="shared" ca="1" si="627"/>
        <v>-2.4734326216310403E-3</v>
      </c>
      <c r="AL379" s="240">
        <f t="shared" ca="1" si="628"/>
        <v>-1.9839281461587551E-3</v>
      </c>
      <c r="AM379" s="240">
        <f t="shared" ca="1" si="629"/>
        <v>-1.1134669832764716E-3</v>
      </c>
      <c r="AN379" s="240">
        <f t="shared" ca="1" si="630"/>
        <v>-2.9196316098025572E-5</v>
      </c>
      <c r="AO379" s="240">
        <f t="shared" ca="1" si="631"/>
        <v>1.0606806689739457E-3</v>
      </c>
      <c r="AP379" s="240">
        <f t="shared" ca="1" si="632"/>
        <v>1.946884252448939E-3</v>
      </c>
      <c r="AQ379" s="240">
        <f t="shared" ca="1" si="633"/>
        <v>2.4592443693550172E-3</v>
      </c>
      <c r="AR379" s="240">
        <f t="shared" ca="1" si="634"/>
        <v>2.4993769056931617E-3</v>
      </c>
      <c r="AS379" s="240">
        <f t="shared" ca="1" si="635"/>
        <v>2.0595755550982223E-3</v>
      </c>
      <c r="AT379" s="240">
        <f t="shared" ca="1" si="636"/>
        <v>1.2242915946819683E-3</v>
      </c>
      <c r="AU379" s="240">
        <f t="shared" ca="1" si="637"/>
        <v>1.5391743140882939E-4</v>
      </c>
      <c r="AV379" s="240">
        <f t="shared" ca="1" si="638"/>
        <v>-9.4601217464468108E-4</v>
      </c>
      <c r="AW379" s="240">
        <f t="shared" ca="1" si="639"/>
        <v>-1.8642871854952624E-3</v>
      </c>
      <c r="AX379" s="240">
        <f t="shared" ca="1" si="640"/>
        <v>-2.4245791353452303E-3</v>
      </c>
      <c r="AY379" s="240">
        <f t="shared" ca="1" si="641"/>
        <v>-2.5192999718699071E-3</v>
      </c>
      <c r="AZ379" s="240">
        <f t="shared" ca="1" si="642"/>
        <v>-2.1302612661279474E-3</v>
      </c>
      <c r="BA379" s="240">
        <f t="shared" ca="1" si="643"/>
        <v>-1.3321667804006019E-3</v>
      </c>
      <c r="BB379" s="240">
        <f t="shared" ca="1" si="644"/>
        <v>-2.7826774614579859E-4</v>
      </c>
      <c r="BC379" s="240">
        <f t="shared" ca="1" si="645"/>
        <v>8.2906465412581267E-4</v>
      </c>
      <c r="BD379" s="240">
        <f t="shared" ca="1" si="646"/>
        <v>1.7771988874194498E-3</v>
      </c>
      <c r="BE379" s="240">
        <f t="shared" ca="1" si="647"/>
        <v>2.3840728778303432E-3</v>
      </c>
      <c r="BF379" s="240">
        <f t="shared" ca="1" si="648"/>
        <v>2.5331538237498004E-3</v>
      </c>
      <c r="BG379" s="240">
        <f t="shared" ca="1" si="649"/>
        <v>2.1958149911787159E-3</v>
      </c>
      <c r="BH379" s="240">
        <f t="shared" ca="1" si="650"/>
        <v>1.4368326596612131E-3</v>
      </c>
      <c r="BI379" s="240">
        <f t="shared" ca="1" si="651"/>
        <v>4.0194768950891822E-4</v>
      </c>
      <c r="BJ379" s="240">
        <f t="shared" ca="1" si="652"/>
        <v>-7.1011984423767667E-4</v>
      </c>
      <c r="BK379" s="240">
        <f t="shared" ca="1" si="653"/>
        <v>-1.6858291615596123E-3</v>
      </c>
      <c r="BL379" s="240">
        <f t="shared" ca="1" si="654"/>
        <v>-2.337823179932641E-3</v>
      </c>
      <c r="BM379" s="240">
        <f t="shared" ca="1" si="655"/>
        <v>-2.5409050861902116E-3</v>
      </c>
      <c r="BN379" s="240">
        <f t="shared" ca="1" si="656"/>
        <v>-2.2560788055850608E-3</v>
      </c>
      <c r="BO379" s="240">
        <f t="shared" ca="1" si="657"/>
        <v>-1.5380370831930307E-3</v>
      </c>
      <c r="BP379" s="240">
        <f t="shared" ca="1" si="658"/>
        <v>-5.2465930568155973E-4</v>
      </c>
      <c r="BQ379" s="240">
        <f t="shared" ca="1" si="659"/>
        <v>5.8946429344561139E-4</v>
      </c>
      <c r="BR379" s="240">
        <f t="shared" ca="1" si="660"/>
        <v>1.5903981255883759E-3</v>
      </c>
      <c r="BS379" s="240">
        <f t="shared" ca="1" si="661"/>
        <v>2.2859414612253588E-3</v>
      </c>
      <c r="BT379" s="240">
        <f t="shared" ca="1" si="662"/>
        <v>2.5425350857209896E-3</v>
      </c>
      <c r="BU379" s="240">
        <f t="shared" ca="1" si="663"/>
        <v>2.3109075285395828E-3</v>
      </c>
      <c r="BV379" s="240">
        <f t="shared" ca="1" si="664"/>
        <v>1.6355362406752915E-3</v>
      </c>
      <c r="BW379" s="240">
        <f t="shared" ca="1" si="665"/>
        <v>6.4610697163207831E-4</v>
      </c>
      <c r="BX379" s="240">
        <f t="shared" ca="1" si="666"/>
        <v>-4.673886715396698E-4</v>
      </c>
      <c r="BY379" s="240">
        <f t="shared" ca="1" si="667"/>
        <v>-1.4911356812301734E-3</v>
      </c>
      <c r="BZ379" s="240">
        <f t="shared" ca="1" si="668"/>
        <v>-2.2285527093131559E-3</v>
      </c>
      <c r="CA379" s="240">
        <f t="shared" ca="1" si="669"/>
        <v>-2.538039895530495E-3</v>
      </c>
      <c r="CB379" s="240">
        <f t="shared" ca="1" si="670"/>
        <v>-2.3601690728462634E-3</v>
      </c>
      <c r="CC379" s="240">
        <f t="shared" ca="1" si="671"/>
        <v>-1.7290952480977105E-3</v>
      </c>
      <c r="CD379" s="240">
        <f t="shared" ca="1" si="672"/>
        <v>-7.6599810929565656E-4</v>
      </c>
      <c r="CE379" s="240">
        <f t="shared" ca="1" si="673"/>
        <v>3.4418706938555885E-4</v>
      </c>
      <c r="CF379" s="240">
        <f t="shared" ca="1" si="674"/>
        <v>1.3882809604078346E-3</v>
      </c>
      <c r="CG379" s="240">
        <f t="shared" ca="1" si="675"/>
        <v>2.1657951787260538E-3</v>
      </c>
      <c r="CH379" s="240">
        <f t="shared" ca="1" si="676"/>
        <v>2.5274303449256273E-3</v>
      </c>
      <c r="CI379" s="240">
        <f t="shared" ca="1" si="677"/>
        <v>2.4037447631300611E-3</v>
      </c>
      <c r="CJ379" s="240">
        <f t="shared" ca="1" si="678"/>
        <v>1.8184887136166118E-3</v>
      </c>
      <c r="CK379" s="240">
        <f t="shared" ca="1" si="679"/>
        <v>8.8404389042043144E-4</v>
      </c>
      <c r="CL379" s="240">
        <f t="shared" ca="1" si="680"/>
        <v>-2.2015629043409821E-4</v>
      </c>
      <c r="CM379" s="240">
        <f t="shared" ca="1" si="681"/>
        <v>-1.2820817491528149E-3</v>
      </c>
      <c r="CN379" s="240">
        <f t="shared" ca="1" si="682"/>
        <v>-2.0978200578521573E-3</v>
      </c>
      <c r="CO379" s="240">
        <f t="shared" ca="1" si="683"/>
        <v>-2.5107319932430811E-3</v>
      </c>
      <c r="CP379" s="240">
        <f t="shared" ca="1" si="684"/>
        <v>-2.4415296217362983E-3</v>
      </c>
      <c r="CQ379" s="240">
        <f t="shared" ca="1" si="685"/>
        <v>-1.9035012805436113E-3</v>
      </c>
      <c r="CR379" s="240">
        <f t="shared" ca="1" si="686"/>
        <v>-9.9995993238008365E-4</v>
      </c>
      <c r="CS379" s="240">
        <f t="shared" ca="1" si="687"/>
        <v>9.5595135695550251E-5</v>
      </c>
      <c r="CT379" s="240">
        <f t="shared" ca="1" si="688"/>
        <v>1.1727938906669875E-3</v>
      </c>
      <c r="CU379" s="240">
        <f t="shared" ca="1" si="689"/>
        <v>2.0247911047115499E-3</v>
      </c>
      <c r="CV379" s="240">
        <f t="shared" ca="1" si="690"/>
        <v>2.4879850682746622E-3</v>
      </c>
      <c r="CW379" s="240">
        <f t="shared" ca="1" si="691"/>
        <v>2.4734326216310398E-3</v>
      </c>
      <c r="CX379" s="240">
        <f t="shared" ca="1" si="692"/>
        <v>1.9839281461587598E-3</v>
      </c>
      <c r="CY379" s="240">
        <f t="shared" ca="1" si="693"/>
        <v>1.11346698327647E-3</v>
      </c>
      <c r="CZ379" s="240">
        <f t="shared" ca="1" si="694"/>
        <v>2.9196316098033161E-5</v>
      </c>
      <c r="DA379" s="240">
        <f t="shared" ca="1" si="695"/>
        <v>-1.0606806689739472E-3</v>
      </c>
      <c r="DB379" s="240">
        <f t="shared" ca="1" si="696"/>
        <v>-1.9468842524489373E-3</v>
      </c>
      <c r="DC379" s="240">
        <f t="shared" ca="1" si="697"/>
        <v>-2.459244369355019E-3</v>
      </c>
      <c r="DD379" s="240">
        <f t="shared" ca="1" si="698"/>
        <v>-2.4993769056931622E-3</v>
      </c>
      <c r="DE379" s="240">
        <f t="shared" ca="1" si="699"/>
        <v>-2.0595755550982292E-3</v>
      </c>
      <c r="DF379" s="240">
        <f t="shared" ca="1" si="700"/>
        <v>-1.2242915946819709E-3</v>
      </c>
      <c r="DG379" s="240">
        <f t="shared" ca="1" si="701"/>
        <v>-1.5391743140884132E-4</v>
      </c>
      <c r="DH379" s="240">
        <f t="shared" ca="1" si="702"/>
        <v>9.4601217464467826E-4</v>
      </c>
      <c r="DI379" s="240">
        <f t="shared" ca="1" si="703"/>
        <v>1.8642871854952542E-3</v>
      </c>
      <c r="DJ379" s="240">
        <f t="shared" ca="1" si="704"/>
        <v>2.4245791353452294E-3</v>
      </c>
      <c r="DK379" s="240">
        <f t="shared" ca="1" si="705"/>
        <v>2.5192999718699075E-3</v>
      </c>
      <c r="DL379" s="240">
        <f t="shared" ca="1" si="706"/>
        <v>2.1302612661279439E-3</v>
      </c>
      <c r="DM379" s="240">
        <f t="shared" ca="1" si="707"/>
        <v>1.332166780400604E-3</v>
      </c>
      <c r="DN379" s="240">
        <f t="shared" ca="1" si="708"/>
        <v>2.7826774614579273E-4</v>
      </c>
      <c r="DO379" s="240">
        <f t="shared" ca="1" si="709"/>
        <v>-8.2906465412581007E-4</v>
      </c>
      <c r="DP379" s="240">
        <f t="shared" ca="1" si="710"/>
        <v>-1.7771988874194543E-3</v>
      </c>
      <c r="DQ379" s="240">
        <f t="shared" ca="1" si="711"/>
        <v>-2.3840728778303424E-3</v>
      </c>
      <c r="DR379" s="240">
        <f t="shared" ca="1" si="712"/>
        <v>-2.5331538237498017E-3</v>
      </c>
      <c r="DS379" s="240">
        <f t="shared" ca="1" si="713"/>
        <v>-2.1958149911787172E-3</v>
      </c>
      <c r="DT379" s="240">
        <f t="shared" ca="1" si="714"/>
        <v>-1.4368326596612229E-3</v>
      </c>
      <c r="DU379" s="240">
        <f t="shared" ca="1" si="715"/>
        <v>-4.0194768950892082E-4</v>
      </c>
      <c r="DV379" s="240">
        <f t="shared" ca="1" si="716"/>
        <v>7.1011984423766539E-4</v>
      </c>
      <c r="DW379" s="240">
        <f t="shared" ca="1" si="717"/>
        <v>1.6858291615596101E-3</v>
      </c>
      <c r="DX379" s="240">
        <f t="shared" ca="1" si="718"/>
        <v>2.3378231799326401E-3</v>
      </c>
      <c r="DY379" s="240">
        <f t="shared" ca="1" si="719"/>
        <v>2.5409050861902116E-3</v>
      </c>
      <c r="DZ379" s="240">
        <f t="shared" ca="1" si="720"/>
        <v>2.2560788055850621E-3</v>
      </c>
      <c r="EA379" s="240">
        <f t="shared" ca="1" si="721"/>
        <v>1.5380370831930257E-3</v>
      </c>
      <c r="EB379" s="240">
        <f t="shared" ca="1" si="722"/>
        <v>5.2465930568156255E-4</v>
      </c>
      <c r="EC379" s="240">
        <f t="shared" ca="1" si="723"/>
        <v>-5.8946429344561735E-4</v>
      </c>
      <c r="ED379" s="240">
        <f t="shared" ca="1" si="724"/>
        <v>-1.5903981255883737E-3</v>
      </c>
      <c r="EE379" s="240">
        <f t="shared" ca="1" si="725"/>
        <v>-2.2859414612253536E-3</v>
      </c>
      <c r="EF379" s="240">
        <f t="shared" ca="1" si="726"/>
        <v>-2.54253508572099E-3</v>
      </c>
      <c r="EG379" s="240">
        <f t="shared" ca="1" si="727"/>
        <v>-2.310907528539588E-3</v>
      </c>
      <c r="EH379" s="240">
        <f t="shared" ca="1" si="728"/>
        <v>-1.6355362406752936E-3</v>
      </c>
      <c r="EI379" s="240">
        <f t="shared" ca="1" si="729"/>
        <v>-6.4610697163208948E-4</v>
      </c>
      <c r="EJ379" s="240">
        <f t="shared" ca="1" si="730"/>
        <v>4.6738867153966709E-4</v>
      </c>
      <c r="EK379" s="240">
        <f t="shared" ca="1" si="731"/>
        <v>1.491135681230171E-3</v>
      </c>
      <c r="EL379" s="240">
        <f t="shared" ca="1" si="732"/>
        <v>2.228552709313159E-3</v>
      </c>
      <c r="EM379" s="240">
        <f t="shared" ca="1" si="733"/>
        <v>2.5380398955304941E-3</v>
      </c>
      <c r="EN379" s="240">
        <f t="shared" ca="1" si="734"/>
        <v>2.3601690728462608E-3</v>
      </c>
      <c r="EO379" s="240">
        <f t="shared" ca="1" si="735"/>
        <v>1.729095248097719E-3</v>
      </c>
      <c r="EP379" s="240">
        <f t="shared" ca="1" si="736"/>
        <v>7.6599810929565049E-4</v>
      </c>
      <c r="EQ379" s="240">
        <f t="shared" ca="1" si="737"/>
        <v>-3.4418706938556514E-4</v>
      </c>
      <c r="ER379" s="240">
        <f t="shared" ca="1" si="738"/>
        <v>-1.3882809604078246E-3</v>
      </c>
      <c r="ES379" s="240">
        <f t="shared" ca="1" si="739"/>
        <v>-2.1657951787260573E-3</v>
      </c>
      <c r="ET379" s="240">
        <f t="shared" ca="1" si="740"/>
        <v>-2.527430344925626E-3</v>
      </c>
      <c r="EU379" s="240">
        <f t="shared" ca="1" si="741"/>
        <v>-2.4037447631300589E-3</v>
      </c>
      <c r="EV379" s="240">
        <f t="shared" ca="1" si="742"/>
        <v>-1.8184887136166075E-3</v>
      </c>
      <c r="EW379" s="240">
        <f t="shared" ca="1" si="743"/>
        <v>-8.840438904204424E-4</v>
      </c>
      <c r="EX379" s="240">
        <f t="shared" ca="1" si="744"/>
        <v>2.201562904340865E-4</v>
      </c>
      <c r="EY379" s="240">
        <f t="shared" ca="1" si="745"/>
        <v>1.2820817491528201E-3</v>
      </c>
      <c r="EZ379" s="240">
        <f t="shared" ca="1" si="746"/>
        <v>2.0978200578521608E-3</v>
      </c>
      <c r="FA379" s="240">
        <f t="shared" ca="1" si="747"/>
        <v>2.5107319932430794E-3</v>
      </c>
      <c r="FB379" s="240">
        <f t="shared" ca="1" si="748"/>
        <v>2.4415296217363018E-3</v>
      </c>
      <c r="FC379" s="240">
        <f t="shared" ca="1" si="749"/>
        <v>1.9035012805436069E-3</v>
      </c>
      <c r="FD379" s="240">
        <f t="shared" ca="1" si="750"/>
        <v>9.9995993238009449E-4</v>
      </c>
      <c r="FE379" s="240">
        <f t="shared" ca="1" si="751"/>
        <v>-9.5595135695538541E-5</v>
      </c>
      <c r="FF379" s="240">
        <f t="shared" ca="1" si="752"/>
        <v>-1.1727938906669932E-3</v>
      </c>
      <c r="FG379" s="240">
        <f t="shared" ca="1" si="753"/>
        <v>-2.0247911047115538E-3</v>
      </c>
      <c r="FH379" s="240">
        <f t="shared" ca="1" si="754"/>
        <v>-2.4879850682746596E-3</v>
      </c>
      <c r="FI379" s="240">
        <f t="shared" ca="1" si="755"/>
        <v>-2.4734326216310429E-3</v>
      </c>
      <c r="FJ379" s="240">
        <f t="shared" ca="1" si="756"/>
        <v>-1.9839281461587559E-3</v>
      </c>
      <c r="FK379" s="240">
        <f t="shared" ca="1" si="757"/>
        <v>-1.1134669832764646E-3</v>
      </c>
      <c r="FL379" s="240">
        <f t="shared" ca="1" si="758"/>
        <v>-2.9196316098045088E-5</v>
      </c>
      <c r="FM379" s="240">
        <f t="shared" ca="1" si="759"/>
        <v>1.0606806689739366E-3</v>
      </c>
      <c r="FN379" s="240">
        <f t="shared" ca="1" si="760"/>
        <v>1.9468842524489414E-3</v>
      </c>
      <c r="FO379" s="240">
        <f t="shared" ca="1" si="761"/>
        <v>2.4592443693550207E-3</v>
      </c>
      <c r="FP379" s="240">
        <f t="shared" ca="1" si="762"/>
        <v>2.4993769056931643E-3</v>
      </c>
      <c r="FQ379" s="240">
        <f t="shared" ca="1" si="763"/>
        <v>2.0595755550982258E-3</v>
      </c>
      <c r="FR379" s="240">
        <f t="shared" ca="1" si="764"/>
        <v>1.2242915946819653E-3</v>
      </c>
      <c r="FS379" s="240">
        <f t="shared" ca="1" si="765"/>
        <v>1.5391743140885303E-4</v>
      </c>
      <c r="FT379" s="240">
        <f t="shared" ca="1" si="766"/>
        <v>-9.4601217464466752E-4</v>
      </c>
      <c r="FU379" s="240">
        <f t="shared" ca="1" si="767"/>
        <v>-1.8642871854952588E-3</v>
      </c>
      <c r="FV379" s="240">
        <f t="shared" ca="1" si="768"/>
        <v>-2.4245791353452312E-3</v>
      </c>
      <c r="FW379" s="240">
        <f t="shared" ca="1" si="769"/>
        <v>-2.5192999718699088E-3</v>
      </c>
      <c r="FX379" s="240">
        <f t="shared" ca="1" si="770"/>
        <v>-2.1302612661279505E-3</v>
      </c>
      <c r="FY379" s="240">
        <f t="shared" ca="1" si="771"/>
        <v>-1.3321667804005988E-3</v>
      </c>
      <c r="FZ379" s="240">
        <f t="shared" ca="1" si="772"/>
        <v>-2.7826774614578644E-4</v>
      </c>
      <c r="GA379" s="240">
        <f t="shared" ca="1" si="773"/>
        <v>8.2906465412579901E-4</v>
      </c>
      <c r="GB379" s="240">
        <f t="shared" ca="1" si="774"/>
        <v>1.7771988874194459E-3</v>
      </c>
      <c r="GC379" s="240">
        <f t="shared" ca="1" si="775"/>
        <v>2.384072877830345E-3</v>
      </c>
      <c r="GD379" s="240">
        <f t="shared" ca="1" si="776"/>
        <v>2.5331538237498025E-3</v>
      </c>
      <c r="GE379" s="240">
        <f t="shared" ca="1" si="777"/>
        <v>2.1958149911787232E-3</v>
      </c>
      <c r="GF379" s="240">
        <f t="shared" ca="1" si="778"/>
        <v>1.4368326596612179E-3</v>
      </c>
      <c r="GG379" s="240">
        <f t="shared" ca="1" si="779"/>
        <v>4.0194768950891475E-4</v>
      </c>
      <c r="GH379" s="240">
        <f t="shared" ca="1" si="780"/>
        <v>-7.1011984423765401E-4</v>
      </c>
      <c r="GI379" s="240">
        <f t="shared" ca="1" si="781"/>
        <v>-1.6858291615596012E-3</v>
      </c>
      <c r="GJ379" s="240">
        <f t="shared" ca="1" si="782"/>
        <v>-2.3378231799326423E-3</v>
      </c>
      <c r="GK379" s="240">
        <f t="shared" ca="1" si="783"/>
        <v>-2.5409050861902112E-3</v>
      </c>
      <c r="GL379" s="240">
        <f t="shared" ca="1" si="784"/>
        <v>-2.2560788055850673E-3</v>
      </c>
      <c r="GM379" s="240">
        <f t="shared" ca="1" si="785"/>
        <v>-1.5380370831930353E-3</v>
      </c>
      <c r="GN379" s="240">
        <f t="shared" ca="1" si="786"/>
        <v>-5.2465930568155648E-4</v>
      </c>
      <c r="GO379" s="240">
        <f t="shared" ca="1" si="787"/>
        <v>5.8946429344562332E-4</v>
      </c>
      <c r="GP379" s="240">
        <f t="shared" ca="1" si="788"/>
        <v>1.5903981255883644E-3</v>
      </c>
      <c r="GQ379" s="240">
        <f t="shared" ca="1" si="789"/>
        <v>2.2859414612253562E-3</v>
      </c>
      <c r="GR379" s="240">
        <f t="shared" ca="1" si="790"/>
        <v>2.54253508572099E-3</v>
      </c>
      <c r="GS379" s="240">
        <f t="shared" ca="1" si="791"/>
        <v>2.3109075285395928E-3</v>
      </c>
      <c r="GT379" s="240">
        <f t="shared" ca="1" si="792"/>
        <v>1.6355362406753028E-3</v>
      </c>
      <c r="GU379" s="240">
        <f t="shared" ca="1" si="793"/>
        <v>6.4610697163208352E-4</v>
      </c>
      <c r="GV379" s="240">
        <f t="shared" ca="1" si="794"/>
        <v>-4.6738867153967316E-4</v>
      </c>
      <c r="GW379" s="240">
        <f t="shared" ca="1" si="795"/>
        <v>-1.4911356812301615E-3</v>
      </c>
      <c r="GX379" s="240">
        <f t="shared" ca="1" si="796"/>
        <v>-2.2285527093131533E-3</v>
      </c>
      <c r="GY379" s="240">
        <f t="shared" ca="1" si="797"/>
        <v>-2.538039895530495E-3</v>
      </c>
      <c r="GZ379" s="240">
        <f t="shared" ca="1" si="798"/>
        <v>-2.3601690728462586E-3</v>
      </c>
      <c r="HA379" s="240">
        <f t="shared" ca="1" si="799"/>
        <v>-1.7290952480977276E-3</v>
      </c>
      <c r="HB379" s="240">
        <f t="shared" ca="1" si="800"/>
        <v>-7.6599810929566209E-4</v>
      </c>
      <c r="HC379" s="240">
        <f t="shared" ca="1" si="801"/>
        <v>3.4418706938557121E-4</v>
      </c>
      <c r="HD379" s="240">
        <f t="shared" ca="1" si="802"/>
        <v>1.3882809604078147E-3</v>
      </c>
      <c r="HE379" s="240">
        <f t="shared" ca="1" si="803"/>
        <v>2.1657951787260508E-3</v>
      </c>
      <c r="HF379" s="240">
        <f t="shared" ca="1" si="804"/>
        <v>2.5274303449256269E-3</v>
      </c>
      <c r="HG379" s="240">
        <f t="shared" ca="1" si="805"/>
        <v>2.4037447631300567E-3</v>
      </c>
      <c r="HH379" s="240">
        <f t="shared" ca="1" si="806"/>
        <v>1.8184887136166283E-3</v>
      </c>
      <c r="HI379" s="240">
        <f t="shared" ca="1" si="807"/>
        <v>8.8404389042043665E-4</v>
      </c>
      <c r="HJ379" s="240">
        <f t="shared" ca="1" si="808"/>
        <v>-2.2015629043409257E-4</v>
      </c>
      <c r="HK379" s="240">
        <f t="shared" ca="1" si="809"/>
        <v>-1.2820817491528257E-3</v>
      </c>
      <c r="HL379" s="240">
        <f t="shared" ca="1" si="810"/>
        <v>-2.0978200578521443E-3</v>
      </c>
      <c r="HM379" s="240">
        <f t="shared" ca="1" si="811"/>
        <v>-2.5107319932430802E-3</v>
      </c>
      <c r="HN379" s="240">
        <f t="shared" ca="1" si="812"/>
        <v>-2.4415296217362996E-3</v>
      </c>
      <c r="HO379" s="240">
        <f t="shared" ca="1" si="813"/>
        <v>-1.9035012805436026E-3</v>
      </c>
      <c r="HP379" s="240">
        <f t="shared" ca="1" si="814"/>
        <v>-9.9995993238008885E-4</v>
      </c>
      <c r="HQ379" s="240">
        <f t="shared" ca="1" si="815"/>
        <v>9.559513569554483E-5</v>
      </c>
      <c r="HR379" s="240">
        <f t="shared" ca="1" si="816"/>
        <v>1.1727938906669986E-3</v>
      </c>
      <c r="HS379" s="240">
        <f t="shared" ca="1" si="817"/>
        <v>2.0247911047115356E-3</v>
      </c>
      <c r="HT379" s="240">
        <f t="shared" ca="1" si="818"/>
        <v>2.4879850682746609E-3</v>
      </c>
      <c r="HU379" s="240">
        <f t="shared" ca="1" si="819"/>
        <v>2.4734326216310411E-3</v>
      </c>
      <c r="HV379" s="240">
        <f t="shared" ca="1" si="820"/>
        <v>1.983928146158752E-3</v>
      </c>
      <c r="HW379" s="240">
        <f t="shared" ca="1" si="821"/>
        <v>1.1134669832764915E-3</v>
      </c>
      <c r="HX379" s="240">
        <f t="shared" ca="1" si="822"/>
        <v>2.9196316098039016E-5</v>
      </c>
      <c r="HY379" s="240">
        <f t="shared" ca="1" si="823"/>
        <v>-1.0606806689739423E-3</v>
      </c>
      <c r="HZ379" s="240">
        <f t="shared" ca="1" si="824"/>
        <v>-1.9468842524489453E-3</v>
      </c>
      <c r="IA379" s="240">
        <f t="shared" ca="1" si="825"/>
        <v>-2.4592443693550133E-3</v>
      </c>
      <c r="IB379" s="240">
        <f t="shared" ca="1" si="826"/>
        <v>-2.499376905693163E-3</v>
      </c>
      <c r="IC379" s="240">
        <f t="shared" ca="1" si="827"/>
        <v>-2.0595755550982218E-3</v>
      </c>
      <c r="ID379" s="240">
        <f t="shared" ca="1" si="828"/>
        <v>-1.2242915946819918E-3</v>
      </c>
      <c r="IE379" s="240">
        <f t="shared" ca="1" si="829"/>
        <v>2.9718570833708723E-3</v>
      </c>
      <c r="IF379" s="240">
        <f t="shared" ca="1" si="830"/>
        <v>9.4601217464467305E-4</v>
      </c>
      <c r="IG379" s="240">
        <f t="shared" ca="1" si="831"/>
        <v>1.8642871854952629E-3</v>
      </c>
      <c r="IH379" s="240">
        <f t="shared" ca="1" si="832"/>
        <v>2.4245791353452225E-3</v>
      </c>
      <c r="II379" s="240">
        <f t="shared" ca="1" si="833"/>
        <v>2.5192999718699079E-3</v>
      </c>
      <c r="IJ379" s="240">
        <f t="shared" ca="1" si="834"/>
        <v>2.130261266127947E-3</v>
      </c>
      <c r="IK379" s="240">
        <f t="shared" ca="1" si="835"/>
        <v>1.3321667804005932E-3</v>
      </c>
      <c r="IL379" s="240">
        <f t="shared" ca="1" si="836"/>
        <v>2.7826774614581615E-4</v>
      </c>
      <c r="IM379" s="240">
        <f t="shared" ca="1" si="837"/>
        <v>-8.2906465412580486E-4</v>
      </c>
      <c r="IN379" s="240">
        <f t="shared" ca="1" si="838"/>
        <v>-1.77719888741945E-3</v>
      </c>
      <c r="IO379" s="240">
        <f t="shared" ca="1" si="839"/>
        <v>-2.3840728778303467E-3</v>
      </c>
      <c r="IP379" s="240">
        <f t="shared" ca="1" si="840"/>
        <v>-2.5331538237498021E-3</v>
      </c>
      <c r="IQ379" s="240">
        <f t="shared" ca="1" si="841"/>
        <v>-2.1958149911787202E-3</v>
      </c>
      <c r="IR379" s="240">
        <f t="shared" ca="1" si="842"/>
        <v>-1.4368326596612127E-3</v>
      </c>
      <c r="IS379" s="240">
        <f t="shared" ca="1" si="843"/>
        <v>-4.0194768950894424E-4</v>
      </c>
      <c r="IT379" s="240">
        <f t="shared" ca="1" si="844"/>
        <v>7.1011984423765997E-4</v>
      </c>
      <c r="IU379" s="240">
        <f t="shared" ca="1" si="845"/>
        <v>1.685829161559606E-3</v>
      </c>
      <c r="IV379" s="240">
        <f t="shared" ca="1" si="846"/>
        <v>2.3378231799326449E-3</v>
      </c>
      <c r="IW379" s="240">
        <f t="shared" ca="1" si="847"/>
        <v>2.5409050861902125E-3</v>
      </c>
      <c r="IX379" s="240">
        <f t="shared" ca="1" si="848"/>
        <v>2.2560788055850647E-3</v>
      </c>
      <c r="IY379" s="240">
        <f t="shared" ca="1" si="849"/>
        <v>1.5380370831930303E-3</v>
      </c>
      <c r="IZ379" s="240">
        <f t="shared" ca="1" si="850"/>
        <v>5.246593056815504E-4</v>
      </c>
      <c r="JA379" s="240">
        <f t="shared" ca="1" si="851"/>
        <v>-5.8946429344559426E-4</v>
      </c>
      <c r="JB379" s="240">
        <f t="shared" ca="1" si="852"/>
        <v>-1.5903981255883694E-3</v>
      </c>
    </row>
    <row r="380" spans="2:262">
      <c r="B380" s="248">
        <v>19</v>
      </c>
      <c r="C380" s="247">
        <f t="shared" si="853"/>
        <v>3.7109375000000006E-4</v>
      </c>
      <c r="D380" s="244">
        <f t="shared" ca="1" si="597"/>
        <v>80.211611690380067</v>
      </c>
      <c r="E380" s="243">
        <f ca="1">Y361</f>
        <v>0.21161169038006356</v>
      </c>
      <c r="F380" s="242">
        <v>19</v>
      </c>
      <c r="G380" s="240">
        <f t="shared" ca="1" si="854"/>
        <v>-2.0372890332569671E-2</v>
      </c>
      <c r="H380" s="240">
        <f t="shared" ca="1" si="598"/>
        <v>-2.2851750398999997E-2</v>
      </c>
      <c r="I380" s="240">
        <f t="shared" ca="1" si="599"/>
        <v>-2.045058722991254E-2</v>
      </c>
      <c r="J380" s="240">
        <f t="shared" ca="1" si="600"/>
        <v>-1.3682172575953128E-2</v>
      </c>
      <c r="K380" s="240">
        <f t="shared" ca="1" si="601"/>
        <v>-3.9919108460718042E-3</v>
      </c>
      <c r="L380" s="240">
        <f t="shared" ca="1" si="602"/>
        <v>6.550829024118545E-3</v>
      </c>
      <c r="M380" s="240">
        <f t="shared" ca="1" si="603"/>
        <v>1.569463020071098E-2</v>
      </c>
      <c r="N380" s="240">
        <f t="shared" ca="1" si="604"/>
        <v>2.1486821162985656E-2</v>
      </c>
      <c r="O380" s="240">
        <f t="shared" ca="1" si="605"/>
        <v>2.2690471435730761E-2</v>
      </c>
      <c r="P380" s="240">
        <f t="shared" ca="1" si="606"/>
        <v>1.9048539820969157E-2</v>
      </c>
      <c r="Q380" s="240">
        <f t="shared" ca="1" si="607"/>
        <v>1.13387659050295E-2</v>
      </c>
      <c r="R380" s="240">
        <f t="shared" ca="1" si="608"/>
        <v>1.2075826829098489E-3</v>
      </c>
      <c r="S380" s="240">
        <f t="shared" ca="1" si="609"/>
        <v>-9.1814815088735874E-3</v>
      </c>
      <c r="T380" s="240">
        <f t="shared" ca="1" si="610"/>
        <v>-1.7609827492316148E-2</v>
      </c>
      <c r="U380" s="241">
        <f t="shared" ca="1" si="611"/>
        <v>-2.2277570203121759E-2</v>
      </c>
      <c r="V380" s="240">
        <f t="shared" ca="1" si="612"/>
        <v>-2.2187906661718781E-2</v>
      </c>
      <c r="W380" s="240">
        <f t="shared" ca="1" si="613"/>
        <v>-1.7359984642688394E-2</v>
      </c>
      <c r="X380" s="240">
        <f t="shared" ca="1" si="614"/>
        <v>-8.8248136407416515E-3</v>
      </c>
      <c r="Y380" s="240">
        <f t="shared" ca="1" si="615"/>
        <v>1.5949086478241458E-3</v>
      </c>
      <c r="Z380" s="240">
        <f t="shared" ca="1" si="616"/>
        <v>1.1674035965588506E-2</v>
      </c>
      <c r="AA380" s="240">
        <f t="shared" ca="1" si="617"/>
        <v>1.926015658716403E-2</v>
      </c>
      <c r="AB380" s="240">
        <f t="shared" ca="1" si="618"/>
        <v>2.2733243851383089E-2</v>
      </c>
      <c r="AC380" s="240">
        <f t="shared" ca="1" si="619"/>
        <v>2.1351615118953782E-2</v>
      </c>
      <c r="AD380" s="240">
        <f t="shared" ca="1" si="620"/>
        <v>1.5410319136663107E-2</v>
      </c>
      <c r="AE380" s="240">
        <f t="shared" ca="1" si="621"/>
        <v>6.1781279651377859E-3</v>
      </c>
      <c r="AF380" s="240">
        <f t="shared" ca="1" si="622"/>
        <v>-4.3734110679498044E-3</v>
      </c>
      <c r="AG380" s="240">
        <f t="shared" ca="1" si="623"/>
        <v>-1.3991002055158139E-2</v>
      </c>
      <c r="AH380" s="240">
        <f t="shared" ca="1" si="624"/>
        <v>-2.0620794999537503E-2</v>
      </c>
      <c r="AI380" s="240">
        <f t="shared" ca="1" si="625"/>
        <v>-2.2846988351957597E-2</v>
      </c>
      <c r="AJ380" s="240">
        <f t="shared" ca="1" si="626"/>
        <v>-2.0194175410661298E-2</v>
      </c>
      <c r="AK380" s="240">
        <f t="shared" ca="1" si="627"/>
        <v>-1.3228868086857581E-2</v>
      </c>
      <c r="AL380" s="240">
        <f t="shared" ca="1" si="628"/>
        <v>-3.4385174943207582E-3</v>
      </c>
      <c r="AM380" s="240">
        <f t="shared" ca="1" si="629"/>
        <v>7.0861333148311504E-3</v>
      </c>
      <c r="AN380" s="240">
        <f t="shared" ca="1" si="630"/>
        <v>1.6097530450957419E-2</v>
      </c>
      <c r="AO380" s="240">
        <f t="shared" ca="1" si="631"/>
        <v>2.1671277461228777E-2</v>
      </c>
      <c r="AP380" s="240">
        <f t="shared" ca="1" si="632"/>
        <v>2.2617092881682954E-2</v>
      </c>
      <c r="AQ380" s="240">
        <f t="shared" ca="1" si="633"/>
        <v>1.8732996507401879E-2</v>
      </c>
      <c r="AR380" s="240">
        <f t="shared" ca="1" si="634"/>
        <v>1.0848442547561205E-2</v>
      </c>
      <c r="AS380" s="240">
        <f t="shared" ca="1" si="635"/>
        <v>6.4718851980823285E-4</v>
      </c>
      <c r="AT380" s="240">
        <f t="shared" ca="1" si="636"/>
        <v>-9.6922735208663426E-3</v>
      </c>
      <c r="AU380" s="240">
        <f t="shared" ca="1" si="637"/>
        <v>-1.7961937005151425E-2</v>
      </c>
      <c r="AV380" s="240">
        <f t="shared" ca="1" si="638"/>
        <v>-2.239580373822217E-2</v>
      </c>
      <c r="AW380" s="240">
        <f t="shared" ca="1" si="639"/>
        <v>-2.2047015282419404E-2</v>
      </c>
      <c r="AX380" s="240">
        <f t="shared" ca="1" si="640"/>
        <v>-1.6990055899949678E-2</v>
      </c>
      <c r="AY380" s="240">
        <f t="shared" ca="1" si="641"/>
        <v>-8.3048463345911996E-3</v>
      </c>
      <c r="AZ380" s="240">
        <f t="shared" ca="1" si="642"/>
        <v>2.1538747724470352E-3</v>
      </c>
      <c r="BA380" s="240">
        <f t="shared" ca="1" si="643"/>
        <v>1.2152632911554431E-2</v>
      </c>
      <c r="BB380" s="240">
        <f t="shared" ca="1" si="644"/>
        <v>1.9556179307770625E-2</v>
      </c>
      <c r="BC380" s="240">
        <f t="shared" ca="1" si="645"/>
        <v>2.2783476280920811E-2</v>
      </c>
      <c r="BD380" s="240">
        <f t="shared" ca="1" si="646"/>
        <v>2.1145330051889566E-2</v>
      </c>
      <c r="BE380" s="240">
        <f t="shared" ca="1" si="647"/>
        <v>1.4991569037374317E-2</v>
      </c>
      <c r="BF380" s="240">
        <f t="shared" ca="1" si="648"/>
        <v>5.63633750257647E-3</v>
      </c>
      <c r="BG380" s="240">
        <f t="shared" ca="1" si="649"/>
        <v>-4.9225417832924239E-3</v>
      </c>
      <c r="BH380" s="240">
        <f t="shared" ca="1" si="650"/>
        <v>-1.4430205391550675E-2</v>
      </c>
      <c r="BI380" s="240">
        <f t="shared" ca="1" si="651"/>
        <v>-2.0856278470658806E-2</v>
      </c>
      <c r="BJ380" s="240">
        <f t="shared" ca="1" si="652"/>
        <v>-2.2828464133435901E-2</v>
      </c>
      <c r="BK380" s="240">
        <f t="shared" ca="1" si="653"/>
        <v>-1.9925599375251509E-2</v>
      </c>
      <c r="BL380" s="240">
        <f t="shared" ca="1" si="654"/>
        <v>-1.2767595022285763E-2</v>
      </c>
      <c r="BM380" s="240">
        <f t="shared" ca="1" si="655"/>
        <v>-2.8830529082055825E-3</v>
      </c>
      <c r="BN380" s="240">
        <f t="shared" ca="1" si="656"/>
        <v>7.6171691838025045E-3</v>
      </c>
      <c r="BO380" s="240">
        <f t="shared" ca="1" si="657"/>
        <v>1.6490734150785599E-2</v>
      </c>
      <c r="BP380" s="240">
        <f t="shared" ca="1" si="658"/>
        <v>2.1842679792270503E-2</v>
      </c>
      <c r="BQ380" s="240">
        <f t="shared" ca="1" si="659"/>
        <v>2.2530090636590804E-2</v>
      </c>
      <c r="BR380" s="240">
        <f t="shared" ca="1" si="660"/>
        <v>1.8406169137210399E-2</v>
      </c>
      <c r="BS380" s="240">
        <f t="shared" ca="1" si="661"/>
        <v>1.0351584493951651E-2</v>
      </c>
      <c r="BT380" s="240">
        <f t="shared" ca="1" si="662"/>
        <v>8.6404514542197039E-5</v>
      </c>
      <c r="BU380" s="240">
        <f t="shared" ca="1" si="663"/>
        <v>-1.0197227269707541E-2</v>
      </c>
      <c r="BV380" s="240">
        <f t="shared" ca="1" si="664"/>
        <v>-1.8303226918774864E-2</v>
      </c>
      <c r="BW380" s="240">
        <f t="shared" ca="1" si="665"/>
        <v>-2.2500546878583702E-2</v>
      </c>
      <c r="BX380" s="240">
        <f t="shared" ca="1" si="666"/>
        <v>-2.1892843605504874E-2</v>
      </c>
      <c r="BY380" s="240">
        <f t="shared" ca="1" si="667"/>
        <v>-1.660989298283588E-2</v>
      </c>
      <c r="BZ380" s="240">
        <f t="shared" ca="1" si="668"/>
        <v>-7.7798764995468794E-3</v>
      </c>
      <c r="CA380" s="240">
        <f t="shared" ca="1" si="669"/>
        <v>2.7115434834455287E-3</v>
      </c>
      <c r="CB380" s="240">
        <f t="shared" ca="1" si="670"/>
        <v>1.2623909565870652E-2</v>
      </c>
      <c r="CC380" s="240">
        <f t="shared" ca="1" si="671"/>
        <v>1.9840422117214866E-2</v>
      </c>
      <c r="CD380" s="240">
        <f t="shared" ca="1" si="672"/>
        <v>2.2819984796275956E-2</v>
      </c>
      <c r="CE380" s="240">
        <f t="shared" ca="1" si="673"/>
        <v>2.0926307828676893E-2</v>
      </c>
      <c r="CF380" s="240">
        <f t="shared" ca="1" si="674"/>
        <v>1.4563788577468378E-2</v>
      </c>
      <c r="CG380" s="240">
        <f t="shared" ca="1" si="675"/>
        <v>5.0911519210599561E-3</v>
      </c>
      <c r="CH380" s="240">
        <f t="shared" ca="1" si="676"/>
        <v>-5.4687073435305605E-3</v>
      </c>
      <c r="CI380" s="240">
        <f t="shared" ca="1" si="677"/>
        <v>-1.4860716511795541E-2</v>
      </c>
      <c r="CJ380" s="240">
        <f t="shared" ca="1" si="678"/>
        <v>-2.1079198899495902E-2</v>
      </c>
      <c r="CK380" s="240">
        <f t="shared" ca="1" si="679"/>
        <v>-2.279618890173148E-2</v>
      </c>
      <c r="CL380" s="240">
        <f t="shared" ca="1" si="680"/>
        <v>-1.9645020903844235E-2</v>
      </c>
      <c r="CM380" s="240">
        <f t="shared" ca="1" si="681"/>
        <v>-1.2298631235883652E-2</v>
      </c>
      <c r="CN380" s="240">
        <f t="shared" ca="1" si="682"/>
        <v>-2.3258516788227969E-3</v>
      </c>
      <c r="CO380" s="240">
        <f t="shared" ca="1" si="683"/>
        <v>8.1436167548818352E-3</v>
      </c>
      <c r="CP380" s="240">
        <f t="shared" ca="1" si="684"/>
        <v>1.6874004448989635E-2</v>
      </c>
      <c r="CQ380" s="240">
        <f t="shared" ca="1" si="685"/>
        <v>2.2000924909755745E-2</v>
      </c>
      <c r="CR380" s="240">
        <f t="shared" ca="1" si="686"/>
        <v>2.2429517107353539E-2</v>
      </c>
      <c r="CS380" s="240">
        <f t="shared" ca="1" si="687"/>
        <v>1.8068254578981615E-2</v>
      </c>
      <c r="CT380" s="240">
        <f t="shared" ca="1" si="688"/>
        <v>9.8484910329135443E-3</v>
      </c>
      <c r="CU380" s="240">
        <f t="shared" ca="1" si="689"/>
        <v>-4.7443153757260534E-4</v>
      </c>
      <c r="CV380" s="240">
        <f t="shared" ca="1" si="690"/>
        <v>-1.0696038590140355E-2</v>
      </c>
      <c r="CW380" s="240">
        <f t="shared" ca="1" si="691"/>
        <v>-1.8633491652904167E-2</v>
      </c>
      <c r="CX380" s="240">
        <f t="shared" ca="1" si="692"/>
        <v>-2.2591736530855243E-2</v>
      </c>
      <c r="CY380" s="240">
        <f t="shared" ca="1" si="693"/>
        <v>-2.1725484498228587E-2</v>
      </c>
      <c r="CZ380" s="240">
        <f t="shared" ca="1" si="694"/>
        <v>-1.6219724887273232E-2</v>
      </c>
      <c r="DA380" s="240">
        <f t="shared" ca="1" si="695"/>
        <v>-7.2502203578077061E-3</v>
      </c>
      <c r="DB380" s="240">
        <f t="shared" ca="1" si="696"/>
        <v>3.2675788620406543E-3</v>
      </c>
      <c r="DC380" s="240">
        <f t="shared" ca="1" si="697"/>
        <v>1.3087582049102708E-2</v>
      </c>
      <c r="DD380" s="240">
        <f t="shared" ca="1" si="698"/>
        <v>2.0112713798256902E-2</v>
      </c>
      <c r="DE380" s="240">
        <f t="shared" ca="1" si="699"/>
        <v>2.2842747406084017E-2</v>
      </c>
      <c r="DF380" s="240">
        <f t="shared" ca="1" si="700"/>
        <v>2.0694680380113243E-2</v>
      </c>
      <c r="DG380" s="240">
        <f t="shared" ca="1" si="701"/>
        <v>1.4127235435898378E-2</v>
      </c>
      <c r="DH380" s="240">
        <f t="shared" ca="1" si="702"/>
        <v>4.5428996199964721E-3</v>
      </c>
      <c r="DI380" s="240">
        <f t="shared" ca="1" si="703"/>
        <v>-6.0115787589529361E-3</v>
      </c>
      <c r="DJ380" s="240">
        <f t="shared" ca="1" si="704"/>
        <v>-1.5282276092091556E-2</v>
      </c>
      <c r="DK380" s="240">
        <f t="shared" ca="1" si="705"/>
        <v>-2.1289422007117895E-2</v>
      </c>
      <c r="DL380" s="240">
        <f t="shared" ca="1" si="706"/>
        <v>-2.2750182098237072E-2</v>
      </c>
      <c r="DM380" s="240">
        <f t="shared" ca="1" si="707"/>
        <v>-1.9352609006419181E-2</v>
      </c>
      <c r="DN380" s="240">
        <f t="shared" ca="1" si="708"/>
        <v>-1.1822259213900559E-2</v>
      </c>
      <c r="DO380" s="240">
        <f t="shared" ca="1" si="709"/>
        <v>-1.7672494433578021E-3</v>
      </c>
      <c r="DP380" s="240">
        <f t="shared" ca="1" si="710"/>
        <v>8.6651589157375475E-3</v>
      </c>
      <c r="DQ380" s="240">
        <f t="shared" ca="1" si="711"/>
        <v>1.7247110477873324E-2</v>
      </c>
      <c r="DR380" s="240">
        <f t="shared" ca="1" si="712"/>
        <v>2.2145917492742966E-2</v>
      </c>
      <c r="DS380" s="240">
        <f t="shared" ca="1" si="713"/>
        <v>2.2315432875704439E-2</v>
      </c>
      <c r="DT380" s="240">
        <f t="shared" ca="1" si="714"/>
        <v>1.7719456379810102E-2</v>
      </c>
      <c r="DU380" s="240">
        <f t="shared" ca="1" si="715"/>
        <v>9.339465209136158E-3</v>
      </c>
      <c r="DV380" s="240">
        <f t="shared" ca="1" si="716"/>
        <v>-1.03498180986915E-3</v>
      </c>
      <c r="DW380" s="240">
        <f t="shared" ca="1" si="717"/>
        <v>-1.1188407016877039E-2</v>
      </c>
      <c r="DX380" s="240">
        <f t="shared" ca="1" si="718"/>
        <v>-1.8952532268412849E-2</v>
      </c>
      <c r="DY380" s="240">
        <f t="shared" ca="1" si="719"/>
        <v>-2.2669317765800036E-2</v>
      </c>
      <c r="DZ380" s="240">
        <f t="shared" ca="1" si="720"/>
        <v>-2.1545038771458705E-2</v>
      </c>
      <c r="EA380" s="240">
        <f t="shared" ca="1" si="721"/>
        <v>-1.5819786635932954E-2</v>
      </c>
      <c r="EB380" s="240">
        <f t="shared" ca="1" si="722"/>
        <v>-6.7161969544280355E-3</v>
      </c>
      <c r="EC380" s="240">
        <f t="shared" ca="1" si="723"/>
        <v>3.8216459733120909E-3</v>
      </c>
      <c r="ED380" s="240">
        <f t="shared" ca="1" si="724"/>
        <v>1.3543371062284733E-2</v>
      </c>
      <c r="EE380" s="240">
        <f t="shared" ca="1" si="725"/>
        <v>2.0372890332569608E-2</v>
      </c>
      <c r="EF380" s="240">
        <f t="shared" ca="1" si="726"/>
        <v>2.2851750398999997E-2</v>
      </c>
      <c r="EG380" s="240">
        <f t="shared" ca="1" si="727"/>
        <v>2.0450587229912623E-2</v>
      </c>
      <c r="EH380" s="240">
        <f t="shared" ca="1" si="728"/>
        <v>1.3682172575953283E-2</v>
      </c>
      <c r="EI380" s="240">
        <f t="shared" ca="1" si="729"/>
        <v>3.9919108460720176E-3</v>
      </c>
      <c r="EJ380" s="240">
        <f t="shared" ca="1" si="730"/>
        <v>-6.5508290241184852E-3</v>
      </c>
      <c r="EK380" s="240">
        <f t="shared" ca="1" si="731"/>
        <v>-1.5694630200710928E-2</v>
      </c>
      <c r="EL380" s="240">
        <f t="shared" ca="1" si="732"/>
        <v>-2.1486821162985621E-2</v>
      </c>
      <c r="EM380" s="240">
        <f t="shared" ca="1" si="733"/>
        <v>-2.2690471435730775E-2</v>
      </c>
      <c r="EN380" s="240">
        <f t="shared" ca="1" si="734"/>
        <v>-1.904853982096932E-2</v>
      </c>
      <c r="EO380" s="240">
        <f t="shared" ca="1" si="735"/>
        <v>-1.1338765905029618E-2</v>
      </c>
      <c r="EP380" s="240">
        <f t="shared" ca="1" si="736"/>
        <v>-1.2075826829098437E-3</v>
      </c>
      <c r="EQ380" s="240">
        <f t="shared" ca="1" si="737"/>
        <v>9.1814815088734278E-3</v>
      </c>
      <c r="ER380" s="240">
        <f t="shared" ca="1" si="738"/>
        <v>1.7609827492316141E-2</v>
      </c>
      <c r="ES380" s="240">
        <f t="shared" ca="1" si="739"/>
        <v>2.2277570203121717E-2</v>
      </c>
      <c r="ET380" s="240">
        <f t="shared" ca="1" si="740"/>
        <v>2.2187906661718795E-2</v>
      </c>
      <c r="EU380" s="240">
        <f t="shared" ca="1" si="741"/>
        <v>1.7359984642688547E-2</v>
      </c>
      <c r="EV380" s="240">
        <f t="shared" ca="1" si="742"/>
        <v>8.8248136407417382E-3</v>
      </c>
      <c r="EW380" s="240">
        <f t="shared" ca="1" si="743"/>
        <v>-1.5949086478238908E-3</v>
      </c>
      <c r="EX380" s="240">
        <f t="shared" ca="1" si="744"/>
        <v>-1.1674035965588386E-2</v>
      </c>
      <c r="EY380" s="240">
        <f t="shared" ca="1" si="745"/>
        <v>-1.926015658716387E-2</v>
      </c>
      <c r="EZ380" s="240">
        <f t="shared" ca="1" si="746"/>
        <v>-2.2733243851383075E-2</v>
      </c>
      <c r="FA380" s="240">
        <f t="shared" ca="1" si="747"/>
        <v>-2.1351615118953789E-2</v>
      </c>
      <c r="FB380" s="240">
        <f t="shared" ca="1" si="748"/>
        <v>-1.5410319136663235E-2</v>
      </c>
      <c r="FC380" s="240">
        <f t="shared" ca="1" si="749"/>
        <v>-6.1781279651377963E-3</v>
      </c>
      <c r="FD380" s="240">
        <f t="shared" ca="1" si="750"/>
        <v>4.3734110679495928E-3</v>
      </c>
      <c r="FE380" s="240">
        <f t="shared" ca="1" si="751"/>
        <v>1.3991002055158097E-2</v>
      </c>
      <c r="FF380" s="240">
        <f t="shared" ca="1" si="752"/>
        <v>2.0620794999537409E-2</v>
      </c>
      <c r="FG380" s="240">
        <f t="shared" ca="1" si="753"/>
        <v>2.2846988351957601E-2</v>
      </c>
      <c r="FH380" s="240">
        <f t="shared" ca="1" si="754"/>
        <v>2.0194175410661416E-2</v>
      </c>
      <c r="FI380" s="240">
        <f t="shared" ca="1" si="755"/>
        <v>1.3228868086857691E-2</v>
      </c>
      <c r="FJ380" s="240">
        <f t="shared" ca="1" si="756"/>
        <v>3.4385174943207305E-3</v>
      </c>
      <c r="FK380" s="240">
        <f t="shared" ca="1" si="757"/>
        <v>-7.0861333148310238E-3</v>
      </c>
      <c r="FL380" s="240">
        <f t="shared" ca="1" si="758"/>
        <v>-1.6097530450957413E-2</v>
      </c>
      <c r="FM380" s="240">
        <f t="shared" ca="1" si="759"/>
        <v>-2.1671277461228711E-2</v>
      </c>
      <c r="FN380" s="240">
        <f t="shared" ca="1" si="760"/>
        <v>-2.2617092881682961E-2</v>
      </c>
      <c r="FO380" s="240">
        <f t="shared" ca="1" si="761"/>
        <v>-1.8732996507402001E-2</v>
      </c>
      <c r="FP380" s="240">
        <f t="shared" ca="1" si="762"/>
        <v>-1.084844254756125E-2</v>
      </c>
      <c r="FQ380" s="240">
        <f t="shared" ca="1" si="763"/>
        <v>-6.4718851980844795E-4</v>
      </c>
      <c r="FR380" s="240">
        <f t="shared" ca="1" si="764"/>
        <v>9.6922735208662212E-3</v>
      </c>
      <c r="FS380" s="240">
        <f t="shared" ca="1" si="765"/>
        <v>1.7961937005151241E-2</v>
      </c>
      <c r="FT380" s="240">
        <f t="shared" ca="1" si="766"/>
        <v>2.2395803738222142E-2</v>
      </c>
      <c r="FU380" s="240">
        <f t="shared" ca="1" si="767"/>
        <v>2.2047015282419397E-2</v>
      </c>
      <c r="FV380" s="240">
        <f t="shared" ca="1" si="768"/>
        <v>1.6990055899949768E-2</v>
      </c>
      <c r="FW380" s="240">
        <f t="shared" ca="1" si="769"/>
        <v>8.3048463345911719E-3</v>
      </c>
      <c r="FX380" s="240">
        <f t="shared" ca="1" si="770"/>
        <v>-2.1538747724468201E-3</v>
      </c>
      <c r="FY380" s="240">
        <f t="shared" ca="1" si="771"/>
        <v>-1.2152632911554386E-2</v>
      </c>
      <c r="FZ380" s="240">
        <f t="shared" ca="1" si="772"/>
        <v>-1.9556179307770514E-2</v>
      </c>
      <c r="GA380" s="240">
        <f t="shared" ca="1" si="773"/>
        <v>-2.2783476280920804E-2</v>
      </c>
      <c r="GB380" s="240">
        <f t="shared" ca="1" si="774"/>
        <v>-2.1145330051889649E-2</v>
      </c>
      <c r="GC380" s="240">
        <f t="shared" ca="1" si="775"/>
        <v>-1.4991569037374419E-2</v>
      </c>
      <c r="GD380" s="240">
        <f t="shared" ca="1" si="776"/>
        <v>-5.6363375025767579E-3</v>
      </c>
      <c r="GE380" s="240">
        <f t="shared" ca="1" si="777"/>
        <v>4.9225417832922929E-3</v>
      </c>
      <c r="GF380" s="240">
        <f t="shared" ca="1" si="778"/>
        <v>1.4430205391550698E-2</v>
      </c>
      <c r="GG380" s="240">
        <f t="shared" ca="1" si="779"/>
        <v>2.0856278470658754E-2</v>
      </c>
      <c r="GH380" s="240">
        <f t="shared" ca="1" si="780"/>
        <v>2.2828464133435901E-2</v>
      </c>
      <c r="GI380" s="240">
        <f t="shared" ca="1" si="781"/>
        <v>1.9925599375251613E-2</v>
      </c>
      <c r="GJ380" s="240">
        <f t="shared" ca="1" si="782"/>
        <v>1.276759502228581E-2</v>
      </c>
      <c r="GK380" s="240">
        <f t="shared" ca="1" si="783"/>
        <v>2.8830529082057976E-3</v>
      </c>
      <c r="GL380" s="240">
        <f t="shared" ca="1" si="784"/>
        <v>-7.6171691838024524E-3</v>
      </c>
      <c r="GM380" s="240">
        <f t="shared" ca="1" si="785"/>
        <v>-1.6490734150785447E-2</v>
      </c>
      <c r="GN380" s="240">
        <f t="shared" ca="1" si="786"/>
        <v>-2.1842679792270461E-2</v>
      </c>
      <c r="GO380" s="240">
        <f t="shared" ca="1" si="787"/>
        <v>-2.2530090636590852E-2</v>
      </c>
      <c r="GP380" s="240">
        <f t="shared" ca="1" si="788"/>
        <v>-1.8406169137210479E-2</v>
      </c>
      <c r="GQ380" s="240">
        <f t="shared" ca="1" si="789"/>
        <v>-1.0351584493951628E-2</v>
      </c>
      <c r="GR380" s="240">
        <f t="shared" ca="1" si="790"/>
        <v>-8.6404514542330613E-5</v>
      </c>
      <c r="GS380" s="240">
        <f t="shared" ca="1" si="791"/>
        <v>1.0197227269707492E-2</v>
      </c>
      <c r="GT380" s="240">
        <f t="shared" ca="1" si="792"/>
        <v>1.8303226918774732E-2</v>
      </c>
      <c r="GU380" s="240">
        <f t="shared" ca="1" si="793"/>
        <v>2.2500546878583702E-2</v>
      </c>
      <c r="GV380" s="240">
        <f t="shared" ca="1" si="794"/>
        <v>2.1892843605504961E-2</v>
      </c>
      <c r="GW380" s="240">
        <f t="shared" ca="1" si="795"/>
        <v>1.660989298283597E-2</v>
      </c>
      <c r="GX380" s="240">
        <f t="shared" ca="1" si="796"/>
        <v>7.7798764995471578E-3</v>
      </c>
      <c r="GY380" s="240">
        <f t="shared" ca="1" si="797"/>
        <v>-2.7115434834453951E-3</v>
      </c>
      <c r="GZ380" s="240">
        <f t="shared" ca="1" si="798"/>
        <v>-1.2623909565870403E-2</v>
      </c>
      <c r="HA380" s="240">
        <f t="shared" ca="1" si="799"/>
        <v>-1.98404221172148E-2</v>
      </c>
      <c r="HB380" s="240">
        <f t="shared" ca="1" si="800"/>
        <v>-2.2819984796275956E-2</v>
      </c>
      <c r="HC380" s="240">
        <f t="shared" ca="1" si="801"/>
        <v>-2.0926307828676945E-2</v>
      </c>
      <c r="HD380" s="240">
        <f t="shared" ca="1" si="802"/>
        <v>-1.4563788577468356E-2</v>
      </c>
      <c r="HE380" s="240">
        <f t="shared" ca="1" si="803"/>
        <v>-5.0911519210600897E-3</v>
      </c>
      <c r="HF380" s="240">
        <f t="shared" ca="1" si="804"/>
        <v>5.4687073435304295E-3</v>
      </c>
      <c r="HG380" s="240">
        <f t="shared" ca="1" si="805"/>
        <v>1.4860716511795314E-2</v>
      </c>
      <c r="HH380" s="240">
        <f t="shared" ca="1" si="806"/>
        <v>2.107919889949585E-2</v>
      </c>
      <c r="HI380" s="240">
        <f t="shared" ca="1" si="807"/>
        <v>2.27961889017315E-2</v>
      </c>
      <c r="HJ380" s="240">
        <f t="shared" ca="1" si="808"/>
        <v>1.9645020903844304E-2</v>
      </c>
      <c r="HK380" s="240">
        <f t="shared" ca="1" si="809"/>
        <v>1.2298631235883904E-2</v>
      </c>
      <c r="HL380" s="240">
        <f t="shared" ca="1" si="810"/>
        <v>2.3258516788229287E-3</v>
      </c>
      <c r="HM380" s="240">
        <f t="shared" ca="1" si="811"/>
        <v>-8.1436167548818612E-3</v>
      </c>
      <c r="HN380" s="240">
        <f t="shared" ca="1" si="812"/>
        <v>-1.6874004448989545E-2</v>
      </c>
      <c r="HO380" s="240">
        <f t="shared" ca="1" si="813"/>
        <v>-2.2000924909755751E-2</v>
      </c>
      <c r="HP380" s="240">
        <f t="shared" ca="1" si="814"/>
        <v>-2.2429517107353563E-2</v>
      </c>
      <c r="HQ380" s="240">
        <f t="shared" ca="1" si="815"/>
        <v>-1.8068254578981691E-2</v>
      </c>
      <c r="HR380" s="240">
        <f t="shared" ca="1" si="816"/>
        <v>-9.8484910329138132E-3</v>
      </c>
      <c r="HS380" s="240">
        <f t="shared" ca="1" si="817"/>
        <v>4.7443153757247176E-4</v>
      </c>
      <c r="HT380" s="240">
        <f t="shared" ca="1" si="818"/>
        <v>1.0696038590140093E-2</v>
      </c>
      <c r="HU380" s="240">
        <f t="shared" ca="1" si="819"/>
        <v>1.8633491652904087E-2</v>
      </c>
      <c r="HV380" s="240">
        <f t="shared" ca="1" si="820"/>
        <v>2.2591736530855198E-2</v>
      </c>
      <c r="HW380" s="240">
        <f t="shared" ca="1" si="821"/>
        <v>2.1725484498228628E-2</v>
      </c>
      <c r="HX380" s="240">
        <f t="shared" ca="1" si="822"/>
        <v>1.6219724887273215E-2</v>
      </c>
      <c r="HY380" s="240">
        <f t="shared" ca="1" si="823"/>
        <v>7.2502203578078319E-3</v>
      </c>
      <c r="HZ380" s="240">
        <f t="shared" ca="1" si="824"/>
        <v>-3.267578862040682E-3</v>
      </c>
      <c r="IA380" s="240">
        <f t="shared" ca="1" si="825"/>
        <v>-1.3087582049102597E-2</v>
      </c>
      <c r="IB380" s="240">
        <f t="shared" ca="1" si="826"/>
        <v>-2.011271379825684E-2</v>
      </c>
      <c r="IC380" s="240">
        <f t="shared" ca="1" si="827"/>
        <v>-2.284274740608401E-2</v>
      </c>
      <c r="ID380" s="240">
        <f t="shared" ca="1" si="828"/>
        <v>-2.0694680380113302E-2</v>
      </c>
      <c r="IE380" s="240">
        <f t="shared" ca="1" si="829"/>
        <v>9.3858690105638569E-3</v>
      </c>
      <c r="IF380" s="240">
        <f t="shared" ca="1" si="830"/>
        <v>-4.542899619996604E-3</v>
      </c>
      <c r="IG380" s="240">
        <f t="shared" ca="1" si="831"/>
        <v>6.0115787589529648E-3</v>
      </c>
      <c r="IH380" s="240">
        <f t="shared" ca="1" si="832"/>
        <v>1.5282276092091455E-2</v>
      </c>
      <c r="II380" s="240">
        <f t="shared" ca="1" si="833"/>
        <v>2.1289422007117906E-2</v>
      </c>
      <c r="IJ380" s="240">
        <f t="shared" ca="1" si="834"/>
        <v>2.2750182098237082E-2</v>
      </c>
      <c r="IK380" s="240">
        <f t="shared" ca="1" si="835"/>
        <v>1.9352609006419164E-2</v>
      </c>
      <c r="IL380" s="240">
        <f t="shared" ca="1" si="836"/>
        <v>1.1822259213900673E-2</v>
      </c>
      <c r="IM380" s="240">
        <f t="shared" ca="1" si="837"/>
        <v>1.7672494433579357E-3</v>
      </c>
      <c r="IN380" s="240">
        <f t="shared" ca="1" si="838"/>
        <v>-8.6651589157372699E-3</v>
      </c>
      <c r="IO380" s="240">
        <f t="shared" ca="1" si="839"/>
        <v>-1.7247110477873237E-2</v>
      </c>
      <c r="IP380" s="240">
        <f t="shared" ca="1" si="840"/>
        <v>-2.2145917492742893E-2</v>
      </c>
      <c r="IQ380" s="240">
        <f t="shared" ca="1" si="841"/>
        <v>-2.2315432875704467E-2</v>
      </c>
      <c r="IR380" s="240">
        <f t="shared" ca="1" si="842"/>
        <v>-1.7719456379810084E-2</v>
      </c>
      <c r="IS380" s="240">
        <f t="shared" ca="1" si="843"/>
        <v>-9.3394652091362829E-3</v>
      </c>
      <c r="IT380" s="240">
        <f t="shared" ca="1" si="844"/>
        <v>1.0349818098691777E-3</v>
      </c>
      <c r="IU380" s="240">
        <f t="shared" ca="1" si="845"/>
        <v>1.1188407016876924E-2</v>
      </c>
      <c r="IV380" s="240">
        <f t="shared" ca="1" si="846"/>
        <v>1.8952532268412862E-2</v>
      </c>
      <c r="IW380" s="240">
        <f t="shared" ca="1" si="847"/>
        <v>2.2669317765799994E-2</v>
      </c>
      <c r="IX380" s="240">
        <f t="shared" ca="1" si="848"/>
        <v>2.154503877145875E-2</v>
      </c>
      <c r="IY380" s="240">
        <f t="shared" ca="1" si="849"/>
        <v>1.581978663593317E-2</v>
      </c>
      <c r="IZ380" s="240">
        <f t="shared" ca="1" si="850"/>
        <v>6.7161969544281639E-3</v>
      </c>
      <c r="JA380" s="240">
        <f t="shared" ca="1" si="851"/>
        <v>-3.8216459733117977E-3</v>
      </c>
      <c r="JB380" s="240">
        <f t="shared" ca="1" si="852"/>
        <v>-1.3543371062284624E-2</v>
      </c>
    </row>
    <row r="381" spans="2:262">
      <c r="B381" s="248">
        <v>20</v>
      </c>
      <c r="C381" s="247">
        <f t="shared" si="853"/>
        <v>3.9062500000000008E-4</v>
      </c>
      <c r="D381" s="244">
        <f t="shared" ca="1" si="597"/>
        <v>80.208465640685773</v>
      </c>
      <c r="E381" s="243">
        <f ca="1">Z361</f>
        <v>0.20846564068577306</v>
      </c>
      <c r="F381" s="242">
        <v>20</v>
      </c>
      <c r="G381" s="240">
        <f t="shared" ca="1" si="854"/>
        <v>-2.2768166412734849E-3</v>
      </c>
      <c r="H381" s="240">
        <f t="shared" ca="1" si="598"/>
        <v>-2.5793564567441378E-3</v>
      </c>
      <c r="I381" s="240">
        <f t="shared" ca="1" si="599"/>
        <v>-2.2727619738002816E-3</v>
      </c>
      <c r="J381" s="240">
        <f t="shared" ca="1" si="600"/>
        <v>-1.4294377702494766E-3</v>
      </c>
      <c r="K381" s="240">
        <f t="shared" ca="1" si="601"/>
        <v>-2.48541157491142E-4</v>
      </c>
      <c r="L381" s="240">
        <f t="shared" ca="1" si="602"/>
        <v>9.910503065350925E-4</v>
      </c>
      <c r="M381" s="240">
        <f t="shared" ca="1" si="603"/>
        <v>1.9965978362356503E-3</v>
      </c>
      <c r="N381" s="240">
        <f t="shared" ca="1" si="604"/>
        <v>2.5306338697211766E-3</v>
      </c>
      <c r="O381" s="240">
        <f t="shared" ca="1" si="605"/>
        <v>2.4670418077388902E-3</v>
      </c>
      <c r="P381" s="240">
        <f t="shared" ca="1" si="606"/>
        <v>1.8208393908414901E-3</v>
      </c>
      <c r="Q381" s="240">
        <f t="shared" ca="1" si="607"/>
        <v>7.446321477535408E-4</v>
      </c>
      <c r="R381" s="240">
        <f t="shared" ca="1" si="608"/>
        <v>-5.0742554039902039E-4</v>
      </c>
      <c r="S381" s="240">
        <f t="shared" ca="1" si="609"/>
        <v>-1.6396508960562454E-3</v>
      </c>
      <c r="T381" s="240">
        <f t="shared" ca="1" si="610"/>
        <v>-2.3846604422806542E-3</v>
      </c>
      <c r="U381" s="241">
        <f t="shared" ca="1" si="611"/>
        <v>-2.5665146085390783E-3</v>
      </c>
      <c r="V381" s="240">
        <f t="shared" ca="1" si="612"/>
        <v>-2.1422671747819604E-3</v>
      </c>
      <c r="W381" s="240">
        <f t="shared" ca="1" si="613"/>
        <v>-1.2121073421722914E-3</v>
      </c>
      <c r="X381" s="240">
        <f t="shared" ca="1" si="614"/>
        <v>4.3006953129374852E-6</v>
      </c>
      <c r="Y381" s="240">
        <f t="shared" ca="1" si="615"/>
        <v>1.2196930914682171E-3</v>
      </c>
      <c r="Z381" s="240">
        <f t="shared" ca="1" si="616"/>
        <v>2.1470458513762705E-3</v>
      </c>
      <c r="AA381" s="240">
        <f t="shared" ca="1" si="617"/>
        <v>2.5673576922510843E-3</v>
      </c>
      <c r="AB381" s="240">
        <f t="shared" ca="1" si="618"/>
        <v>2.3813688325928315E-3</v>
      </c>
      <c r="AC381" s="240">
        <f t="shared" ca="1" si="619"/>
        <v>1.6330019311889881E-3</v>
      </c>
      <c r="AD381" s="240">
        <f t="shared" ca="1" si="620"/>
        <v>4.9898942308216829E-4</v>
      </c>
      <c r="AE381" s="240">
        <f t="shared" ca="1" si="621"/>
        <v>-7.5286316538682716E-4</v>
      </c>
      <c r="AF381" s="240">
        <f t="shared" ca="1" si="622"/>
        <v>-1.8269214924806791E-3</v>
      </c>
      <c r="AG381" s="240">
        <f t="shared" ca="1" si="623"/>
        <v>-2.469538659640661E-3</v>
      </c>
      <c r="AH381" s="240">
        <f t="shared" ca="1" si="624"/>
        <v>-2.5289558216541885E-3</v>
      </c>
      <c r="AI381" s="240">
        <f t="shared" ca="1" si="625"/>
        <v>-1.9911411717881285E-3</v>
      </c>
      <c r="AJ381" s="240">
        <f t="shared" ca="1" si="626"/>
        <v>-9.8310365778471421E-4</v>
      </c>
      <c r="AK381" s="240">
        <f t="shared" ca="1" si="627"/>
        <v>2.5710113007015303E-4</v>
      </c>
      <c r="AL381" s="240">
        <f t="shared" ca="1" si="628"/>
        <v>1.4365895651784347E-3</v>
      </c>
      <c r="AM381" s="240">
        <f t="shared" ca="1" si="629"/>
        <v>2.2768166412734823E-3</v>
      </c>
      <c r="AN381" s="240">
        <f t="shared" ca="1" si="630"/>
        <v>2.5793564567441378E-3</v>
      </c>
      <c r="AO381" s="240">
        <f t="shared" ca="1" si="631"/>
        <v>2.2727619738002842E-3</v>
      </c>
      <c r="AP381" s="240">
        <f t="shared" ca="1" si="632"/>
        <v>1.429437770249477E-3</v>
      </c>
      <c r="AQ381" s="240">
        <f t="shared" ca="1" si="633"/>
        <v>2.4854115749114699E-4</v>
      </c>
      <c r="AR381" s="240">
        <f t="shared" ca="1" si="634"/>
        <v>-9.9105030653509315E-4</v>
      </c>
      <c r="AS381" s="240">
        <f t="shared" ca="1" si="635"/>
        <v>-1.9965978362356477E-3</v>
      </c>
      <c r="AT381" s="240">
        <f t="shared" ca="1" si="636"/>
        <v>-2.5306338697211766E-3</v>
      </c>
      <c r="AU381" s="240">
        <f t="shared" ca="1" si="637"/>
        <v>-2.4670418077388911E-3</v>
      </c>
      <c r="AV381" s="240">
        <f t="shared" ca="1" si="638"/>
        <v>-1.8208393908414897E-3</v>
      </c>
      <c r="AW381" s="240">
        <f t="shared" ca="1" si="639"/>
        <v>-7.4463214775354449E-4</v>
      </c>
      <c r="AX381" s="240">
        <f t="shared" ca="1" si="640"/>
        <v>5.0742554039902331E-4</v>
      </c>
      <c r="AY381" s="240">
        <f t="shared" ca="1" si="641"/>
        <v>1.6396508960562443E-3</v>
      </c>
      <c r="AZ381" s="240">
        <f t="shared" ca="1" si="642"/>
        <v>2.3846604422806551E-3</v>
      </c>
      <c r="BA381" s="240">
        <f t="shared" ca="1" si="643"/>
        <v>2.5665146085390787E-3</v>
      </c>
      <c r="BB381" s="240">
        <f t="shared" ca="1" si="644"/>
        <v>2.1422671747819639E-3</v>
      </c>
      <c r="BC381" s="240">
        <f t="shared" ca="1" si="645"/>
        <v>1.2121073421722927E-3</v>
      </c>
      <c r="BD381" s="240">
        <f t="shared" ca="1" si="646"/>
        <v>-4.3006953129311968E-6</v>
      </c>
      <c r="BE381" s="240">
        <f t="shared" ca="1" si="647"/>
        <v>-1.2196930914682158E-3</v>
      </c>
      <c r="BF381" s="240">
        <f t="shared" ca="1" si="648"/>
        <v>-2.147045851376267E-3</v>
      </c>
      <c r="BG381" s="240">
        <f t="shared" ca="1" si="649"/>
        <v>-2.5673576922510839E-3</v>
      </c>
      <c r="BH381" s="240">
        <f t="shared" ca="1" si="650"/>
        <v>-2.3813688325928337E-3</v>
      </c>
      <c r="BI381" s="240">
        <f t="shared" ca="1" si="651"/>
        <v>-1.6330019311889892E-3</v>
      </c>
      <c r="BJ381" s="240">
        <f t="shared" ca="1" si="652"/>
        <v>-4.9898942308217002E-4</v>
      </c>
      <c r="BK381" s="240">
        <f t="shared" ca="1" si="653"/>
        <v>7.5286316538682998E-4</v>
      </c>
      <c r="BL381" s="240">
        <f t="shared" ca="1" si="654"/>
        <v>1.8269214924806778E-3</v>
      </c>
      <c r="BM381" s="240">
        <f t="shared" ca="1" si="655"/>
        <v>2.4695386596406618E-3</v>
      </c>
      <c r="BN381" s="240">
        <f t="shared" ca="1" si="656"/>
        <v>2.5289558216541885E-3</v>
      </c>
      <c r="BO381" s="240">
        <f t="shared" ca="1" si="657"/>
        <v>1.9911411717881264E-3</v>
      </c>
      <c r="BP381" s="240">
        <f t="shared" ca="1" si="658"/>
        <v>9.8310365778471595E-4</v>
      </c>
      <c r="BQ381" s="240">
        <f t="shared" ca="1" si="659"/>
        <v>-2.5710113007015607E-4</v>
      </c>
      <c r="BR381" s="240">
        <f t="shared" ca="1" si="660"/>
        <v>-1.4365895651784334E-3</v>
      </c>
      <c r="BS381" s="240">
        <f t="shared" ca="1" si="661"/>
        <v>-2.2768166412734814E-3</v>
      </c>
      <c r="BT381" s="240">
        <f t="shared" ca="1" si="662"/>
        <v>-2.5793564567441378E-3</v>
      </c>
      <c r="BU381" s="240">
        <f t="shared" ca="1" si="663"/>
        <v>-2.2727619738002846E-3</v>
      </c>
      <c r="BV381" s="240">
        <f t="shared" ca="1" si="664"/>
        <v>-1.4294377702494783E-3</v>
      </c>
      <c r="BW381" s="240">
        <f t="shared" ca="1" si="665"/>
        <v>-2.485411574911394E-4</v>
      </c>
      <c r="BX381" s="240">
        <f t="shared" ca="1" si="666"/>
        <v>9.9105030653508339E-4</v>
      </c>
      <c r="BY381" s="240">
        <f t="shared" ca="1" si="667"/>
        <v>1.9965978362356468E-3</v>
      </c>
      <c r="BZ381" s="240">
        <f t="shared" ca="1" si="668"/>
        <v>2.5306338697211762E-3</v>
      </c>
      <c r="CA381" s="240">
        <f t="shared" ca="1" si="669"/>
        <v>2.4670418077388889E-3</v>
      </c>
      <c r="CB381" s="240">
        <f t="shared" ca="1" si="670"/>
        <v>1.8208393908414971E-3</v>
      </c>
      <c r="CC381" s="240">
        <f t="shared" ca="1" si="671"/>
        <v>7.4463214775354601E-4</v>
      </c>
      <c r="CD381" s="240">
        <f t="shared" ca="1" si="672"/>
        <v>-5.0742554039902169E-4</v>
      </c>
      <c r="CE381" s="240">
        <f t="shared" ca="1" si="673"/>
        <v>-1.6396508960562501E-3</v>
      </c>
      <c r="CF381" s="240">
        <f t="shared" ca="1" si="674"/>
        <v>-2.3846604422806507E-3</v>
      </c>
      <c r="CG381" s="240">
        <f t="shared" ca="1" si="675"/>
        <v>-2.5665146085390783E-3</v>
      </c>
      <c r="CH381" s="240">
        <f t="shared" ca="1" si="676"/>
        <v>-2.1422671747819595E-3</v>
      </c>
      <c r="CI381" s="240">
        <f t="shared" ca="1" si="677"/>
        <v>-1.2121073421723022E-3</v>
      </c>
      <c r="CJ381" s="240">
        <f t="shared" ca="1" si="678"/>
        <v>4.3006953129296789E-6</v>
      </c>
      <c r="CK381" s="240">
        <f t="shared" ca="1" si="679"/>
        <v>1.2196930914682145E-3</v>
      </c>
      <c r="CL381" s="240">
        <f t="shared" ca="1" si="680"/>
        <v>2.1470458513762713E-3</v>
      </c>
      <c r="CM381" s="240">
        <f t="shared" ca="1" si="681"/>
        <v>2.5673576922510826E-3</v>
      </c>
      <c r="CN381" s="240">
        <f t="shared" ca="1" si="682"/>
        <v>2.3813688325928345E-3</v>
      </c>
      <c r="CO381" s="240">
        <f t="shared" ca="1" si="683"/>
        <v>1.6330019311889905E-3</v>
      </c>
      <c r="CP381" s="240">
        <f t="shared" ca="1" si="684"/>
        <v>4.9898942308216243E-4</v>
      </c>
      <c r="CQ381" s="240">
        <f t="shared" ca="1" si="685"/>
        <v>-7.5286316538681968E-4</v>
      </c>
      <c r="CR381" s="240">
        <f t="shared" ca="1" si="686"/>
        <v>-1.8269214924806767E-3</v>
      </c>
      <c r="CS381" s="240">
        <f t="shared" ca="1" si="687"/>
        <v>-2.4695386596406614E-3</v>
      </c>
      <c r="CT381" s="240">
        <f t="shared" ca="1" si="688"/>
        <v>-2.5289558216541872E-3</v>
      </c>
      <c r="CU381" s="240">
        <f t="shared" ca="1" si="689"/>
        <v>-1.9911411717881333E-3</v>
      </c>
      <c r="CV381" s="240">
        <f t="shared" ca="1" si="690"/>
        <v>-9.8310365778471725E-4</v>
      </c>
      <c r="CW381" s="240">
        <f t="shared" ca="1" si="691"/>
        <v>2.5710113007015433E-4</v>
      </c>
      <c r="CX381" s="240">
        <f t="shared" ca="1" si="692"/>
        <v>1.4365895651784245E-3</v>
      </c>
      <c r="CY381" s="240">
        <f t="shared" ca="1" si="693"/>
        <v>2.2768166412734806E-3</v>
      </c>
      <c r="CZ381" s="240">
        <f t="shared" ca="1" si="694"/>
        <v>2.5793564567441378E-3</v>
      </c>
      <c r="DA381" s="240">
        <f t="shared" ca="1" si="695"/>
        <v>2.2727619738002812E-3</v>
      </c>
      <c r="DB381" s="240">
        <f t="shared" ca="1" si="696"/>
        <v>1.429437770249487E-3</v>
      </c>
      <c r="DC381" s="240">
        <f t="shared" ca="1" si="697"/>
        <v>2.4854115749115002E-4</v>
      </c>
      <c r="DD381" s="240">
        <f t="shared" ca="1" si="698"/>
        <v>-9.9105030653509033E-4</v>
      </c>
      <c r="DE381" s="240">
        <f t="shared" ca="1" si="699"/>
        <v>-1.9965978362356516E-3</v>
      </c>
      <c r="DF381" s="240">
        <f t="shared" ca="1" si="700"/>
        <v>-2.5306338697211744E-3</v>
      </c>
      <c r="DG381" s="240">
        <f t="shared" ca="1" si="701"/>
        <v>-2.4670418077388919E-3</v>
      </c>
      <c r="DH381" s="240">
        <f t="shared" ca="1" si="702"/>
        <v>-1.8208393908414921E-3</v>
      </c>
      <c r="DI381" s="240">
        <f t="shared" ca="1" si="703"/>
        <v>-7.4463214775353853E-4</v>
      </c>
      <c r="DJ381" s="240">
        <f t="shared" ca="1" si="704"/>
        <v>5.0742554039901106E-4</v>
      </c>
      <c r="DK381" s="240">
        <f t="shared" ca="1" si="705"/>
        <v>1.6396508960562419E-3</v>
      </c>
      <c r="DL381" s="240">
        <f t="shared" ca="1" si="706"/>
        <v>2.3846604422806542E-3</v>
      </c>
      <c r="DM381" s="240">
        <f t="shared" ca="1" si="707"/>
        <v>2.5665146085390778E-3</v>
      </c>
      <c r="DN381" s="240">
        <f t="shared" ca="1" si="708"/>
        <v>2.1422671747819656E-3</v>
      </c>
      <c r="DO381" s="240">
        <f t="shared" ca="1" si="709"/>
        <v>1.2121073421722957E-3</v>
      </c>
      <c r="DP381" s="240">
        <f t="shared" ca="1" si="710"/>
        <v>-4.3006953129372683E-6</v>
      </c>
      <c r="DQ381" s="240">
        <f t="shared" ca="1" si="711"/>
        <v>-1.219693091468205E-3</v>
      </c>
      <c r="DR381" s="240">
        <f t="shared" ca="1" si="712"/>
        <v>-2.1470458513762653E-3</v>
      </c>
      <c r="DS381" s="240">
        <f t="shared" ca="1" si="713"/>
        <v>-2.5673576922510839E-3</v>
      </c>
      <c r="DT381" s="240">
        <f t="shared" ca="1" si="714"/>
        <v>-2.3813688325928315E-3</v>
      </c>
      <c r="DU381" s="240">
        <f t="shared" ca="1" si="715"/>
        <v>-1.6330019311889988E-3</v>
      </c>
      <c r="DV381" s="240">
        <f t="shared" ca="1" si="716"/>
        <v>-4.9898942308217306E-4</v>
      </c>
      <c r="DW381" s="240">
        <f t="shared" ca="1" si="717"/>
        <v>7.5286316538682705E-4</v>
      </c>
      <c r="DX381" s="240">
        <f t="shared" ca="1" si="718"/>
        <v>1.8269214924806821E-3</v>
      </c>
      <c r="DY381" s="240">
        <f t="shared" ca="1" si="719"/>
        <v>2.4695386596406584E-3</v>
      </c>
      <c r="DZ381" s="240">
        <f t="shared" ca="1" si="720"/>
        <v>2.5289558216541894E-3</v>
      </c>
      <c r="EA381" s="240">
        <f t="shared" ca="1" si="721"/>
        <v>1.9911411717881285E-3</v>
      </c>
      <c r="EB381" s="240">
        <f t="shared" ca="1" si="722"/>
        <v>9.8310365778471031E-4</v>
      </c>
      <c r="EC381" s="240">
        <f t="shared" ca="1" si="723"/>
        <v>-2.5710113007014349E-4</v>
      </c>
      <c r="ED381" s="240">
        <f t="shared" ca="1" si="724"/>
        <v>-1.4365895651784308E-3</v>
      </c>
      <c r="EE381" s="240">
        <f t="shared" ca="1" si="725"/>
        <v>-2.2768166412734841E-3</v>
      </c>
      <c r="EF381" s="240">
        <f t="shared" ca="1" si="726"/>
        <v>-2.5793564567441378E-3</v>
      </c>
      <c r="EG381" s="240">
        <f t="shared" ca="1" si="727"/>
        <v>-2.2727619738002864E-3</v>
      </c>
      <c r="EH381" s="240">
        <f t="shared" ca="1" si="728"/>
        <v>-1.4294377702494965E-3</v>
      </c>
      <c r="EI381" s="240">
        <f t="shared" ca="1" si="729"/>
        <v>-2.4854115749114265E-4</v>
      </c>
      <c r="EJ381" s="240">
        <f t="shared" ca="1" si="730"/>
        <v>9.9105030653508057E-4</v>
      </c>
      <c r="EK381" s="240">
        <f t="shared" ca="1" si="731"/>
        <v>1.9965978362356564E-3</v>
      </c>
      <c r="EL381" s="240">
        <f t="shared" ca="1" si="732"/>
        <v>2.5306338697211753E-3</v>
      </c>
      <c r="EM381" s="240">
        <f t="shared" ca="1" si="733"/>
        <v>2.467041807738895E-3</v>
      </c>
      <c r="EN381" s="240">
        <f t="shared" ca="1" si="734"/>
        <v>1.8208393908414867E-3</v>
      </c>
      <c r="EO381" s="240">
        <f t="shared" ca="1" si="735"/>
        <v>7.4463214775354883E-4</v>
      </c>
      <c r="EP381" s="240">
        <f t="shared" ca="1" si="736"/>
        <v>-5.0742554039900066E-4</v>
      </c>
      <c r="EQ381" s="240">
        <f t="shared" ca="1" si="737"/>
        <v>-1.6396508960562477E-3</v>
      </c>
      <c r="ER381" s="240">
        <f t="shared" ca="1" si="738"/>
        <v>-2.3846604422806499E-3</v>
      </c>
      <c r="ES381" s="240">
        <f t="shared" ca="1" si="739"/>
        <v>-2.566514608539077E-3</v>
      </c>
      <c r="ET381" s="240">
        <f t="shared" ca="1" si="740"/>
        <v>-2.1422671747819613E-3</v>
      </c>
      <c r="EU381" s="240">
        <f t="shared" ca="1" si="741"/>
        <v>-1.2121073421723053E-3</v>
      </c>
      <c r="EV381" s="240">
        <f t="shared" ca="1" si="742"/>
        <v>4.3006953129448577E-6</v>
      </c>
      <c r="EW381" s="240">
        <f t="shared" ca="1" si="743"/>
        <v>1.2196930914682115E-3</v>
      </c>
      <c r="EX381" s="240">
        <f t="shared" ca="1" si="744"/>
        <v>2.1470458513762592E-3</v>
      </c>
      <c r="EY381" s="240">
        <f t="shared" ca="1" si="745"/>
        <v>2.5673576922510843E-3</v>
      </c>
      <c r="EZ381" s="240">
        <f t="shared" ca="1" si="746"/>
        <v>2.3813688325928358E-3</v>
      </c>
      <c r="FA381" s="240">
        <f t="shared" ca="1" si="747"/>
        <v>1.6330019311890068E-3</v>
      </c>
      <c r="FB381" s="240">
        <f t="shared" ca="1" si="748"/>
        <v>4.9898942308216569E-4</v>
      </c>
      <c r="FC381" s="240">
        <f t="shared" ca="1" si="749"/>
        <v>-7.5286316538681675E-4</v>
      </c>
      <c r="FD381" s="240">
        <f t="shared" ca="1" si="750"/>
        <v>-1.8269214924806875E-3</v>
      </c>
      <c r="FE381" s="240">
        <f t="shared" ca="1" si="751"/>
        <v>-2.4695386596406605E-3</v>
      </c>
      <c r="FF381" s="240">
        <f t="shared" ca="1" si="752"/>
        <v>-2.5289558216541916E-3</v>
      </c>
      <c r="FG381" s="240">
        <f t="shared" ca="1" si="753"/>
        <v>-1.9911411717881237E-3</v>
      </c>
      <c r="FH381" s="240">
        <f t="shared" ca="1" si="754"/>
        <v>-9.8310365778472028E-4</v>
      </c>
      <c r="FI381" s="240">
        <f t="shared" ca="1" si="755"/>
        <v>2.5710113007013308E-4</v>
      </c>
      <c r="FJ381" s="240">
        <f t="shared" ca="1" si="756"/>
        <v>1.4365895651784371E-3</v>
      </c>
      <c r="FK381" s="240">
        <f t="shared" ca="1" si="757"/>
        <v>2.2768166412734793E-3</v>
      </c>
      <c r="FL381" s="240">
        <f t="shared" ca="1" si="758"/>
        <v>2.5793564567441378E-3</v>
      </c>
      <c r="FM381" s="240">
        <f t="shared" ca="1" si="759"/>
        <v>2.2727619738002825E-3</v>
      </c>
      <c r="FN381" s="240">
        <f t="shared" ca="1" si="760"/>
        <v>1.4294377702494898E-3</v>
      </c>
      <c r="FO381" s="240">
        <f t="shared" ca="1" si="761"/>
        <v>2.4854115749113506E-4</v>
      </c>
      <c r="FP381" s="240">
        <f t="shared" ca="1" si="762"/>
        <v>-9.9105030653508751E-4</v>
      </c>
      <c r="FQ381" s="240">
        <f t="shared" ca="1" si="763"/>
        <v>-1.9965978362356382E-3</v>
      </c>
      <c r="FR381" s="240">
        <f t="shared" ca="1" si="764"/>
        <v>-2.530633869721177E-3</v>
      </c>
      <c r="FS381" s="240">
        <f t="shared" ca="1" si="765"/>
        <v>-2.4670418077388932E-3</v>
      </c>
      <c r="FT381" s="240">
        <f t="shared" ca="1" si="766"/>
        <v>-1.8208393908415068E-3</v>
      </c>
      <c r="FU381" s="240">
        <f t="shared" ca="1" si="767"/>
        <v>-7.4463214775354178E-4</v>
      </c>
      <c r="FV381" s="240">
        <f t="shared" ca="1" si="768"/>
        <v>5.0742554039900792E-4</v>
      </c>
      <c r="FW381" s="240">
        <f t="shared" ca="1" si="769"/>
        <v>1.6396508960562536E-3</v>
      </c>
      <c r="FX381" s="240">
        <f t="shared" ca="1" si="770"/>
        <v>2.3846604422806529E-3</v>
      </c>
      <c r="FY381" s="240">
        <f t="shared" ca="1" si="771"/>
        <v>2.56651460853908E-3</v>
      </c>
      <c r="FZ381" s="240">
        <f t="shared" ca="1" si="772"/>
        <v>2.1422671747819574E-3</v>
      </c>
      <c r="GA381" s="240">
        <f t="shared" ca="1" si="773"/>
        <v>1.2121073421722983E-3</v>
      </c>
      <c r="GB381" s="240">
        <f t="shared" ca="1" si="774"/>
        <v>-4.3006953129158011E-6</v>
      </c>
      <c r="GC381" s="240">
        <f t="shared" ca="1" si="775"/>
        <v>-1.2196930914682182E-3</v>
      </c>
      <c r="GD381" s="240">
        <f t="shared" ca="1" si="776"/>
        <v>-2.1470458513762635E-3</v>
      </c>
      <c r="GE381" s="240">
        <f t="shared" ca="1" si="777"/>
        <v>-2.5673576922510813E-3</v>
      </c>
      <c r="GF381" s="240">
        <f t="shared" ca="1" si="778"/>
        <v>-2.3813688325928324E-3</v>
      </c>
      <c r="GG381" s="240">
        <f t="shared" ca="1" si="779"/>
        <v>-1.6330019311890012E-3</v>
      </c>
      <c r="GH381" s="240">
        <f t="shared" ca="1" si="780"/>
        <v>-4.989894230821581E-4</v>
      </c>
      <c r="GI381" s="240">
        <f t="shared" ca="1" si="781"/>
        <v>7.5286316538682413E-4</v>
      </c>
      <c r="GJ381" s="240">
        <f t="shared" ca="1" si="782"/>
        <v>1.8269214924806669E-3</v>
      </c>
      <c r="GK381" s="240">
        <f t="shared" ca="1" si="783"/>
        <v>2.4695386596406627E-3</v>
      </c>
      <c r="GL381" s="240">
        <f t="shared" ca="1" si="784"/>
        <v>2.5289558216541898E-3</v>
      </c>
      <c r="GM381" s="240">
        <f t="shared" ca="1" si="785"/>
        <v>1.9911411717881424E-3</v>
      </c>
      <c r="GN381" s="240">
        <f t="shared" ca="1" si="786"/>
        <v>9.8310365778471335E-4</v>
      </c>
      <c r="GO381" s="240">
        <f t="shared" ca="1" si="787"/>
        <v>-2.5710113007014067E-4</v>
      </c>
      <c r="GP381" s="240">
        <f t="shared" ca="1" si="788"/>
        <v>-1.4365895651784128E-3</v>
      </c>
      <c r="GQ381" s="240">
        <f t="shared" ca="1" si="789"/>
        <v>-2.2768166412734823E-3</v>
      </c>
      <c r="GR381" s="240">
        <f t="shared" ca="1" si="790"/>
        <v>-2.5793564567441378E-3</v>
      </c>
      <c r="GS381" s="240">
        <f t="shared" ca="1" si="791"/>
        <v>-2.272761973800279E-3</v>
      </c>
      <c r="GT381" s="240">
        <f t="shared" ca="1" si="792"/>
        <v>-1.4294377702494838E-3</v>
      </c>
      <c r="GU381" s="240">
        <f t="shared" ca="1" si="793"/>
        <v>-2.485411574911639E-4</v>
      </c>
      <c r="GV381" s="240">
        <f t="shared" ca="1" si="794"/>
        <v>9.9105030653509445E-4</v>
      </c>
      <c r="GW381" s="240">
        <f t="shared" ca="1" si="795"/>
        <v>1.9965978362356429E-3</v>
      </c>
      <c r="GX381" s="240">
        <f t="shared" ca="1" si="796"/>
        <v>2.5306338697211718E-3</v>
      </c>
      <c r="GY381" s="240">
        <f t="shared" ca="1" si="797"/>
        <v>2.4670418077388911E-3</v>
      </c>
      <c r="GZ381" s="240">
        <f t="shared" ca="1" si="798"/>
        <v>1.8208393908415018E-3</v>
      </c>
      <c r="HA381" s="240">
        <f t="shared" ca="1" si="799"/>
        <v>7.446321477535343E-4</v>
      </c>
      <c r="HB381" s="240">
        <f t="shared" ca="1" si="800"/>
        <v>-5.0742554039901551E-4</v>
      </c>
      <c r="HC381" s="240">
        <f t="shared" ca="1" si="801"/>
        <v>-1.6396508960562313E-3</v>
      </c>
      <c r="HD381" s="240">
        <f t="shared" ca="1" si="802"/>
        <v>-2.3846604422806559E-3</v>
      </c>
      <c r="HE381" s="240">
        <f t="shared" ca="1" si="803"/>
        <v>-2.5665146085390791E-3</v>
      </c>
      <c r="HF381" s="240">
        <f t="shared" ca="1" si="804"/>
        <v>-2.1422671747819734E-3</v>
      </c>
      <c r="HG381" s="240">
        <f t="shared" ca="1" si="805"/>
        <v>-1.2121073421722916E-3</v>
      </c>
      <c r="HH381" s="240">
        <f t="shared" ca="1" si="806"/>
        <v>4.3006953129233905E-6</v>
      </c>
      <c r="HI381" s="240">
        <f t="shared" ca="1" si="807"/>
        <v>1.2196930914681928E-3</v>
      </c>
      <c r="HJ381" s="240">
        <f t="shared" ca="1" si="808"/>
        <v>2.1470458513762674E-3</v>
      </c>
      <c r="HK381" s="240">
        <f t="shared" ca="1" si="809"/>
        <v>2.5673576922510821E-3</v>
      </c>
      <c r="HL381" s="240">
        <f t="shared" ca="1" si="810"/>
        <v>2.3813688325928298E-3</v>
      </c>
      <c r="HM381" s="240">
        <f t="shared" ca="1" si="811"/>
        <v>1.6330019311889953E-3</v>
      </c>
      <c r="HN381" s="240">
        <f t="shared" ca="1" si="812"/>
        <v>4.9898942308218672E-4</v>
      </c>
      <c r="HO381" s="240">
        <f t="shared" ca="1" si="813"/>
        <v>-7.5286316538683117E-4</v>
      </c>
      <c r="HP381" s="240">
        <f t="shared" ca="1" si="814"/>
        <v>-1.8269214924806726E-3</v>
      </c>
      <c r="HQ381" s="240">
        <f t="shared" ca="1" si="815"/>
        <v>-2.4695386596406545E-3</v>
      </c>
      <c r="HR381" s="240">
        <f t="shared" ca="1" si="816"/>
        <v>-2.5289558216541885E-3</v>
      </c>
      <c r="HS381" s="240">
        <f t="shared" ca="1" si="817"/>
        <v>-1.9911411717881376E-3</v>
      </c>
      <c r="HT381" s="240">
        <f t="shared" ca="1" si="818"/>
        <v>-9.8310365778470641E-4</v>
      </c>
      <c r="HU381" s="240">
        <f t="shared" ca="1" si="819"/>
        <v>2.5710113007014826E-4</v>
      </c>
      <c r="HV381" s="240">
        <f t="shared" ca="1" si="820"/>
        <v>1.4365895651784193E-3</v>
      </c>
      <c r="HW381" s="240">
        <f t="shared" ca="1" si="821"/>
        <v>2.2768166412734867E-3</v>
      </c>
      <c r="HX381" s="240">
        <f t="shared" ca="1" si="822"/>
        <v>2.5793564567441378E-3</v>
      </c>
      <c r="HY381" s="240">
        <f t="shared" ca="1" si="823"/>
        <v>2.2727619738002929E-3</v>
      </c>
      <c r="HZ381" s="240">
        <f t="shared" ca="1" si="824"/>
        <v>1.4294377702494772E-3</v>
      </c>
      <c r="IA381" s="240">
        <f t="shared" ca="1" si="825"/>
        <v>2.4854115749115631E-4</v>
      </c>
      <c r="IB381" s="240">
        <f t="shared" ca="1" si="826"/>
        <v>-9.9105030653506756E-4</v>
      </c>
      <c r="IC381" s="240">
        <f t="shared" ca="1" si="827"/>
        <v>-1.9965978362356477E-3</v>
      </c>
      <c r="ID381" s="240">
        <f t="shared" ca="1" si="828"/>
        <v>-2.5306338697211727E-3</v>
      </c>
      <c r="IE381" s="240">
        <f t="shared" ca="1" si="829"/>
        <v>-1.4268776938766181E-3</v>
      </c>
      <c r="IF381" s="240">
        <f t="shared" ca="1" si="830"/>
        <v>-1.8208393908414962E-3</v>
      </c>
      <c r="IG381" s="240">
        <f t="shared" ca="1" si="831"/>
        <v>-7.4463214775356227E-4</v>
      </c>
      <c r="IH381" s="240">
        <f t="shared" ca="1" si="832"/>
        <v>5.0742554039902288E-4</v>
      </c>
      <c r="II381" s="240">
        <f t="shared" ca="1" si="833"/>
        <v>1.6396508960562369E-3</v>
      </c>
      <c r="IJ381" s="240">
        <f t="shared" ca="1" si="834"/>
        <v>2.3846604422806447E-3</v>
      </c>
      <c r="IK381" s="240">
        <f t="shared" ca="1" si="835"/>
        <v>2.5665146085390787E-3</v>
      </c>
      <c r="IL381" s="240">
        <f t="shared" ca="1" si="836"/>
        <v>2.1422671747819691E-3</v>
      </c>
      <c r="IM381" s="240">
        <f t="shared" ca="1" si="837"/>
        <v>1.2121073421723174E-3</v>
      </c>
      <c r="IN381" s="240">
        <f t="shared" ca="1" si="838"/>
        <v>-4.30069531293098E-6</v>
      </c>
      <c r="IO381" s="240">
        <f t="shared" ca="1" si="839"/>
        <v>-1.2196930914681993E-3</v>
      </c>
      <c r="IP381" s="240">
        <f t="shared" ca="1" si="840"/>
        <v>-2.1470458513762718E-3</v>
      </c>
      <c r="IQ381" s="240">
        <f t="shared" ca="1" si="841"/>
        <v>-2.567357692251083E-3</v>
      </c>
      <c r="IR381" s="240">
        <f t="shared" ca="1" si="842"/>
        <v>-2.3813688325928411E-3</v>
      </c>
      <c r="IS381" s="240">
        <f t="shared" ca="1" si="843"/>
        <v>-1.6330019311889894E-3</v>
      </c>
      <c r="IT381" s="240">
        <f t="shared" ca="1" si="844"/>
        <v>-4.9898942308217913E-4</v>
      </c>
      <c r="IU381" s="240">
        <f t="shared" ca="1" si="845"/>
        <v>7.5286316538680353E-4</v>
      </c>
      <c r="IV381" s="240">
        <f t="shared" ca="1" si="846"/>
        <v>1.8269214924806778E-3</v>
      </c>
      <c r="IW381" s="240">
        <f t="shared" ca="1" si="847"/>
        <v>2.4695386596406566E-3</v>
      </c>
      <c r="IX381" s="240">
        <f t="shared" ca="1" si="848"/>
        <v>2.5289558216541868E-3</v>
      </c>
      <c r="IY381" s="240">
        <f t="shared" ca="1" si="849"/>
        <v>1.9911411717881324E-3</v>
      </c>
      <c r="IZ381" s="240">
        <f t="shared" ca="1" si="850"/>
        <v>9.8310365778473286E-4</v>
      </c>
      <c r="JA381" s="240">
        <f t="shared" ca="1" si="851"/>
        <v>-2.5710113007015563E-4</v>
      </c>
      <c r="JB381" s="240">
        <f t="shared" ca="1" si="852"/>
        <v>-1.4365895651784256E-3</v>
      </c>
    </row>
    <row r="382" spans="2:262">
      <c r="B382" s="248">
        <v>21</v>
      </c>
      <c r="C382" s="247">
        <f t="shared" si="853"/>
        <v>4.1015625000000009E-4</v>
      </c>
      <c r="D382" s="244">
        <f t="shared" ca="1" si="597"/>
        <v>80.208724509293106</v>
      </c>
      <c r="E382" s="243">
        <f ca="1">AA361</f>
        <v>0.20872450929310679</v>
      </c>
      <c r="F382" s="242">
        <v>21</v>
      </c>
      <c r="G382" s="240">
        <f t="shared" ca="1" si="854"/>
        <v>1.2774060662464237E-2</v>
      </c>
      <c r="H382" s="240">
        <f t="shared" ca="1" si="598"/>
        <v>1.4552277359349419E-2</v>
      </c>
      <c r="I382" s="240">
        <f t="shared" ca="1" si="599"/>
        <v>1.2549433780287285E-2</v>
      </c>
      <c r="J382" s="240">
        <f t="shared" ca="1" si="600"/>
        <v>7.2859207966669524E-3</v>
      </c>
      <c r="K382" s="240">
        <f t="shared" ca="1" si="601"/>
        <v>1.2933602656938284E-4</v>
      </c>
      <c r="L382" s="240">
        <f t="shared" ca="1" si="602"/>
        <v>-7.0608536082675307E-3</v>
      </c>
      <c r="M382" s="240">
        <f t="shared" ca="1" si="603"/>
        <v>-1.2416449767922551E-2</v>
      </c>
      <c r="N382" s="240">
        <f t="shared" ca="1" si="604"/>
        <v>-1.454592922938085E-2</v>
      </c>
      <c r="O382" s="240">
        <f t="shared" ca="1" si="605"/>
        <v>-1.2895997824221931E-2</v>
      </c>
      <c r="P382" s="240">
        <f t="shared" ca="1" si="606"/>
        <v>-7.8953506590626488E-3</v>
      </c>
      <c r="Q382" s="240">
        <f t="shared" ca="1" si="607"/>
        <v>-8.4328597316207267E-4</v>
      </c>
      <c r="R382" s="240">
        <f t="shared" ca="1" si="608"/>
        <v>6.4278863489971114E-3</v>
      </c>
      <c r="S382" s="240">
        <f t="shared" ca="1" si="609"/>
        <v>1.2028926558337386E-2</v>
      </c>
      <c r="T382" s="240">
        <f t="shared" ca="1" si="610"/>
        <v>1.4504538681825777E-2</v>
      </c>
      <c r="U382" s="241">
        <f t="shared" ca="1" si="611"/>
        <v>1.3211494279842024E-2</v>
      </c>
      <c r="V382" s="240">
        <f t="shared" ca="1" si="612"/>
        <v>8.4857599301696209E-3</v>
      </c>
      <c r="W382" s="240">
        <f t="shared" ca="1" si="613"/>
        <v>1.5552043699822733E-3</v>
      </c>
      <c r="X382" s="240">
        <f t="shared" ca="1" si="614"/>
        <v>-5.7794337484956089E-3</v>
      </c>
      <c r="Y382" s="240">
        <f t="shared" ca="1" si="615"/>
        <v>-1.1612424611063647E-2</v>
      </c>
      <c r="Z382" s="240">
        <f t="shared" ca="1" si="616"/>
        <v>-1.4428205430138643E-2</v>
      </c>
      <c r="AA382" s="240">
        <f t="shared" ca="1" si="617"/>
        <v>-1.3495163088551743E-2</v>
      </c>
      <c r="AB382" s="240">
        <f t="shared" ca="1" si="618"/>
        <v>-9.0557262623400282E-3</v>
      </c>
      <c r="AC382" s="240">
        <f t="shared" ca="1" si="619"/>
        <v>-2.2633761432554102E-3</v>
      </c>
      <c r="AD382" s="240">
        <f t="shared" ca="1" si="620"/>
        <v>5.1170579858753704E-3</v>
      </c>
      <c r="AE382" s="240">
        <f t="shared" ca="1" si="621"/>
        <v>1.1167947315773615E-2</v>
      </c>
      <c r="AF382" s="240">
        <f t="shared" ca="1" si="622"/>
        <v>1.4317113367808765E-2</v>
      </c>
      <c r="AG382" s="240">
        <f t="shared" ca="1" si="623"/>
        <v>1.3746320867344472E-2</v>
      </c>
      <c r="AH382" s="240">
        <f t="shared" ca="1" si="624"/>
        <v>9.6038765567565201E-3</v>
      </c>
      <c r="AI382" s="240">
        <f t="shared" ca="1" si="625"/>
        <v>2.9660952451510602E-3</v>
      </c>
      <c r="AJ382" s="240">
        <f t="shared" ca="1" si="626"/>
        <v>-4.4423547823658135E-3</v>
      </c>
      <c r="AK382" s="240">
        <f t="shared" ca="1" si="627"/>
        <v>-1.0696565457203194E-2</v>
      </c>
      <c r="AL382" s="240">
        <f t="shared" ca="1" si="628"/>
        <v>-1.4171530125344813E-2</v>
      </c>
      <c r="AM382" s="240">
        <f t="shared" ca="1" si="629"/>
        <v>-1.3964362555132248E-2</v>
      </c>
      <c r="AN382" s="240">
        <f t="shared" ca="1" si="630"/>
        <v>-1.0128890271347528E-2</v>
      </c>
      <c r="AO382" s="240">
        <f t="shared" ca="1" si="631"/>
        <v>-3.6616687638019304E-3</v>
      </c>
      <c r="AP382" s="240">
        <f t="shared" ca="1" si="632"/>
        <v>3.7569495570812148E-3</v>
      </c>
      <c r="AQ382" s="240">
        <f t="shared" ca="1" si="633"/>
        <v>1.0199414635537927E-2</v>
      </c>
      <c r="AR382" s="240">
        <f t="shared" ca="1" si="634"/>
        <v>1.3991806425529461E-2</v>
      </c>
      <c r="AS382" s="240">
        <f t="shared" ca="1" si="635"/>
        <v>1.4148762870391022E-2</v>
      </c>
      <c r="AT382" s="240">
        <f t="shared" ca="1" si="636"/>
        <v>1.062950260208889E-2</v>
      </c>
      <c r="AU382" s="240">
        <f t="shared" ca="1" si="637"/>
        <v>4.3484210016764471E-3</v>
      </c>
      <c r="AV382" s="240">
        <f t="shared" ca="1" si="638"/>
        <v>-3.0624935112437152E-3</v>
      </c>
      <c r="AW382" s="240">
        <f t="shared" ca="1" si="639"/>
        <v>-9.6776925306524004E-3</v>
      </c>
      <c r="AX382" s="240">
        <f t="shared" ca="1" si="640"/>
        <v>-1.3778375238497521E-2</v>
      </c>
      <c r="AY382" s="240">
        <f t="shared" ca="1" si="641"/>
        <v>-1.4299077576609753E-2</v>
      </c>
      <c r="AZ382" s="240">
        <f t="shared" ca="1" si="642"/>
        <v>-1.1104507530027351E-2</v>
      </c>
      <c r="BA382" s="240">
        <f t="shared" ca="1" si="643"/>
        <v>-5.0246975124812777E-3</v>
      </c>
      <c r="BB382" s="240">
        <f t="shared" ca="1" si="644"/>
        <v>2.3606596502948286E-3</v>
      </c>
      <c r="BC382" s="240">
        <f t="shared" ca="1" si="645"/>
        <v>9.1326560167948184E-3</v>
      </c>
      <c r="BD382" s="240">
        <f t="shared" ca="1" si="646"/>
        <v>1.3531750738672906E-2</v>
      </c>
      <c r="BE382" s="240">
        <f t="shared" ca="1" si="647"/>
        <v>1.4414944552495165E-2</v>
      </c>
      <c r="BF382" s="240">
        <f t="shared" ca="1" si="648"/>
        <v>1.1552760726685955E-2</v>
      </c>
      <c r="BG382" s="240">
        <f t="shared" ca="1" si="649"/>
        <v>5.6888690868669711E-3</v>
      </c>
      <c r="BH382" s="240">
        <f t="shared" ca="1" si="650"/>
        <v>-1.6531387534790172E-3</v>
      </c>
      <c r="BI382" s="240">
        <f t="shared" ca="1" si="651"/>
        <v>-8.5656181346665458E-3</v>
      </c>
      <c r="BJ382" s="240">
        <f t="shared" ca="1" si="652"/>
        <v>-1.3252527066077432E-2</v>
      </c>
      <c r="BK382" s="240">
        <f t="shared" ca="1" si="653"/>
        <v>-1.4496084664353584E-2</v>
      </c>
      <c r="BL382" s="240">
        <f t="shared" ca="1" si="654"/>
        <v>-1.1973182310851647E-2</v>
      </c>
      <c r="BM382" s="240">
        <f t="shared" ca="1" si="655"/>
        <v>-6.3393356773363673E-3</v>
      </c>
      <c r="BN382" s="240">
        <f t="shared" ca="1" si="656"/>
        <v>9.4163530060827234E-4</v>
      </c>
      <c r="BO382" s="240">
        <f t="shared" ca="1" si="657"/>
        <v>7.9779449281923639E-3</v>
      </c>
      <c r="BP382" s="240">
        <f t="shared" ca="1" si="658"/>
        <v>1.2941376894995495E-2</v>
      </c>
      <c r="BQ382" s="240">
        <f t="shared" ca="1" si="659"/>
        <v>1.4542302438548522E-2</v>
      </c>
      <c r="BR382" s="240">
        <f t="shared" ca="1" si="660"/>
        <v>1.2364759450103617E-2</v>
      </c>
      <c r="BS382" s="240">
        <f t="shared" ca="1" si="661"/>
        <v>6.9745302528988317E-3</v>
      </c>
      <c r="BT382" s="240">
        <f t="shared" ca="1" si="662"/>
        <v>-2.2786336582085107E-4</v>
      </c>
      <c r="BU382" s="240">
        <f t="shared" ca="1" si="663"/>
        <v>-7.3710521536006785E-3</v>
      </c>
      <c r="BV382" s="240">
        <f t="shared" ca="1" si="664"/>
        <v>-1.2599049813442825E-2</v>
      </c>
      <c r="BW382" s="240">
        <f t="shared" ca="1" si="665"/>
        <v>-1.4553486532413739E-2</v>
      </c>
      <c r="BX382" s="240">
        <f t="shared" ca="1" si="666"/>
        <v>-1.2726548800815267E-2</v>
      </c>
      <c r="BY382" s="240">
        <f t="shared" ca="1" si="667"/>
        <v>-7.5929225741852759E-3</v>
      </c>
      <c r="BZ382" s="240">
        <f t="shared" ca="1" si="668"/>
        <v>-4.8645751177335723E-4</v>
      </c>
      <c r="CA382" s="240">
        <f t="shared" ca="1" si="669"/>
        <v>6.7464018687430514E-3</v>
      </c>
      <c r="CB382" s="240">
        <f t="shared" ca="1" si="670"/>
        <v>1.2226370517343089E-2</v>
      </c>
      <c r="CC382" s="240">
        <f t="shared" ca="1" si="671"/>
        <v>1.4529610002487505E-2</v>
      </c>
      <c r="CD382" s="240">
        <f t="shared" ca="1" si="672"/>
        <v>1.305767878075173E-2</v>
      </c>
      <c r="CE382" s="240">
        <f t="shared" ca="1" si="673"/>
        <v>8.1930228799291238E-3</v>
      </c>
      <c r="CF382" s="240">
        <f t="shared" ca="1" si="674"/>
        <v>1.1996064706130587E-3</v>
      </c>
      <c r="CG382" s="240">
        <f t="shared" ca="1" si="675"/>
        <v>-6.1054989108687008E-3</v>
      </c>
      <c r="CH382" s="240">
        <f t="shared" ca="1" si="676"/>
        <v>-1.1824236823763497E-2</v>
      </c>
      <c r="CI382" s="240">
        <f t="shared" ca="1" si="677"/>
        <v>-1.4470730369421744E-2</v>
      </c>
      <c r="CJ382" s="240">
        <f t="shared" ca="1" si="678"/>
        <v>-1.3357351668787737E-2</v>
      </c>
      <c r="CK382" s="240">
        <f t="shared" ca="1" si="679"/>
        <v>-8.7733854759311728E-3</v>
      </c>
      <c r="CL382" s="240">
        <f t="shared" ca="1" si="680"/>
        <v>-1.9098654723918342E-3</v>
      </c>
      <c r="CM382" s="240">
        <f t="shared" ca="1" si="681"/>
        <v>5.4498872713394306E-3</v>
      </c>
      <c r="CN382" s="240">
        <f t="shared" ca="1" si="682"/>
        <v>1.1393617507994627E-2</v>
      </c>
      <c r="CO382" s="240">
        <f t="shared" ca="1" si="683"/>
        <v>1.4376989479409776E-2</v>
      </c>
      <c r="CP382" s="240">
        <f t="shared" ca="1" si="684"/>
        <v>1.362484552668785E-2</v>
      </c>
      <c r="CQ382" s="240">
        <f t="shared" ca="1" si="685"/>
        <v>9.3326122178638959E-3</v>
      </c>
      <c r="CR382" s="240">
        <f t="shared" ca="1" si="686"/>
        <v>2.6155234409632614E-3</v>
      </c>
      <c r="CS382" s="240">
        <f t="shared" ca="1" si="687"/>
        <v>-4.7811463760197544E-3</v>
      </c>
      <c r="CT382" s="240">
        <f t="shared" ca="1" si="688"/>
        <v>-1.093554996968597E-2</v>
      </c>
      <c r="CU382" s="240">
        <f t="shared" ca="1" si="689"/>
        <v>-1.4248613162466344E-2</v>
      </c>
      <c r="CV382" s="240">
        <f t="shared" ca="1" si="690"/>
        <v>-1.3859515938318648E-2</v>
      </c>
      <c r="CW382" s="240">
        <f t="shared" ca="1" si="691"/>
        <v>-9.8693558795234192E-3</v>
      </c>
      <c r="CX382" s="240">
        <f t="shared" ca="1" si="692"/>
        <v>-3.3148803844726118E-3</v>
      </c>
      <c r="CY382" s="240">
        <f t="shared" ca="1" si="693"/>
        <v>4.1008872803012849E-3</v>
      </c>
      <c r="CZ382" s="240">
        <f t="shared" ca="1" si="694"/>
        <v>1.0451137733659356E-2</v>
      </c>
      <c r="DA382" s="240">
        <f t="shared" ca="1" si="695"/>
        <v>1.4085910688383416E-2</v>
      </c>
      <c r="DB382" s="240">
        <f t="shared" ca="1" si="696"/>
        <v>1.4060797562103784E-2</v>
      </c>
      <c r="DC382" s="240">
        <f t="shared" ca="1" si="697"/>
        <v>1.0382323398415766E-2</v>
      </c>
      <c r="DD382" s="240">
        <f t="shared" ca="1" si="698"/>
        <v>4.0062514907865344E-3</v>
      </c>
      <c r="DE382" s="240">
        <f t="shared" ca="1" si="699"/>
        <v>-3.4107487879293662E-3</v>
      </c>
      <c r="DF382" s="240">
        <f t="shared" ca="1" si="700"/>
        <v>-9.9415477914207365E-3</v>
      </c>
      <c r="DG382" s="240">
        <f t="shared" ca="1" si="701"/>
        <v>-1.3889274021672109E-2</v>
      </c>
      <c r="DH382" s="240">
        <f t="shared" ca="1" si="702"/>
        <v>-1.4228205492981432E-2</v>
      </c>
      <c r="DI382" s="240">
        <f t="shared" ca="1" si="703"/>
        <v>-1.0870278990857204E-2</v>
      </c>
      <c r="DJ382" s="240">
        <f t="shared" ca="1" si="704"/>
        <v>-4.6879711863529669E-3</v>
      </c>
      <c r="DK382" s="240">
        <f t="shared" ca="1" si="705"/>
        <v>2.7123935029809143E-3</v>
      </c>
      <c r="DL382" s="240">
        <f t="shared" ca="1" si="706"/>
        <v>9.4080077897758397E-3</v>
      </c>
      <c r="DM382" s="240">
        <f t="shared" ca="1" si="707"/>
        <v>1.3659176877285904E-2</v>
      </c>
      <c r="DN382" s="240">
        <f t="shared" ca="1" si="708"/>
        <v>1.4361336430582872E-2</v>
      </c>
      <c r="DO382" s="240">
        <f t="shared" ca="1" si="709"/>
        <v>1.1332047129085676E-2</v>
      </c>
      <c r="DP382" s="240">
        <f t="shared" ca="1" si="710"/>
        <v>5.3583971487135987E-3</v>
      </c>
      <c r="DQ382" s="240">
        <f t="shared" ca="1" si="711"/>
        <v>-2.0075038245061707E-3</v>
      </c>
      <c r="DR382" s="240">
        <f t="shared" ca="1" si="712"/>
        <v>-8.8518030733212953E-3</v>
      </c>
      <c r="DS382" s="240">
        <f t="shared" ca="1" si="713"/>
        <v>-1.3396173579399692E-2</v>
      </c>
      <c r="DT382" s="240">
        <f t="shared" ca="1" si="714"/>
        <v>-1.4459869650818528E-2</v>
      </c>
      <c r="DU382" s="240">
        <f t="shared" ca="1" si="715"/>
        <v>-1.1766515373210018E-2</v>
      </c>
      <c r="DV382" s="240">
        <f t="shared" ca="1" si="716"/>
        <v>-6.015914263002917E-3</v>
      </c>
      <c r="DW382" s="240">
        <f t="shared" ca="1" si="717"/>
        <v>1.2977778934816228E-3</v>
      </c>
      <c r="DX382" s="240">
        <f t="shared" ca="1" si="718"/>
        <v>8.2742735879366598E-3</v>
      </c>
      <c r="DY382" s="240">
        <f t="shared" ca="1" si="719"/>
        <v>1.3100897725994477E-2</v>
      </c>
      <c r="DZ382" s="240">
        <f t="shared" ca="1" si="720"/>
        <v>1.4523567778530363E-2</v>
      </c>
      <c r="EA382" s="240">
        <f t="shared" ca="1" si="721"/>
        <v>1.217263705117539E-2</v>
      </c>
      <c r="EB382" s="240">
        <f t="shared" ca="1" si="722"/>
        <v>6.658938512900712E-3</v>
      </c>
      <c r="EC382" s="240">
        <f t="shared" ca="1" si="723"/>
        <v>-5.849255018398631E-4</v>
      </c>
      <c r="ED382" s="240">
        <f t="shared" ca="1" si="724"/>
        <v>-7.6768106527379124E-3</v>
      </c>
      <c r="EE382" s="240">
        <f t="shared" ca="1" si="725"/>
        <v>-1.2774060662464224E-2</v>
      </c>
      <c r="EF382" s="240">
        <f t="shared" ca="1" si="726"/>
        <v>-1.4552277359349419E-2</v>
      </c>
      <c r="EG382" s="240">
        <f t="shared" ca="1" si="727"/>
        <v>-1.2549433780287231E-2</v>
      </c>
      <c r="EH382" s="240">
        <f t="shared" ca="1" si="728"/>
        <v>-7.2859207966668935E-3</v>
      </c>
      <c r="EI382" s="240">
        <f t="shared" ca="1" si="729"/>
        <v>-1.2933602656935595E-4</v>
      </c>
      <c r="EJ382" s="240">
        <f t="shared" ca="1" si="730"/>
        <v>7.0608536082675212E-3</v>
      </c>
      <c r="EK382" s="240">
        <f t="shared" ca="1" si="731"/>
        <v>1.2416449767922524E-2</v>
      </c>
      <c r="EL382" s="240">
        <f t="shared" ca="1" si="732"/>
        <v>1.4545929229380854E-2</v>
      </c>
      <c r="EM382" s="240">
        <f t="shared" ca="1" si="733"/>
        <v>1.2895997824221895E-2</v>
      </c>
      <c r="EN382" s="240">
        <f t="shared" ca="1" si="734"/>
        <v>7.8953506590626159E-3</v>
      </c>
      <c r="EO382" s="240">
        <f t="shared" ca="1" si="735"/>
        <v>8.4328597316207007E-4</v>
      </c>
      <c r="EP382" s="240">
        <f t="shared" ca="1" si="736"/>
        <v>-6.4278863489970767E-3</v>
      </c>
      <c r="EQ382" s="240">
        <f t="shared" ca="1" si="737"/>
        <v>-1.2028926558337342E-2</v>
      </c>
      <c r="ER382" s="240">
        <f t="shared" ca="1" si="738"/>
        <v>-1.4504538681825782E-2</v>
      </c>
      <c r="ES382" s="240">
        <f t="shared" ca="1" si="739"/>
        <v>-1.3211494279842001E-2</v>
      </c>
      <c r="ET382" s="240">
        <f t="shared" ca="1" si="740"/>
        <v>-8.4857599301696104E-3</v>
      </c>
      <c r="EU382" s="240">
        <f t="shared" ca="1" si="741"/>
        <v>-1.5552043699823105E-3</v>
      </c>
      <c r="EV382" s="240">
        <f t="shared" ca="1" si="742"/>
        <v>5.7794337484955507E-3</v>
      </c>
      <c r="EW382" s="240">
        <f t="shared" ca="1" si="743"/>
        <v>1.161242461106372E-2</v>
      </c>
      <c r="EX382" s="240">
        <f t="shared" ca="1" si="744"/>
        <v>1.442820543013865E-2</v>
      </c>
      <c r="EY382" s="240">
        <f t="shared" ca="1" si="745"/>
        <v>1.3495163088551736E-2</v>
      </c>
      <c r="EZ382" s="240">
        <f t="shared" ca="1" si="746"/>
        <v>9.0557262623400386E-3</v>
      </c>
      <c r="FA382" s="240">
        <f t="shared" ca="1" si="747"/>
        <v>2.2633761432554484E-3</v>
      </c>
      <c r="FB382" s="240">
        <f t="shared" ca="1" si="748"/>
        <v>-5.1170579858752872E-3</v>
      </c>
      <c r="FC382" s="240">
        <f t="shared" ca="1" si="749"/>
        <v>-1.1167947315773656E-2</v>
      </c>
      <c r="FD382" s="240">
        <f t="shared" ca="1" si="750"/>
        <v>-1.4317113367808772E-2</v>
      </c>
      <c r="FE382" s="240">
        <f t="shared" ca="1" si="751"/>
        <v>-1.3746320867344468E-2</v>
      </c>
      <c r="FF382" s="240">
        <f t="shared" ca="1" si="752"/>
        <v>-9.6038765567565462E-3</v>
      </c>
      <c r="FG382" s="240">
        <f t="shared" ca="1" si="753"/>
        <v>-2.9660952451511478E-3</v>
      </c>
      <c r="FH382" s="240">
        <f t="shared" ca="1" si="754"/>
        <v>4.4423547823659003E-3</v>
      </c>
      <c r="FI382" s="240">
        <f t="shared" ca="1" si="755"/>
        <v>1.0696565457203239E-2</v>
      </c>
      <c r="FJ382" s="240">
        <f t="shared" ca="1" si="756"/>
        <v>1.4171530125344816E-2</v>
      </c>
      <c r="FK382" s="240">
        <f t="shared" ca="1" si="757"/>
        <v>1.3964362555132259E-2</v>
      </c>
      <c r="FL382" s="240">
        <f t="shared" ca="1" si="758"/>
        <v>1.012889027134759E-2</v>
      </c>
      <c r="FM382" s="240">
        <f t="shared" ca="1" si="759"/>
        <v>3.6616687638018159E-3</v>
      </c>
      <c r="FN382" s="240">
        <f t="shared" ca="1" si="760"/>
        <v>-3.7569495570812777E-3</v>
      </c>
      <c r="FO382" s="240">
        <f t="shared" ca="1" si="761"/>
        <v>-1.0199414635537939E-2</v>
      </c>
      <c r="FP382" s="240">
        <f t="shared" ca="1" si="762"/>
        <v>-1.3991806425529465E-2</v>
      </c>
      <c r="FQ382" s="240">
        <f t="shared" ca="1" si="763"/>
        <v>-1.4148762870391032E-2</v>
      </c>
      <c r="FR382" s="240">
        <f t="shared" ca="1" si="764"/>
        <v>-1.0629502602088808E-2</v>
      </c>
      <c r="FS382" s="240">
        <f t="shared" ca="1" si="765"/>
        <v>-4.3484210016763846E-3</v>
      </c>
      <c r="FT382" s="240">
        <f t="shared" ca="1" si="766"/>
        <v>3.0624935112437291E-3</v>
      </c>
      <c r="FU382" s="240">
        <f t="shared" ca="1" si="767"/>
        <v>9.6776925306524108E-3</v>
      </c>
      <c r="FV382" s="240">
        <f t="shared" ca="1" si="768"/>
        <v>1.3778375238497511E-2</v>
      </c>
      <c r="FW382" s="240">
        <f t="shared" ca="1" si="769"/>
        <v>1.4299077576609771E-2</v>
      </c>
      <c r="FX382" s="240">
        <f t="shared" ca="1" si="770"/>
        <v>1.1104507530027273E-2</v>
      </c>
      <c r="FY382" s="240">
        <f t="shared" ca="1" si="771"/>
        <v>5.024697512481217E-3</v>
      </c>
      <c r="FZ382" s="240">
        <f t="shared" ca="1" si="772"/>
        <v>-2.3606596502948433E-3</v>
      </c>
      <c r="GA382" s="240">
        <f t="shared" ca="1" si="773"/>
        <v>-9.1326560167947889E-3</v>
      </c>
      <c r="GB382" s="240">
        <f t="shared" ca="1" si="774"/>
        <v>-1.3531750738672875E-2</v>
      </c>
      <c r="GC382" s="240">
        <f t="shared" ca="1" si="775"/>
        <v>-1.4414944552495148E-2</v>
      </c>
      <c r="GD382" s="240">
        <f t="shared" ca="1" si="776"/>
        <v>-1.1552760726685913E-2</v>
      </c>
      <c r="GE382" s="240">
        <f t="shared" ca="1" si="777"/>
        <v>-5.6888690868669581E-3</v>
      </c>
      <c r="GF382" s="240">
        <f t="shared" ca="1" si="778"/>
        <v>1.6531387534790311E-3</v>
      </c>
      <c r="GG382" s="240">
        <f t="shared" ca="1" si="779"/>
        <v>8.5656181346665146E-3</v>
      </c>
      <c r="GH382" s="240">
        <f t="shared" ca="1" si="780"/>
        <v>1.3252527066077394E-2</v>
      </c>
      <c r="GI382" s="240">
        <f t="shared" ca="1" si="781"/>
        <v>1.4496084664353578E-2</v>
      </c>
      <c r="GJ382" s="240">
        <f t="shared" ca="1" si="782"/>
        <v>1.1973182310851638E-2</v>
      </c>
      <c r="GK382" s="240">
        <f t="shared" ca="1" si="783"/>
        <v>6.3393356773363534E-3</v>
      </c>
      <c r="GL382" s="240">
        <f t="shared" ca="1" si="784"/>
        <v>-9.4163530060823505E-4</v>
      </c>
      <c r="GM382" s="240">
        <f t="shared" ca="1" si="785"/>
        <v>-7.9779449281922894E-3</v>
      </c>
      <c r="GN382" s="240">
        <f t="shared" ca="1" si="786"/>
        <v>-1.2941376894995547E-2</v>
      </c>
      <c r="GO382" s="240">
        <f t="shared" ca="1" si="787"/>
        <v>-1.454230243854852E-2</v>
      </c>
      <c r="GP382" s="240">
        <f t="shared" ca="1" si="788"/>
        <v>-1.2364759450103608E-2</v>
      </c>
      <c r="GQ382" s="240">
        <f t="shared" ca="1" si="789"/>
        <v>-6.9745302528988204E-3</v>
      </c>
      <c r="GR382" s="240">
        <f t="shared" ca="1" si="790"/>
        <v>2.278633658207626E-4</v>
      </c>
      <c r="GS382" s="240">
        <f t="shared" ca="1" si="791"/>
        <v>7.3710521536007791E-3</v>
      </c>
      <c r="GT382" s="240">
        <f t="shared" ca="1" si="792"/>
        <v>1.259904981344283E-2</v>
      </c>
      <c r="GU382" s="240">
        <f t="shared" ca="1" si="793"/>
        <v>1.4553486532413739E-2</v>
      </c>
      <c r="GV382" s="240">
        <f t="shared" ca="1" si="794"/>
        <v>1.272654880081526E-2</v>
      </c>
      <c r="GW382" s="240">
        <f t="shared" ca="1" si="795"/>
        <v>7.5929225741853523E-3</v>
      </c>
      <c r="GX382" s="240">
        <f t="shared" ca="1" si="796"/>
        <v>4.8645751177324101E-4</v>
      </c>
      <c r="GY382" s="240">
        <f t="shared" ca="1" si="797"/>
        <v>-6.7464018687431555E-3</v>
      </c>
      <c r="GZ382" s="240">
        <f t="shared" ca="1" si="798"/>
        <v>-1.2226370517343096E-2</v>
      </c>
      <c r="HA382" s="240">
        <f t="shared" ca="1" si="799"/>
        <v>-1.4529610002487507E-2</v>
      </c>
      <c r="HB382" s="240">
        <f t="shared" ca="1" si="800"/>
        <v>-1.3057678780751725E-2</v>
      </c>
      <c r="HC382" s="240">
        <f t="shared" ca="1" si="801"/>
        <v>-8.1930228799291984E-3</v>
      </c>
      <c r="HD382" s="240">
        <f t="shared" ca="1" si="802"/>
        <v>-1.1996064706129416E-3</v>
      </c>
      <c r="HE382" s="240">
        <f t="shared" ca="1" si="803"/>
        <v>6.1054989108687129E-3</v>
      </c>
      <c r="HF382" s="240">
        <f t="shared" ca="1" si="804"/>
        <v>1.1824236823763504E-2</v>
      </c>
      <c r="HG382" s="240">
        <f t="shared" ca="1" si="805"/>
        <v>1.4470730369421746E-2</v>
      </c>
      <c r="HH382" s="240">
        <f t="shared" ca="1" si="806"/>
        <v>1.3357351668787773E-2</v>
      </c>
      <c r="HI382" s="240">
        <f t="shared" ca="1" si="807"/>
        <v>8.7733854759310809E-3</v>
      </c>
      <c r="HJ382" s="240">
        <f t="shared" ca="1" si="808"/>
        <v>1.9098654723918194E-3</v>
      </c>
      <c r="HK382" s="240">
        <f t="shared" ca="1" si="809"/>
        <v>-5.4498872713394427E-3</v>
      </c>
      <c r="HL382" s="240">
        <f t="shared" ca="1" si="810"/>
        <v>-1.1393617507994638E-2</v>
      </c>
      <c r="HM382" s="240">
        <f t="shared" ca="1" si="811"/>
        <v>-1.4376989479409762E-2</v>
      </c>
      <c r="HN382" s="240">
        <f t="shared" ca="1" si="812"/>
        <v>-1.3624845526687883E-2</v>
      </c>
      <c r="HO382" s="240">
        <f t="shared" ca="1" si="813"/>
        <v>-9.3326122178638039E-3</v>
      </c>
      <c r="HP382" s="240">
        <f t="shared" ca="1" si="814"/>
        <v>-2.6155234409632475E-3</v>
      </c>
      <c r="HQ382" s="240">
        <f t="shared" ca="1" si="815"/>
        <v>4.7811463760197683E-3</v>
      </c>
      <c r="HR382" s="240">
        <f t="shared" ca="1" si="816"/>
        <v>1.0935549969685978E-2</v>
      </c>
      <c r="HS382" s="240">
        <f t="shared" ca="1" si="817"/>
        <v>1.4248613162466327E-2</v>
      </c>
      <c r="HT382" s="240">
        <f t="shared" ca="1" si="818"/>
        <v>1.3859515938318613E-2</v>
      </c>
      <c r="HU382" s="240">
        <f t="shared" ca="1" si="819"/>
        <v>9.8693558795234088E-3</v>
      </c>
      <c r="HV382" s="240">
        <f t="shared" ca="1" si="820"/>
        <v>3.3148803844725979E-3</v>
      </c>
      <c r="HW382" s="240">
        <f t="shared" ca="1" si="821"/>
        <v>-4.1008872803012979E-3</v>
      </c>
      <c r="HX382" s="240">
        <f t="shared" ca="1" si="822"/>
        <v>-1.0451137733659294E-2</v>
      </c>
      <c r="HY382" s="240">
        <f t="shared" ca="1" si="823"/>
        <v>-1.4085910688383448E-2</v>
      </c>
      <c r="HZ382" s="240">
        <f t="shared" ca="1" si="824"/>
        <v>-1.406079756210378E-2</v>
      </c>
      <c r="IA382" s="240">
        <f t="shared" ca="1" si="825"/>
        <v>-1.0382323398415758E-2</v>
      </c>
      <c r="IB382" s="240">
        <f t="shared" ca="1" si="826"/>
        <v>-4.0062514907865214E-3</v>
      </c>
      <c r="IC382" s="240">
        <f t="shared" ca="1" si="827"/>
        <v>3.4107487879292786E-3</v>
      </c>
      <c r="ID382" s="240">
        <f t="shared" ca="1" si="828"/>
        <v>9.9415477914208232E-3</v>
      </c>
      <c r="IE382" s="240">
        <f t="shared" ca="1" si="829"/>
        <v>1.7729808156536166E-2</v>
      </c>
      <c r="IF382" s="240">
        <f t="shared" ca="1" si="830"/>
        <v>1.4228205492981429E-2</v>
      </c>
      <c r="IG382" s="240">
        <f t="shared" ca="1" si="831"/>
        <v>1.0870278990857195E-2</v>
      </c>
      <c r="IH382" s="240">
        <f t="shared" ca="1" si="832"/>
        <v>4.6879711863529547E-3</v>
      </c>
      <c r="II382" s="240">
        <f t="shared" ca="1" si="833"/>
        <v>-2.7123935029808267E-3</v>
      </c>
      <c r="IJ382" s="240">
        <f t="shared" ca="1" si="834"/>
        <v>-9.4080077897759299E-3</v>
      </c>
      <c r="IK382" s="240">
        <f t="shared" ca="1" si="835"/>
        <v>-1.3659176877285909E-2</v>
      </c>
      <c r="IL382" s="240">
        <f t="shared" ca="1" si="836"/>
        <v>-1.4361336430582867E-2</v>
      </c>
      <c r="IM382" s="240">
        <f t="shared" ca="1" si="837"/>
        <v>-1.1332047129085669E-2</v>
      </c>
      <c r="IN382" s="240">
        <f t="shared" ca="1" si="838"/>
        <v>-5.358397148713682E-3</v>
      </c>
      <c r="IO382" s="240">
        <f t="shared" ca="1" si="839"/>
        <v>2.0075038245062869E-3</v>
      </c>
      <c r="IP382" s="240">
        <f t="shared" ca="1" si="840"/>
        <v>8.8518030733213075E-3</v>
      </c>
      <c r="IQ382" s="240">
        <f t="shared" ca="1" si="841"/>
        <v>1.3396173579399696E-2</v>
      </c>
      <c r="IR382" s="240">
        <f t="shared" ca="1" si="842"/>
        <v>1.4459869650818524E-2</v>
      </c>
      <c r="IS382" s="240">
        <f t="shared" ca="1" si="843"/>
        <v>1.176651537321007E-2</v>
      </c>
      <c r="IT382" s="240">
        <f t="shared" ca="1" si="844"/>
        <v>6.0159142630029994E-3</v>
      </c>
      <c r="IU382" s="240">
        <f t="shared" ca="1" si="845"/>
        <v>-1.2977778934817391E-3</v>
      </c>
      <c r="IV382" s="240">
        <f t="shared" ca="1" si="846"/>
        <v>-8.274273587936502E-3</v>
      </c>
      <c r="IW382" s="240">
        <f t="shared" ca="1" si="847"/>
        <v>-1.3100897725994482E-2</v>
      </c>
      <c r="IX382" s="240">
        <f t="shared" ca="1" si="848"/>
        <v>-1.4523567778530347E-2</v>
      </c>
      <c r="IY382" s="240">
        <f t="shared" ca="1" si="849"/>
        <v>-1.2172637051175383E-2</v>
      </c>
      <c r="IZ382" s="240">
        <f t="shared" ca="1" si="850"/>
        <v>-6.6589385129007007E-3</v>
      </c>
      <c r="JA382" s="240">
        <f t="shared" ca="1" si="851"/>
        <v>5.8492550183967054E-4</v>
      </c>
      <c r="JB382" s="240">
        <f t="shared" ca="1" si="852"/>
        <v>7.6768106527379245E-3</v>
      </c>
    </row>
    <row r="383" spans="2:262">
      <c r="B383" s="248">
        <v>22</v>
      </c>
      <c r="C383" s="247">
        <f t="shared" si="853"/>
        <v>4.2968750000000011E-4</v>
      </c>
      <c r="D383" s="244">
        <f t="shared" ca="1" si="597"/>
        <v>80.212412655767238</v>
      </c>
      <c r="E383" s="243">
        <f ca="1">AB361</f>
        <v>0.21241265576723811</v>
      </c>
      <c r="F383" s="242">
        <v>22</v>
      </c>
      <c r="G383" s="240">
        <f t="shared" ca="1" si="854"/>
        <v>-1.9254171057292973E-3</v>
      </c>
      <c r="H383" s="240">
        <f t="shared" ca="1" si="598"/>
        <v>-2.2113457054488803E-3</v>
      </c>
      <c r="I383" s="240">
        <f t="shared" ca="1" si="599"/>
        <v>-1.8680518506001811E-3</v>
      </c>
      <c r="J383" s="240">
        <f t="shared" ca="1" si="600"/>
        <v>-9.9321732899857861E-4</v>
      </c>
      <c r="K383" s="240">
        <f t="shared" ca="1" si="601"/>
        <v>1.6423001253991379E-4</v>
      </c>
      <c r="L383" s="240">
        <f t="shared" ca="1" si="602"/>
        <v>1.2749468897509536E-3</v>
      </c>
      <c r="M383" s="240">
        <f t="shared" ca="1" si="603"/>
        <v>2.0228868346005976E-3</v>
      </c>
      <c r="N383" s="240">
        <f t="shared" ca="1" si="604"/>
        <v>2.1952289359086878E-3</v>
      </c>
      <c r="O383" s="240">
        <f t="shared" ca="1" si="605"/>
        <v>1.7429344930580733E-3</v>
      </c>
      <c r="P383" s="240">
        <f t="shared" ca="1" si="606"/>
        <v>7.9470062419577207E-4</v>
      </c>
      <c r="Q383" s="240">
        <f t="shared" ca="1" si="607"/>
        <v>-3.7965956954249668E-4</v>
      </c>
      <c r="R383" s="240">
        <f t="shared" ca="1" si="608"/>
        <v>-1.4459903739097468E-3</v>
      </c>
      <c r="S383" s="240">
        <f t="shared" ca="1" si="609"/>
        <v>-2.100875057432265E-3</v>
      </c>
      <c r="T383" s="240">
        <f t="shared" ca="1" si="610"/>
        <v>-2.1579709116814902E-3</v>
      </c>
      <c r="U383" s="241">
        <f t="shared" ca="1" si="611"/>
        <v>-1.601031723562904E-3</v>
      </c>
      <c r="V383" s="240">
        <f t="shared" ca="1" si="612"/>
        <v>-5.8853051795440894E-4</v>
      </c>
      <c r="W383" s="240">
        <f t="shared" ca="1" si="613"/>
        <v>5.914327973473531E-4</v>
      </c>
      <c r="X383" s="240">
        <f t="shared" ca="1" si="614"/>
        <v>1.6031081803090448E-3</v>
      </c>
      <c r="Y383" s="240">
        <f t="shared" ca="1" si="615"/>
        <v>2.1586307050057317E-3</v>
      </c>
      <c r="Z383" s="240">
        <f t="shared" ca="1" si="616"/>
        <v>2.0999304479079029E-3</v>
      </c>
      <c r="AA383" s="240">
        <f t="shared" ca="1" si="617"/>
        <v>1.4437101433568569E-3</v>
      </c>
      <c r="AB383" s="240">
        <f t="shared" ca="1" si="618"/>
        <v>3.7669254110163808E-4</v>
      </c>
      <c r="AC383" s="240">
        <f t="shared" ca="1" si="619"/>
        <v>-7.9751020400370019E-4</v>
      </c>
      <c r="AD383" s="240">
        <f t="shared" ca="1" si="620"/>
        <v>-1.7447871785838923E-3</v>
      </c>
      <c r="AE383" s="240">
        <f t="shared" ca="1" si="621"/>
        <v>-2.1955975588624169E-3</v>
      </c>
      <c r="AF383" s="240">
        <f t="shared" ca="1" si="622"/>
        <v>-2.0216665059822106E-3</v>
      </c>
      <c r="AG383" s="240">
        <f t="shared" ca="1" si="623"/>
        <v>-1.2724848452580399E-3</v>
      </c>
      <c r="AH383" s="240">
        <f t="shared" ca="1" si="624"/>
        <v>-1.6122680915696874E-4</v>
      </c>
      <c r="AI383" s="240">
        <f t="shared" ca="1" si="625"/>
        <v>9.9590715143206771E-4</v>
      </c>
      <c r="AJ383" s="240">
        <f t="shared" ca="1" si="626"/>
        <v>1.8696629225312847E-3</v>
      </c>
      <c r="AK383" s="240">
        <f t="shared" ca="1" si="627"/>
        <v>2.211419607991543E-3</v>
      </c>
      <c r="AL383" s="240">
        <f t="shared" ca="1" si="628"/>
        <v>1.9239328104485806E-3</v>
      </c>
      <c r="AM383" s="240">
        <f t="shared" ca="1" si="629"/>
        <v>1.0890048224884135E-3</v>
      </c>
      <c r="AN383" s="240">
        <f t="shared" ca="1" si="630"/>
        <v>-5.5791625095420977E-5</v>
      </c>
      <c r="AO383" s="240">
        <f t="shared" ca="1" si="631"/>
        <v>-1.1847129685739169E-3</v>
      </c>
      <c r="AP383" s="240">
        <f t="shared" ca="1" si="632"/>
        <v>-1.9765327904729827E-3</v>
      </c>
      <c r="AQ383" s="240">
        <f t="shared" ca="1" si="633"/>
        <v>-2.2059444774107837E-3</v>
      </c>
      <c r="AR383" s="240">
        <f t="shared" ca="1" si="634"/>
        <v>-1.807670590221674E-3</v>
      </c>
      <c r="AS383" s="240">
        <f t="shared" ca="1" si="635"/>
        <v>-8.950370879676322E-4</v>
      </c>
      <c r="AT383" s="240">
        <f t="shared" ca="1" si="636"/>
        <v>2.722727554993373E-4</v>
      </c>
      <c r="AU383" s="240">
        <f t="shared" ca="1" si="637"/>
        <v>1.3621093521984132E-3</v>
      </c>
      <c r="AV383" s="240">
        <f t="shared" ca="1" si="638"/>
        <v>2.0643675671596948E-3</v>
      </c>
      <c r="AW383" s="240">
        <f t="shared" ca="1" si="639"/>
        <v>2.1792248956206436E-3</v>
      </c>
      <c r="AX383" s="240">
        <f t="shared" ca="1" si="640"/>
        <v>1.6739995140376707E-3</v>
      </c>
      <c r="AY383" s="240">
        <f t="shared" ca="1" si="641"/>
        <v>6.9244965701268084E-4</v>
      </c>
      <c r="AZ383" s="240">
        <f t="shared" ca="1" si="642"/>
        <v>-4.8613175042836669E-4</v>
      </c>
      <c r="BA383" s="240">
        <f t="shared" ca="1" si="643"/>
        <v>-1.5263878781565253E-3</v>
      </c>
      <c r="BB383" s="240">
        <f t="shared" ca="1" si="644"/>
        <v>-2.1323213556765554E-3</v>
      </c>
      <c r="BC383" s="240">
        <f t="shared" ca="1" si="645"/>
        <v>-2.1315181868001702E-3</v>
      </c>
      <c r="BD383" s="240">
        <f t="shared" ca="1" si="646"/>
        <v>-1.5242069074322654E-3</v>
      </c>
      <c r="BE383" s="240">
        <f t="shared" ca="1" si="647"/>
        <v>-4.8319355732921049E-4</v>
      </c>
      <c r="BF383" s="240">
        <f t="shared" ca="1" si="648"/>
        <v>6.9530903085412445E-4</v>
      </c>
      <c r="BG383" s="240">
        <f t="shared" ca="1" si="649"/>
        <v>1.6759664544394991E-3</v>
      </c>
      <c r="BH383" s="240">
        <f t="shared" ca="1" si="650"/>
        <v>2.1797397238928276E-3</v>
      </c>
      <c r="BI383" s="240">
        <f t="shared" ca="1" si="651"/>
        <v>2.063283792634445E-3</v>
      </c>
      <c r="BJ383" s="240">
        <f t="shared" ca="1" si="652"/>
        <v>1.3597353550920364E-3</v>
      </c>
      <c r="BK383" s="240">
        <f t="shared" ca="1" si="653"/>
        <v>2.6928403954819269E-4</v>
      </c>
      <c r="BL383" s="240">
        <f t="shared" ca="1" si="654"/>
        <v>-8.9779010521817725E-4</v>
      </c>
      <c r="BM383" s="240">
        <f t="shared" ca="1" si="655"/>
        <v>-1.8094045575897629E-3</v>
      </c>
      <c r="BN383" s="240">
        <f t="shared" ca="1" si="656"/>
        <v>-2.2061660070010723E-3</v>
      </c>
      <c r="BO383" s="240">
        <f t="shared" ca="1" si="657"/>
        <v>-1.9751788476399979E-3</v>
      </c>
      <c r="BP383" s="240">
        <f t="shared" ca="1" si="658"/>
        <v>-1.1821688079753166E-3</v>
      </c>
      <c r="BQ383" s="240">
        <f t="shared" ca="1" si="659"/>
        <v>-5.2781169260696071E-5</v>
      </c>
      <c r="BR383" s="240">
        <f t="shared" ca="1" si="660"/>
        <v>1.0916249700869847E-3</v>
      </c>
      <c r="BS383" s="240">
        <f t="shared" ca="1" si="661"/>
        <v>1.9254171057292921E-3</v>
      </c>
      <c r="BT383" s="240">
        <f t="shared" ca="1" si="662"/>
        <v>2.2113457054488803E-3</v>
      </c>
      <c r="BU383" s="240">
        <f t="shared" ca="1" si="663"/>
        <v>1.868051850600187E-3</v>
      </c>
      <c r="BV383" s="240">
        <f t="shared" ca="1" si="664"/>
        <v>9.9321732899858815E-4</v>
      </c>
      <c r="BW383" s="240">
        <f t="shared" ca="1" si="665"/>
        <v>-1.6423001253990305E-4</v>
      </c>
      <c r="BX383" s="240">
        <f t="shared" ca="1" si="666"/>
        <v>-1.2749468897509447E-3</v>
      </c>
      <c r="BY383" s="240">
        <f t="shared" ca="1" si="667"/>
        <v>-2.0228868346005933E-3</v>
      </c>
      <c r="BZ383" s="240">
        <f t="shared" ca="1" si="668"/>
        <v>-2.1952289359086891E-3</v>
      </c>
      <c r="CA383" s="240">
        <f t="shared" ca="1" si="669"/>
        <v>-1.7429344930580798E-3</v>
      </c>
      <c r="CB383" s="240">
        <f t="shared" ca="1" si="670"/>
        <v>-7.9470062419578205E-4</v>
      </c>
      <c r="CC383" s="240">
        <f t="shared" ca="1" si="671"/>
        <v>3.7965956954248595E-4</v>
      </c>
      <c r="CD383" s="240">
        <f t="shared" ca="1" si="672"/>
        <v>1.4459903739097385E-3</v>
      </c>
      <c r="CE383" s="240">
        <f t="shared" ca="1" si="673"/>
        <v>2.1008750574322615E-3</v>
      </c>
      <c r="CF383" s="240">
        <f t="shared" ca="1" si="674"/>
        <v>2.1579709116814924E-3</v>
      </c>
      <c r="CG383" s="240">
        <f t="shared" ca="1" si="675"/>
        <v>1.6010317235629113E-3</v>
      </c>
      <c r="CH383" s="240">
        <f t="shared" ca="1" si="676"/>
        <v>5.8853051795441946E-4</v>
      </c>
      <c r="CI383" s="240">
        <f t="shared" ca="1" si="677"/>
        <v>-5.9143279734734269E-4</v>
      </c>
      <c r="CJ383" s="240">
        <f t="shared" ca="1" si="678"/>
        <v>-1.603108180309037E-3</v>
      </c>
      <c r="CK383" s="240">
        <f t="shared" ca="1" si="679"/>
        <v>-2.1586307050057291E-3</v>
      </c>
      <c r="CL383" s="240">
        <f t="shared" ca="1" si="680"/>
        <v>-2.0999304479079064E-3</v>
      </c>
      <c r="CM383" s="240">
        <f t="shared" ca="1" si="681"/>
        <v>-1.443710143356865E-3</v>
      </c>
      <c r="CN383" s="240">
        <f t="shared" ca="1" si="682"/>
        <v>-3.7669254110164882E-4</v>
      </c>
      <c r="CO383" s="240">
        <f t="shared" ca="1" si="683"/>
        <v>7.9751020400369E-4</v>
      </c>
      <c r="CP383" s="240">
        <f t="shared" ca="1" si="684"/>
        <v>1.7447871785838858E-3</v>
      </c>
      <c r="CQ383" s="240">
        <f t="shared" ca="1" si="685"/>
        <v>2.1955975588624156E-3</v>
      </c>
      <c r="CR383" s="240">
        <f t="shared" ca="1" si="686"/>
        <v>2.021666505982215E-3</v>
      </c>
      <c r="CS383" s="240">
        <f t="shared" ca="1" si="687"/>
        <v>1.2724848452580486E-3</v>
      </c>
      <c r="CT383" s="240">
        <f t="shared" ca="1" si="688"/>
        <v>1.6122680915697969E-4</v>
      </c>
      <c r="CU383" s="240">
        <f t="shared" ca="1" si="689"/>
        <v>-9.9590715143205795E-4</v>
      </c>
      <c r="CV383" s="240">
        <f t="shared" ca="1" si="690"/>
        <v>-1.8696629225312788E-3</v>
      </c>
      <c r="CW383" s="240">
        <f t="shared" ca="1" si="691"/>
        <v>-2.2114196079915426E-3</v>
      </c>
      <c r="CX383" s="240">
        <f t="shared" ca="1" si="692"/>
        <v>-1.923932810448586E-3</v>
      </c>
      <c r="CY383" s="240">
        <f t="shared" ca="1" si="693"/>
        <v>-1.0890048224884228E-3</v>
      </c>
      <c r="CZ383" s="240">
        <f t="shared" ca="1" si="694"/>
        <v>5.5791625095410135E-5</v>
      </c>
      <c r="DA383" s="240">
        <f t="shared" ca="1" si="695"/>
        <v>1.1847129685739076E-3</v>
      </c>
      <c r="DB383" s="240">
        <f t="shared" ca="1" si="696"/>
        <v>1.9765327904729775E-3</v>
      </c>
      <c r="DC383" s="240">
        <f t="shared" ca="1" si="697"/>
        <v>2.2059444774107846E-3</v>
      </c>
      <c r="DD383" s="240">
        <f t="shared" ca="1" si="698"/>
        <v>1.8076705902216805E-3</v>
      </c>
      <c r="DE383" s="240">
        <f t="shared" ca="1" si="699"/>
        <v>8.9503708796764207E-4</v>
      </c>
      <c r="DF383" s="240">
        <f t="shared" ca="1" si="700"/>
        <v>-2.7227275549932667E-4</v>
      </c>
      <c r="DG383" s="240">
        <f t="shared" ca="1" si="701"/>
        <v>-1.3621093521984046E-3</v>
      </c>
      <c r="DH383" s="240">
        <f t="shared" ca="1" si="702"/>
        <v>-2.0643675671596909E-3</v>
      </c>
      <c r="DI383" s="240">
        <f t="shared" ca="1" si="703"/>
        <v>-2.1792248956206454E-3</v>
      </c>
      <c r="DJ383" s="240">
        <f t="shared" ca="1" si="704"/>
        <v>-1.6739995140376779E-3</v>
      </c>
      <c r="DK383" s="240">
        <f t="shared" ca="1" si="705"/>
        <v>-6.9244965701269103E-4</v>
      </c>
      <c r="DL383" s="240">
        <f t="shared" ca="1" si="706"/>
        <v>4.8613175042835606E-4</v>
      </c>
      <c r="DM383" s="240">
        <f t="shared" ca="1" si="707"/>
        <v>1.5263878781565175E-3</v>
      </c>
      <c r="DN383" s="240">
        <f t="shared" ca="1" si="708"/>
        <v>2.1323213556765528E-3</v>
      </c>
      <c r="DO383" s="240">
        <f t="shared" ca="1" si="709"/>
        <v>2.1315181868001732E-3</v>
      </c>
      <c r="DP383" s="240">
        <f t="shared" ca="1" si="710"/>
        <v>1.5242069074322732E-3</v>
      </c>
      <c r="DQ383" s="240">
        <f t="shared" ca="1" si="711"/>
        <v>4.83193557329221E-4</v>
      </c>
      <c r="DR383" s="240">
        <f t="shared" ca="1" si="712"/>
        <v>-6.9530903085411426E-4</v>
      </c>
      <c r="DS383" s="240">
        <f t="shared" ca="1" si="713"/>
        <v>-1.6759664544394922E-3</v>
      </c>
      <c r="DT383" s="240">
        <f t="shared" ca="1" si="714"/>
        <v>-2.1797397238928259E-3</v>
      </c>
      <c r="DU383" s="240">
        <f t="shared" ca="1" si="715"/>
        <v>-2.0632837926344489E-3</v>
      </c>
      <c r="DV383" s="240">
        <f t="shared" ca="1" si="716"/>
        <v>-1.3597353550920451E-3</v>
      </c>
      <c r="DW383" s="240">
        <f t="shared" ca="1" si="717"/>
        <v>-2.6928403954820364E-4</v>
      </c>
      <c r="DX383" s="240">
        <f t="shared" ca="1" si="718"/>
        <v>8.9779010521816717E-4</v>
      </c>
      <c r="DY383" s="240">
        <f t="shared" ca="1" si="719"/>
        <v>1.8094045575897566E-3</v>
      </c>
      <c r="DZ383" s="240">
        <f t="shared" ca="1" si="720"/>
        <v>2.2061660070010715E-3</v>
      </c>
      <c r="EA383" s="240">
        <f t="shared" ca="1" si="721"/>
        <v>1.9751788476400026E-3</v>
      </c>
      <c r="EB383" s="240">
        <f t="shared" ca="1" si="722"/>
        <v>1.1821688079753259E-3</v>
      </c>
      <c r="EC383" s="240">
        <f t="shared" ca="1" si="723"/>
        <v>5.2781169260707021E-5</v>
      </c>
      <c r="ED383" s="240">
        <f t="shared" ca="1" si="724"/>
        <v>-1.0916249700869752E-3</v>
      </c>
      <c r="EE383" s="240">
        <f t="shared" ca="1" si="725"/>
        <v>-1.9254171057292865E-3</v>
      </c>
      <c r="EF383" s="240">
        <f t="shared" ca="1" si="726"/>
        <v>-2.2113457054488807E-3</v>
      </c>
      <c r="EG383" s="240">
        <f t="shared" ca="1" si="727"/>
        <v>-1.8680518506001928E-3</v>
      </c>
      <c r="EH383" s="240">
        <f t="shared" ca="1" si="728"/>
        <v>-9.9321732899859791E-4</v>
      </c>
      <c r="EI383" s="240">
        <f t="shared" ca="1" si="729"/>
        <v>1.6423001253989232E-4</v>
      </c>
      <c r="EJ383" s="240">
        <f t="shared" ca="1" si="730"/>
        <v>1.274946889750936E-3</v>
      </c>
      <c r="EK383" s="240">
        <f t="shared" ca="1" si="731"/>
        <v>2.0228868346005885E-3</v>
      </c>
      <c r="EL383" s="240">
        <f t="shared" ca="1" si="732"/>
        <v>2.1952289359086904E-3</v>
      </c>
      <c r="EM383" s="240">
        <f t="shared" ca="1" si="733"/>
        <v>1.7429344930580863E-3</v>
      </c>
      <c r="EN383" s="240">
        <f t="shared" ca="1" si="734"/>
        <v>7.9470062419579224E-4</v>
      </c>
      <c r="EO383" s="240">
        <f t="shared" ca="1" si="735"/>
        <v>-3.7965956954247521E-4</v>
      </c>
      <c r="EP383" s="240">
        <f t="shared" ca="1" si="736"/>
        <v>-1.4459903739097303E-3</v>
      </c>
      <c r="EQ383" s="240">
        <f t="shared" ca="1" si="737"/>
        <v>-2.100875057432258E-3</v>
      </c>
      <c r="ER383" s="240">
        <f t="shared" ca="1" si="738"/>
        <v>-2.1579709116814946E-3</v>
      </c>
      <c r="ES383" s="240">
        <f t="shared" ca="1" si="739"/>
        <v>-1.6010317235629189E-3</v>
      </c>
      <c r="ET383" s="240">
        <f t="shared" ca="1" si="740"/>
        <v>-5.8853051795443008E-4</v>
      </c>
      <c r="EU383" s="240">
        <f t="shared" ca="1" si="741"/>
        <v>5.9143279734733217E-4</v>
      </c>
      <c r="EV383" s="240">
        <f t="shared" ca="1" si="742"/>
        <v>1.6031081803090296E-3</v>
      </c>
      <c r="EW383" s="240">
        <f t="shared" ca="1" si="743"/>
        <v>2.1586307050057273E-3</v>
      </c>
      <c r="EX383" s="240">
        <f t="shared" ca="1" si="744"/>
        <v>2.0999304479079094E-3</v>
      </c>
      <c r="EY383" s="240">
        <f t="shared" ca="1" si="745"/>
        <v>1.4437101433568732E-3</v>
      </c>
      <c r="EZ383" s="240">
        <f t="shared" ca="1" si="746"/>
        <v>3.7669254110165933E-4</v>
      </c>
      <c r="FA383" s="240">
        <f t="shared" ca="1" si="747"/>
        <v>-7.9751020400367981E-4</v>
      </c>
      <c r="FB383" s="240">
        <f t="shared" ca="1" si="748"/>
        <v>-1.7447871785838791E-3</v>
      </c>
      <c r="FC383" s="240">
        <f t="shared" ca="1" si="749"/>
        <v>-2.1955975588624143E-3</v>
      </c>
      <c r="FD383" s="240">
        <f t="shared" ca="1" si="750"/>
        <v>-2.0216665059822193E-3</v>
      </c>
      <c r="FE383" s="240">
        <f t="shared" ca="1" si="751"/>
        <v>-1.2724848452580575E-3</v>
      </c>
      <c r="FF383" s="240">
        <f t="shared" ca="1" si="752"/>
        <v>-1.6122680915699053E-4</v>
      </c>
      <c r="FG383" s="240">
        <f t="shared" ca="1" si="753"/>
        <v>9.9590715143204819E-4</v>
      </c>
      <c r="FH383" s="240">
        <f t="shared" ca="1" si="754"/>
        <v>1.869662922531273E-3</v>
      </c>
      <c r="FI383" s="240">
        <f t="shared" ca="1" si="755"/>
        <v>2.2114196079915426E-3</v>
      </c>
      <c r="FJ383" s="240">
        <f t="shared" ca="1" si="756"/>
        <v>1.9239328104485914E-3</v>
      </c>
      <c r="FK383" s="240">
        <f t="shared" ca="1" si="757"/>
        <v>1.0890048224884324E-3</v>
      </c>
      <c r="FL383" s="240">
        <f t="shared" ca="1" si="758"/>
        <v>-5.5791625095399293E-5</v>
      </c>
      <c r="FM383" s="240">
        <f t="shared" ca="1" si="759"/>
        <v>-1.1847129685738985E-3</v>
      </c>
      <c r="FN383" s="240">
        <f t="shared" ca="1" si="760"/>
        <v>-1.9765327904729727E-3</v>
      </c>
      <c r="FO383" s="240">
        <f t="shared" ca="1" si="761"/>
        <v>-2.2059444774107854E-3</v>
      </c>
      <c r="FP383" s="240">
        <f t="shared" ca="1" si="762"/>
        <v>-1.8076705902216866E-3</v>
      </c>
      <c r="FQ383" s="240">
        <f t="shared" ca="1" si="763"/>
        <v>-8.9503708796765183E-4</v>
      </c>
      <c r="FR383" s="240">
        <f t="shared" ca="1" si="764"/>
        <v>2.7227275549931572E-4</v>
      </c>
      <c r="FS383" s="240">
        <f t="shared" ca="1" si="765"/>
        <v>1.3621093521983961E-3</v>
      </c>
      <c r="FT383" s="240">
        <f t="shared" ca="1" si="766"/>
        <v>2.0643675671596869E-3</v>
      </c>
      <c r="FU383" s="240">
        <f t="shared" ca="1" si="767"/>
        <v>2.1792248956206471E-3</v>
      </c>
      <c r="FV383" s="240">
        <f t="shared" ca="1" si="768"/>
        <v>1.6739995140376846E-3</v>
      </c>
      <c r="FW383" s="240">
        <f t="shared" ca="1" si="769"/>
        <v>6.9244965701270133E-4</v>
      </c>
      <c r="FX383" s="240">
        <f t="shared" ca="1" si="770"/>
        <v>-4.8613175042834566E-4</v>
      </c>
      <c r="FY383" s="240">
        <f t="shared" ca="1" si="771"/>
        <v>-1.5263878781565095E-3</v>
      </c>
      <c r="FZ383" s="240">
        <f t="shared" ca="1" si="772"/>
        <v>-2.1323213556765498E-3</v>
      </c>
      <c r="GA383" s="240">
        <f t="shared" ca="1" si="773"/>
        <v>-2.1315181868001762E-3</v>
      </c>
      <c r="GB383" s="240">
        <f t="shared" ca="1" si="774"/>
        <v>-1.524206907432281E-3</v>
      </c>
      <c r="GC383" s="240">
        <f t="shared" ca="1" si="775"/>
        <v>-4.8319355732923152E-4</v>
      </c>
      <c r="GD383" s="240">
        <f t="shared" ca="1" si="776"/>
        <v>6.9530903085410385E-4</v>
      </c>
      <c r="GE383" s="240">
        <f t="shared" ca="1" si="777"/>
        <v>1.6759664544394853E-3</v>
      </c>
      <c r="GF383" s="240">
        <f t="shared" ca="1" si="778"/>
        <v>2.1797397238928241E-3</v>
      </c>
      <c r="GG383" s="240">
        <f t="shared" ca="1" si="779"/>
        <v>2.0632837926344528E-3</v>
      </c>
      <c r="GH383" s="240">
        <f t="shared" ca="1" si="780"/>
        <v>1.3597353550920536E-3</v>
      </c>
      <c r="GI383" s="240">
        <f t="shared" ca="1" si="781"/>
        <v>2.6928403954821416E-4</v>
      </c>
      <c r="GJ383" s="240">
        <f t="shared" ca="1" si="782"/>
        <v>-8.9779010521815741E-4</v>
      </c>
      <c r="GK383" s="240">
        <f t="shared" ca="1" si="783"/>
        <v>-1.8094045575897505E-3</v>
      </c>
      <c r="GL383" s="240">
        <f t="shared" ca="1" si="784"/>
        <v>-2.2061660070010706E-3</v>
      </c>
      <c r="GM383" s="240">
        <f t="shared" ca="1" si="785"/>
        <v>-1.9751788476400074E-3</v>
      </c>
      <c r="GN383" s="240">
        <f t="shared" ca="1" si="786"/>
        <v>-1.182168807975335E-3</v>
      </c>
      <c r="GO383" s="240">
        <f t="shared" ca="1" si="787"/>
        <v>-5.2781169260717755E-5</v>
      </c>
      <c r="GP383" s="240">
        <f t="shared" ca="1" si="788"/>
        <v>1.0916249700869659E-3</v>
      </c>
      <c r="GQ383" s="240">
        <f t="shared" ca="1" si="789"/>
        <v>1.9254171057292812E-3</v>
      </c>
      <c r="GR383" s="240">
        <f t="shared" ca="1" si="790"/>
        <v>2.2113457054488811E-3</v>
      </c>
      <c r="GS383" s="240">
        <f t="shared" ca="1" si="791"/>
        <v>1.8680518506001985E-3</v>
      </c>
      <c r="GT383" s="240">
        <f t="shared" ca="1" si="792"/>
        <v>9.9321732899860767E-4</v>
      </c>
      <c r="GU383" s="240">
        <f t="shared" ca="1" si="793"/>
        <v>-1.6423001253988148E-4</v>
      </c>
      <c r="GV383" s="240">
        <f t="shared" ca="1" si="794"/>
        <v>-1.2749468897509271E-3</v>
      </c>
      <c r="GW383" s="240">
        <f t="shared" ca="1" si="795"/>
        <v>-2.0228868346005842E-3</v>
      </c>
      <c r="GX383" s="240">
        <f t="shared" ca="1" si="796"/>
        <v>-2.1952289359086917E-3</v>
      </c>
      <c r="GY383" s="240">
        <f t="shared" ca="1" si="797"/>
        <v>-1.7429344930580931E-3</v>
      </c>
      <c r="GZ383" s="240">
        <f t="shared" ca="1" si="798"/>
        <v>-7.9470062419580232E-4</v>
      </c>
      <c r="HA383" s="240">
        <f t="shared" ca="1" si="799"/>
        <v>3.7965956954246459E-4</v>
      </c>
      <c r="HB383" s="240">
        <f t="shared" ca="1" si="800"/>
        <v>1.4459903739097223E-3</v>
      </c>
      <c r="HC383" s="240">
        <f t="shared" ca="1" si="801"/>
        <v>2.1008750574322546E-3</v>
      </c>
      <c r="HD383" s="240">
        <f t="shared" ca="1" si="802"/>
        <v>2.1579709116814972E-3</v>
      </c>
      <c r="HE383" s="240">
        <f t="shared" ca="1" si="803"/>
        <v>1.6010317235629265E-3</v>
      </c>
      <c r="HF383" s="240">
        <f t="shared" ca="1" si="804"/>
        <v>5.8853051795444049E-4</v>
      </c>
      <c r="HG383" s="240">
        <f t="shared" ca="1" si="805"/>
        <v>-5.9143279734732177E-4</v>
      </c>
      <c r="HH383" s="240">
        <f t="shared" ca="1" si="806"/>
        <v>-1.6031081803090223E-3</v>
      </c>
      <c r="HI383" s="240">
        <f t="shared" ca="1" si="807"/>
        <v>-2.1586307050057247E-3</v>
      </c>
      <c r="HJ383" s="240">
        <f t="shared" ca="1" si="808"/>
        <v>-2.0999304479079133E-3</v>
      </c>
      <c r="HK383" s="240">
        <f t="shared" ca="1" si="809"/>
        <v>-1.4437101433568817E-3</v>
      </c>
      <c r="HL383" s="240">
        <f t="shared" ca="1" si="810"/>
        <v>-3.7669254110167018E-4</v>
      </c>
      <c r="HM383" s="240">
        <f t="shared" ca="1" si="811"/>
        <v>7.9751020400366983E-4</v>
      </c>
      <c r="HN383" s="240">
        <f t="shared" ca="1" si="812"/>
        <v>1.7447871785838725E-3</v>
      </c>
      <c r="HO383" s="240">
        <f t="shared" ca="1" si="813"/>
        <v>2.1955975588624135E-3</v>
      </c>
      <c r="HP383" s="240">
        <f t="shared" ca="1" si="814"/>
        <v>2.0216665059822241E-3</v>
      </c>
      <c r="HQ383" s="240">
        <f t="shared" ca="1" si="815"/>
        <v>1.2724848452580666E-3</v>
      </c>
      <c r="HR383" s="240">
        <f t="shared" ca="1" si="816"/>
        <v>1.6122680915700148E-4</v>
      </c>
      <c r="HS383" s="240">
        <f t="shared" ca="1" si="817"/>
        <v>-9.9590715143203865E-4</v>
      </c>
      <c r="HT383" s="240">
        <f t="shared" ca="1" si="818"/>
        <v>-1.8696629225312673E-3</v>
      </c>
      <c r="HU383" s="240">
        <f t="shared" ca="1" si="819"/>
        <v>-2.2114196079915422E-3</v>
      </c>
      <c r="HV383" s="240">
        <f t="shared" ca="1" si="820"/>
        <v>-1.9239328104485966E-3</v>
      </c>
      <c r="HW383" s="240">
        <f t="shared" ca="1" si="821"/>
        <v>-1.0890048224884417E-3</v>
      </c>
      <c r="HX383" s="240">
        <f t="shared" ca="1" si="822"/>
        <v>5.5791625095388451E-5</v>
      </c>
      <c r="HY383" s="240">
        <f t="shared" ca="1" si="823"/>
        <v>1.1847129685738894E-3</v>
      </c>
      <c r="HZ383" s="240">
        <f t="shared" ca="1" si="824"/>
        <v>1.9765327904729679E-3</v>
      </c>
      <c r="IA383" s="240">
        <f t="shared" ca="1" si="825"/>
        <v>2.2059444774107863E-3</v>
      </c>
      <c r="IB383" s="240">
        <f t="shared" ca="1" si="826"/>
        <v>1.8076705902216929E-3</v>
      </c>
      <c r="IC383" s="240">
        <f t="shared" ca="1" si="827"/>
        <v>8.9503708796766202E-4</v>
      </c>
      <c r="ID383" s="240">
        <f t="shared" ca="1" si="828"/>
        <v>-2.722727554993051E-4</v>
      </c>
      <c r="IE383" s="240">
        <f t="shared" ca="1" si="829"/>
        <v>-2.7300219933410227E-3</v>
      </c>
      <c r="IF383" s="240">
        <f t="shared" ca="1" si="830"/>
        <v>-2.064367567159683E-3</v>
      </c>
      <c r="IG383" s="240">
        <f t="shared" ca="1" si="831"/>
        <v>-2.1792248956206493E-3</v>
      </c>
      <c r="IH383" s="240">
        <f t="shared" ca="1" si="832"/>
        <v>-1.6739995140376918E-3</v>
      </c>
      <c r="II383" s="240">
        <f t="shared" ca="1" si="833"/>
        <v>-6.9244965701271174E-4</v>
      </c>
      <c r="IJ383" s="240">
        <f t="shared" ca="1" si="834"/>
        <v>4.8613175042833503E-4</v>
      </c>
      <c r="IK383" s="240">
        <f t="shared" ca="1" si="835"/>
        <v>1.5263878781565017E-3</v>
      </c>
      <c r="IL383" s="240">
        <f t="shared" ca="1" si="836"/>
        <v>2.1323213556765468E-3</v>
      </c>
      <c r="IM383" s="240">
        <f t="shared" ca="1" si="837"/>
        <v>2.1315181868001788E-3</v>
      </c>
      <c r="IN383" s="240">
        <f t="shared" ca="1" si="838"/>
        <v>1.5242069074322888E-3</v>
      </c>
      <c r="IO383" s="240">
        <f t="shared" ca="1" si="839"/>
        <v>4.8319355732924236E-4</v>
      </c>
      <c r="IP383" s="240">
        <f t="shared" ca="1" si="840"/>
        <v>-6.9530903085409366E-4</v>
      </c>
      <c r="IQ383" s="240">
        <f t="shared" ca="1" si="841"/>
        <v>-1.6759664544394781E-3</v>
      </c>
      <c r="IR383" s="240">
        <f t="shared" ca="1" si="842"/>
        <v>-2.1797397238928224E-3</v>
      </c>
      <c r="IS383" s="240">
        <f t="shared" ca="1" si="843"/>
        <v>-2.0632837926344567E-3</v>
      </c>
      <c r="IT383" s="240">
        <f t="shared" ca="1" si="844"/>
        <v>-1.359735355092062E-3</v>
      </c>
      <c r="IU383" s="240">
        <f t="shared" ca="1" si="845"/>
        <v>-2.6928403954822521E-4</v>
      </c>
      <c r="IV383" s="240">
        <f t="shared" ca="1" si="846"/>
        <v>8.9779010521814733E-4</v>
      </c>
      <c r="IW383" s="240">
        <f t="shared" ca="1" si="847"/>
        <v>1.8094045575897443E-3</v>
      </c>
      <c r="IX383" s="240">
        <f t="shared" ca="1" si="848"/>
        <v>2.2061660070010697E-3</v>
      </c>
      <c r="IY383" s="240">
        <f t="shared" ca="1" si="849"/>
        <v>1.9751788476400122E-3</v>
      </c>
      <c r="IZ383" s="240">
        <f t="shared" ca="1" si="850"/>
        <v>1.1821688079753441E-3</v>
      </c>
      <c r="JA383" s="240">
        <f t="shared" ca="1" si="851"/>
        <v>5.2781169260728597E-5</v>
      </c>
      <c r="JB383" s="240">
        <f t="shared" ca="1" si="852"/>
        <v>-1.0916249700869563E-3</v>
      </c>
    </row>
    <row r="384" spans="2:262">
      <c r="B384" s="248">
        <v>23</v>
      </c>
      <c r="C384" s="247">
        <f t="shared" si="853"/>
        <v>4.4921875000000013E-4</v>
      </c>
      <c r="D384" s="244">
        <f t="shared" ca="1" si="597"/>
        <v>80.212567512127819</v>
      </c>
      <c r="E384" s="243">
        <f ca="1">AC361</f>
        <v>0.21256751212781919</v>
      </c>
      <c r="F384" s="242">
        <v>23</v>
      </c>
      <c r="G384" s="240">
        <f t="shared" ca="1" si="854"/>
        <v>-1.4272713442746797E-2</v>
      </c>
      <c r="H384" s="240">
        <f t="shared" ca="1" si="598"/>
        <v>-1.6449416609064307E-2</v>
      </c>
      <c r="I384" s="240">
        <f t="shared" ca="1" si="599"/>
        <v>-1.3521983094144653E-2</v>
      </c>
      <c r="J384" s="240">
        <f t="shared" ca="1" si="600"/>
        <v>-6.3987746436044496E-3</v>
      </c>
      <c r="K384" s="240">
        <f t="shared" ca="1" si="601"/>
        <v>2.7099279523873669E-3</v>
      </c>
      <c r="L384" s="240">
        <f t="shared" ca="1" si="602"/>
        <v>1.0977759227893066E-2</v>
      </c>
      <c r="M384" s="240">
        <f t="shared" ca="1" si="603"/>
        <v>1.5839270091889283E-2</v>
      </c>
      <c r="N384" s="240">
        <f t="shared" ca="1" si="604"/>
        <v>1.5785968388278372E-2</v>
      </c>
      <c r="O384" s="240">
        <f t="shared" ca="1" si="605"/>
        <v>1.0834393255623027E-2</v>
      </c>
      <c r="P384" s="240">
        <f t="shared" ca="1" si="606"/>
        <v>2.5209831503826214E-3</v>
      </c>
      <c r="Q384" s="240">
        <f t="shared" ca="1" si="607"/>
        <v>-6.5746700505526345E-3</v>
      </c>
      <c r="R384" s="240">
        <f t="shared" ca="1" si="608"/>
        <v>-1.3630250015482362E-2</v>
      </c>
      <c r="S384" s="240">
        <f t="shared" ca="1" si="609"/>
        <v>-1.6456460591097649E-2</v>
      </c>
      <c r="T384" s="240">
        <f t="shared" ca="1" si="610"/>
        <v>-1.4176348788077945E-2</v>
      </c>
      <c r="U384" s="241">
        <f t="shared" ca="1" si="611"/>
        <v>-7.4974170405643983E-3</v>
      </c>
      <c r="V384" s="240">
        <f t="shared" ca="1" si="612"/>
        <v>1.5079097543084889E-3</v>
      </c>
      <c r="W384" s="240">
        <f t="shared" ca="1" si="613"/>
        <v>1.0045342904569069E-2</v>
      </c>
      <c r="X384" s="240">
        <f t="shared" ca="1" si="614"/>
        <v>1.5465777779853545E-2</v>
      </c>
      <c r="Y384" s="240">
        <f t="shared" ca="1" si="615"/>
        <v>1.6087292088768877E-2</v>
      </c>
      <c r="Z384" s="240">
        <f t="shared" ca="1" si="616"/>
        <v>1.1717034372966046E-2</v>
      </c>
      <c r="AA384" s="240">
        <f t="shared" ca="1" si="617"/>
        <v>3.7110644395385688E-3</v>
      </c>
      <c r="AB384" s="240">
        <f t="shared" ca="1" si="618"/>
        <v>-5.4464223277348889E-3</v>
      </c>
      <c r="AC384" s="240">
        <f t="shared" ca="1" si="619"/>
        <v>-1.2913923082423453E-2</v>
      </c>
      <c r="AD384" s="240">
        <f t="shared" ca="1" si="620"/>
        <v>-1.6374325587356981E-2</v>
      </c>
      <c r="AE384" s="240">
        <f t="shared" ca="1" si="621"/>
        <v>-1.4753891619652649E-2</v>
      </c>
      <c r="AF384" s="240">
        <f t="shared" ca="1" si="622"/>
        <v>-8.5554302849856385E-3</v>
      </c>
      <c r="AG384" s="240">
        <f t="shared" ca="1" si="623"/>
        <v>2.9772006262175545E-4</v>
      </c>
      <c r="AH384" s="240">
        <f t="shared" ca="1" si="624"/>
        <v>9.0584899976903777E-3</v>
      </c>
      <c r="AI384" s="240">
        <f t="shared" ca="1" si="625"/>
        <v>1.5008475078033278E-2</v>
      </c>
      <c r="AJ384" s="240">
        <f t="shared" ca="1" si="626"/>
        <v>1.6301437359585221E-2</v>
      </c>
      <c r="AK384" s="240">
        <f t="shared" ca="1" si="627"/>
        <v>1.2536179865847392E-2</v>
      </c>
      <c r="AL384" s="240">
        <f t="shared" ca="1" si="628"/>
        <v>4.8810351489603282E-3</v>
      </c>
      <c r="AM384" s="240">
        <f t="shared" ca="1" si="629"/>
        <v>-4.2886599704308505E-3</v>
      </c>
      <c r="AN384" s="240">
        <f t="shared" ca="1" si="630"/>
        <v>-1.2127614481284785E-2</v>
      </c>
      <c r="AO384" s="240">
        <f t="shared" ca="1" si="631"/>
        <v>-1.6203456694543962E-2</v>
      </c>
      <c r="AP384" s="240">
        <f t="shared" ca="1" si="632"/>
        <v>-1.5251481834224635E-2</v>
      </c>
      <c r="AQ384" s="240">
        <f t="shared" ca="1" si="633"/>
        <v>-9.5670809114277028E-3</v>
      </c>
      <c r="AR384" s="240">
        <f t="shared" ca="1" si="634"/>
        <v>-9.1408299987954297E-4</v>
      </c>
      <c r="AS384" s="240">
        <f t="shared" ca="1" si="635"/>
        <v>8.0225483486628963E-3</v>
      </c>
      <c r="AT384" s="240">
        <f t="shared" ca="1" si="636"/>
        <v>1.4469840149391549E-2</v>
      </c>
      <c r="AU384" s="240">
        <f t="shared" ca="1" si="637"/>
        <v>1.6427243728950724E-2</v>
      </c>
      <c r="AV384" s="240">
        <f t="shared" ca="1" si="638"/>
        <v>1.3287390713868264E-2</v>
      </c>
      <c r="AW384" s="240">
        <f t="shared" ca="1" si="639"/>
        <v>6.0245551060041976E-3</v>
      </c>
      <c r="AX384" s="240">
        <f t="shared" ca="1" si="640"/>
        <v>-3.1076569931663108E-3</v>
      </c>
      <c r="AY384" s="240">
        <f t="shared" ca="1" si="641"/>
        <v>-1.1275585286503728E-2</v>
      </c>
      <c r="AZ384" s="240">
        <f t="shared" ca="1" si="642"/>
        <v>-1.5944779865993273E-2</v>
      </c>
      <c r="BA384" s="240">
        <f t="shared" ca="1" si="643"/>
        <v>-1.5666422947308616E-2</v>
      </c>
      <c r="BB384" s="240">
        <f t="shared" ca="1" si="644"/>
        <v>-1.0526886697493715E-2</v>
      </c>
      <c r="BC384" s="240">
        <f t="shared" ca="1" si="645"/>
        <v>-2.1209325674059762E-3</v>
      </c>
      <c r="BD384" s="240">
        <f t="shared" ca="1" si="646"/>
        <v>6.9431318150394074E-3</v>
      </c>
      <c r="BE384" s="240">
        <f t="shared" ca="1" si="647"/>
        <v>1.3852791903275409E-2</v>
      </c>
      <c r="BF384" s="240">
        <f t="shared" ca="1" si="648"/>
        <v>1.6464029441249618E-2</v>
      </c>
      <c r="BG384" s="240">
        <f t="shared" ca="1" si="649"/>
        <v>1.3966596040356345E-2</v>
      </c>
      <c r="BH384" s="240">
        <f t="shared" ca="1" si="650"/>
        <v>7.1354274769453944E-3</v>
      </c>
      <c r="BI384" s="240">
        <f t="shared" ca="1" si="651"/>
        <v>-1.9098133534002594E-3</v>
      </c>
      <c r="BJ384" s="240">
        <f t="shared" ca="1" si="652"/>
        <v>-1.0362452718108858E-2</v>
      </c>
      <c r="BK384" s="240">
        <f t="shared" ca="1" si="653"/>
        <v>-1.5599696893851286E-2</v>
      </c>
      <c r="BL384" s="240">
        <f t="shared" ca="1" si="654"/>
        <v>-1.5996466357061208E-2</v>
      </c>
      <c r="BM384" s="240">
        <f t="shared" ca="1" si="655"/>
        <v>-1.1429646372469017E-2</v>
      </c>
      <c r="BN384" s="240">
        <f t="shared" ca="1" si="656"/>
        <v>-3.3162886175865415E-3</v>
      </c>
      <c r="BO384" s="240">
        <f t="shared" ca="1" si="657"/>
        <v>5.8260898485390893E-3</v>
      </c>
      <c r="BP384" s="240">
        <f t="shared" ca="1" si="658"/>
        <v>1.3160674177593276E-2</v>
      </c>
      <c r="BQ384" s="240">
        <f t="shared" ca="1" si="659"/>
        <v>1.6411595151519739E-2</v>
      </c>
      <c r="BR384" s="240">
        <f t="shared" ca="1" si="660"/>
        <v>1.4570115172799264E-2</v>
      </c>
      <c r="BS384" s="240">
        <f t="shared" ca="1" si="661"/>
        <v>8.2076323481568431E-3</v>
      </c>
      <c r="BT384" s="240">
        <f t="shared" ca="1" si="662"/>
        <v>-7.0162026960090152E-4</v>
      </c>
      <c r="BU384" s="240">
        <f t="shared" ca="1" si="663"/>
        <v>-9.3931651206045057E-3</v>
      </c>
      <c r="BV384" s="240">
        <f t="shared" ca="1" si="664"/>
        <v>-1.5170077812642898E-2</v>
      </c>
      <c r="BW384" s="240">
        <f t="shared" ca="1" si="665"/>
        <v>-1.6239823529649134E-2</v>
      </c>
      <c r="BX384" s="240">
        <f t="shared" ca="1" si="666"/>
        <v>-1.2270467803457407E-2</v>
      </c>
      <c r="BY384" s="240">
        <f t="shared" ca="1" si="667"/>
        <v>-4.493673412416411E-3</v>
      </c>
      <c r="BZ384" s="240">
        <f t="shared" ca="1" si="668"/>
        <v>4.677475796361851E-3</v>
      </c>
      <c r="CA384" s="240">
        <f t="shared" ca="1" si="669"/>
        <v>1.2397237618267446E-2</v>
      </c>
      <c r="CB384" s="240">
        <f t="shared" ca="1" si="670"/>
        <v>1.6270225005720174E-2</v>
      </c>
      <c r="CC384" s="240">
        <f t="shared" ca="1" si="671"/>
        <v>1.5094677588727836E-2</v>
      </c>
      <c r="CD384" s="240">
        <f t="shared" ca="1" si="672"/>
        <v>9.2353593485429153E-3</v>
      </c>
      <c r="CE384" s="240">
        <f t="shared" ca="1" si="673"/>
        <v>5.1037495522964372E-4</v>
      </c>
      <c r="CF384" s="240">
        <f t="shared" ca="1" si="674"/>
        <v>-8.3729751474631662E-3</v>
      </c>
      <c r="CG384" s="240">
        <f t="shared" ca="1" si="675"/>
        <v>-1.4658250765392514E-2</v>
      </c>
      <c r="CH384" s="240">
        <f t="shared" ca="1" si="676"/>
        <v>-1.6395175691469036E-2</v>
      </c>
      <c r="CI384" s="240">
        <f t="shared" ca="1" si="677"/>
        <v>-1.3044794506273385E-2</v>
      </c>
      <c r="CJ384" s="240">
        <f t="shared" ca="1" si="678"/>
        <v>-5.6467066016806511E-3</v>
      </c>
      <c r="CK384" s="240">
        <f t="shared" ca="1" si="679"/>
        <v>3.5035140975753719E-3</v>
      </c>
      <c r="CL384" s="240">
        <f t="shared" ca="1" si="680"/>
        <v>1.1566619354159079E-2</v>
      </c>
      <c r="CM384" s="240">
        <f t="shared" ca="1" si="681"/>
        <v>1.6040685100919695E-2</v>
      </c>
      <c r="CN384" s="240">
        <f t="shared" ca="1" si="682"/>
        <v>1.5537440638960684E-2</v>
      </c>
      <c r="CO384" s="240">
        <f t="shared" ca="1" si="683"/>
        <v>1.0213039136443506E-2</v>
      </c>
      <c r="CP384" s="240">
        <f t="shared" ca="1" si="684"/>
        <v>1.7196044139575744E-3</v>
      </c>
      <c r="CQ384" s="240">
        <f t="shared" ca="1" si="685"/>
        <v>-7.307411296541221E-3</v>
      </c>
      <c r="CR384" s="240">
        <f t="shared" ca="1" si="686"/>
        <v>-1.4066989387215227E-2</v>
      </c>
      <c r="CS384" s="240">
        <f t="shared" ca="1" si="687"/>
        <v>-1.6461680975695895E-2</v>
      </c>
      <c r="CT384" s="240">
        <f t="shared" ca="1" si="688"/>
        <v>-1.3748430337424697E-2</v>
      </c>
      <c r="CU384" s="240">
        <f t="shared" ca="1" si="689"/>
        <v>-6.7691397986250458E-3</v>
      </c>
      <c r="CV384" s="240">
        <f t="shared" ca="1" si="690"/>
        <v>2.3105665523404911E-3</v>
      </c>
      <c r="CW384" s="240">
        <f t="shared" ca="1" si="691"/>
        <v>1.0673320577608322E-2</v>
      </c>
      <c r="CX384" s="240">
        <f t="shared" ca="1" si="692"/>
        <v>1.572421933375039E-2</v>
      </c>
      <c r="CY384" s="240">
        <f t="shared" ca="1" si="693"/>
        <v>1.5896004952166445E-2</v>
      </c>
      <c r="CZ384" s="240">
        <f t="shared" ca="1" si="694"/>
        <v>1.1135373580379243E-2</v>
      </c>
      <c r="DA384" s="240">
        <f t="shared" ca="1" si="695"/>
        <v>2.9195151873752405E-3</v>
      </c>
      <c r="DB384" s="240">
        <f t="shared" ca="1" si="696"/>
        <v>-6.2022479506700619E-3</v>
      </c>
      <c r="DC384" s="240">
        <f t="shared" ca="1" si="697"/>
        <v>-1.3399497774747804E-2</v>
      </c>
      <c r="DD384" s="240">
        <f t="shared" ca="1" si="698"/>
        <v>-1.6438978984432293E-2</v>
      </c>
      <c r="DE384" s="240">
        <f t="shared" ca="1" si="699"/>
        <v>-1.4377562233377484E-2</v>
      </c>
      <c r="DF384" s="240">
        <f t="shared" ca="1" si="700"/>
        <v>-7.8548904405046846E-3</v>
      </c>
      <c r="DG384" s="240">
        <f t="shared" ca="1" si="701"/>
        <v>1.1050978467649396E-3</v>
      </c>
      <c r="DH384" s="240">
        <f t="shared" ca="1" si="702"/>
        <v>9.7221821520830504E-3</v>
      </c>
      <c r="DI384" s="240">
        <f t="shared" ca="1" si="703"/>
        <v>1.5322542659623906E-2</v>
      </c>
      <c r="DJ384" s="240">
        <f t="shared" ca="1" si="704"/>
        <v>1.61684274372649E-2</v>
      </c>
      <c r="DK384" s="240">
        <f t="shared" ca="1" si="705"/>
        <v>1.1997364470084967E-2</v>
      </c>
      <c r="DL384" s="240">
        <f t="shared" ca="1" si="706"/>
        <v>4.1036048550380719E-3</v>
      </c>
      <c r="DM384" s="240">
        <f t="shared" ca="1" si="707"/>
        <v>-5.0634740857752108E-3</v>
      </c>
      <c r="DN384" s="240">
        <f t="shared" ca="1" si="708"/>
        <v>-1.2659393122871435E-2</v>
      </c>
      <c r="DO384" s="240">
        <f t="shared" ca="1" si="709"/>
        <v>-1.6327192741735851E-2</v>
      </c>
      <c r="DP384" s="240">
        <f t="shared" ca="1" si="710"/>
        <v>-1.4928780873877891E-2</v>
      </c>
      <c r="DQ384" s="240">
        <f t="shared" ca="1" si="711"/>
        <v>-8.8980747505190416E-3</v>
      </c>
      <c r="DR384" s="240">
        <f t="shared" ca="1" si="712"/>
        <v>-1.0635947979080549E-4</v>
      </c>
      <c r="DS384" s="240">
        <f t="shared" ca="1" si="713"/>
        <v>8.7183583791203105E-3</v>
      </c>
      <c r="DT384" s="240">
        <f t="shared" ca="1" si="714"/>
        <v>1.4837831799239684E-2</v>
      </c>
      <c r="DU384" s="240">
        <f t="shared" ca="1" si="715"/>
        <v>1.6353231813205898E-2</v>
      </c>
      <c r="DV384" s="240">
        <f t="shared" ca="1" si="716"/>
        <v>1.2794340602244287E-2</v>
      </c>
      <c r="DW384" s="240">
        <f t="shared" ca="1" si="717"/>
        <v>5.2654567324443803E-3</v>
      </c>
      <c r="DX384" s="240">
        <f t="shared" ca="1" si="718"/>
        <v>-3.8972608160968833E-3</v>
      </c>
      <c r="DY384" s="240">
        <f t="shared" ca="1" si="719"/>
        <v>-1.185068612281924E-2</v>
      </c>
      <c r="DZ384" s="240">
        <f t="shared" ca="1" si="720"/>
        <v>-1.6126928026941212E-2</v>
      </c>
      <c r="EA384" s="240">
        <f t="shared" ca="1" si="721"/>
        <v>-1.5399099157354131E-2</v>
      </c>
      <c r="EB384" s="240">
        <f t="shared" ca="1" si="722"/>
        <v>-9.893039622507727E-3</v>
      </c>
      <c r="EC384" s="240">
        <f t="shared" ca="1" si="723"/>
        <v>-1.3172404351102993E-3</v>
      </c>
      <c r="ED384" s="240">
        <f t="shared" ca="1" si="724"/>
        <v>7.6672890667197069E-3</v>
      </c>
      <c r="EE384" s="240">
        <f t="shared" ca="1" si="725"/>
        <v>1.4272713442746766E-2</v>
      </c>
      <c r="EF384" s="240">
        <f t="shared" ca="1" si="726"/>
        <v>1.6449416609064307E-2</v>
      </c>
      <c r="EG384" s="240">
        <f t="shared" ca="1" si="727"/>
        <v>1.3521983094144777E-2</v>
      </c>
      <c r="EH384" s="240">
        <f t="shared" ca="1" si="728"/>
        <v>6.3987746436046057E-3</v>
      </c>
      <c r="EI384" s="240">
        <f t="shared" ca="1" si="729"/>
        <v>-2.709927952387242E-3</v>
      </c>
      <c r="EJ384" s="240">
        <f t="shared" ca="1" si="730"/>
        <v>-1.0977759227893E-2</v>
      </c>
      <c r="EK384" s="240">
        <f t="shared" ca="1" si="731"/>
        <v>-1.5839270091889273E-2</v>
      </c>
      <c r="EL384" s="240">
        <f t="shared" ca="1" si="732"/>
        <v>-1.5785968388278372E-2</v>
      </c>
      <c r="EM384" s="240">
        <f t="shared" ca="1" si="733"/>
        <v>-1.0834393255623171E-2</v>
      </c>
      <c r="EN384" s="240">
        <f t="shared" ca="1" si="734"/>
        <v>-2.5209831503827671E-3</v>
      </c>
      <c r="EO384" s="240">
        <f t="shared" ca="1" si="735"/>
        <v>6.5746700505525391E-3</v>
      </c>
      <c r="EP384" s="240">
        <f t="shared" ca="1" si="736"/>
        <v>1.363025001548232E-2</v>
      </c>
      <c r="EQ384" s="240">
        <f t="shared" ca="1" si="737"/>
        <v>1.6456460591097649E-2</v>
      </c>
      <c r="ER384" s="240">
        <f t="shared" ca="1" si="738"/>
        <v>1.4176348788078058E-2</v>
      </c>
      <c r="ES384" s="240">
        <f t="shared" ca="1" si="739"/>
        <v>7.4974170405645415E-3</v>
      </c>
      <c r="ET384" s="240">
        <f t="shared" ca="1" si="740"/>
        <v>-1.5079097543083553E-3</v>
      </c>
      <c r="EU384" s="240">
        <f t="shared" ca="1" si="741"/>
        <v>-1.0045342904568986E-2</v>
      </c>
      <c r="EV384" s="240">
        <f t="shared" ca="1" si="742"/>
        <v>-1.5465777779853529E-2</v>
      </c>
      <c r="EW384" s="240">
        <f t="shared" ca="1" si="743"/>
        <v>-1.6087292088768881E-2</v>
      </c>
      <c r="EX384" s="240">
        <f t="shared" ca="1" si="744"/>
        <v>-1.1717034372966182E-2</v>
      </c>
      <c r="EY384" s="240">
        <f t="shared" ca="1" si="745"/>
        <v>-3.7110644395387284E-3</v>
      </c>
      <c r="EZ384" s="240">
        <f t="shared" ca="1" si="746"/>
        <v>5.4464223277347901E-3</v>
      </c>
      <c r="FA384" s="240">
        <f t="shared" ca="1" si="747"/>
        <v>1.2913923082423406E-2</v>
      </c>
      <c r="FB384" s="240">
        <f t="shared" ca="1" si="748"/>
        <v>1.6374325587356978E-2</v>
      </c>
      <c r="FC384" s="240">
        <f t="shared" ca="1" si="749"/>
        <v>1.4753891619652645E-2</v>
      </c>
      <c r="FD384" s="240">
        <f t="shared" ca="1" si="750"/>
        <v>8.5554302849858051E-3</v>
      </c>
      <c r="FE384" s="240">
        <f t="shared" ca="1" si="751"/>
        <v>-2.9772006262162188E-4</v>
      </c>
      <c r="FF384" s="240">
        <f t="shared" ca="1" si="752"/>
        <v>-9.0584899976902909E-3</v>
      </c>
      <c r="FG384" s="240">
        <f t="shared" ca="1" si="753"/>
        <v>-1.5008475078033257E-2</v>
      </c>
      <c r="FH384" s="240">
        <f t="shared" ca="1" si="754"/>
        <v>-1.6301437359585218E-2</v>
      </c>
      <c r="FI384" s="240">
        <f t="shared" ca="1" si="755"/>
        <v>-1.2536179865847534E-2</v>
      </c>
      <c r="FJ384" s="240">
        <f t="shared" ca="1" si="756"/>
        <v>-4.8810351489604843E-3</v>
      </c>
      <c r="FK384" s="240">
        <f t="shared" ca="1" si="757"/>
        <v>4.2886599704307481E-3</v>
      </c>
      <c r="FL384" s="240">
        <f t="shared" ca="1" si="758"/>
        <v>1.2127614481284715E-2</v>
      </c>
      <c r="FM384" s="240">
        <f t="shared" ca="1" si="759"/>
        <v>1.6203456694543955E-2</v>
      </c>
      <c r="FN384" s="240">
        <f t="shared" ca="1" si="760"/>
        <v>1.5251481834224629E-2</v>
      </c>
      <c r="FO384" s="240">
        <f t="shared" ca="1" si="761"/>
        <v>9.5670809114278346E-3</v>
      </c>
      <c r="FP384" s="240">
        <f t="shared" ca="1" si="762"/>
        <v>9.1408299987970516E-4</v>
      </c>
      <c r="FQ384" s="240">
        <f t="shared" ca="1" si="763"/>
        <v>-8.0225483486628061E-3</v>
      </c>
      <c r="FR384" s="240">
        <f t="shared" ca="1" si="764"/>
        <v>-1.4469840149391526E-2</v>
      </c>
      <c r="FS384" s="240">
        <f t="shared" ca="1" si="765"/>
        <v>-1.6427243728950727E-2</v>
      </c>
      <c r="FT384" s="240">
        <f t="shared" ca="1" si="766"/>
        <v>-1.3287390713868395E-2</v>
      </c>
      <c r="FU384" s="240">
        <f t="shared" ca="1" si="767"/>
        <v>-6.0245551060043503E-3</v>
      </c>
      <c r="FV384" s="240">
        <f t="shared" ca="1" si="768"/>
        <v>3.1076569931662067E-3</v>
      </c>
      <c r="FW384" s="240">
        <f t="shared" ca="1" si="769"/>
        <v>1.127558528650365E-2</v>
      </c>
      <c r="FX384" s="240">
        <f t="shared" ca="1" si="770"/>
        <v>1.5944779865993262E-2</v>
      </c>
      <c r="FY384" s="240">
        <f t="shared" ca="1" si="771"/>
        <v>1.5666422947308613E-2</v>
      </c>
      <c r="FZ384" s="240">
        <f t="shared" ca="1" si="772"/>
        <v>1.0526886697493888E-2</v>
      </c>
      <c r="GA384" s="240">
        <f t="shared" ca="1" si="773"/>
        <v>2.1209325674061376E-3</v>
      </c>
      <c r="GB384" s="240">
        <f t="shared" ca="1" si="774"/>
        <v>-6.943131815039312E-3</v>
      </c>
      <c r="GC384" s="240">
        <f t="shared" ca="1" si="775"/>
        <v>-1.3852791903275385E-2</v>
      </c>
      <c r="GD384" s="240">
        <f t="shared" ca="1" si="776"/>
        <v>-1.6464029441249622E-2</v>
      </c>
      <c r="GE384" s="240">
        <f t="shared" ca="1" si="777"/>
        <v>-1.3966596040356462E-2</v>
      </c>
      <c r="GF384" s="240">
        <f t="shared" ca="1" si="778"/>
        <v>-7.1354274769455427E-3</v>
      </c>
      <c r="GG384" s="240">
        <f t="shared" ca="1" si="779"/>
        <v>1.9098133534001544E-3</v>
      </c>
      <c r="GH384" s="240">
        <f t="shared" ca="1" si="780"/>
        <v>1.0362452718108777E-2</v>
      </c>
      <c r="GI384" s="240">
        <f t="shared" ca="1" si="781"/>
        <v>1.5599696893851251E-2</v>
      </c>
      <c r="GJ384" s="240">
        <f t="shared" ca="1" si="782"/>
        <v>1.5996466357061204E-2</v>
      </c>
      <c r="GK384" s="240">
        <f t="shared" ca="1" si="783"/>
        <v>1.1429646372469179E-2</v>
      </c>
      <c r="GL384" s="240">
        <f t="shared" ca="1" si="784"/>
        <v>3.3162886175866439E-3</v>
      </c>
      <c r="GM384" s="240">
        <f t="shared" ca="1" si="785"/>
        <v>-5.8260898485389912E-3</v>
      </c>
      <c r="GN384" s="240">
        <f t="shared" ca="1" si="786"/>
        <v>-1.3160674177593213E-2</v>
      </c>
      <c r="GO384" s="240">
        <f t="shared" ca="1" si="787"/>
        <v>-1.6411595151519739E-2</v>
      </c>
      <c r="GP384" s="240">
        <f t="shared" ca="1" si="788"/>
        <v>-1.4570115172799259E-2</v>
      </c>
      <c r="GQ384" s="240">
        <f t="shared" ca="1" si="789"/>
        <v>-8.2076323481570356E-3</v>
      </c>
      <c r="GR384" s="240">
        <f t="shared" ca="1" si="790"/>
        <v>7.016202696007957E-4</v>
      </c>
      <c r="GS384" s="240">
        <f t="shared" ca="1" si="791"/>
        <v>9.3931651206044207E-3</v>
      </c>
      <c r="GT384" s="240">
        <f t="shared" ca="1" si="792"/>
        <v>1.5170077812642858E-2</v>
      </c>
      <c r="GU384" s="240">
        <f t="shared" ca="1" si="793"/>
        <v>1.6239823529649131E-2</v>
      </c>
      <c r="GV384" s="240">
        <f t="shared" ca="1" si="794"/>
        <v>1.2270467803457556E-2</v>
      </c>
      <c r="GW384" s="240">
        <f t="shared" ca="1" si="795"/>
        <v>4.4936734124165134E-3</v>
      </c>
      <c r="GX384" s="240">
        <f t="shared" ca="1" si="796"/>
        <v>-4.6774757963617504E-3</v>
      </c>
      <c r="GY384" s="240">
        <f t="shared" ca="1" si="797"/>
        <v>-1.2397237618267377E-2</v>
      </c>
      <c r="GZ384" s="240">
        <f t="shared" ca="1" si="798"/>
        <v>-1.6270225005720174E-2</v>
      </c>
      <c r="HA384" s="240">
        <f t="shared" ca="1" si="799"/>
        <v>-1.5094677588727833E-2</v>
      </c>
      <c r="HB384" s="240">
        <f t="shared" ca="1" si="800"/>
        <v>-9.2353593485430992E-3</v>
      </c>
      <c r="HC384" s="240">
        <f t="shared" ca="1" si="801"/>
        <v>-5.1037495522974867E-4</v>
      </c>
      <c r="HD384" s="240">
        <f t="shared" ca="1" si="802"/>
        <v>8.372975147463076E-3</v>
      </c>
      <c r="HE384" s="240">
        <f t="shared" ca="1" si="803"/>
        <v>1.4658250765392469E-2</v>
      </c>
      <c r="HF384" s="240">
        <f t="shared" ca="1" si="804"/>
        <v>1.6395175691469036E-2</v>
      </c>
      <c r="HG384" s="240">
        <f t="shared" ca="1" si="805"/>
        <v>1.3044794506273522E-2</v>
      </c>
      <c r="HH384" s="240">
        <f t="shared" ca="1" si="806"/>
        <v>5.6467066016808619E-3</v>
      </c>
      <c r="HI384" s="240">
        <f t="shared" ca="1" si="807"/>
        <v>-3.5035140975752692E-3</v>
      </c>
      <c r="HJ384" s="240">
        <f t="shared" ca="1" si="808"/>
        <v>-1.1566619354159004E-2</v>
      </c>
      <c r="HK384" s="240">
        <f t="shared" ca="1" si="809"/>
        <v>-1.6040685100919695E-2</v>
      </c>
      <c r="HL384" s="240">
        <f t="shared" ca="1" si="810"/>
        <v>-1.5537440638960681E-2</v>
      </c>
      <c r="HM384" s="240">
        <f t="shared" ca="1" si="811"/>
        <v>-1.0213039136443679E-2</v>
      </c>
      <c r="HN384" s="240">
        <f t="shared" ca="1" si="812"/>
        <v>-1.7196044139576802E-3</v>
      </c>
      <c r="HO384" s="240">
        <f t="shared" ca="1" si="813"/>
        <v>7.3074112965411265E-3</v>
      </c>
      <c r="HP384" s="240">
        <f t="shared" ca="1" si="814"/>
        <v>1.4066989387215172E-2</v>
      </c>
      <c r="HQ384" s="240">
        <f t="shared" ca="1" si="815"/>
        <v>1.6461680975695895E-2</v>
      </c>
      <c r="HR384" s="240">
        <f t="shared" ca="1" si="816"/>
        <v>1.3748430337424818E-2</v>
      </c>
      <c r="HS384" s="240">
        <f t="shared" ca="1" si="817"/>
        <v>6.7691397986252471E-3</v>
      </c>
      <c r="HT384" s="240">
        <f t="shared" ca="1" si="818"/>
        <v>-2.3105665523403878E-3</v>
      </c>
      <c r="HU384" s="240">
        <f t="shared" ca="1" si="819"/>
        <v>-1.0673320577608243E-2</v>
      </c>
      <c r="HV384" s="240">
        <f t="shared" ca="1" si="820"/>
        <v>-1.5724219333750355E-2</v>
      </c>
      <c r="HW384" s="240">
        <f t="shared" ca="1" si="821"/>
        <v>-1.5896004952166441E-2</v>
      </c>
      <c r="HX384" s="240">
        <f t="shared" ca="1" si="822"/>
        <v>-1.1135373580379406E-2</v>
      </c>
      <c r="HY384" s="240">
        <f t="shared" ca="1" si="823"/>
        <v>-2.9195151873753428E-3</v>
      </c>
      <c r="HZ384" s="240">
        <f t="shared" ca="1" si="824"/>
        <v>6.2022479506701816E-3</v>
      </c>
      <c r="IA384" s="240">
        <f t="shared" ca="1" si="825"/>
        <v>1.3399497774747745E-2</v>
      </c>
      <c r="IB384" s="240">
        <f t="shared" ca="1" si="826"/>
        <v>1.6438978984432282E-2</v>
      </c>
      <c r="IC384" s="240">
        <f t="shared" ca="1" si="827"/>
        <v>1.4377562233377479E-2</v>
      </c>
      <c r="ID384" s="240">
        <f t="shared" ca="1" si="828"/>
        <v>7.8548904405048789E-3</v>
      </c>
      <c r="IE384" s="240">
        <f t="shared" ca="1" si="829"/>
        <v>-1.0201840768182858E-2</v>
      </c>
      <c r="IF384" s="240">
        <f t="shared" ca="1" si="830"/>
        <v>-9.7221821520829654E-3</v>
      </c>
      <c r="IG384" s="240">
        <f t="shared" ca="1" si="831"/>
        <v>-1.5322542659623781E-2</v>
      </c>
      <c r="IH384" s="240">
        <f t="shared" ca="1" si="832"/>
        <v>-1.61684274372649E-2</v>
      </c>
      <c r="II384" s="240">
        <f t="shared" ca="1" si="833"/>
        <v>-1.1997364470085118E-2</v>
      </c>
      <c r="IJ384" s="240">
        <f t="shared" ca="1" si="834"/>
        <v>-4.1036048550379487E-3</v>
      </c>
      <c r="IK384" s="240">
        <f t="shared" ca="1" si="835"/>
        <v>5.0634740857751111E-3</v>
      </c>
      <c r="IL384" s="240">
        <f t="shared" ca="1" si="836"/>
        <v>1.2659393122871218E-2</v>
      </c>
      <c r="IM384" s="240">
        <f t="shared" ca="1" si="837"/>
        <v>1.6327192741735851E-2</v>
      </c>
      <c r="IN384" s="240">
        <f t="shared" ca="1" si="838"/>
        <v>1.4928780873878035E-2</v>
      </c>
      <c r="IO384" s="240">
        <f t="shared" ca="1" si="839"/>
        <v>8.8980747505189323E-3</v>
      </c>
      <c r="IP384" s="240">
        <f t="shared" ca="1" si="840"/>
        <v>1.0635947979090957E-4</v>
      </c>
      <c r="IQ384" s="240">
        <f t="shared" ca="1" si="841"/>
        <v>-8.7183583791200225E-3</v>
      </c>
      <c r="IR384" s="240">
        <f t="shared" ca="1" si="842"/>
        <v>-1.4837831799239639E-2</v>
      </c>
      <c r="IS384" s="240">
        <f t="shared" ca="1" si="843"/>
        <v>-1.6353231813205936E-2</v>
      </c>
      <c r="IT384" s="240">
        <f t="shared" ca="1" si="844"/>
        <v>-1.2794340602244205E-2</v>
      </c>
      <c r="IU384" s="240">
        <f t="shared" ca="1" si="845"/>
        <v>-5.26545673244448E-3</v>
      </c>
      <c r="IV384" s="240">
        <f t="shared" ca="1" si="846"/>
        <v>3.8972608160970099E-3</v>
      </c>
      <c r="IW384" s="240">
        <f t="shared" ca="1" si="847"/>
        <v>1.1850686122819167E-2</v>
      </c>
      <c r="IX384" s="240">
        <f t="shared" ca="1" si="848"/>
        <v>1.6126928026941142E-2</v>
      </c>
      <c r="IY384" s="240">
        <f t="shared" ca="1" si="849"/>
        <v>1.5399099157354169E-2</v>
      </c>
      <c r="IZ384" s="240">
        <f t="shared" ca="1" si="850"/>
        <v>9.8930396225078102E-3</v>
      </c>
      <c r="JA384" s="240">
        <f t="shared" ca="1" si="851"/>
        <v>1.3172404351101692E-3</v>
      </c>
      <c r="JB384" s="240">
        <f t="shared" ca="1" si="852"/>
        <v>-7.6672890667196141E-3</v>
      </c>
    </row>
    <row r="385" spans="2:262">
      <c r="B385" s="248">
        <v>24</v>
      </c>
      <c r="C385" s="247">
        <f t="shared" si="853"/>
        <v>4.6875000000000015E-4</v>
      </c>
      <c r="D385" s="244">
        <f t="shared" ca="1" si="597"/>
        <v>80.212377419761268</v>
      </c>
      <c r="E385" s="243">
        <f ca="1">AD361</f>
        <v>0.2123774197612637</v>
      </c>
      <c r="F385" s="242">
        <v>24</v>
      </c>
      <c r="G385" s="240">
        <f t="shared" ca="1" si="854"/>
        <v>-1.9226804177685792E-3</v>
      </c>
      <c r="H385" s="240">
        <f t="shared" ca="1" si="598"/>
        <v>-2.2278823034830603E-3</v>
      </c>
      <c r="I385" s="240">
        <f t="shared" ca="1" si="599"/>
        <v>-1.7821524524969444E-3</v>
      </c>
      <c r="J385" s="240">
        <f t="shared" ca="1" si="600"/>
        <v>-7.3572891400026854E-4</v>
      </c>
      <c r="K385" s="240">
        <f t="shared" ca="1" si="601"/>
        <v>5.5867998272979204E-4</v>
      </c>
      <c r="L385" s="240">
        <f t="shared" ca="1" si="602"/>
        <v>1.6647797712833353E-3</v>
      </c>
      <c r="M385" s="240">
        <f t="shared" ca="1" si="603"/>
        <v>2.2097475992663568E-3</v>
      </c>
      <c r="N385" s="240">
        <f t="shared" ca="1" si="604"/>
        <v>2.00989618801362E-3</v>
      </c>
      <c r="O385" s="240">
        <f t="shared" ca="1" si="605"/>
        <v>1.1325876091657404E-3</v>
      </c>
      <c r="P385" s="240">
        <f t="shared" ca="1" si="606"/>
        <v>-1.2647182743020992E-4</v>
      </c>
      <c r="Q385" s="240">
        <f t="shared" ca="1" si="607"/>
        <v>-1.3429025718069243E-3</v>
      </c>
      <c r="R385" s="240">
        <f t="shared" ca="1" si="608"/>
        <v>-2.106693534050577E-3</v>
      </c>
      <c r="S385" s="240">
        <f t="shared" ca="1" si="609"/>
        <v>-2.1604007401877004E-3</v>
      </c>
      <c r="T385" s="240">
        <f t="shared" ca="1" si="610"/>
        <v>-1.4859215976734204E-3</v>
      </c>
      <c r="U385" s="241">
        <f t="shared" ca="1" si="611"/>
        <v>-3.1059656927129526E-4</v>
      </c>
      <c r="V385" s="240">
        <f t="shared" ca="1" si="612"/>
        <v>9.6941837960441127E-4</v>
      </c>
      <c r="W385" s="240">
        <f t="shared" ca="1" si="613"/>
        <v>1.9226804177685786E-3</v>
      </c>
      <c r="X385" s="240">
        <f t="shared" ca="1" si="614"/>
        <v>2.2278823034830603E-3</v>
      </c>
      <c r="Y385" s="240">
        <f t="shared" ca="1" si="615"/>
        <v>1.7821524524969459E-3</v>
      </c>
      <c r="Z385" s="240">
        <f t="shared" ca="1" si="616"/>
        <v>7.3572891400027114E-4</v>
      </c>
      <c r="AA385" s="240">
        <f t="shared" ca="1" si="617"/>
        <v>-5.5867998272979302E-4</v>
      </c>
      <c r="AB385" s="240">
        <f t="shared" ca="1" si="618"/>
        <v>-1.6647797712833353E-3</v>
      </c>
      <c r="AC385" s="240">
        <f t="shared" ca="1" si="619"/>
        <v>-2.2097475992663563E-3</v>
      </c>
      <c r="AD385" s="240">
        <f t="shared" ca="1" si="620"/>
        <v>-2.0098961880136205E-3</v>
      </c>
      <c r="AE385" s="240">
        <f t="shared" ca="1" si="621"/>
        <v>-1.1325876091657413E-3</v>
      </c>
      <c r="AF385" s="240">
        <f t="shared" ca="1" si="622"/>
        <v>1.2647182743020916E-4</v>
      </c>
      <c r="AG385" s="240">
        <f t="shared" ca="1" si="623"/>
        <v>1.3429025718069221E-3</v>
      </c>
      <c r="AH385" s="240">
        <f t="shared" ca="1" si="624"/>
        <v>2.1066935340505774E-3</v>
      </c>
      <c r="AI385" s="240">
        <f t="shared" ca="1" si="625"/>
        <v>2.1604007401877013E-3</v>
      </c>
      <c r="AJ385" s="240">
        <f t="shared" ca="1" si="626"/>
        <v>1.485921597673421E-3</v>
      </c>
      <c r="AK385" s="240">
        <f t="shared" ca="1" si="627"/>
        <v>3.1059656927129981E-4</v>
      </c>
      <c r="AL385" s="240">
        <f t="shared" ca="1" si="628"/>
        <v>-9.6941837960441051E-4</v>
      </c>
      <c r="AM385" s="240">
        <f t="shared" ca="1" si="629"/>
        <v>-1.9226804177685801E-3</v>
      </c>
      <c r="AN385" s="240">
        <f t="shared" ca="1" si="630"/>
        <v>-2.2278823034830608E-3</v>
      </c>
      <c r="AO385" s="240">
        <f t="shared" ca="1" si="631"/>
        <v>-1.7821524524969442E-3</v>
      </c>
      <c r="AP385" s="240">
        <f t="shared" ca="1" si="632"/>
        <v>-7.3572891400027179E-4</v>
      </c>
      <c r="AQ385" s="240">
        <f t="shared" ca="1" si="633"/>
        <v>5.5867998272979237E-4</v>
      </c>
      <c r="AR385" s="240">
        <f t="shared" ca="1" si="634"/>
        <v>1.664779771283332E-3</v>
      </c>
      <c r="AS385" s="240">
        <f t="shared" ca="1" si="635"/>
        <v>2.2097475992663563E-3</v>
      </c>
      <c r="AT385" s="240">
        <f t="shared" ca="1" si="636"/>
        <v>2.0098961880136226E-3</v>
      </c>
      <c r="AU385" s="240">
        <f t="shared" ca="1" si="637"/>
        <v>1.1325876091657419E-3</v>
      </c>
      <c r="AV385" s="240">
        <f t="shared" ca="1" si="638"/>
        <v>-1.264718274302122E-4</v>
      </c>
      <c r="AW385" s="240">
        <f t="shared" ca="1" si="639"/>
        <v>-1.3429025718069215E-3</v>
      </c>
      <c r="AX385" s="240">
        <f t="shared" ca="1" si="640"/>
        <v>-2.106693534050577E-3</v>
      </c>
      <c r="AY385" s="240">
        <f t="shared" ca="1" si="641"/>
        <v>-2.1604007401877017E-3</v>
      </c>
      <c r="AZ385" s="240">
        <f t="shared" ca="1" si="642"/>
        <v>-1.4859215976734215E-3</v>
      </c>
      <c r="BA385" s="240">
        <f t="shared" ca="1" si="643"/>
        <v>-3.1059656927130089E-4</v>
      </c>
      <c r="BB385" s="240">
        <f t="shared" ca="1" si="644"/>
        <v>9.6941837960440986E-4</v>
      </c>
      <c r="BC385" s="240">
        <f t="shared" ca="1" si="645"/>
        <v>1.9226804177685797E-3</v>
      </c>
      <c r="BD385" s="240">
        <f t="shared" ca="1" si="646"/>
        <v>2.2278823034830608E-3</v>
      </c>
      <c r="BE385" s="240">
        <f t="shared" ca="1" si="647"/>
        <v>1.7821524524969444E-3</v>
      </c>
      <c r="BF385" s="240">
        <f t="shared" ca="1" si="648"/>
        <v>7.3572891400027277E-4</v>
      </c>
      <c r="BG385" s="240">
        <f t="shared" ca="1" si="649"/>
        <v>-5.586799827297915E-4</v>
      </c>
      <c r="BH385" s="240">
        <f t="shared" ca="1" si="650"/>
        <v>-1.6647797712833314E-3</v>
      </c>
      <c r="BI385" s="240">
        <f t="shared" ca="1" si="651"/>
        <v>-2.209747599266355E-3</v>
      </c>
      <c r="BJ385" s="240">
        <f t="shared" ca="1" si="652"/>
        <v>-2.0098961880136196E-3</v>
      </c>
      <c r="BK385" s="240">
        <f t="shared" ca="1" si="653"/>
        <v>-1.1325876091657426E-3</v>
      </c>
      <c r="BL385" s="240">
        <f t="shared" ca="1" si="654"/>
        <v>1.2647182743020353E-4</v>
      </c>
      <c r="BM385" s="240">
        <f t="shared" ca="1" si="655"/>
        <v>1.3429025718069271E-3</v>
      </c>
      <c r="BN385" s="240">
        <f t="shared" ca="1" si="656"/>
        <v>2.106693534050577E-3</v>
      </c>
      <c r="BO385" s="240">
        <f t="shared" ca="1" si="657"/>
        <v>2.1604007401877017E-3</v>
      </c>
      <c r="BP385" s="240">
        <f t="shared" ca="1" si="658"/>
        <v>1.4859215976734284E-3</v>
      </c>
      <c r="BQ385" s="240">
        <f t="shared" ca="1" si="659"/>
        <v>3.1059656927129374E-4</v>
      </c>
      <c r="BR385" s="240">
        <f t="shared" ca="1" si="660"/>
        <v>-9.694183796044091E-4</v>
      </c>
      <c r="BS385" s="240">
        <f t="shared" ca="1" si="661"/>
        <v>-1.9226804177685751E-3</v>
      </c>
      <c r="BT385" s="240">
        <f t="shared" ca="1" si="662"/>
        <v>-2.2278823034830603E-3</v>
      </c>
      <c r="BU385" s="240">
        <f t="shared" ca="1" si="663"/>
        <v>-1.7821524524969448E-3</v>
      </c>
      <c r="BV385" s="240">
        <f t="shared" ca="1" si="664"/>
        <v>-7.3572891400027342E-4</v>
      </c>
      <c r="BW385" s="240">
        <f t="shared" ca="1" si="665"/>
        <v>5.5867998272978304E-4</v>
      </c>
      <c r="BX385" s="240">
        <f t="shared" ca="1" si="666"/>
        <v>1.6647797712833362E-3</v>
      </c>
      <c r="BY385" s="240">
        <f t="shared" ca="1" si="667"/>
        <v>2.2097475992663563E-3</v>
      </c>
      <c r="BZ385" s="240">
        <f t="shared" ca="1" si="668"/>
        <v>2.0098961880136235E-3</v>
      </c>
      <c r="CA385" s="240">
        <f t="shared" ca="1" si="669"/>
        <v>1.1325876091657367E-3</v>
      </c>
      <c r="CB385" s="240">
        <f t="shared" ca="1" si="670"/>
        <v>-1.2647182743021057E-4</v>
      </c>
      <c r="CC385" s="240">
        <f t="shared" ca="1" si="671"/>
        <v>-1.3429025718069199E-3</v>
      </c>
      <c r="CD385" s="240">
        <f t="shared" ca="1" si="672"/>
        <v>-2.1066935340505739E-3</v>
      </c>
      <c r="CE385" s="240">
        <f t="shared" ca="1" si="673"/>
        <v>-2.1604007401877E-3</v>
      </c>
      <c r="CF385" s="240">
        <f t="shared" ca="1" si="674"/>
        <v>-1.4859215976734232E-3</v>
      </c>
      <c r="CG385" s="240">
        <f t="shared" ca="1" si="675"/>
        <v>-3.1059656927130263E-4</v>
      </c>
      <c r="CH385" s="240">
        <f t="shared" ca="1" si="676"/>
        <v>9.6941837960440118E-4</v>
      </c>
      <c r="CI385" s="240">
        <f t="shared" ca="1" si="677"/>
        <v>1.9226804177685788E-3</v>
      </c>
      <c r="CJ385" s="240">
        <f t="shared" ca="1" si="678"/>
        <v>2.2278823034830608E-3</v>
      </c>
      <c r="CK385" s="240">
        <f t="shared" ca="1" si="679"/>
        <v>1.7821524524969502E-3</v>
      </c>
      <c r="CL385" s="240">
        <f t="shared" ca="1" si="680"/>
        <v>7.3572891400026691E-4</v>
      </c>
      <c r="CM385" s="240">
        <f t="shared" ca="1" si="681"/>
        <v>-5.5867998272978998E-4</v>
      </c>
      <c r="CN385" s="240">
        <f t="shared" ca="1" si="682"/>
        <v>-1.6647797712833305E-3</v>
      </c>
      <c r="CO385" s="240">
        <f t="shared" ca="1" si="683"/>
        <v>-2.2097475992663546E-3</v>
      </c>
      <c r="CP385" s="240">
        <f t="shared" ca="1" si="684"/>
        <v>-2.0098961880136205E-3</v>
      </c>
      <c r="CQ385" s="240">
        <f t="shared" ca="1" si="685"/>
        <v>-1.1325876091657443E-3</v>
      </c>
      <c r="CR385" s="240">
        <f t="shared" ca="1" si="686"/>
        <v>1.2647182743020179E-4</v>
      </c>
      <c r="CS385" s="240">
        <f t="shared" ca="1" si="687"/>
        <v>1.3429025718069258E-3</v>
      </c>
      <c r="CT385" s="240">
        <f t="shared" ca="1" si="688"/>
        <v>2.1066935340505765E-3</v>
      </c>
      <c r="CU385" s="240">
        <f t="shared" ca="1" si="689"/>
        <v>2.1604007401877022E-3</v>
      </c>
      <c r="CV385" s="240">
        <f t="shared" ca="1" si="690"/>
        <v>1.4859215976734293E-3</v>
      </c>
      <c r="CW385" s="240">
        <f t="shared" ca="1" si="691"/>
        <v>3.1059656927129547E-4</v>
      </c>
      <c r="CX385" s="240">
        <f t="shared" ca="1" si="692"/>
        <v>-9.6941837960440758E-4</v>
      </c>
      <c r="CY385" s="240">
        <f t="shared" ca="1" si="693"/>
        <v>-1.9226804177685745E-3</v>
      </c>
      <c r="CZ385" s="240">
        <f t="shared" ca="1" si="694"/>
        <v>-2.2278823034830603E-3</v>
      </c>
      <c r="DA385" s="240">
        <f t="shared" ca="1" si="695"/>
        <v>-1.7821524524969459E-3</v>
      </c>
      <c r="DB385" s="240">
        <f t="shared" ca="1" si="696"/>
        <v>-7.3572891400027526E-4</v>
      </c>
      <c r="DC385" s="240">
        <f t="shared" ca="1" si="697"/>
        <v>5.5867998272978153E-4</v>
      </c>
      <c r="DD385" s="240">
        <f t="shared" ca="1" si="698"/>
        <v>1.6647797712833353E-3</v>
      </c>
      <c r="DE385" s="240">
        <f t="shared" ca="1" si="699"/>
        <v>2.2097475992663559E-3</v>
      </c>
      <c r="DF385" s="240">
        <f t="shared" ca="1" si="700"/>
        <v>2.0098961880136239E-3</v>
      </c>
      <c r="DG385" s="240">
        <f t="shared" ca="1" si="701"/>
        <v>1.1325876091657378E-3</v>
      </c>
      <c r="DH385" s="240">
        <f t="shared" ca="1" si="702"/>
        <v>-1.2647182743020895E-4</v>
      </c>
      <c r="DI385" s="240">
        <f t="shared" ca="1" si="703"/>
        <v>-1.3429025718069189E-3</v>
      </c>
      <c r="DJ385" s="240">
        <f t="shared" ca="1" si="704"/>
        <v>-2.1066935340505735E-3</v>
      </c>
      <c r="DK385" s="240">
        <f t="shared" ca="1" si="705"/>
        <v>-2.1604007401877004E-3</v>
      </c>
      <c r="DL385" s="240">
        <f t="shared" ca="1" si="706"/>
        <v>-1.485921597673436E-3</v>
      </c>
      <c r="DM385" s="240">
        <f t="shared" ca="1" si="707"/>
        <v>-3.1059656927130415E-4</v>
      </c>
      <c r="DN385" s="240">
        <f t="shared" ca="1" si="708"/>
        <v>9.6941837960441398E-4</v>
      </c>
      <c r="DO385" s="240">
        <f t="shared" ca="1" si="709"/>
        <v>1.9226804177685699E-3</v>
      </c>
      <c r="DP385" s="240">
        <f t="shared" ca="1" si="710"/>
        <v>2.2278823034830612E-3</v>
      </c>
      <c r="DQ385" s="240">
        <f t="shared" ca="1" si="711"/>
        <v>1.7821524524969416E-3</v>
      </c>
      <c r="DR385" s="240">
        <f t="shared" ca="1" si="712"/>
        <v>7.3572891400028339E-4</v>
      </c>
      <c r="DS385" s="240">
        <f t="shared" ca="1" si="713"/>
        <v>-5.5867998272978846E-4</v>
      </c>
      <c r="DT385" s="240">
        <f t="shared" ca="1" si="714"/>
        <v>-1.6647797712833398E-3</v>
      </c>
      <c r="DU385" s="240">
        <f t="shared" ca="1" si="715"/>
        <v>-2.2097475992663546E-3</v>
      </c>
      <c r="DV385" s="240">
        <f t="shared" ca="1" si="716"/>
        <v>-2.0098961880136209E-3</v>
      </c>
      <c r="DW385" s="240">
        <f t="shared" ca="1" si="717"/>
        <v>-1.132587609165732E-3</v>
      </c>
      <c r="DX385" s="240">
        <f t="shared" ca="1" si="718"/>
        <v>1.2647182743020027E-4</v>
      </c>
      <c r="DY385" s="240">
        <f t="shared" ca="1" si="719"/>
        <v>1.3429025718069245E-3</v>
      </c>
      <c r="DZ385" s="240">
        <f t="shared" ca="1" si="720"/>
        <v>2.1066935340505705E-3</v>
      </c>
      <c r="EA385" s="240">
        <f t="shared" ca="1" si="721"/>
        <v>2.1604007401877026E-3</v>
      </c>
      <c r="EB385" s="240">
        <f t="shared" ca="1" si="722"/>
        <v>1.4859215976734186E-3</v>
      </c>
      <c r="EC385" s="240">
        <f t="shared" ca="1" si="723"/>
        <v>3.1059656927131293E-4</v>
      </c>
      <c r="ED385" s="240">
        <f t="shared" ca="1" si="724"/>
        <v>-9.6941837960440606E-4</v>
      </c>
      <c r="EE385" s="240">
        <f t="shared" ca="1" si="725"/>
        <v>-1.9226804177685814E-3</v>
      </c>
      <c r="EF385" s="240">
        <f t="shared" ca="1" si="726"/>
        <v>-2.2278823034830612E-3</v>
      </c>
      <c r="EG385" s="240">
        <f t="shared" ca="1" si="727"/>
        <v>-1.782152452496947E-3</v>
      </c>
      <c r="EH385" s="240">
        <f t="shared" ca="1" si="728"/>
        <v>-7.3572891400026149E-4</v>
      </c>
      <c r="EI385" s="240">
        <f t="shared" ca="1" si="729"/>
        <v>5.586799827297799E-4</v>
      </c>
      <c r="EJ385" s="240">
        <f t="shared" ca="1" si="730"/>
        <v>1.664779771283334E-3</v>
      </c>
      <c r="EK385" s="240">
        <f t="shared" ca="1" si="731"/>
        <v>2.2097475992663533E-3</v>
      </c>
      <c r="EL385" s="240">
        <f t="shared" ca="1" si="732"/>
        <v>2.0098961880136248E-3</v>
      </c>
      <c r="EM385" s="240">
        <f t="shared" ca="1" si="733"/>
        <v>1.1325876091657393E-3</v>
      </c>
      <c r="EN385" s="240">
        <f t="shared" ca="1" si="734"/>
        <v>-1.2647182743019138E-4</v>
      </c>
      <c r="EO385" s="240">
        <f t="shared" ca="1" si="735"/>
        <v>-1.3429025718069176E-3</v>
      </c>
      <c r="EP385" s="240">
        <f t="shared" ca="1" si="736"/>
        <v>-2.1066935340505778E-3</v>
      </c>
      <c r="EQ385" s="240">
        <f t="shared" ca="1" si="737"/>
        <v>-2.1604007401877044E-3</v>
      </c>
      <c r="ER385" s="240">
        <f t="shared" ca="1" si="738"/>
        <v>-1.4859215976734254E-3</v>
      </c>
      <c r="ES385" s="240">
        <f t="shared" ca="1" si="739"/>
        <v>-3.1059656927128984E-4</v>
      </c>
      <c r="ET385" s="240">
        <f t="shared" ca="1" si="740"/>
        <v>9.6941837960439826E-4</v>
      </c>
      <c r="EU385" s="240">
        <f t="shared" ca="1" si="741"/>
        <v>1.9226804177685773E-3</v>
      </c>
      <c r="EV385" s="240">
        <f t="shared" ca="1" si="742"/>
        <v>2.2278823034830603E-3</v>
      </c>
      <c r="EW385" s="240">
        <f t="shared" ca="1" si="743"/>
        <v>1.7821524524969522E-3</v>
      </c>
      <c r="EX385" s="240">
        <f t="shared" ca="1" si="744"/>
        <v>7.3572891400026984E-4</v>
      </c>
      <c r="EY385" s="240">
        <f t="shared" ca="1" si="745"/>
        <v>-5.5867998272977144E-4</v>
      </c>
      <c r="EZ385" s="240">
        <f t="shared" ca="1" si="746"/>
        <v>-1.6647797712833281E-3</v>
      </c>
      <c r="FA385" s="240">
        <f t="shared" ca="1" si="747"/>
        <v>-2.2097475992663568E-3</v>
      </c>
      <c r="FB385" s="240">
        <f t="shared" ca="1" si="748"/>
        <v>-2.0098961880136287E-3</v>
      </c>
      <c r="FC385" s="240">
        <f t="shared" ca="1" si="749"/>
        <v>-1.1325876091657471E-3</v>
      </c>
      <c r="FD385" s="240">
        <f t="shared" ca="1" si="750"/>
        <v>1.2647182743021448E-4</v>
      </c>
      <c r="FE385" s="240">
        <f t="shared" ca="1" si="751"/>
        <v>1.3429025718069106E-3</v>
      </c>
      <c r="FF385" s="240">
        <f t="shared" ca="1" si="752"/>
        <v>2.1066935340505752E-3</v>
      </c>
      <c r="FG385" s="240">
        <f t="shared" ca="1" si="753"/>
        <v>2.1604007401876991E-3</v>
      </c>
      <c r="FH385" s="240">
        <f t="shared" ca="1" si="754"/>
        <v>1.4859215976734319E-3</v>
      </c>
      <c r="FI385" s="240">
        <f t="shared" ca="1" si="755"/>
        <v>3.1059656927129862E-4</v>
      </c>
      <c r="FJ385" s="240">
        <f t="shared" ca="1" si="756"/>
        <v>-9.6941837960439034E-4</v>
      </c>
      <c r="FK385" s="240">
        <f t="shared" ca="1" si="757"/>
        <v>-1.922680417768573E-3</v>
      </c>
      <c r="FL385" s="240">
        <f t="shared" ca="1" si="758"/>
        <v>-2.2278823034830603E-3</v>
      </c>
      <c r="FM385" s="240">
        <f t="shared" ca="1" si="759"/>
        <v>-1.7821524524969572E-3</v>
      </c>
      <c r="FN385" s="240">
        <f t="shared" ca="1" si="760"/>
        <v>-7.3572891400027819E-4</v>
      </c>
      <c r="FO385" s="240">
        <f t="shared" ca="1" si="761"/>
        <v>5.5867998272979367E-4</v>
      </c>
      <c r="FP385" s="240">
        <f t="shared" ca="1" si="762"/>
        <v>1.6647797712833223E-3</v>
      </c>
      <c r="FQ385" s="240">
        <f t="shared" ca="1" si="763"/>
        <v>2.2097475992663555E-3</v>
      </c>
      <c r="FR385" s="240">
        <f t="shared" ca="1" si="764"/>
        <v>2.0098961880136187E-3</v>
      </c>
      <c r="FS385" s="240">
        <f t="shared" ca="1" si="765"/>
        <v>1.1325876091657543E-3</v>
      </c>
      <c r="FT385" s="240">
        <f t="shared" ca="1" si="766"/>
        <v>-1.2647182743020559E-4</v>
      </c>
      <c r="FU385" s="240">
        <f t="shared" ca="1" si="767"/>
        <v>-1.3429025718069288E-3</v>
      </c>
      <c r="FV385" s="240">
        <f t="shared" ca="1" si="768"/>
        <v>-2.1066935340505726E-3</v>
      </c>
      <c r="FW385" s="240">
        <f t="shared" ca="1" si="769"/>
        <v>-2.1604007401877009E-3</v>
      </c>
      <c r="FX385" s="240">
        <f t="shared" ca="1" si="770"/>
        <v>-1.4859215976734384E-3</v>
      </c>
      <c r="FY385" s="240">
        <f t="shared" ca="1" si="771"/>
        <v>-3.1059656927130729E-4</v>
      </c>
      <c r="FZ385" s="240">
        <f t="shared" ca="1" si="772"/>
        <v>9.6941837960441105E-4</v>
      </c>
      <c r="GA385" s="240">
        <f t="shared" ca="1" si="773"/>
        <v>1.9226804177685684E-3</v>
      </c>
      <c r="GB385" s="240">
        <f t="shared" ca="1" si="774"/>
        <v>2.2278823034830612E-3</v>
      </c>
      <c r="GC385" s="240">
        <f t="shared" ca="1" si="775"/>
        <v>1.7821524524969435E-3</v>
      </c>
      <c r="GD385" s="240">
        <f t="shared" ca="1" si="776"/>
        <v>7.3572891400028654E-4</v>
      </c>
      <c r="GE385" s="240">
        <f t="shared" ca="1" si="777"/>
        <v>-5.5867998272978521E-4</v>
      </c>
      <c r="GF385" s="240">
        <f t="shared" ca="1" si="778"/>
        <v>-1.6647797712833375E-3</v>
      </c>
      <c r="GG385" s="240">
        <f t="shared" ca="1" si="779"/>
        <v>-2.2097475992663542E-3</v>
      </c>
      <c r="GH385" s="240">
        <f t="shared" ca="1" si="780"/>
        <v>-2.0098961880136222E-3</v>
      </c>
      <c r="GI385" s="240">
        <f t="shared" ca="1" si="781"/>
        <v>-1.1325876091657348E-3</v>
      </c>
      <c r="GJ385" s="240">
        <f t="shared" ca="1" si="782"/>
        <v>1.2647182743019691E-4</v>
      </c>
      <c r="GK385" s="240">
        <f t="shared" ca="1" si="783"/>
        <v>1.3429025718069219E-3</v>
      </c>
      <c r="GL385" s="240">
        <f t="shared" ca="1" si="784"/>
        <v>2.1066935340505696E-3</v>
      </c>
      <c r="GM385" s="240">
        <f t="shared" ca="1" si="785"/>
        <v>2.1604007401877035E-3</v>
      </c>
      <c r="GN385" s="240">
        <f t="shared" ca="1" si="786"/>
        <v>1.485921597673421E-3</v>
      </c>
      <c r="GO385" s="240">
        <f t="shared" ca="1" si="787"/>
        <v>3.1059656927131607E-4</v>
      </c>
      <c r="GP385" s="240">
        <f t="shared" ca="1" si="788"/>
        <v>-9.6941837960440314E-4</v>
      </c>
      <c r="GQ385" s="240">
        <f t="shared" ca="1" si="789"/>
        <v>-1.9226804177685799E-3</v>
      </c>
      <c r="GR385" s="240">
        <f t="shared" ca="1" si="790"/>
        <v>-2.2278823034830616E-3</v>
      </c>
      <c r="GS385" s="240">
        <f t="shared" ca="1" si="791"/>
        <v>-1.7821524524969489E-3</v>
      </c>
      <c r="GT385" s="240">
        <f t="shared" ca="1" si="792"/>
        <v>-7.3572891400026496E-4</v>
      </c>
      <c r="GU385" s="240">
        <f t="shared" ca="1" si="793"/>
        <v>5.5867998272977675E-4</v>
      </c>
      <c r="GV385" s="240">
        <f t="shared" ca="1" si="794"/>
        <v>1.6647797712833318E-3</v>
      </c>
      <c r="GW385" s="240">
        <f t="shared" ca="1" si="795"/>
        <v>2.2097475992663533E-3</v>
      </c>
      <c r="GX385" s="240">
        <f t="shared" ca="1" si="796"/>
        <v>2.0098961880136261E-3</v>
      </c>
      <c r="GY385" s="240">
        <f t="shared" ca="1" si="797"/>
        <v>1.1325876091657422E-3</v>
      </c>
      <c r="GZ385" s="240">
        <f t="shared" ca="1" si="798"/>
        <v>-1.2647182743018813E-4</v>
      </c>
      <c r="HA385" s="240">
        <f t="shared" ca="1" si="799"/>
        <v>-1.342902571806915E-3</v>
      </c>
      <c r="HB385" s="240">
        <f t="shared" ca="1" si="800"/>
        <v>-2.106693534050577E-3</v>
      </c>
      <c r="HC385" s="240">
        <f t="shared" ca="1" si="801"/>
        <v>-2.1604007401877052E-3</v>
      </c>
      <c r="HD385" s="240">
        <f t="shared" ca="1" si="802"/>
        <v>-1.485921597673428E-3</v>
      </c>
      <c r="HE385" s="240">
        <f t="shared" ca="1" si="803"/>
        <v>-3.105965692712932E-4</v>
      </c>
      <c r="HF385" s="240">
        <f t="shared" ca="1" si="804"/>
        <v>9.6941837960439533E-4</v>
      </c>
      <c r="HG385" s="240">
        <f t="shared" ca="1" si="805"/>
        <v>1.9226804177685753E-3</v>
      </c>
      <c r="HH385" s="240">
        <f t="shared" ca="1" si="806"/>
        <v>2.2278823034830603E-3</v>
      </c>
      <c r="HI385" s="240">
        <f t="shared" ca="1" si="807"/>
        <v>1.7821524524969539E-3</v>
      </c>
      <c r="HJ385" s="240">
        <f t="shared" ca="1" si="808"/>
        <v>7.3572891400027298E-4</v>
      </c>
      <c r="HK385" s="240">
        <f t="shared" ca="1" si="809"/>
        <v>-5.586799827297683E-4</v>
      </c>
      <c r="HL385" s="240">
        <f t="shared" ca="1" si="810"/>
        <v>-1.6647797712833262E-3</v>
      </c>
      <c r="HM385" s="240">
        <f t="shared" ca="1" si="811"/>
        <v>-2.2097475992663563E-3</v>
      </c>
      <c r="HN385" s="240">
        <f t="shared" ca="1" si="812"/>
        <v>-2.00989618801363E-3</v>
      </c>
      <c r="HO385" s="240">
        <f t="shared" ca="1" si="813"/>
        <v>-1.13258760916575E-3</v>
      </c>
      <c r="HP385" s="240">
        <f t="shared" ca="1" si="814"/>
        <v>1.2647182743021112E-4</v>
      </c>
      <c r="HQ385" s="240">
        <f t="shared" ca="1" si="815"/>
        <v>1.3429025718069332E-3</v>
      </c>
      <c r="HR385" s="240">
        <f t="shared" ca="1" si="816"/>
        <v>2.1066935340505639E-3</v>
      </c>
      <c r="HS385" s="240">
        <f t="shared" ca="1" si="817"/>
        <v>2.1604007401877078E-3</v>
      </c>
      <c r="HT385" s="240">
        <f t="shared" ca="1" si="818"/>
        <v>1.4859215976734343E-3</v>
      </c>
      <c r="HU385" s="240">
        <f t="shared" ca="1" si="819"/>
        <v>3.1059656927130209E-4</v>
      </c>
      <c r="HV385" s="240">
        <f t="shared" ca="1" si="820"/>
        <v>-9.6941837960441593E-4</v>
      </c>
      <c r="HW385" s="240">
        <f t="shared" ca="1" si="821"/>
        <v>-1.9226804177685873E-3</v>
      </c>
      <c r="HX385" s="240">
        <f t="shared" ca="1" si="822"/>
        <v>-2.2278823034830625E-3</v>
      </c>
      <c r="HY385" s="240">
        <f t="shared" ca="1" si="823"/>
        <v>-1.7821524524969593E-3</v>
      </c>
      <c r="HZ385" s="240">
        <f t="shared" ca="1" si="824"/>
        <v>-7.3572891400028133E-4</v>
      </c>
      <c r="IA385" s="240">
        <f t="shared" ca="1" si="825"/>
        <v>5.5867998272979042E-4</v>
      </c>
      <c r="IB385" s="240">
        <f t="shared" ca="1" si="826"/>
        <v>1.6647797712833414E-3</v>
      </c>
      <c r="IC385" s="240">
        <f t="shared" ca="1" si="827"/>
        <v>2.2097475992663507E-3</v>
      </c>
      <c r="ID385" s="240">
        <f t="shared" ca="1" si="828"/>
        <v>2.0098961880136339E-3</v>
      </c>
      <c r="IE385" s="240">
        <f t="shared" ca="1" si="829"/>
        <v>5.7805849846964143E-4</v>
      </c>
      <c r="IF385" s="240">
        <f t="shared" ca="1" si="830"/>
        <v>-1.2647182743020233E-4</v>
      </c>
      <c r="IG385" s="240">
        <f t="shared" ca="1" si="831"/>
        <v>-1.3429025718069262E-3</v>
      </c>
      <c r="IH385" s="240">
        <f t="shared" ca="1" si="832"/>
        <v>-2.1066935340505817E-3</v>
      </c>
      <c r="II385" s="240">
        <f t="shared" ca="1" si="833"/>
        <v>-2.16040074018771E-3</v>
      </c>
      <c r="IJ385" s="240">
        <f t="shared" ca="1" si="834"/>
        <v>-1.485921597673441E-3</v>
      </c>
      <c r="IK385" s="240">
        <f t="shared" ca="1" si="835"/>
        <v>-3.1059656927131065E-4</v>
      </c>
      <c r="IL385" s="240">
        <f t="shared" ca="1" si="836"/>
        <v>9.6941837960440812E-4</v>
      </c>
      <c r="IM385" s="240">
        <f t="shared" ca="1" si="837"/>
        <v>1.9226804177685827E-3</v>
      </c>
      <c r="IN385" s="240">
        <f t="shared" ca="1" si="838"/>
        <v>2.2278823034830595E-3</v>
      </c>
      <c r="IO385" s="240">
        <f t="shared" ca="1" si="839"/>
        <v>1.7821524524969648E-3</v>
      </c>
      <c r="IP385" s="240">
        <f t="shared" ca="1" si="840"/>
        <v>7.3572891400028957E-4</v>
      </c>
      <c r="IQ385" s="240">
        <f t="shared" ca="1" si="841"/>
        <v>-5.5867998272978196E-4</v>
      </c>
      <c r="IR385" s="240">
        <f t="shared" ca="1" si="842"/>
        <v>-1.6647797712833355E-3</v>
      </c>
      <c r="IS385" s="240">
        <f t="shared" ca="1" si="843"/>
        <v>-2.2097475992663581E-3</v>
      </c>
      <c r="IT385" s="240">
        <f t="shared" ca="1" si="844"/>
        <v>-2.0098961880136378E-3</v>
      </c>
      <c r="IU385" s="240">
        <f t="shared" ca="1" si="845"/>
        <v>-1.1325876091657647E-3</v>
      </c>
      <c r="IV385" s="240">
        <f t="shared" ca="1" si="846"/>
        <v>1.2647182743019377E-4</v>
      </c>
      <c r="IW385" s="240">
        <f t="shared" ca="1" si="847"/>
        <v>1.3429025718069193E-3</v>
      </c>
      <c r="IX385" s="240">
        <f t="shared" ca="1" si="848"/>
        <v>2.1066935340505787E-3</v>
      </c>
      <c r="IY385" s="240">
        <f t="shared" ca="1" si="849"/>
        <v>2.1604007401876961E-3</v>
      </c>
      <c r="IZ385" s="240">
        <f t="shared" ca="1" si="850"/>
        <v>1.4859215976734473E-3</v>
      </c>
      <c r="JA385" s="240">
        <f t="shared" ca="1" si="851"/>
        <v>3.1059656927131933E-4</v>
      </c>
      <c r="JB385" s="240">
        <f t="shared" ca="1" si="852"/>
        <v>-9.6941837960440021E-4</v>
      </c>
    </row>
    <row r="386" spans="2:262">
      <c r="B386" s="248">
        <v>25</v>
      </c>
      <c r="C386" s="247">
        <f t="shared" si="853"/>
        <v>4.8828125000000011E-4</v>
      </c>
      <c r="D386" s="244">
        <f t="shared" ca="1" si="597"/>
        <v>80.204196079438205</v>
      </c>
      <c r="E386" s="243">
        <f ca="1">AE361</f>
        <v>0.2041960794381984</v>
      </c>
      <c r="F386" s="242">
        <v>25</v>
      </c>
      <c r="G386" s="240">
        <f t="shared" ca="1" si="854"/>
        <v>8.5900132420742917E-3</v>
      </c>
      <c r="H386" s="240">
        <f t="shared" ca="1" si="598"/>
        <v>9.9421132899950391E-3</v>
      </c>
      <c r="I386" s="240">
        <f t="shared" ca="1" si="599"/>
        <v>7.6670284309906522E-3</v>
      </c>
      <c r="J386" s="240">
        <f t="shared" ca="1" si="600"/>
        <v>2.5947787243637034E-3</v>
      </c>
      <c r="K386" s="240">
        <f t="shared" ca="1" si="601"/>
        <v>-3.4241250739334463E-3</v>
      </c>
      <c r="L386" s="240">
        <f t="shared" ca="1" si="602"/>
        <v>-8.1938040419227594E-3</v>
      </c>
      <c r="M386" s="240">
        <f t="shared" ca="1" si="603"/>
        <v>-9.9741344192987788E-3</v>
      </c>
      <c r="N386" s="240">
        <f t="shared" ca="1" si="604"/>
        <v>-8.1155976091795805E-3</v>
      </c>
      <c r="O386" s="240">
        <f t="shared" ca="1" si="605"/>
        <v>-3.2962442905302802E-3</v>
      </c>
      <c r="P386" s="240">
        <f t="shared" ca="1" si="606"/>
        <v>2.7256790644292418E-3</v>
      </c>
      <c r="Q386" s="240">
        <f t="shared" ca="1" si="607"/>
        <v>7.753191907735402E-3</v>
      </c>
      <c r="R386" s="240">
        <f t="shared" ca="1" si="608"/>
        <v>9.952104849999201E-3</v>
      </c>
      <c r="S386" s="240">
        <f t="shared" ca="1" si="609"/>
        <v>8.520187660767729E-3</v>
      </c>
      <c r="T386" s="240">
        <f t="shared" ca="1" si="610"/>
        <v>3.9798472232912205E-3</v>
      </c>
      <c r="U386" s="241">
        <f t="shared" ca="1" si="611"/>
        <v>-2.0124623639149121E-3</v>
      </c>
      <c r="V386" s="240">
        <f t="shared" ca="1" si="612"/>
        <v>-7.2705645548431699E-3</v>
      </c>
      <c r="W386" s="240">
        <f t="shared" ca="1" si="613"/>
        <v>-9.8761439622410442E-3</v>
      </c>
      <c r="X386" s="240">
        <f t="shared" ca="1" si="614"/>
        <v>-8.8786060772108044E-3</v>
      </c>
      <c r="Y386" s="240">
        <f t="shared" ca="1" si="615"/>
        <v>-4.6418830191247732E-3</v>
      </c>
      <c r="Z386" s="240">
        <f t="shared" ca="1" si="616"/>
        <v>1.2883399554855339E-3</v>
      </c>
      <c r="AA386" s="240">
        <f t="shared" ca="1" si="617"/>
        <v>6.7485373826874778E-3</v>
      </c>
      <c r="AB386" s="240">
        <f t="shared" ca="1" si="618"/>
        <v>9.7466633946565184E-3</v>
      </c>
      <c r="AC386" s="240">
        <f t="shared" ca="1" si="619"/>
        <v>9.1889105580557767E-3</v>
      </c>
      <c r="AD386" s="240">
        <f t="shared" ca="1" si="620"/>
        <v>5.2787640486927825E-3</v>
      </c>
      <c r="AE386" s="240">
        <f t="shared" ca="1" si="621"/>
        <v>-5.5723592121221339E-4</v>
      </c>
      <c r="AF386" s="240">
        <f t="shared" ca="1" si="622"/>
        <v>-6.1899393017440588E-3</v>
      </c>
      <c r="AG386" s="240">
        <f t="shared" ca="1" si="623"/>
        <v>-9.5643648136599039E-3</v>
      </c>
      <c r="AH386" s="240">
        <f t="shared" ca="1" si="624"/>
        <v>-9.4494195364353637E-3</v>
      </c>
      <c r="AI386" s="240">
        <f t="shared" ca="1" si="625"/>
        <v>-5.8870389985149815E-3</v>
      </c>
      <c r="AJ386" s="240">
        <f t="shared" ca="1" si="626"/>
        <v>-1.7688782279853604E-4</v>
      </c>
      <c r="AK386" s="240">
        <f t="shared" ca="1" si="627"/>
        <v>5.5977974034119183E-3</v>
      </c>
      <c r="AL386" s="240">
        <f t="shared" ca="1" si="628"/>
        <v>9.3302361110564405E-3</v>
      </c>
      <c r="AM386" s="240">
        <f t="shared" ca="1" si="629"/>
        <v>9.6587212916245512E-3</v>
      </c>
      <c r="AN386" s="240">
        <f t="shared" ca="1" si="630"/>
        <v>6.4634115739357189E-3</v>
      </c>
      <c r="AO386" s="240">
        <f t="shared" ca="1" si="631"/>
        <v>9.1005299637148072E-4</v>
      </c>
      <c r="AP386" s="240">
        <f t="shared" ca="1" si="632"/>
        <v>-4.9753205559428578E-3</v>
      </c>
      <c r="AQ386" s="240">
        <f t="shared" ca="1" si="633"/>
        <v>-9.0455460505710628E-3</v>
      </c>
      <c r="AR386" s="240">
        <f t="shared" ca="1" si="634"/>
        <v>-9.8156815992775127E-3</v>
      </c>
      <c r="AS386" s="240">
        <f t="shared" ca="1" si="635"/>
        <v>-7.0047583620304176E-3</v>
      </c>
      <c r="AT386" s="240">
        <f t="shared" ca="1" si="636"/>
        <v>-1.6382865139077485E-3</v>
      </c>
      <c r="AU386" s="240">
        <f t="shared" ca="1" si="637"/>
        <v>4.3258820153063678E-3</v>
      </c>
      <c r="AV386" s="240">
        <f t="shared" ca="1" si="638"/>
        <v>8.7118373923078321E-3</v>
      </c>
      <c r="AW386" s="240">
        <f t="shared" ca="1" si="639"/>
        <v>9.9194498778876188E-3</v>
      </c>
      <c r="AX386" s="240">
        <f t="shared" ca="1" si="640"/>
        <v>7.5081457576506583E-3</v>
      </c>
      <c r="AY386" s="240">
        <f t="shared" ca="1" si="641"/>
        <v>2.3576420148797134E-3</v>
      </c>
      <c r="AZ386" s="240">
        <f t="shared" ca="1" si="642"/>
        <v>-3.6530011452231511E-3</v>
      </c>
      <c r="BA386" s="240">
        <f t="shared" ca="1" si="643"/>
        <v>-8.3309185323992944E-3</v>
      </c>
      <c r="BB386" s="240">
        <f t="shared" ca="1" si="644"/>
        <v>-9.9694637981623292E-3</v>
      </c>
      <c r="BC386" s="240">
        <f t="shared" ca="1" si="645"/>
        <v>-7.9708458608847704E-3</v>
      </c>
      <c r="BD386" s="240">
        <f t="shared" ca="1" si="646"/>
        <v>-3.0642212495007658E-3</v>
      </c>
      <c r="BE386" s="240">
        <f t="shared" ca="1" si="647"/>
        <v>2.9603243454283815E-3</v>
      </c>
      <c r="BF386" s="240">
        <f t="shared" ca="1" si="648"/>
        <v>7.9048537031510581E-3</v>
      </c>
      <c r="BG386" s="240">
        <f t="shared" ca="1" si="649"/>
        <v>9.9654523303343394E-3</v>
      </c>
      <c r="BH386" s="240">
        <f t="shared" ca="1" si="650"/>
        <v>8.3903512597837647E-3</v>
      </c>
      <c r="BI386" s="240">
        <f t="shared" ca="1" si="651"/>
        <v>3.7541952036785841E-3</v>
      </c>
      <c r="BJ386" s="240">
        <f t="shared" ca="1" si="652"/>
        <v>-2.2516052915155134E-3</v>
      </c>
      <c r="BK386" s="240">
        <f t="shared" ca="1" si="653"/>
        <v>-7.4359517867882401E-3</v>
      </c>
      <c r="BL386" s="240">
        <f t="shared" ca="1" si="654"/>
        <v>-9.9074372128953696E-3</v>
      </c>
      <c r="BM386" s="240">
        <f t="shared" ca="1" si="655"/>
        <v>-8.7643886182440164E-3</v>
      </c>
      <c r="BN386" s="240">
        <f t="shared" ca="1" si="656"/>
        <v>-4.4238248487744264E-3</v>
      </c>
      <c r="BO386" s="240">
        <f t="shared" ca="1" si="657"/>
        <v>1.5306845934428739E-3</v>
      </c>
      <c r="BP386" s="240">
        <f t="shared" ca="1" si="658"/>
        <v>6.9267538034224248E-3</v>
      </c>
      <c r="BQ386" s="240">
        <f t="shared" ca="1" si="659"/>
        <v>9.7957328347934112E-3</v>
      </c>
      <c r="BR386" s="240">
        <f t="shared" ca="1" si="660"/>
        <v>9.0909309954123781E-3</v>
      </c>
      <c r="BS386" s="240">
        <f t="shared" ca="1" si="661"/>
        <v>5.0694814037229238E-3</v>
      </c>
      <c r="BT386" s="240">
        <f t="shared" ca="1" si="662"/>
        <v>-8.0146898293591328E-4</v>
      </c>
      <c r="BU386" s="240">
        <f t="shared" ca="1" si="663"/>
        <v>-6.3800191410438196E-3</v>
      </c>
      <c r="BV386" s="240">
        <f t="shared" ca="1" si="664"/>
        <v>-9.63094453173176E-3</v>
      </c>
      <c r="BW386" s="240">
        <f t="shared" ca="1" si="665"/>
        <v>-9.36820882985453E-3</v>
      </c>
      <c r="BX386" s="240">
        <f t="shared" ca="1" si="666"/>
        <v>-5.6876659997114991E-3</v>
      </c>
      <c r="BY386" s="240">
        <f t="shared" ca="1" si="667"/>
        <v>6.7910142568980945E-5</v>
      </c>
      <c r="BZ386" s="240">
        <f t="shared" ca="1" si="668"/>
        <v>5.7987106021582715E-3</v>
      </c>
      <c r="CA386" s="240">
        <f t="shared" ca="1" si="669"/>
        <v>9.4139653058023728E-3</v>
      </c>
      <c r="CB386" s="240">
        <f t="shared" ca="1" si="670"/>
        <v>9.5947195289615688E-3</v>
      </c>
      <c r="CC386" s="240">
        <f t="shared" ca="1" si="671"/>
        <v>6.2750286408534139E-3</v>
      </c>
      <c r="CD386" s="240">
        <f t="shared" ca="1" si="672"/>
        <v>6.6601670874437587E-4</v>
      </c>
      <c r="CE386" s="240">
        <f t="shared" ca="1" si="673"/>
        <v>-5.1859783481042077E-3</v>
      </c>
      <c r="CF386" s="240">
        <f t="shared" ca="1" si="674"/>
        <v>-9.1459709862302466E-3</v>
      </c>
      <c r="CG386" s="240">
        <f t="shared" ca="1" si="675"/>
        <v>-9.769235611629512E-3</v>
      </c>
      <c r="CH386" s="240">
        <f t="shared" ca="1" si="676"/>
        <v>-6.8283863581055683E-3</v>
      </c>
      <c r="CI386" s="240">
        <f t="shared" ca="1" si="677"/>
        <v>-1.3963343578076133E-3</v>
      </c>
      <c r="CJ386" s="240">
        <f t="shared" ca="1" si="678"/>
        <v>4.5451428280550215E-3</v>
      </c>
      <c r="CK386" s="240">
        <f t="shared" ca="1" si="679"/>
        <v>8.8284138574528607E-3</v>
      </c>
      <c r="CL386" s="240">
        <f t="shared" ca="1" si="680"/>
        <v>9.8908113600858806E-3</v>
      </c>
      <c r="CM386" s="240">
        <f t="shared" ca="1" si="681"/>
        <v>7.3447404580539184E-3</v>
      </c>
      <c r="CN386" s="240">
        <f t="shared" ca="1" si="682"/>
        <v>2.1190851500038957E-3</v>
      </c>
      <c r="CO386" s="240">
        <f t="shared" ca="1" si="683"/>
        <v>-3.8796767852174595E-3</v>
      </c>
      <c r="CP386" s="240">
        <f t="shared" ca="1" si="684"/>
        <v>-8.4630147890649987E-3</v>
      </c>
      <c r="CQ386" s="240">
        <f t="shared" ca="1" si="685"/>
        <v>-9.9587879448161283E-3</v>
      </c>
      <c r="CR386" s="240">
        <f t="shared" ca="1" si="686"/>
        <v>-7.8212927730924725E-3</v>
      </c>
      <c r="CS386" s="240">
        <f t="shared" ca="1" si="687"/>
        <v>-2.8303524361691476E-3</v>
      </c>
      <c r="CT386" s="240">
        <f t="shared" ca="1" si="688"/>
        <v>3.1931864377355091E-3</v>
      </c>
      <c r="CU386" s="240">
        <f t="shared" ca="1" si="689"/>
        <v>8.0517539102774611E-3</v>
      </c>
      <c r="CV386" s="240">
        <f t="shared" ca="1" si="690"/>
        <v>9.9727969948179493E-3</v>
      </c>
      <c r="CW386" s="240">
        <f t="shared" ca="1" si="691"/>
        <v>8.2554608249363476E-3</v>
      </c>
      <c r="CX386" s="240">
        <f t="shared" ca="1" si="692"/>
        <v>3.5262817972537192E-3</v>
      </c>
      <c r="CY386" s="240">
        <f t="shared" ca="1" si="693"/>
        <v>-2.4893919362813646E-3</v>
      </c>
      <c r="CZ386" s="240">
        <f t="shared" ca="1" si="694"/>
        <v>-7.5968598794250355E-3</v>
      </c>
      <c r="DA386" s="240">
        <f t="shared" ca="1" si="695"/>
        <v>-9.9327625938355913E-3</v>
      </c>
      <c r="DB386" s="240">
        <f t="shared" ca="1" si="696"/>
        <v>-8.6448918192951803E-3</v>
      </c>
      <c r="DC386" s="240">
        <f t="shared" ca="1" si="697"/>
        <v>-4.2031019317526133E-3</v>
      </c>
      <c r="DD386" s="240">
        <f t="shared" ca="1" si="698"/>
        <v>1.7721072042371426E-3</v>
      </c>
      <c r="DE386" s="240">
        <f t="shared" ca="1" si="699"/>
        <v>7.1007978066742099E-3</v>
      </c>
      <c r="DF386" s="240">
        <f t="shared" ca="1" si="700"/>
        <v>9.8389016917566716E-3</v>
      </c>
      <c r="DG386" s="240">
        <f t="shared" ca="1" si="701"/>
        <v>8.9874753958691742E-3</v>
      </c>
      <c r="DH386" s="240">
        <f t="shared" ca="1" si="702"/>
        <v>4.8571450927155802E-3</v>
      </c>
      <c r="DI386" s="240">
        <f t="shared" ca="1" si="703"/>
        <v>-1.0452192697130778E-3</v>
      </c>
      <c r="DJ386" s="240">
        <f t="shared" ca="1" si="704"/>
        <v>-6.5662558953772966E-3</v>
      </c>
      <c r="DK386" s="240">
        <f t="shared" ca="1" si="705"/>
        <v>-9.6917229289418955E-3</v>
      </c>
      <c r="DL386" s="240">
        <f t="shared" ca="1" si="706"/>
        <v>-9.2813550645744827E-3</v>
      </c>
      <c r="DM386" s="240">
        <f t="shared" ca="1" si="707"/>
        <v>-5.4848669635854073E-3</v>
      </c>
      <c r="DN386" s="240">
        <f t="shared" ca="1" si="708"/>
        <v>3.1266720140604417E-4</v>
      </c>
      <c r="DO386" s="240">
        <f t="shared" ca="1" si="709"/>
        <v>5.9961308744656688E-3</v>
      </c>
      <c r="DP386" s="240">
        <f t="shared" ca="1" si="710"/>
        <v>9.492023879858957E-3</v>
      </c>
      <c r="DQ386" s="240">
        <f t="shared" ca="1" si="711"/>
        <v>9.5249382660240016E-3</v>
      </c>
      <c r="DR386" s="240">
        <f t="shared" ca="1" si="712"/>
        <v>6.0828658651563196E-3</v>
      </c>
      <c r="DS386" s="240">
        <f t="shared" ca="1" si="713"/>
        <v>4.2157923755585611E-4</v>
      </c>
      <c r="DT386" s="240">
        <f t="shared" ca="1" si="714"/>
        <v>-5.3935123008248213E-3</v>
      </c>
      <c r="DU386" s="240">
        <f t="shared" ca="1" si="715"/>
        <v>-9.2408867309572099E-3</v>
      </c>
      <c r="DV386" s="240">
        <f t="shared" ca="1" si="716"/>
        <v>-9.7169050017443265E-3</v>
      </c>
      <c r="DW386" s="240">
        <f t="shared" ca="1" si="717"/>
        <v>-6.647901189568409E-3</v>
      </c>
      <c r="DX386" s="240">
        <f t="shared" ca="1" si="718"/>
        <v>-1.1535411021027109E-3</v>
      </c>
      <c r="DY386" s="240">
        <f t="shared" ca="1" si="719"/>
        <v>4.7616658167178912E-3</v>
      </c>
      <c r="DZ386" s="240">
        <f t="shared" ca="1" si="720"/>
        <v>8.939672416205767E-3</v>
      </c>
      <c r="EA386" s="240">
        <f t="shared" ca="1" si="721"/>
        <v>9.8562149873620709E-3</v>
      </c>
      <c r="EB386" s="240">
        <f t="shared" ca="1" si="722"/>
        <v>7.1769109614427612E-3</v>
      </c>
      <c r="EC386" s="240">
        <f t="shared" ca="1" si="723"/>
        <v>1.8792518274713078E-3</v>
      </c>
      <c r="ED386" s="240">
        <f t="shared" ca="1" si="724"/>
        <v>-4.1040154529868441E-3</v>
      </c>
      <c r="EE386" s="240">
        <f t="shared" ca="1" si="725"/>
        <v>-8.5900132420742605E-3</v>
      </c>
      <c r="EF386" s="240">
        <f t="shared" ca="1" si="726"/>
        <v>-9.9421132899950374E-3</v>
      </c>
      <c r="EG386" s="240">
        <f t="shared" ca="1" si="727"/>
        <v>-7.6670284309906835E-3</v>
      </c>
      <c r="EH386" s="240">
        <f t="shared" ca="1" si="728"/>
        <v>-2.5947787243636774E-3</v>
      </c>
      <c r="EI386" s="240">
        <f t="shared" ca="1" si="729"/>
        <v>3.4241250739334098E-3</v>
      </c>
      <c r="EJ386" s="240">
        <f t="shared" ca="1" si="730"/>
        <v>8.1938040419227819E-3</v>
      </c>
      <c r="EK386" s="240">
        <f t="shared" ca="1" si="731"/>
        <v>9.9741344192987771E-3</v>
      </c>
      <c r="EL386" s="240">
        <f t="shared" ca="1" si="732"/>
        <v>8.115597609179551E-3</v>
      </c>
      <c r="EM386" s="240">
        <f t="shared" ca="1" si="733"/>
        <v>3.2962442905302915E-3</v>
      </c>
      <c r="EN386" s="240">
        <f t="shared" ca="1" si="734"/>
        <v>-2.7256790644292978E-3</v>
      </c>
      <c r="EO386" s="240">
        <f t="shared" ca="1" si="735"/>
        <v>-7.7531919077354003E-3</v>
      </c>
      <c r="EP386" s="240">
        <f t="shared" ca="1" si="736"/>
        <v>-9.9521048499992045E-3</v>
      </c>
      <c r="EQ386" s="240">
        <f t="shared" ca="1" si="737"/>
        <v>-8.5201876607677272E-3</v>
      </c>
      <c r="ER386" s="240">
        <f t="shared" ca="1" si="738"/>
        <v>-3.9798472232912803E-3</v>
      </c>
      <c r="ES386" s="240">
        <f t="shared" ca="1" si="739"/>
        <v>2.0124623639149347E-3</v>
      </c>
      <c r="ET386" s="240">
        <f t="shared" ca="1" si="740"/>
        <v>7.2705645548431369E-3</v>
      </c>
      <c r="EU386" s="240">
        <f t="shared" ca="1" si="741"/>
        <v>9.8761439622410477E-3</v>
      </c>
      <c r="EV386" s="240">
        <f t="shared" ca="1" si="742"/>
        <v>8.8786060772108183E-3</v>
      </c>
      <c r="EW386" s="240">
        <f t="shared" ca="1" si="743"/>
        <v>4.6418830191247359E-3</v>
      </c>
      <c r="EX386" s="240">
        <f t="shared" ca="1" si="744"/>
        <v>-1.2883399554855044E-3</v>
      </c>
      <c r="EY386" s="240">
        <f t="shared" ca="1" si="745"/>
        <v>-6.7485373826875212E-3</v>
      </c>
      <c r="EZ386" s="240">
        <f t="shared" ca="1" si="746"/>
        <v>-9.746663394656515E-3</v>
      </c>
      <c r="FA386" s="240">
        <f t="shared" ca="1" si="747"/>
        <v>-9.1889105580557542E-3</v>
      </c>
      <c r="FB386" s="240">
        <f t="shared" ca="1" si="748"/>
        <v>-5.278764048692779E-3</v>
      </c>
      <c r="FC386" s="240">
        <f t="shared" ca="1" si="749"/>
        <v>5.5723592121228885E-4</v>
      </c>
      <c r="FD386" s="240">
        <f t="shared" ca="1" si="750"/>
        <v>6.1899393017440622E-3</v>
      </c>
      <c r="FE386" s="240">
        <f t="shared" ca="1" si="751"/>
        <v>9.5643648136598848E-3</v>
      </c>
      <c r="FF386" s="240">
        <f t="shared" ca="1" si="752"/>
        <v>9.449419536435362E-3</v>
      </c>
      <c r="FG386" s="240">
        <f t="shared" ca="1" si="753"/>
        <v>5.8870389985150049E-3</v>
      </c>
      <c r="FH386" s="240">
        <f t="shared" ca="1" si="754"/>
        <v>1.7688782279849571E-4</v>
      </c>
      <c r="FI386" s="240">
        <f t="shared" ca="1" si="755"/>
        <v>-5.597797403411894E-3</v>
      </c>
      <c r="FJ386" s="240">
        <f t="shared" ca="1" si="756"/>
        <v>-9.3302361110564544E-3</v>
      </c>
      <c r="FK386" s="240">
        <f t="shared" ca="1" si="757"/>
        <v>-9.6587212916245599E-3</v>
      </c>
      <c r="FL386" s="240">
        <f t="shared" ca="1" si="758"/>
        <v>-6.4634115739356885E-3</v>
      </c>
      <c r="FM386" s="240">
        <f t="shared" ca="1" si="759"/>
        <v>-9.1005299637151151E-4</v>
      </c>
      <c r="FN386" s="240">
        <f t="shared" ca="1" si="760"/>
        <v>4.9753205559429229E-3</v>
      </c>
      <c r="FO386" s="240">
        <f t="shared" ca="1" si="761"/>
        <v>9.0455460505710645E-3</v>
      </c>
      <c r="FP386" s="240">
        <f t="shared" ca="1" si="762"/>
        <v>9.8156815992774989E-3</v>
      </c>
      <c r="FQ386" s="240">
        <f t="shared" ca="1" si="763"/>
        <v>7.0047583620304141E-3</v>
      </c>
      <c r="FR386" s="240">
        <f t="shared" ca="1" si="764"/>
        <v>1.6382865139078131E-3</v>
      </c>
      <c r="FS386" s="240">
        <f t="shared" ca="1" si="765"/>
        <v>-4.3258820153063721E-3</v>
      </c>
      <c r="FT386" s="240">
        <f t="shared" ca="1" si="766"/>
        <v>-8.7118373923078182E-3</v>
      </c>
      <c r="FU386" s="240">
        <f t="shared" ca="1" si="767"/>
        <v>-9.9194498778876154E-3</v>
      </c>
      <c r="FV386" s="240">
        <f t="shared" ca="1" si="768"/>
        <v>-7.5081457576506765E-3</v>
      </c>
      <c r="FW386" s="240">
        <f t="shared" ca="1" si="769"/>
        <v>-2.3576420148796748E-3</v>
      </c>
      <c r="FX386" s="240">
        <f t="shared" ca="1" si="770"/>
        <v>3.6530011452231225E-3</v>
      </c>
      <c r="FY386" s="240">
        <f t="shared" ca="1" si="771"/>
        <v>8.3309185323993153E-3</v>
      </c>
      <c r="FZ386" s="240">
        <f t="shared" ca="1" si="772"/>
        <v>9.9694637981623292E-3</v>
      </c>
      <c r="GA386" s="240">
        <f t="shared" ca="1" si="773"/>
        <v>7.9708458608847271E-3</v>
      </c>
      <c r="GB386" s="240">
        <f t="shared" ca="1" si="774"/>
        <v>3.0642212495007618E-3</v>
      </c>
      <c r="GC386" s="240">
        <f t="shared" ca="1" si="775"/>
        <v>-2.9603243454284544E-3</v>
      </c>
      <c r="GD386" s="240">
        <f t="shared" ca="1" si="776"/>
        <v>-7.9048537031510616E-3</v>
      </c>
      <c r="GE386" s="240">
        <f t="shared" ca="1" si="777"/>
        <v>-9.9654523303343359E-3</v>
      </c>
      <c r="GF386" s="240">
        <f t="shared" ca="1" si="778"/>
        <v>-8.390351259783763E-3</v>
      </c>
      <c r="GG386" s="240">
        <f t="shared" ca="1" si="779"/>
        <v>-3.7541952036786452E-3</v>
      </c>
      <c r="GH386" s="240">
        <f t="shared" ca="1" si="780"/>
        <v>2.2516052915155186E-3</v>
      </c>
      <c r="GI386" s="240">
        <f t="shared" ca="1" si="781"/>
        <v>7.4359517867881959E-3</v>
      </c>
      <c r="GJ386" s="240">
        <f t="shared" ca="1" si="782"/>
        <v>9.9074372128953765E-3</v>
      </c>
      <c r="GK386" s="240">
        <f t="shared" ca="1" si="783"/>
        <v>8.764388618244013E-3</v>
      </c>
      <c r="GL386" s="240">
        <f t="shared" ca="1" si="784"/>
        <v>4.4238248487743596E-3</v>
      </c>
      <c r="GM386" s="240">
        <f t="shared" ca="1" si="785"/>
        <v>-1.5306845934428782E-3</v>
      </c>
      <c r="GN386" s="240">
        <f t="shared" ca="1" si="786"/>
        <v>-6.9267538034224795E-3</v>
      </c>
      <c r="GO386" s="240">
        <f t="shared" ca="1" si="787"/>
        <v>-9.7957328347934129E-3</v>
      </c>
      <c r="GP386" s="240">
        <f t="shared" ca="1" si="788"/>
        <v>-9.0909309954124058E-3</v>
      </c>
      <c r="GQ386" s="240">
        <f t="shared" ca="1" si="789"/>
        <v>-5.0694814037229186E-3</v>
      </c>
      <c r="GR386" s="240">
        <f t="shared" ca="1" si="790"/>
        <v>8.0146898293584779E-4</v>
      </c>
      <c r="GS386" s="240">
        <f t="shared" ca="1" si="791"/>
        <v>6.3800191410438231E-3</v>
      </c>
      <c r="GT386" s="240">
        <f t="shared" ca="1" si="792"/>
        <v>9.6309445317317426E-3</v>
      </c>
      <c r="GU386" s="240">
        <f t="shared" ca="1" si="793"/>
        <v>9.3682088298545282E-3</v>
      </c>
      <c r="GV386" s="240">
        <f t="shared" ca="1" si="794"/>
        <v>5.6876659997115529E-3</v>
      </c>
      <c r="GW386" s="240">
        <f t="shared" ca="1" si="795"/>
        <v>-6.7910142569056406E-5</v>
      </c>
      <c r="GX386" s="240">
        <f t="shared" ca="1" si="796"/>
        <v>-5.7987106021582758E-3</v>
      </c>
      <c r="GY386" s="240">
        <f t="shared" ca="1" si="797"/>
        <v>-9.4139653058023954E-3</v>
      </c>
      <c r="GZ386" s="240">
        <f t="shared" ca="1" si="798"/>
        <v>-9.5947195289615671E-3</v>
      </c>
      <c r="HA386" s="240">
        <f t="shared" ca="1" si="799"/>
        <v>-6.275028640853355E-3</v>
      </c>
      <c r="HB386" s="240">
        <f t="shared" ca="1" si="800"/>
        <v>-6.6601670874437066E-4</v>
      </c>
      <c r="HC386" s="240">
        <f t="shared" ca="1" si="801"/>
        <v>5.1859783481041522E-3</v>
      </c>
      <c r="HD386" s="240">
        <f t="shared" ca="1" si="802"/>
        <v>9.1459709862302483E-3</v>
      </c>
      <c r="HE386" s="240">
        <f t="shared" ca="1" si="803"/>
        <v>9.7692356116295242E-3</v>
      </c>
      <c r="HF386" s="240">
        <f t="shared" ca="1" si="804"/>
        <v>6.8283863581055648E-3</v>
      </c>
      <c r="HG386" s="240">
        <f t="shared" ca="1" si="805"/>
        <v>1.3963343578076793E-3</v>
      </c>
      <c r="HH386" s="240">
        <f t="shared" ca="1" si="806"/>
        <v>-4.5451428280548992E-3</v>
      </c>
      <c r="HI386" s="240">
        <f t="shared" ca="1" si="807"/>
        <v>-8.8284138574528954E-3</v>
      </c>
      <c r="HJ386" s="240">
        <f t="shared" ca="1" si="808"/>
        <v>-9.8908113600858719E-3</v>
      </c>
      <c r="HK386" s="240">
        <f t="shared" ca="1" si="809"/>
        <v>-7.3447404580539149E-3</v>
      </c>
      <c r="HL386" s="240">
        <f t="shared" ca="1" si="810"/>
        <v>-2.1190851500039599E-3</v>
      </c>
      <c r="HM386" s="240">
        <f t="shared" ca="1" si="811"/>
        <v>3.8796767852175948E-3</v>
      </c>
      <c r="HN386" s="240">
        <f t="shared" ca="1" si="812"/>
        <v>8.4630147890650403E-3</v>
      </c>
      <c r="HO386" s="240">
        <f t="shared" ca="1" si="813"/>
        <v>9.95878794481613E-3</v>
      </c>
      <c r="HP386" s="240">
        <f t="shared" ca="1" si="814"/>
        <v>7.8212927730925141E-3</v>
      </c>
      <c r="HQ386" s="240">
        <f t="shared" ca="1" si="815"/>
        <v>2.8303524361692795E-3</v>
      </c>
      <c r="HR386" s="240">
        <f t="shared" ca="1" si="816"/>
        <v>-3.1931864377355806E-3</v>
      </c>
      <c r="HS386" s="240">
        <f t="shared" ca="1" si="817"/>
        <v>-8.0517539102774628E-3</v>
      </c>
      <c r="HT386" s="240">
        <f t="shared" ca="1" si="818"/>
        <v>-9.9727969948179458E-3</v>
      </c>
      <c r="HU386" s="240">
        <f t="shared" ca="1" si="819"/>
        <v>-8.2554608249364239E-3</v>
      </c>
      <c r="HV386" s="240">
        <f t="shared" ca="1" si="820"/>
        <v>-3.5262817972535818E-3</v>
      </c>
      <c r="HW386" s="240">
        <f t="shared" ca="1" si="821"/>
        <v>2.4893919362814388E-3</v>
      </c>
      <c r="HX386" s="240">
        <f t="shared" ca="1" si="822"/>
        <v>7.5968598794250389E-3</v>
      </c>
      <c r="HY386" s="240">
        <f t="shared" ca="1" si="823"/>
        <v>9.9327625938355861E-3</v>
      </c>
      <c r="HZ386" s="240">
        <f t="shared" ca="1" si="824"/>
        <v>8.6448918192951075E-3</v>
      </c>
      <c r="IA386" s="240">
        <f t="shared" ca="1" si="825"/>
        <v>4.2031019317525439E-3</v>
      </c>
      <c r="IB386" s="240">
        <f t="shared" ca="1" si="826"/>
        <v>-1.7721072042371469E-3</v>
      </c>
      <c r="IC386" s="240">
        <f t="shared" ca="1" si="827"/>
        <v>-7.1007978066741639E-3</v>
      </c>
      <c r="ID386" s="240">
        <f t="shared" ca="1" si="828"/>
        <v>-9.8389016917566491E-3</v>
      </c>
      <c r="IE386" s="240">
        <f t="shared" ca="1" si="829"/>
        <v>-8.8563734771871239E-3</v>
      </c>
      <c r="IF386" s="240">
        <f t="shared" ca="1" si="830"/>
        <v>-4.857145092715575E-3</v>
      </c>
      <c r="IG386" s="240">
        <f t="shared" ca="1" si="831"/>
        <v>1.045219269713083E-3</v>
      </c>
      <c r="IH386" s="240">
        <f t="shared" ca="1" si="832"/>
        <v>6.5662558953771943E-3</v>
      </c>
      <c r="II386" s="240">
        <f t="shared" ca="1" si="833"/>
        <v>9.6917229289419302E-3</v>
      </c>
      <c r="IJ386" s="240">
        <f t="shared" ca="1" si="834"/>
        <v>9.281355064574481E-3</v>
      </c>
      <c r="IK386" s="240">
        <f t="shared" ca="1" si="835"/>
        <v>5.4848669635854021E-3</v>
      </c>
      <c r="IL386" s="240">
        <f t="shared" ca="1" si="836"/>
        <v>-3.1266720140590756E-4</v>
      </c>
      <c r="IM386" s="240">
        <f t="shared" ca="1" si="837"/>
        <v>-5.9961308744657859E-3</v>
      </c>
      <c r="IN386" s="240">
        <f t="shared" ca="1" si="838"/>
        <v>-9.4920238798589587E-3</v>
      </c>
      <c r="IO386" s="240">
        <f t="shared" ca="1" si="839"/>
        <v>-9.5249382660239981E-3</v>
      </c>
      <c r="IP386" s="240">
        <f t="shared" ca="1" si="840"/>
        <v>-6.0828658651563162E-3</v>
      </c>
      <c r="IQ386" s="240">
        <f t="shared" ca="1" si="841"/>
        <v>-4.2157923755599272E-4</v>
      </c>
      <c r="IR386" s="240">
        <f t="shared" ca="1" si="842"/>
        <v>5.3935123008249444E-3</v>
      </c>
      <c r="IS386" s="240">
        <f t="shared" ca="1" si="843"/>
        <v>9.2408867309572117E-3</v>
      </c>
      <c r="IT386" s="240">
        <f t="shared" ca="1" si="844"/>
        <v>9.7169050017443265E-3</v>
      </c>
      <c r="IU386" s="240">
        <f t="shared" ca="1" si="845"/>
        <v>6.6479011895685105E-3</v>
      </c>
      <c r="IV386" s="240">
        <f t="shared" ca="1" si="846"/>
        <v>1.1535411021025648E-3</v>
      </c>
      <c r="IW386" s="240">
        <f t="shared" ca="1" si="847"/>
        <v>-4.7616658167178947E-3</v>
      </c>
      <c r="IX386" s="240">
        <f t="shared" ca="1" si="848"/>
        <v>-8.939672416205767E-3</v>
      </c>
      <c r="IY386" s="240">
        <f t="shared" ca="1" si="849"/>
        <v>-9.8562149873620917E-3</v>
      </c>
      <c r="IZ386" s="240">
        <f t="shared" ca="1" si="850"/>
        <v>-7.1769109614426571E-3</v>
      </c>
      <c r="JA386" s="240">
        <f t="shared" ca="1" si="851"/>
        <v>-1.879251827471303E-3</v>
      </c>
      <c r="JB386" s="240">
        <f t="shared" ca="1" si="852"/>
        <v>4.1040154529868485E-3</v>
      </c>
    </row>
    <row r="387" spans="2:262">
      <c r="B387" s="248">
        <v>26</v>
      </c>
      <c r="C387" s="247">
        <f t="shared" si="853"/>
        <v>5.0781250000000013E-4</v>
      </c>
      <c r="D387" s="244">
        <f t="shared" ca="1" si="597"/>
        <v>80.197431474304196</v>
      </c>
      <c r="E387" s="243">
        <f ca="1">AF361</f>
        <v>0.19743147430420183</v>
      </c>
      <c r="F387" s="242">
        <v>26</v>
      </c>
      <c r="G387" s="240">
        <f t="shared" ca="1" si="854"/>
        <v>-1.6368042989583576E-3</v>
      </c>
      <c r="H387" s="240">
        <f t="shared" ca="1" si="598"/>
        <v>-1.8997295252685818E-3</v>
      </c>
      <c r="I387" s="240">
        <f t="shared" ca="1" si="599"/>
        <v>-1.414949825985392E-3</v>
      </c>
      <c r="J387" s="240">
        <f t="shared" ca="1" si="600"/>
        <v>-3.7326718852880828E-4</v>
      </c>
      <c r="K387" s="240">
        <f t="shared" ca="1" si="601"/>
        <v>8.1532779182350316E-4</v>
      </c>
      <c r="L387" s="240">
        <f t="shared" ca="1" si="602"/>
        <v>1.6830220345650502E-3</v>
      </c>
      <c r="M387" s="240">
        <f t="shared" ca="1" si="603"/>
        <v>1.8883041557975501E-3</v>
      </c>
      <c r="N387" s="240">
        <f t="shared" ca="1" si="604"/>
        <v>1.3503782047605364E-3</v>
      </c>
      <c r="O387" s="240">
        <f t="shared" ca="1" si="605"/>
        <v>2.8096373302440134E-4</v>
      </c>
      <c r="P387" s="240">
        <f t="shared" ca="1" si="606"/>
        <v>-8.9903383188430529E-4</v>
      </c>
      <c r="Q387" s="240">
        <f t="shared" ca="1" si="607"/>
        <v>-1.7251852226751567E-3</v>
      </c>
      <c r="R387" s="240">
        <f t="shared" ca="1" si="608"/>
        <v>-1.8723296962192928E-3</v>
      </c>
      <c r="S387" s="240">
        <f t="shared" ca="1" si="609"/>
        <v>-1.2825534041612521E-3</v>
      </c>
      <c r="T387" s="240">
        <f t="shared" ca="1" si="610"/>
        <v>-1.8798341127761881E-4</v>
      </c>
      <c r="U387" s="241">
        <f t="shared" ca="1" si="611"/>
        <v>9.8057402069803542E-4</v>
      </c>
      <c r="V387" s="240">
        <f t="shared" ca="1" si="612"/>
        <v>1.7631922884754588E-3</v>
      </c>
      <c r="W387" s="240">
        <f t="shared" ca="1" si="613"/>
        <v>1.8518446304061304E-3</v>
      </c>
      <c r="X387" s="240">
        <f t="shared" ca="1" si="614"/>
        <v>1.2116388200729324E-3</v>
      </c>
      <c r="Y387" s="240">
        <f t="shared" ca="1" si="615"/>
        <v>9.4550221027669469E-5</v>
      </c>
      <c r="Z387" s="240">
        <f t="shared" ca="1" si="616"/>
        <v>-1.0597519208077621E-3</v>
      </c>
      <c r="AA387" s="240">
        <f t="shared" ca="1" si="617"/>
        <v>-1.7969516696154193E-3</v>
      </c>
      <c r="AB387" s="240">
        <f t="shared" ca="1" si="618"/>
        <v>-1.8268983086758863E-3</v>
      </c>
      <c r="AC387" s="240">
        <f t="shared" ca="1" si="619"/>
        <v>-1.1378052919400281E-3</v>
      </c>
      <c r="AD387" s="240">
        <f t="shared" ca="1" si="620"/>
        <v>-8.8925101364358428E-7</v>
      </c>
      <c r="AE387" s="240">
        <f t="shared" ca="1" si="621"/>
        <v>1.1363767857169578E-3</v>
      </c>
      <c r="AF387" s="240">
        <f t="shared" ca="1" si="622"/>
        <v>1.8263820367888988E-3</v>
      </c>
      <c r="AG387" s="240">
        <f t="shared" ca="1" si="623"/>
        <v>1.7975508289026507E-3</v>
      </c>
      <c r="AH387" s="240">
        <f t="shared" ca="1" si="624"/>
        <v>1.0612306911988671E-3</v>
      </c>
      <c r="AI387" s="240">
        <f t="shared" ca="1" si="625"/>
        <v>-9.2773861283966985E-5</v>
      </c>
      <c r="AJ387" s="240">
        <f t="shared" ca="1" si="626"/>
        <v>-1.2102640194145129E-3</v>
      </c>
      <c r="AK387" s="240">
        <f t="shared" ca="1" si="627"/>
        <v>-1.851412489663582E-3</v>
      </c>
      <c r="AL387" s="240">
        <f t="shared" ca="1" si="628"/>
        <v>-1.7638728917357294E-3</v>
      </c>
      <c r="AM387" s="240">
        <f t="shared" ca="1" si="629"/>
        <v>-9.8209949276978304E-4</v>
      </c>
      <c r="AN387" s="240">
        <f t="shared" ca="1" si="630"/>
        <v>1.8621347322370725E-4</v>
      </c>
      <c r="AO387" s="240">
        <f t="shared" ca="1" si="631"/>
        <v>1.2812356210826852E-3</v>
      </c>
      <c r="AP387" s="240">
        <f t="shared" ca="1" si="632"/>
        <v>1.8719827276860823E-3</v>
      </c>
      <c r="AQ387" s="240">
        <f t="shared" ca="1" si="633"/>
        <v>1.7259456302755978E-3</v>
      </c>
      <c r="AR387" s="240">
        <f t="shared" ca="1" si="634"/>
        <v>9.0060233064085478E-4</v>
      </c>
      <c r="AS387" s="240">
        <f t="shared" ca="1" si="635"/>
        <v>-2.7920448059608438E-4</v>
      </c>
      <c r="AT387" s="240">
        <f t="shared" ca="1" si="636"/>
        <v>-1.349120613916688E-3</v>
      </c>
      <c r="AU387" s="240">
        <f t="shared" ca="1" si="637"/>
        <v>-1.8880431953512663E-3</v>
      </c>
      <c r="AV387" s="240">
        <f t="shared" ca="1" si="638"/>
        <v>-1.6838604146171526E-3</v>
      </c>
      <c r="AW387" s="240">
        <f t="shared" ca="1" si="639"/>
        <v>-8.1693553861397121E-4</v>
      </c>
      <c r="AX387" s="240">
        <f t="shared" ca="1" si="640"/>
        <v>3.7152285991928123E-4</v>
      </c>
      <c r="AY387" s="240">
        <f t="shared" ca="1" si="641"/>
        <v>1.4137554570227556E-3</v>
      </c>
      <c r="AZ387" s="240">
        <f t="shared" ca="1" si="642"/>
        <v>1.8995552015857969E-3</v>
      </c>
      <c r="BA387" s="240">
        <f t="shared" ca="1" si="643"/>
        <v>1.6377186317311386E-3</v>
      </c>
      <c r="BB387" s="240">
        <f t="shared" ca="1" si="644"/>
        <v>7.3130067731945816E-4</v>
      </c>
      <c r="BC387" s="240">
        <f t="shared" ca="1" si="645"/>
        <v>-4.6294620813136668E-4</v>
      </c>
      <c r="BD387" s="240">
        <f t="shared" ca="1" si="646"/>
        <v>-1.4749844394024983E-3</v>
      </c>
      <c r="BE387" s="240">
        <f t="shared" ca="1" si="647"/>
        <v>-1.9064910129583214E-3</v>
      </c>
      <c r="BF387" s="240">
        <f t="shared" ca="1" si="648"/>
        <v>-1.5876314412140771E-3</v>
      </c>
      <c r="BG387" s="240">
        <f t="shared" ca="1" si="649"/>
        <v>-6.4390404863890838E-4</v>
      </c>
      <c r="BH387" s="240">
        <f t="shared" ca="1" si="650"/>
        <v>5.5325427837876512E-4</v>
      </c>
      <c r="BI387" s="240">
        <f t="shared" ca="1" si="651"/>
        <v>1.5326600550743461E-3</v>
      </c>
      <c r="BJ387" s="240">
        <f t="shared" ca="1" si="652"/>
        <v>1.9088339204917386E-3</v>
      </c>
      <c r="BK387" s="240">
        <f t="shared" ca="1" si="653"/>
        <v>1.5337195074950371E-3</v>
      </c>
      <c r="BL387" s="240">
        <f t="shared" ca="1" si="654"/>
        <v>5.5495619870585375E-4</v>
      </c>
      <c r="BM387" s="240">
        <f t="shared" ca="1" si="655"/>
        <v>-6.4222951061020399E-4</v>
      </c>
      <c r="BN387" s="240">
        <f t="shared" ca="1" si="656"/>
        <v>-1.5866433584283536E-3</v>
      </c>
      <c r="BO387" s="240">
        <f t="shared" ca="1" si="657"/>
        <v>-1.9065782799165868E-3</v>
      </c>
      <c r="BP387" s="240">
        <f t="shared" ca="1" si="658"/>
        <v>-1.4761127091444783E-3</v>
      </c>
      <c r="BQ387" s="240">
        <f t="shared" ca="1" si="659"/>
        <v>-4.6467141068170766E-4</v>
      </c>
      <c r="BR387" s="240">
        <f t="shared" ca="1" si="660"/>
        <v>7.2965755569792147E-4</v>
      </c>
      <c r="BS387" s="240">
        <f t="shared" ca="1" si="661"/>
        <v>1.6368042989583626E-3</v>
      </c>
      <c r="BT387" s="240">
        <f t="shared" ca="1" si="662"/>
        <v>1.8997295252685814E-3</v>
      </c>
      <c r="BU387" s="240">
        <f t="shared" ca="1" si="663"/>
        <v>1.4149498259853868E-3</v>
      </c>
      <c r="BV387" s="240">
        <f t="shared" ca="1" si="664"/>
        <v>3.7326718852880795E-4</v>
      </c>
      <c r="BW387" s="240">
        <f t="shared" ca="1" si="665"/>
        <v>-8.1532779182350869E-4</v>
      </c>
      <c r="BX387" s="240">
        <f t="shared" ca="1" si="666"/>
        <v>-1.6830220345650498E-3</v>
      </c>
      <c r="BY387" s="240">
        <f t="shared" ca="1" si="667"/>
        <v>-1.8883041557975497E-3</v>
      </c>
      <c r="BZ387" s="240">
        <f t="shared" ca="1" si="668"/>
        <v>-1.3503782047605386E-3</v>
      </c>
      <c r="CA387" s="240">
        <f t="shared" ca="1" si="669"/>
        <v>-2.8096373302439765E-4</v>
      </c>
      <c r="CB387" s="240">
        <f t="shared" ca="1" si="670"/>
        <v>8.9903383188431299E-4</v>
      </c>
      <c r="CC387" s="240">
        <f t="shared" ca="1" si="671"/>
        <v>1.7251852226751567E-3</v>
      </c>
      <c r="CD387" s="240">
        <f t="shared" ca="1" si="672"/>
        <v>1.8723296962192913E-3</v>
      </c>
      <c r="CE387" s="240">
        <f t="shared" ca="1" si="673"/>
        <v>1.2825534041612516E-3</v>
      </c>
      <c r="CF387" s="240">
        <f t="shared" ca="1" si="674"/>
        <v>1.8798341127761501E-4</v>
      </c>
      <c r="CG387" s="240">
        <f t="shared" ca="1" si="675"/>
        <v>-9.8057402069803281E-4</v>
      </c>
      <c r="CH387" s="240">
        <f t="shared" ca="1" si="676"/>
        <v>-1.7631922884754603E-3</v>
      </c>
      <c r="CI387" s="240">
        <f t="shared" ca="1" si="677"/>
        <v>-1.851844630406128E-3</v>
      </c>
      <c r="CJ387" s="240">
        <f t="shared" ca="1" si="678"/>
        <v>-1.2116388200729298E-3</v>
      </c>
      <c r="CK387" s="240">
        <f t="shared" ca="1" si="679"/>
        <v>-9.455022102766253E-5</v>
      </c>
      <c r="CL387" s="240">
        <f t="shared" ca="1" si="680"/>
        <v>1.0597519208077626E-3</v>
      </c>
      <c r="CM387" s="240">
        <f t="shared" ca="1" si="681"/>
        <v>1.7969516696154215E-3</v>
      </c>
      <c r="CN387" s="240">
        <f t="shared" ca="1" si="682"/>
        <v>1.8268983086758871E-3</v>
      </c>
      <c r="CO387" s="240">
        <f t="shared" ca="1" si="683"/>
        <v>1.1378052919400251E-3</v>
      </c>
      <c r="CP387" s="240">
        <f t="shared" ca="1" si="684"/>
        <v>8.892510136329591E-7</v>
      </c>
      <c r="CQ387" s="240">
        <f t="shared" ca="1" si="685"/>
        <v>-1.1363767857169606E-3</v>
      </c>
      <c r="CR387" s="240">
        <f t="shared" ca="1" si="686"/>
        <v>-1.8263820367889019E-3</v>
      </c>
      <c r="CS387" s="240">
        <f t="shared" ca="1" si="687"/>
        <v>-1.7975508289026496E-3</v>
      </c>
      <c r="CT387" s="240">
        <f t="shared" ca="1" si="688"/>
        <v>-1.0612306911988638E-3</v>
      </c>
      <c r="CU387" s="240">
        <f t="shared" ca="1" si="689"/>
        <v>9.2773861283964058E-5</v>
      </c>
      <c r="CV387" s="240">
        <f t="shared" ca="1" si="690"/>
        <v>1.2102640194145157E-3</v>
      </c>
      <c r="CW387" s="240">
        <f t="shared" ca="1" si="691"/>
        <v>1.8514124896635814E-3</v>
      </c>
      <c r="CX387" s="240">
        <f t="shared" ca="1" si="692"/>
        <v>1.7638728917357279E-3</v>
      </c>
      <c r="CY387" s="240">
        <f t="shared" ca="1" si="693"/>
        <v>9.8209949276977394E-4</v>
      </c>
      <c r="CZ387" s="240">
        <f t="shared" ca="1" si="694"/>
        <v>-1.8621347322371094E-4</v>
      </c>
      <c r="DA387" s="240">
        <f t="shared" ca="1" si="695"/>
        <v>-1.281235621082693E-3</v>
      </c>
      <c r="DB387" s="240">
        <f t="shared" ca="1" si="696"/>
        <v>-1.8719827276860827E-3</v>
      </c>
      <c r="DC387" s="240">
        <f t="shared" ca="1" si="697"/>
        <v>-1.7259456302756019E-3</v>
      </c>
      <c r="DD387" s="240">
        <f t="shared" ca="1" si="698"/>
        <v>-9.0060233064084535E-4</v>
      </c>
      <c r="DE387" s="240">
        <f t="shared" ca="1" si="699"/>
        <v>2.7920448059608801E-4</v>
      </c>
      <c r="DF387" s="240">
        <f t="shared" ca="1" si="700"/>
        <v>1.3491206139166858E-3</v>
      </c>
      <c r="DG387" s="240">
        <f t="shared" ca="1" si="701"/>
        <v>1.8880431953512689E-3</v>
      </c>
      <c r="DH387" s="240">
        <f t="shared" ca="1" si="702"/>
        <v>1.6838604146171476E-3</v>
      </c>
      <c r="DI387" s="240">
        <f t="shared" ca="1" si="703"/>
        <v>8.1693553861396785E-4</v>
      </c>
      <c r="DJ387" s="240">
        <f t="shared" ca="1" si="704"/>
        <v>-3.7152285991927153E-4</v>
      </c>
      <c r="DK387" s="240">
        <f t="shared" ca="1" si="705"/>
        <v>-1.413755457022763E-3</v>
      </c>
      <c r="DL387" s="240">
        <f t="shared" ca="1" si="706"/>
        <v>-1.8995552015857971E-3</v>
      </c>
      <c r="DM387" s="240">
        <f t="shared" ca="1" si="707"/>
        <v>-1.6377186317311399E-3</v>
      </c>
      <c r="DN387" s="240">
        <f t="shared" ca="1" si="708"/>
        <v>-7.3130067731944223E-4</v>
      </c>
      <c r="DO387" s="240">
        <f t="shared" ca="1" si="709"/>
        <v>4.6294620813137693E-4</v>
      </c>
      <c r="DP387" s="240">
        <f t="shared" ca="1" si="710"/>
        <v>1.4749844394025006E-3</v>
      </c>
      <c r="DQ387" s="240">
        <f t="shared" ca="1" si="711"/>
        <v>1.906491012958321E-3</v>
      </c>
      <c r="DR387" s="240">
        <f t="shared" ca="1" si="712"/>
        <v>1.5876314412140676E-3</v>
      </c>
      <c r="DS387" s="240">
        <f t="shared" ca="1" si="713"/>
        <v>6.4390404863890502E-4</v>
      </c>
      <c r="DT387" s="240">
        <f t="shared" ca="1" si="714"/>
        <v>-5.5325427837876859E-4</v>
      </c>
      <c r="DU387" s="240">
        <f t="shared" ca="1" si="715"/>
        <v>-1.5326600550743402E-3</v>
      </c>
      <c r="DV387" s="240">
        <f t="shared" ca="1" si="716"/>
        <v>-1.9088339204917386E-3</v>
      </c>
      <c r="DW387" s="240">
        <f t="shared" ca="1" si="717"/>
        <v>-1.5337195074950347E-3</v>
      </c>
      <c r="DX387" s="240">
        <f t="shared" ca="1" si="718"/>
        <v>-5.5495619870586329E-4</v>
      </c>
      <c r="DY387" s="240">
        <f t="shared" ca="1" si="719"/>
        <v>6.4222951061022036E-4</v>
      </c>
      <c r="DZ387" s="240">
        <f t="shared" ca="1" si="720"/>
        <v>1.5866433584283556E-3</v>
      </c>
      <c r="EA387" s="240">
        <f t="shared" ca="1" si="721"/>
        <v>1.9065782799165866E-3</v>
      </c>
      <c r="EB387" s="240">
        <f t="shared" ca="1" si="722"/>
        <v>1.4761127091444846E-3</v>
      </c>
      <c r="EC387" s="240">
        <f t="shared" ca="1" si="723"/>
        <v>4.6467141068169118E-4</v>
      </c>
      <c r="ED387" s="240">
        <f t="shared" ca="1" si="724"/>
        <v>-7.2965755569792494E-4</v>
      </c>
      <c r="EE387" s="240">
        <f t="shared" ca="1" si="725"/>
        <v>-1.6368042989583576E-3</v>
      </c>
      <c r="EF387" s="240">
        <f t="shared" ca="1" si="726"/>
        <v>-1.8997295252685797E-3</v>
      </c>
      <c r="EG387" s="240">
        <f t="shared" ca="1" si="727"/>
        <v>-1.4149498259853845E-3</v>
      </c>
      <c r="EH387" s="240">
        <f t="shared" ca="1" si="728"/>
        <v>-3.7326718852880416E-4</v>
      </c>
      <c r="EI387" s="240">
        <f t="shared" ca="1" si="729"/>
        <v>8.1532779182349991E-4</v>
      </c>
      <c r="EJ387" s="240">
        <f t="shared" ca="1" si="730"/>
        <v>1.683022034565058E-3</v>
      </c>
      <c r="EK387" s="240">
        <f t="shared" ca="1" si="731"/>
        <v>1.8883041557975491E-3</v>
      </c>
      <c r="EL387" s="240">
        <f t="shared" ca="1" si="732"/>
        <v>1.350378204760536E-3</v>
      </c>
      <c r="EM387" s="240">
        <f t="shared" ca="1" si="733"/>
        <v>2.8096373302438052E-4</v>
      </c>
      <c r="EN387" s="240">
        <f t="shared" ca="1" si="734"/>
        <v>-8.9903383188431635E-4</v>
      </c>
      <c r="EO387" s="240">
        <f t="shared" ca="1" si="735"/>
        <v>-1.7251852226751584E-3</v>
      </c>
      <c r="EP387" s="240">
        <f t="shared" ca="1" si="736"/>
        <v>-1.8723296962192932E-3</v>
      </c>
      <c r="EQ387" s="240">
        <f t="shared" ca="1" si="737"/>
        <v>-1.2825534041612388E-3</v>
      </c>
      <c r="ER387" s="240">
        <f t="shared" ca="1" si="738"/>
        <v>-1.8798341127761132E-4</v>
      </c>
      <c r="ES387" s="240">
        <f t="shared" ca="1" si="739"/>
        <v>9.8057402069803585E-4</v>
      </c>
      <c r="ET387" s="240">
        <f t="shared" ca="1" si="740"/>
        <v>1.7631922884754564E-3</v>
      </c>
      <c r="EU387" s="240">
        <f t="shared" ca="1" si="741"/>
        <v>1.8518446304061271E-3</v>
      </c>
      <c r="EV387" s="240">
        <f t="shared" ca="1" si="742"/>
        <v>1.2116388200729268E-3</v>
      </c>
      <c r="EW387" s="240">
        <f t="shared" ca="1" si="743"/>
        <v>9.4550221027672287E-5</v>
      </c>
      <c r="EX387" s="240">
        <f t="shared" ca="1" si="744"/>
        <v>-1.0597519208077769E-3</v>
      </c>
      <c r="EY387" s="240">
        <f t="shared" ca="1" si="745"/>
        <v>-1.7969516696154228E-3</v>
      </c>
      <c r="EZ387" s="240">
        <f t="shared" ca="1" si="746"/>
        <v>-1.8268983086758858E-3</v>
      </c>
      <c r="FA387" s="240">
        <f t="shared" ca="1" si="747"/>
        <v>-1.1378052919400331E-3</v>
      </c>
      <c r="FB387" s="240">
        <f t="shared" ca="1" si="748"/>
        <v>-8.8925101362927281E-7</v>
      </c>
      <c r="FC387" s="240">
        <f t="shared" ca="1" si="749"/>
        <v>1.1363767857169636E-3</v>
      </c>
      <c r="FD387" s="240">
        <f t="shared" ca="1" si="750"/>
        <v>1.8263820367888988E-3</v>
      </c>
      <c r="FE387" s="240">
        <f t="shared" ca="1" si="751"/>
        <v>1.7975508289026438E-3</v>
      </c>
      <c r="FF387" s="240">
        <f t="shared" ca="1" si="752"/>
        <v>1.0612306911988605E-3</v>
      </c>
      <c r="FG387" s="240">
        <f t="shared" ca="1" si="753"/>
        <v>-9.2773861283967744E-5</v>
      </c>
      <c r="FH387" s="240">
        <f t="shared" ca="1" si="754"/>
        <v>-1.2102640194145082E-3</v>
      </c>
      <c r="FI387" s="240">
        <f t="shared" ca="1" si="755"/>
        <v>-1.8514124896635855E-3</v>
      </c>
      <c r="FJ387" s="240">
        <f t="shared" ca="1" si="756"/>
        <v>-1.7638728917357266E-3</v>
      </c>
      <c r="FK387" s="240">
        <f t="shared" ca="1" si="757"/>
        <v>-9.8209949276978239E-4</v>
      </c>
      <c r="FL387" s="240">
        <f t="shared" ca="1" si="758"/>
        <v>1.8621347322372818E-4</v>
      </c>
      <c r="FM387" s="240">
        <f t="shared" ca="1" si="759"/>
        <v>1.2812356210826956E-3</v>
      </c>
      <c r="FN387" s="240">
        <f t="shared" ca="1" si="760"/>
        <v>1.8719827276860836E-3</v>
      </c>
      <c r="FO387" s="240">
        <f t="shared" ca="1" si="761"/>
        <v>1.7259456302756004E-3</v>
      </c>
      <c r="FP387" s="240">
        <f t="shared" ca="1" si="762"/>
        <v>9.0060233064084209E-4</v>
      </c>
      <c r="FQ387" s="240">
        <f t="shared" ca="1" si="763"/>
        <v>-2.792044805960917E-4</v>
      </c>
      <c r="FR387" s="240">
        <f t="shared" ca="1" si="764"/>
        <v>-1.3491206139166884E-3</v>
      </c>
      <c r="FS387" s="240">
        <f t="shared" ca="1" si="765"/>
        <v>-1.8880431953512695E-3</v>
      </c>
      <c r="FT387" s="240">
        <f t="shared" ca="1" si="766"/>
        <v>-1.6838604146171461E-3</v>
      </c>
      <c r="FU387" s="240">
        <f t="shared" ca="1" si="767"/>
        <v>-8.1693553861396438E-4</v>
      </c>
      <c r="FV387" s="240">
        <f t="shared" ca="1" si="768"/>
        <v>3.7152285991927516E-4</v>
      </c>
      <c r="FW387" s="240">
        <f t="shared" ca="1" si="769"/>
        <v>1.4137554570227652E-3</v>
      </c>
      <c r="FX387" s="240">
        <f t="shared" ca="1" si="770"/>
        <v>1.8995552015857974E-3</v>
      </c>
      <c r="FY387" s="240">
        <f t="shared" ca="1" si="771"/>
        <v>1.6377186317311384E-3</v>
      </c>
      <c r="FZ387" s="240">
        <f t="shared" ca="1" si="772"/>
        <v>7.3130067731943887E-4</v>
      </c>
      <c r="GA387" s="240">
        <f t="shared" ca="1" si="773"/>
        <v>-4.6294620813138056E-4</v>
      </c>
      <c r="GB387" s="240">
        <f t="shared" ca="1" si="774"/>
        <v>-1.474984439402503E-3</v>
      </c>
      <c r="GC387" s="240">
        <f t="shared" ca="1" si="775"/>
        <v>-1.9064910129583212E-3</v>
      </c>
      <c r="GD387" s="240">
        <f t="shared" ca="1" si="776"/>
        <v>-1.5876314412140657E-3</v>
      </c>
      <c r="GE387" s="240">
        <f t="shared" ca="1" si="777"/>
        <v>-6.4390404863890155E-4</v>
      </c>
      <c r="GF387" s="240">
        <f t="shared" ca="1" si="778"/>
        <v>5.5325427837877228E-4</v>
      </c>
      <c r="GG387" s="240">
        <f t="shared" ca="1" si="779"/>
        <v>1.5326600550743424E-3</v>
      </c>
      <c r="GH387" s="240">
        <f t="shared" ca="1" si="780"/>
        <v>1.9088339204917388E-3</v>
      </c>
      <c r="GI387" s="240">
        <f t="shared" ca="1" si="781"/>
        <v>1.5337195074950328E-3</v>
      </c>
      <c r="GJ387" s="240">
        <f t="shared" ca="1" si="782"/>
        <v>5.549561987058596E-4</v>
      </c>
      <c r="GK387" s="240">
        <f t="shared" ca="1" si="783"/>
        <v>-6.4222951061022372E-4</v>
      </c>
      <c r="GL387" s="240">
        <f t="shared" ca="1" si="784"/>
        <v>-1.5866433584283577E-3</v>
      </c>
      <c r="GM387" s="240">
        <f t="shared" ca="1" si="785"/>
        <v>-1.9065782799165866E-3</v>
      </c>
      <c r="GN387" s="240">
        <f t="shared" ca="1" si="786"/>
        <v>-1.476112709144482E-3</v>
      </c>
      <c r="GO387" s="240">
        <f t="shared" ca="1" si="787"/>
        <v>-4.6467141068168749E-4</v>
      </c>
      <c r="GP387" s="240">
        <f t="shared" ca="1" si="788"/>
        <v>7.2965755569792841E-4</v>
      </c>
      <c r="GQ387" s="240">
        <f t="shared" ca="1" si="789"/>
        <v>1.6368042989583593E-3</v>
      </c>
      <c r="GR387" s="240">
        <f t="shared" ca="1" si="790"/>
        <v>1.8997295252685795E-3</v>
      </c>
      <c r="GS387" s="240">
        <f t="shared" ca="1" si="791"/>
        <v>1.4149498259853819E-3</v>
      </c>
      <c r="GT387" s="240">
        <f t="shared" ca="1" si="792"/>
        <v>3.7326718852880058E-4</v>
      </c>
      <c r="GU387" s="240">
        <f t="shared" ca="1" si="793"/>
        <v>-8.1532779182350338E-4</v>
      </c>
      <c r="GV387" s="240">
        <f t="shared" ca="1" si="794"/>
        <v>-1.6830220345650595E-3</v>
      </c>
      <c r="GW387" s="240">
        <f t="shared" ca="1" si="795"/>
        <v>-1.8883041557975484E-3</v>
      </c>
      <c r="GX387" s="240">
        <f t="shared" ca="1" si="796"/>
        <v>-1.3503782047605334E-3</v>
      </c>
      <c r="GY387" s="240">
        <f t="shared" ca="1" si="797"/>
        <v>-2.8096373302437683E-4</v>
      </c>
      <c r="GZ387" s="240">
        <f t="shared" ca="1" si="798"/>
        <v>8.9903383188429564E-4</v>
      </c>
      <c r="HA387" s="240">
        <f t="shared" ca="1" si="799"/>
        <v>1.7251852226751597E-3</v>
      </c>
      <c r="HB387" s="240">
        <f t="shared" ca="1" si="800"/>
        <v>1.8723296962192871E-3</v>
      </c>
      <c r="HC387" s="240">
        <f t="shared" ca="1" si="801"/>
        <v>1.2825534041612562E-3</v>
      </c>
      <c r="HD387" s="240">
        <f t="shared" ca="1" si="802"/>
        <v>1.8798341127760764E-4</v>
      </c>
      <c r="HE387" s="240">
        <f t="shared" ca="1" si="803"/>
        <v>-9.8057402069806252E-4</v>
      </c>
      <c r="HF387" s="240">
        <f t="shared" ca="1" si="804"/>
        <v>-1.7631922884754579E-3</v>
      </c>
      <c r="HG387" s="240">
        <f t="shared" ca="1" si="805"/>
        <v>-1.851844630406126E-3</v>
      </c>
      <c r="HH387" s="240">
        <f t="shared" ca="1" si="806"/>
        <v>-1.2116388200729029E-3</v>
      </c>
      <c r="HI387" s="240">
        <f t="shared" ca="1" si="807"/>
        <v>-9.4550221027668493E-5</v>
      </c>
      <c r="HJ387" s="240">
        <f t="shared" ca="1" si="808"/>
        <v>1.0597519208077799E-3</v>
      </c>
      <c r="HK387" s="240">
        <f t="shared" ca="1" si="809"/>
        <v>1.7969516696154147E-3</v>
      </c>
      <c r="HL387" s="240">
        <f t="shared" ca="1" si="810"/>
        <v>1.826898308675885E-3</v>
      </c>
      <c r="HM387" s="240">
        <f t="shared" ca="1" si="811"/>
        <v>1.1378052919400082E-3</v>
      </c>
      <c r="HN387" s="240">
        <f t="shared" ca="1" si="812"/>
        <v>8.8925101365258316E-7</v>
      </c>
      <c r="HO387" s="240">
        <f t="shared" ca="1" si="813"/>
        <v>-1.1363767857169667E-3</v>
      </c>
      <c r="HP387" s="240">
        <f t="shared" ca="1" si="814"/>
        <v>-1.8263820367889079E-3</v>
      </c>
      <c r="HQ387" s="240">
        <f t="shared" ca="1" si="815"/>
        <v>-1.7975508289026516E-3</v>
      </c>
      <c r="HR387" s="240">
        <f t="shared" ca="1" si="816"/>
        <v>-1.0612306911988575E-3</v>
      </c>
      <c r="HS387" s="240">
        <f t="shared" ca="1" si="817"/>
        <v>9.2773861283998536E-5</v>
      </c>
      <c r="HT387" s="240">
        <f t="shared" ca="1" si="818"/>
        <v>1.2102640194145112E-3</v>
      </c>
      <c r="HU387" s="240">
        <f t="shared" ca="1" si="819"/>
        <v>1.8514124896635864E-3</v>
      </c>
      <c r="HV387" s="240">
        <f t="shared" ca="1" si="820"/>
        <v>1.7638728917357147E-3</v>
      </c>
      <c r="HW387" s="240">
        <f t="shared" ca="1" si="821"/>
        <v>9.8209949276977914E-4</v>
      </c>
      <c r="HX387" s="240">
        <f t="shared" ca="1" si="822"/>
        <v>-1.8621347322373186E-4</v>
      </c>
      <c r="HY387" s="240">
        <f t="shared" ca="1" si="823"/>
        <v>-1.2812356210826783E-3</v>
      </c>
      <c r="HZ387" s="240">
        <f t="shared" ca="1" si="824"/>
        <v>-1.8719827276860845E-3</v>
      </c>
      <c r="IA387" s="240">
        <f t="shared" ca="1" si="825"/>
        <v>-1.7259456302755871E-3</v>
      </c>
      <c r="IB387" s="240">
        <f t="shared" ca="1" si="826"/>
        <v>-9.0060233064086291E-4</v>
      </c>
      <c r="IC387" s="240">
        <f t="shared" ca="1" si="827"/>
        <v>2.7920448059609538E-4</v>
      </c>
      <c r="ID387" s="240">
        <f t="shared" ca="1" si="828"/>
        <v>1.3491206139167101E-3</v>
      </c>
      <c r="IE387" s="240">
        <f t="shared" ca="1" si="829"/>
        <v>1.7918749429223124E-3</v>
      </c>
      <c r="IF387" s="240">
        <f t="shared" ca="1" si="830"/>
        <v>1.6838604146171441E-3</v>
      </c>
      <c r="IG387" s="240">
        <f t="shared" ca="1" si="831"/>
        <v>8.1693553861393652E-4</v>
      </c>
      <c r="IH387" s="240">
        <f t="shared" ca="1" si="832"/>
        <v>-3.7152285991927885E-4</v>
      </c>
      <c r="II387" s="240">
        <f t="shared" ca="1" si="833"/>
        <v>-1.4137554570227678E-3</v>
      </c>
      <c r="IJ387" s="240">
        <f t="shared" ca="1" si="834"/>
        <v>-1.8995552015857952E-3</v>
      </c>
      <c r="IK387" s="240">
        <f t="shared" ca="1" si="835"/>
        <v>-1.6377186317311362E-3</v>
      </c>
      <c r="IL387" s="240">
        <f t="shared" ca="1" si="836"/>
        <v>-7.313006773194354E-4</v>
      </c>
      <c r="IM387" s="240">
        <f t="shared" ca="1" si="837"/>
        <v>4.6294620813135785E-4</v>
      </c>
      <c r="IN387" s="240">
        <f t="shared" ca="1" si="838"/>
        <v>1.4749844394025054E-3</v>
      </c>
      <c r="IO387" s="240">
        <f t="shared" ca="1" si="839"/>
        <v>1.906491012958323E-3</v>
      </c>
      <c r="IP387" s="240">
        <f t="shared" ca="1" si="840"/>
        <v>1.5876314412140787E-3</v>
      </c>
      <c r="IQ387" s="240">
        <f t="shared" ca="1" si="841"/>
        <v>6.4390404863889797E-4</v>
      </c>
      <c r="IR387" s="240">
        <f t="shared" ca="1" si="842"/>
        <v>-5.5325427837880166E-4</v>
      </c>
      <c r="IS387" s="240">
        <f t="shared" ca="1" si="843"/>
        <v>-1.5326600550743447E-3</v>
      </c>
      <c r="IT387" s="240">
        <f t="shared" ca="1" si="844"/>
        <v>-1.9088339204917388E-3</v>
      </c>
      <c r="IU387" s="240">
        <f t="shared" ca="1" si="845"/>
        <v>-1.5337195074950141E-3</v>
      </c>
      <c r="IV387" s="240">
        <f t="shared" ca="1" si="846"/>
        <v>-5.5495619870585624E-4</v>
      </c>
      <c r="IW387" s="240">
        <f t="shared" ca="1" si="847"/>
        <v>6.422295106102273E-4</v>
      </c>
      <c r="IX387" s="240">
        <f t="shared" ca="1" si="848"/>
        <v>1.5866433584283449E-3</v>
      </c>
      <c r="IY387" s="240">
        <f t="shared" ca="1" si="849"/>
        <v>1.9065782799165864E-3</v>
      </c>
      <c r="IZ387" s="240">
        <f t="shared" ca="1" si="850"/>
        <v>1.4761127091444625E-3</v>
      </c>
      <c r="JA387" s="240">
        <f t="shared" ca="1" si="851"/>
        <v>4.6467141068171015E-4</v>
      </c>
      <c r="JB387" s="240">
        <f t="shared" ca="1" si="852"/>
        <v>-7.2965755569793188E-4</v>
      </c>
    </row>
    <row r="388" spans="2:262">
      <c r="B388" s="248">
        <v>27</v>
      </c>
      <c r="C388" s="247">
        <f t="shared" si="853"/>
        <v>5.2734375000000014E-4</v>
      </c>
      <c r="D388" s="244">
        <f t="shared" ca="1" si="597"/>
        <v>80.186121867630291</v>
      </c>
      <c r="E388" s="243">
        <f ca="1">AG361</f>
        <v>0.18612186763028901</v>
      </c>
      <c r="F388" s="242">
        <v>27</v>
      </c>
      <c r="G388" s="240">
        <f t="shared" ca="1" si="854"/>
        <v>-1.0437444829655236E-2</v>
      </c>
      <c r="H388" s="240">
        <f t="shared" ca="1" si="598"/>
        <v>-1.2067393061705794E-2</v>
      </c>
      <c r="I388" s="240">
        <f t="shared" ca="1" si="599"/>
        <v>-8.5891275922684793E-3</v>
      </c>
      <c r="J388" s="240">
        <f t="shared" ca="1" si="600"/>
        <v>-1.4750230458821468E-3</v>
      </c>
      <c r="K388" s="240">
        <f t="shared" ca="1" si="601"/>
        <v>6.2634692944922672E-3</v>
      </c>
      <c r="L388" s="240">
        <f t="shared" ca="1" si="602"/>
        <v>1.1350590331605986E-2</v>
      </c>
      <c r="M388" s="240">
        <f t="shared" ca="1" si="603"/>
        <v>1.1632925384257085E-2</v>
      </c>
      <c r="N388" s="240">
        <f t="shared" ca="1" si="604"/>
        <v>6.9909600074458886E-3</v>
      </c>
      <c r="O388" s="240">
        <f t="shared" ca="1" si="605"/>
        <v>-6.1032868915620805E-4</v>
      </c>
      <c r="P388" s="240">
        <f t="shared" ca="1" si="606"/>
        <v>-7.9532608909945336E-3</v>
      </c>
      <c r="Q388" s="240">
        <f t="shared" ca="1" si="607"/>
        <v>-1.1929520933639677E-2</v>
      </c>
      <c r="R388" s="240">
        <f t="shared" ca="1" si="608"/>
        <v>-1.0855929531668779E-2</v>
      </c>
      <c r="S388" s="240">
        <f t="shared" ca="1" si="609"/>
        <v>-5.186945596074838E-3</v>
      </c>
      <c r="T388" s="240">
        <f t="shared" ca="1" si="610"/>
        <v>2.6777094697504489E-3</v>
      </c>
      <c r="U388" s="241">
        <f t="shared" ca="1" si="611"/>
        <v>9.4088709854742575E-3</v>
      </c>
      <c r="V388" s="240">
        <f t="shared" ca="1" si="612"/>
        <v>1.215719018904606E-2</v>
      </c>
      <c r="W388" s="240">
        <f t="shared" ca="1" si="613"/>
        <v>9.7592839255491119E-3</v>
      </c>
      <c r="X388" s="240">
        <f t="shared" ca="1" si="614"/>
        <v>3.2302030487547447E-3</v>
      </c>
      <c r="Y388" s="240">
        <f t="shared" ca="1" si="615"/>
        <v>-4.6662458575603425E-3</v>
      </c>
      <c r="Z388" s="240">
        <f t="shared" ca="1" si="616"/>
        <v>-1.0587439553225057E-2</v>
      </c>
      <c r="AA388" s="240">
        <f t="shared" ca="1" si="617"/>
        <v>-1.2026894441434862E-2</v>
      </c>
      <c r="AB388" s="240">
        <f t="shared" ca="1" si="618"/>
        <v>-8.3752789834698783E-3</v>
      </c>
      <c r="AC388" s="240">
        <f t="shared" ca="1" si="619"/>
        <v>-1.1783480925544746E-3</v>
      </c>
      <c r="AD388" s="240">
        <f t="shared" ca="1" si="620"/>
        <v>6.517385964937986E-3</v>
      </c>
      <c r="AE388" s="240">
        <f t="shared" ca="1" si="621"/>
        <v>1.1454263978399753E-2</v>
      </c>
      <c r="AF388" s="240">
        <f t="shared" ca="1" si="622"/>
        <v>1.1542470211989146E-2</v>
      </c>
      <c r="AG388" s="240">
        <f t="shared" ca="1" si="623"/>
        <v>6.7446663368165728E-3</v>
      </c>
      <c r="AH388" s="240">
        <f t="shared" ca="1" si="624"/>
        <v>-9.0820298766358621E-4</v>
      </c>
      <c r="AI388" s="240">
        <f t="shared" ca="1" si="625"/>
        <v>-8.176623498585403E-3</v>
      </c>
      <c r="AJ388" s="240">
        <f t="shared" ca="1" si="626"/>
        <v>-1.1983820862651519E-2</v>
      </c>
      <c r="AK388" s="240">
        <f t="shared" ca="1" si="627"/>
        <v>-1.0718181234191633E-2</v>
      </c>
      <c r="AL388" s="240">
        <f t="shared" ca="1" si="628"/>
        <v>-4.9154589106075001E-3</v>
      </c>
      <c r="AM388" s="240">
        <f t="shared" ca="1" si="629"/>
        <v>2.9680122895460381E-3</v>
      </c>
      <c r="AN388" s="240">
        <f t="shared" ca="1" si="630"/>
        <v>9.5951026818385E-3</v>
      </c>
      <c r="AO388" s="240">
        <f t="shared" ca="1" si="631"/>
        <v>1.2160517554329639E-2</v>
      </c>
      <c r="AP388" s="240">
        <f t="shared" ca="1" si="632"/>
        <v>9.578298462254305E-3</v>
      </c>
      <c r="AQ388" s="240">
        <f t="shared" ca="1" si="633"/>
        <v>2.9415171965895717E-3</v>
      </c>
      <c r="AR388" s="240">
        <f t="shared" ca="1" si="634"/>
        <v>-4.9404293147870624E-3</v>
      </c>
      <c r="AS388" s="240">
        <f t="shared" ca="1" si="635"/>
        <v>-1.0731056799097886E-2</v>
      </c>
      <c r="AT388" s="240">
        <f t="shared" ca="1" si="636"/>
        <v>-1.1979151269666961E-2</v>
      </c>
      <c r="AU388" s="240">
        <f t="shared" ca="1" si="637"/>
        <v>-8.1563854197834809E-3</v>
      </c>
      <c r="AV388" s="240">
        <f t="shared" ca="1" si="638"/>
        <v>-8.809633463970996E-4</v>
      </c>
      <c r="AW388" s="240">
        <f t="shared" ca="1" si="639"/>
        <v>6.7673768057791798E-3</v>
      </c>
      <c r="AX388" s="240">
        <f t="shared" ca="1" si="640"/>
        <v>1.1551038004875452E-2</v>
      </c>
      <c r="AY388" s="240">
        <f t="shared" ca="1" si="641"/>
        <v>1.1445062287266272E-2</v>
      </c>
      <c r="AZ388" s="240">
        <f t="shared" ca="1" si="642"/>
        <v>6.4943099313852773E-3</v>
      </c>
      <c r="BA388" s="240">
        <f t="shared" ca="1" si="643"/>
        <v>-1.2055302186511573E-3</v>
      </c>
      <c r="BB388" s="240">
        <f t="shared" ca="1" si="644"/>
        <v>-8.3950608139243665E-3</v>
      </c>
      <c r="BC388" s="240">
        <f t="shared" ca="1" si="645"/>
        <v>-1.2030902186079624E-2</v>
      </c>
      <c r="BD388" s="240">
        <f t="shared" ca="1" si="646"/>
        <v>-1.0573976705117654E-2</v>
      </c>
      <c r="BE388" s="240">
        <f t="shared" ca="1" si="647"/>
        <v>-4.6410113364932217E-3</v>
      </c>
      <c r="BF388" s="240">
        <f t="shared" ca="1" si="648"/>
        <v>3.2565272897195751E-3</v>
      </c>
      <c r="BG388" s="240">
        <f t="shared" ca="1" si="649"/>
        <v>9.7755546471311894E-3</v>
      </c>
      <c r="BH388" s="240">
        <f t="shared" ca="1" si="650"/>
        <v>1.2156519878549529E-2</v>
      </c>
      <c r="BI388" s="240">
        <f t="shared" ca="1" si="651"/>
        <v>9.3915433901215241E-3</v>
      </c>
      <c r="BJ388" s="240">
        <f t="shared" ca="1" si="652"/>
        <v>2.6510594844556283E-3</v>
      </c>
      <c r="BK388" s="240">
        <f t="shared" ca="1" si="653"/>
        <v>-5.2116368421291446E-3</v>
      </c>
      <c r="BL388" s="240">
        <f t="shared" ca="1" si="654"/>
        <v>-1.0868210057614989E-2</v>
      </c>
      <c r="BM388" s="240">
        <f t="shared" ca="1" si="655"/>
        <v>-1.1924192305103533E-2</v>
      </c>
      <c r="BN388" s="240">
        <f t="shared" ca="1" si="656"/>
        <v>-7.9325787545071053E-3</v>
      </c>
      <c r="BO388" s="240">
        <f t="shared" ca="1" si="657"/>
        <v>-5.830479408612619E-4</v>
      </c>
      <c r="BP388" s="240">
        <f t="shared" ca="1" si="658"/>
        <v>7.0132912318811268E-3</v>
      </c>
      <c r="BQ388" s="240">
        <f t="shared" ca="1" si="659"/>
        <v>1.1640854117978159E-2</v>
      </c>
      <c r="BR388" s="240">
        <f t="shared" ca="1" si="660"/>
        <v>1.1340760284979996E-2</v>
      </c>
      <c r="BS388" s="240">
        <f t="shared" ca="1" si="661"/>
        <v>6.2400415964892052E-3</v>
      </c>
      <c r="BT388" s="240">
        <f t="shared" ca="1" si="662"/>
        <v>-1.5021312833126054E-3</v>
      </c>
      <c r="BU388" s="240">
        <f t="shared" ca="1" si="663"/>
        <v>-8.6084412585405931E-3</v>
      </c>
      <c r="BV388" s="240">
        <f t="shared" ca="1" si="664"/>
        <v>-1.207073654389525E-2</v>
      </c>
      <c r="BW388" s="240">
        <f t="shared" ca="1" si="665"/>
        <v>-1.0423402807862922E-2</v>
      </c>
      <c r="BX388" s="240">
        <f t="shared" ca="1" si="666"/>
        <v>-4.3637681906885124E-3</v>
      </c>
      <c r="BY388" s="240">
        <f t="shared" ca="1" si="667"/>
        <v>3.5430806796230988E-3</v>
      </c>
      <c r="BZ388" s="240">
        <f t="shared" ca="1" si="668"/>
        <v>9.9501181838360046E-3</v>
      </c>
      <c r="CA388" s="240">
        <f t="shared" ca="1" si="669"/>
        <v>1.2145199569756135E-2</v>
      </c>
      <c r="CB388" s="240">
        <f t="shared" ca="1" si="670"/>
        <v>9.1991312034229063E-3</v>
      </c>
      <c r="CC388" s="240">
        <f t="shared" ca="1" si="671"/>
        <v>2.3590048732176614E-3</v>
      </c>
      <c r="CD388" s="240">
        <f t="shared" ca="1" si="672"/>
        <v>-5.4797050743131039E-3</v>
      </c>
      <c r="CE388" s="240">
        <f t="shared" ca="1" si="673"/>
        <v>-1.0998816712781915E-2</v>
      </c>
      <c r="CF388" s="240">
        <f t="shared" ca="1" si="674"/>
        <v>-1.1862050652969768E-2</v>
      </c>
      <c r="CG388" s="240">
        <f t="shared" ca="1" si="675"/>
        <v>-7.7039938004072059E-3</v>
      </c>
      <c r="CH388" s="240">
        <f t="shared" ca="1" si="676"/>
        <v>-2.8478132904732889E-4</v>
      </c>
      <c r="CI388" s="240">
        <f t="shared" ca="1" si="677"/>
        <v>7.2549811135887666E-3</v>
      </c>
      <c r="CJ388" s="240">
        <f t="shared" ca="1" si="678"/>
        <v>1.1723658215839747E-2</v>
      </c>
      <c r="CK388" s="240">
        <f t="shared" ca="1" si="679"/>
        <v>1.1229627032756371E-2</v>
      </c>
      <c r="CL388" s="240">
        <f t="shared" ca="1" si="680"/>
        <v>5.9820144938655543E-3</v>
      </c>
      <c r="CM388" s="240">
        <f t="shared" ca="1" si="681"/>
        <v>-1.7978275202573785E-3</v>
      </c>
      <c r="CN388" s="240">
        <f t="shared" ca="1" si="682"/>
        <v>-8.8166363000329664E-3</v>
      </c>
      <c r="CO388" s="240">
        <f t="shared" ca="1" si="683"/>
        <v>-1.2103299941370734E-2</v>
      </c>
      <c r="CP388" s="240">
        <f t="shared" ca="1" si="684"/>
        <v>-1.0266550242512917E-2</v>
      </c>
      <c r="CQ388" s="240">
        <f t="shared" ca="1" si="685"/>
        <v>-4.0838964740974532E-3</v>
      </c>
      <c r="CR388" s="240">
        <f t="shared" ca="1" si="686"/>
        <v>3.8274998502096213E-3</v>
      </c>
      <c r="CS388" s="240">
        <f t="shared" ca="1" si="687"/>
        <v>1.0118688141405711E-2</v>
      </c>
      <c r="CT388" s="240">
        <f t="shared" ca="1" si="688"/>
        <v>1.2126563446880191E-2</v>
      </c>
      <c r="CU388" s="240">
        <f t="shared" ca="1" si="689"/>
        <v>9.001177804065074E-3</v>
      </c>
      <c r="CV388" s="240">
        <f t="shared" ca="1" si="690"/>
        <v>2.0655292856529427E-3</v>
      </c>
      <c r="CW388" s="240">
        <f t="shared" ca="1" si="691"/>
        <v>-5.7444725370597444E-3</v>
      </c>
      <c r="CX388" s="240">
        <f t="shared" ca="1" si="692"/>
        <v>-1.1122798092033348E-2</v>
      </c>
      <c r="CY388" s="240">
        <f t="shared" ca="1" si="693"/>
        <v>-1.1792763745073317E-2</v>
      </c>
      <c r="CZ388" s="240">
        <f t="shared" ca="1" si="694"/>
        <v>-7.47076824851289E-3</v>
      </c>
      <c r="DA388" s="240">
        <f t="shared" ca="1" si="695"/>
        <v>1.3656824390475934E-5</v>
      </c>
      <c r="DB388" s="240">
        <f t="shared" ca="1" si="696"/>
        <v>7.4923008659548004E-3</v>
      </c>
      <c r="DC388" s="240">
        <f t="shared" ca="1" si="697"/>
        <v>1.1799400420367928E-2</v>
      </c>
      <c r="DD388" s="240">
        <f t="shared" ca="1" si="698"/>
        <v>1.1111729473111013E-2</v>
      </c>
      <c r="DE388" s="240">
        <f t="shared" ca="1" si="699"/>
        <v>5.7203840493927289E-3</v>
      </c>
      <c r="DF388" s="240">
        <f t="shared" ca="1" si="700"/>
        <v>-2.0924408131290494E-3</v>
      </c>
      <c r="DG388" s="240">
        <f t="shared" ca="1" si="701"/>
        <v>-9.019520529493525E-3</v>
      </c>
      <c r="DH388" s="240">
        <f t="shared" ca="1" si="702"/>
        <v>-1.2128572763533081E-2</v>
      </c>
      <c r="DI388" s="240">
        <f t="shared" ca="1" si="703"/>
        <v>-1.0103513491187814E-2</v>
      </c>
      <c r="DJ388" s="240">
        <f t="shared" ca="1" si="704"/>
        <v>-3.8015647709772056E-3</v>
      </c>
      <c r="DK388" s="240">
        <f t="shared" ca="1" si="705"/>
        <v>4.1096134780057338E-3</v>
      </c>
      <c r="DL388" s="240">
        <f t="shared" ca="1" si="706"/>
        <v>1.0281162979601157E-2</v>
      </c>
      <c r="DM388" s="240">
        <f t="shared" ca="1" si="707"/>
        <v>1.210062273562526E-2</v>
      </c>
      <c r="DN388" s="240">
        <f t="shared" ca="1" si="708"/>
        <v>8.7978024317737925E-3</v>
      </c>
      <c r="DO388" s="240">
        <f t="shared" ca="1" si="709"/>
        <v>1.7708095004816617E-3</v>
      </c>
      <c r="DP388" s="240">
        <f t="shared" ca="1" si="710"/>
        <v>-6.0057797443497235E-3</v>
      </c>
      <c r="DQ388" s="240">
        <f t="shared" ca="1" si="711"/>
        <v>-1.1240079513622346E-2</v>
      </c>
      <c r="DR388" s="240">
        <f t="shared" ca="1" si="712"/>
        <v>-1.1716373317256654E-2</v>
      </c>
      <c r="DS388" s="240">
        <f t="shared" ca="1" si="713"/>
        <v>-7.2330425851756209E-3</v>
      </c>
      <c r="DT388" s="240">
        <f t="shared" ca="1" si="714"/>
        <v>3.120867514680159E-4</v>
      </c>
      <c r="DU388" s="240">
        <f t="shared" ca="1" si="715"/>
        <v>7.7251075364344248E-3</v>
      </c>
      <c r="DV388" s="240">
        <f t="shared" ca="1" si="716"/>
        <v>1.1868035107290903E-2</v>
      </c>
      <c r="DW388" s="240">
        <f t="shared" ca="1" si="717"/>
        <v>1.0987138623125454E-2</v>
      </c>
      <c r="DX388" s="240">
        <f t="shared" ca="1" si="718"/>
        <v>5.4553078594676389E-3</v>
      </c>
      <c r="DY388" s="240">
        <f t="shared" ca="1" si="719"/>
        <v>-2.3857936978962917E-3</v>
      </c>
      <c r="DZ388" s="240">
        <f t="shared" ca="1" si="720"/>
        <v>-9.2169717370487129E-3</v>
      </c>
      <c r="EA388" s="240">
        <f t="shared" ca="1" si="721"/>
        <v>-1.2146539786979223E-2</v>
      </c>
      <c r="EB388" s="240">
        <f t="shared" ca="1" si="722"/>
        <v>-9.9343907611303232E-3</v>
      </c>
      <c r="EC388" s="240">
        <f t="shared" ca="1" si="723"/>
        <v>-3.5169431473885009E-3</v>
      </c>
      <c r="ED388" s="240">
        <f t="shared" ca="1" si="724"/>
        <v>4.3892516283111221E-3</v>
      </c>
      <c r="EE388" s="240">
        <f t="shared" ca="1" si="725"/>
        <v>1.0437444829655185E-2</v>
      </c>
      <c r="EF388" s="240">
        <f t="shared" ca="1" si="726"/>
        <v>1.2067393061705808E-2</v>
      </c>
      <c r="EG388" s="240">
        <f t="shared" ca="1" si="727"/>
        <v>8.5891275922685729E-3</v>
      </c>
      <c r="EH388" s="240">
        <f t="shared" ca="1" si="728"/>
        <v>1.4750230458822938E-3</v>
      </c>
      <c r="EI388" s="240">
        <f t="shared" ca="1" si="729"/>
        <v>-6.2634692944921267E-3</v>
      </c>
      <c r="EJ388" s="240">
        <f t="shared" ca="1" si="730"/>
        <v>-1.1350590331605983E-2</v>
      </c>
      <c r="EK388" s="240">
        <f t="shared" ca="1" si="731"/>
        <v>-1.1632925384257089E-2</v>
      </c>
      <c r="EL388" s="240">
        <f t="shared" ca="1" si="732"/>
        <v>-6.9909600074459233E-3</v>
      </c>
      <c r="EM388" s="240">
        <f t="shared" ca="1" si="733"/>
        <v>6.1032868915614604E-4</v>
      </c>
      <c r="EN388" s="240">
        <f t="shared" ca="1" si="734"/>
        <v>7.953260890994478E-3</v>
      </c>
      <c r="EO388" s="240">
        <f t="shared" ca="1" si="735"/>
        <v>1.1929520933639661E-2</v>
      </c>
      <c r="EP388" s="240">
        <f t="shared" ca="1" si="736"/>
        <v>1.0855929531668827E-2</v>
      </c>
      <c r="EQ388" s="240">
        <f t="shared" ca="1" si="737"/>
        <v>5.1869455960749534E-3</v>
      </c>
      <c r="ER388" s="240">
        <f t="shared" ca="1" si="738"/>
        <v>-2.6777094697503258E-3</v>
      </c>
      <c r="ES388" s="240">
        <f t="shared" ca="1" si="739"/>
        <v>-9.4088709854741638E-3</v>
      </c>
      <c r="ET388" s="240">
        <f t="shared" ca="1" si="740"/>
        <v>-1.2157190189046062E-2</v>
      </c>
      <c r="EU388" s="240">
        <f t="shared" ca="1" si="741"/>
        <v>-9.759283925549124E-3</v>
      </c>
      <c r="EV388" s="240">
        <f t="shared" ca="1" si="742"/>
        <v>-3.2302030487547833E-3</v>
      </c>
      <c r="EW388" s="240">
        <f t="shared" ca="1" si="743"/>
        <v>4.666245857560306E-3</v>
      </c>
      <c r="EX388" s="240">
        <f t="shared" ca="1" si="744"/>
        <v>1.0587439553225025E-2</v>
      </c>
      <c r="EY388" s="240">
        <f t="shared" ca="1" si="745"/>
        <v>1.2026894441434876E-2</v>
      </c>
      <c r="EZ388" s="240">
        <f t="shared" ca="1" si="746"/>
        <v>8.3752789834699391E-3</v>
      </c>
      <c r="FA388" s="240">
        <f t="shared" ca="1" si="747"/>
        <v>1.1783480925545795E-3</v>
      </c>
      <c r="FB388" s="240">
        <f t="shared" ca="1" si="748"/>
        <v>-6.5173859649378793E-3</v>
      </c>
      <c r="FC388" s="240">
        <f t="shared" ca="1" si="749"/>
        <v>-1.1454263978399709E-2</v>
      </c>
      <c r="FD388" s="240">
        <f t="shared" ca="1" si="750"/>
        <v>-1.1542470211989198E-2</v>
      </c>
      <c r="FE388" s="240">
        <f t="shared" ca="1" si="751"/>
        <v>-6.7446663368165701E-3</v>
      </c>
      <c r="FF388" s="240">
        <f t="shared" ca="1" si="752"/>
        <v>9.0820298766358838E-4</v>
      </c>
      <c r="FG388" s="240">
        <f t="shared" ca="1" si="753"/>
        <v>8.1766234985853753E-3</v>
      </c>
      <c r="FH388" s="240">
        <f t="shared" ca="1" si="754"/>
        <v>1.1983820862651512E-2</v>
      </c>
      <c r="FI388" s="240">
        <f t="shared" ca="1" si="755"/>
        <v>1.0718181234191673E-2</v>
      </c>
      <c r="FJ388" s="240">
        <f t="shared" ca="1" si="756"/>
        <v>4.9154589106075773E-3</v>
      </c>
      <c r="FK388" s="240">
        <f t="shared" ca="1" si="757"/>
        <v>-2.9680122895459574E-3</v>
      </c>
      <c r="FL388" s="240">
        <f t="shared" ca="1" si="758"/>
        <v>-9.5951026818384237E-3</v>
      </c>
      <c r="FM388" s="240">
        <f t="shared" ca="1" si="759"/>
        <v>-1.2160517554329639E-2</v>
      </c>
      <c r="FN388" s="240">
        <f t="shared" ca="1" si="760"/>
        <v>-9.5782984622544091E-3</v>
      </c>
      <c r="FO388" s="240">
        <f t="shared" ca="1" si="761"/>
        <v>-2.9415171965897365E-3</v>
      </c>
      <c r="FP388" s="240">
        <f t="shared" ca="1" si="762"/>
        <v>4.940429314787065E-3</v>
      </c>
      <c r="FQ388" s="240">
        <f t="shared" ca="1" si="763"/>
        <v>1.0731056799097867E-2</v>
      </c>
      <c r="FR388" s="240">
        <f t="shared" ca="1" si="764"/>
        <v>1.197915126966697E-2</v>
      </c>
      <c r="FS388" s="240">
        <f t="shared" ca="1" si="765"/>
        <v>8.1563854197835121E-3</v>
      </c>
      <c r="FT388" s="240">
        <f t="shared" ca="1" si="766"/>
        <v>8.8096334639718374E-4</v>
      </c>
      <c r="FU388" s="240">
        <f t="shared" ca="1" si="767"/>
        <v>-6.7673768057791104E-3</v>
      </c>
      <c r="FV388" s="240">
        <f t="shared" ca="1" si="768"/>
        <v>-1.1551038004875426E-2</v>
      </c>
      <c r="FW388" s="240">
        <f t="shared" ca="1" si="769"/>
        <v>-1.1445062287266317E-2</v>
      </c>
      <c r="FX388" s="240">
        <f t="shared" ca="1" si="770"/>
        <v>-6.4943099313853857E-3</v>
      </c>
      <c r="FY388" s="240">
        <f t="shared" ca="1" si="771"/>
        <v>1.2055302186509886E-3</v>
      </c>
      <c r="FZ388" s="240">
        <f t="shared" ca="1" si="772"/>
        <v>8.3950608139242433E-3</v>
      </c>
      <c r="GA388" s="240">
        <f t="shared" ca="1" si="773"/>
        <v>1.2030902186079624E-2</v>
      </c>
      <c r="GB388" s="240">
        <f t="shared" ca="1" si="774"/>
        <v>1.0573976705117651E-2</v>
      </c>
      <c r="GC388" s="240">
        <f t="shared" ca="1" si="775"/>
        <v>4.6410113364932998E-3</v>
      </c>
      <c r="GD388" s="240">
        <f t="shared" ca="1" si="776"/>
        <v>-3.256527289719494E-3</v>
      </c>
      <c r="GE388" s="240">
        <f t="shared" ca="1" si="777"/>
        <v>-9.7755546471311409E-3</v>
      </c>
      <c r="GF388" s="240">
        <f t="shared" ca="1" si="778"/>
        <v>-1.2156519878549529E-2</v>
      </c>
      <c r="GG388" s="240">
        <f t="shared" ca="1" si="779"/>
        <v>-9.3915433901215761E-3</v>
      </c>
      <c r="GH388" s="240">
        <f t="shared" ca="1" si="780"/>
        <v>-2.6510594844557089E-3</v>
      </c>
      <c r="GI388" s="240">
        <f t="shared" ca="1" si="781"/>
        <v>5.2116368421289911E-3</v>
      </c>
      <c r="GJ388" s="240">
        <f t="shared" ca="1" si="782"/>
        <v>1.0868210057614913E-2</v>
      </c>
      <c r="GK388" s="240">
        <f t="shared" ca="1" si="783"/>
        <v>1.1924192305103531E-2</v>
      </c>
      <c r="GL388" s="240">
        <f t="shared" ca="1" si="784"/>
        <v>7.9325787545071035E-3</v>
      </c>
      <c r="GM388" s="240">
        <f t="shared" ca="1" si="785"/>
        <v>5.8304794086125929E-4</v>
      </c>
      <c r="GN388" s="240">
        <f t="shared" ca="1" si="786"/>
        <v>-7.0132912318810574E-3</v>
      </c>
      <c r="GO388" s="240">
        <f t="shared" ca="1" si="787"/>
        <v>-1.1640854117978135E-2</v>
      </c>
      <c r="GP388" s="240">
        <f t="shared" ca="1" si="788"/>
        <v>-1.1340760284980026E-2</v>
      </c>
      <c r="GQ388" s="240">
        <f t="shared" ca="1" si="789"/>
        <v>-6.2400415964892781E-3</v>
      </c>
      <c r="GR388" s="240">
        <f t="shared" ca="1" si="790"/>
        <v>1.502131283312523E-3</v>
      </c>
      <c r="GS388" s="240">
        <f t="shared" ca="1" si="791"/>
        <v>8.6084412585404734E-3</v>
      </c>
      <c r="GT388" s="240">
        <f t="shared" ca="1" si="792"/>
        <v>1.207073654389523E-2</v>
      </c>
      <c r="GU388" s="240">
        <f t="shared" ca="1" si="793"/>
        <v>1.0423402807863009E-2</v>
      </c>
      <c r="GV388" s="240">
        <f t="shared" ca="1" si="794"/>
        <v>4.363768190688672E-3</v>
      </c>
      <c r="GW388" s="240">
        <f t="shared" ca="1" si="795"/>
        <v>-3.5430806796229366E-3</v>
      </c>
      <c r="GX388" s="240">
        <f t="shared" ca="1" si="796"/>
        <v>-9.9501181838358571E-3</v>
      </c>
      <c r="GY388" s="240">
        <f t="shared" ca="1" si="797"/>
        <v>-1.2145199569756149E-2</v>
      </c>
      <c r="GZ388" s="240">
        <f t="shared" ca="1" si="798"/>
        <v>-9.1991312034230728E-3</v>
      </c>
      <c r="HA388" s="240">
        <f t="shared" ca="1" si="799"/>
        <v>-2.3590048732175743E-3</v>
      </c>
      <c r="HB388" s="240">
        <f t="shared" ca="1" si="800"/>
        <v>5.4797050743131837E-3</v>
      </c>
      <c r="HC388" s="240">
        <f t="shared" ca="1" si="801"/>
        <v>1.0998816712781955E-2</v>
      </c>
      <c r="HD388" s="240">
        <f t="shared" ca="1" si="802"/>
        <v>1.1862050652969768E-2</v>
      </c>
      <c r="HE388" s="240">
        <f t="shared" ca="1" si="803"/>
        <v>7.7039938004072016E-3</v>
      </c>
      <c r="HF388" s="240">
        <f t="shared" ca="1" si="804"/>
        <v>2.8478132904732542E-4</v>
      </c>
      <c r="HG388" s="240">
        <f t="shared" ca="1" si="805"/>
        <v>-7.2549811135887692E-3</v>
      </c>
      <c r="HH388" s="240">
        <f t="shared" ca="1" si="806"/>
        <v>-1.1723658215839745E-2</v>
      </c>
      <c r="HI388" s="240">
        <f t="shared" ca="1" si="807"/>
        <v>-1.1229627032756402E-2</v>
      </c>
      <c r="HJ388" s="240">
        <f t="shared" ca="1" si="808"/>
        <v>-5.982014493865628E-3</v>
      </c>
      <c r="HK388" s="240">
        <f t="shared" ca="1" si="809"/>
        <v>1.7978275202572957E-3</v>
      </c>
      <c r="HL388" s="240">
        <f t="shared" ca="1" si="810"/>
        <v>8.8166363000329092E-3</v>
      </c>
      <c r="HM388" s="240">
        <f t="shared" ca="1" si="811"/>
        <v>1.2103299941370726E-2</v>
      </c>
      <c r="HN388" s="240">
        <f t="shared" ca="1" si="812"/>
        <v>1.0266550242512962E-2</v>
      </c>
      <c r="HO388" s="240">
        <f t="shared" ca="1" si="813"/>
        <v>4.0838964740976137E-3</v>
      </c>
      <c r="HP388" s="240">
        <f t="shared" ca="1" si="814"/>
        <v>-3.8274998502094608E-3</v>
      </c>
      <c r="HQ388" s="240">
        <f t="shared" ca="1" si="815"/>
        <v>-1.0118688141405619E-2</v>
      </c>
      <c r="HR388" s="240">
        <f t="shared" ca="1" si="816"/>
        <v>-1.2126563446880203E-2</v>
      </c>
      <c r="HS388" s="240">
        <f t="shared" ca="1" si="817"/>
        <v>-9.0011778040651868E-3</v>
      </c>
      <c r="HT388" s="240">
        <f t="shared" ca="1" si="818"/>
        <v>-2.065529285653196E-3</v>
      </c>
      <c r="HU388" s="240">
        <f t="shared" ca="1" si="819"/>
        <v>5.7444725370595189E-3</v>
      </c>
      <c r="HV388" s="240">
        <f t="shared" ca="1" si="820"/>
        <v>1.1122798092033245E-2</v>
      </c>
      <c r="HW388" s="240">
        <f t="shared" ca="1" si="821"/>
        <v>1.1792763745073296E-2</v>
      </c>
      <c r="HX388" s="240">
        <f t="shared" ca="1" si="822"/>
        <v>7.4707682485128189E-3</v>
      </c>
      <c r="HY388" s="240">
        <f t="shared" ca="1" si="823"/>
        <v>-1.3656824390565273E-5</v>
      </c>
      <c r="HZ388" s="240">
        <f t="shared" ca="1" si="824"/>
        <v>-7.4923008659548707E-3</v>
      </c>
      <c r="IA388" s="240">
        <f t="shared" ca="1" si="825"/>
        <v>-1.1799400420367949E-2</v>
      </c>
      <c r="IB388" s="240">
        <f t="shared" ca="1" si="826"/>
        <v>-1.1111729473111048E-2</v>
      </c>
      <c r="IC388" s="240">
        <f t="shared" ca="1" si="827"/>
        <v>-5.7203840493928026E-3</v>
      </c>
      <c r="ID388" s="240">
        <f t="shared" ca="1" si="828"/>
        <v>2.092440813128967E-3</v>
      </c>
      <c r="IE388" s="240">
        <f t="shared" ca="1" si="829"/>
        <v>5.308816342226145E-3</v>
      </c>
      <c r="IF388" s="240">
        <f t="shared" ca="1" si="830"/>
        <v>1.2128572763533074E-2</v>
      </c>
      <c r="IG388" s="240">
        <f t="shared" ca="1" si="831"/>
        <v>1.0103513491187861E-2</v>
      </c>
      <c r="IH388" s="240">
        <f t="shared" ca="1" si="832"/>
        <v>3.8015647709772854E-3</v>
      </c>
      <c r="II388" s="240">
        <f t="shared" ca="1" si="833"/>
        <v>-4.1096134780056548E-3</v>
      </c>
      <c r="IJ388" s="240">
        <f t="shared" ca="1" si="834"/>
        <v>-1.0281162979601112E-2</v>
      </c>
      <c r="IK388" s="240">
        <f t="shared" ca="1" si="835"/>
        <v>-1.2100622735625267E-2</v>
      </c>
      <c r="IL388" s="240">
        <f t="shared" ca="1" si="836"/>
        <v>-8.7978024317738514E-3</v>
      </c>
      <c r="IM388" s="240">
        <f t="shared" ca="1" si="837"/>
        <v>-1.7708095004819154E-3</v>
      </c>
      <c r="IN388" s="240">
        <f t="shared" ca="1" si="838"/>
        <v>6.0057797443495015E-3</v>
      </c>
      <c r="IO388" s="240">
        <f t="shared" ca="1" si="839"/>
        <v>1.1240079513622247E-2</v>
      </c>
      <c r="IP388" s="240">
        <f t="shared" ca="1" si="840"/>
        <v>1.1716373317256723E-2</v>
      </c>
      <c r="IQ388" s="240">
        <f t="shared" ca="1" si="841"/>
        <v>7.2330425851758248E-3</v>
      </c>
      <c r="IR388" s="240">
        <f t="shared" ca="1" si="842"/>
        <v>-3.1208675146810437E-4</v>
      </c>
      <c r="IS388" s="240">
        <f t="shared" ca="1" si="843"/>
        <v>-7.7251075364344942E-3</v>
      </c>
      <c r="IT388" s="240">
        <f t="shared" ca="1" si="844"/>
        <v>-1.1868035107290923E-2</v>
      </c>
      <c r="IU388" s="240">
        <f t="shared" ca="1" si="845"/>
        <v>-1.0987138623125416E-2</v>
      </c>
      <c r="IV388" s="240">
        <f t="shared" ca="1" si="846"/>
        <v>-5.4553078594675591E-3</v>
      </c>
      <c r="IW388" s="240">
        <f t="shared" ca="1" si="847"/>
        <v>2.3857936978962102E-3</v>
      </c>
      <c r="IX388" s="240">
        <f t="shared" ca="1" si="848"/>
        <v>9.2169717370486591E-3</v>
      </c>
      <c r="IY388" s="240">
        <f t="shared" ca="1" si="849"/>
        <v>1.2146539786979218E-2</v>
      </c>
      <c r="IZ388" s="240">
        <f t="shared" ca="1" si="850"/>
        <v>9.9343907611303718E-3</v>
      </c>
      <c r="JA388" s="240">
        <f t="shared" ca="1" si="851"/>
        <v>3.5169431473885812E-3</v>
      </c>
      <c r="JB388" s="240">
        <f t="shared" ca="1" si="852"/>
        <v>-4.3892516283110449E-3</v>
      </c>
    </row>
    <row r="389" spans="2:262">
      <c r="B389" s="248">
        <v>28</v>
      </c>
      <c r="C389" s="247">
        <f t="shared" si="853"/>
        <v>5.4687500000000016E-4</v>
      </c>
      <c r="D389" s="244">
        <f t="shared" ca="1" si="597"/>
        <v>80.182216318783929</v>
      </c>
      <c r="E389" s="243">
        <f ca="1">AH361</f>
        <v>0.18221631878392808</v>
      </c>
      <c r="F389" s="242">
        <v>28</v>
      </c>
      <c r="G389" s="240">
        <f t="shared" ca="1" si="854"/>
        <v>-1.6496283905342798E-3</v>
      </c>
      <c r="H389" s="240">
        <f t="shared" ca="1" si="598"/>
        <v>-1.9051706290599054E-3</v>
      </c>
      <c r="I389" s="240">
        <f t="shared" ca="1" si="599"/>
        <v>-1.295805232871657E-3</v>
      </c>
      <c r="J389" s="240">
        <f t="shared" ca="1" si="600"/>
        <v>-9.8171352003947562E-5</v>
      </c>
      <c r="K389" s="240">
        <f t="shared" ca="1" si="601"/>
        <v>1.1440302702320482E-3</v>
      </c>
      <c r="L389" s="240">
        <f t="shared" ca="1" si="602"/>
        <v>1.8668660677094878E-3</v>
      </c>
      <c r="M389" s="240">
        <f t="shared" ca="1" si="603"/>
        <v>1.7421837005031943E-3</v>
      </c>
      <c r="N389" s="240">
        <f t="shared" ca="1" si="604"/>
        <v>8.2658635662480188E-4</v>
      </c>
      <c r="O389" s="240">
        <f t="shared" ca="1" si="605"/>
        <v>-4.6426391194721259E-4</v>
      </c>
      <c r="P389" s="240">
        <f t="shared" ca="1" si="606"/>
        <v>-1.5443480707333459E-3</v>
      </c>
      <c r="Q389" s="240">
        <f t="shared" ca="1" si="607"/>
        <v>-1.9233304926676922E-3</v>
      </c>
      <c r="R389" s="240">
        <f t="shared" ca="1" si="608"/>
        <v>-1.4291610814735115E-3</v>
      </c>
      <c r="S389" s="240">
        <f t="shared" ca="1" si="609"/>
        <v>-2.8618241836874574E-4</v>
      </c>
      <c r="T389" s="240">
        <f t="shared" ca="1" si="610"/>
        <v>9.8671707953817381E-4</v>
      </c>
      <c r="U389" s="241">
        <f t="shared" ca="1" si="611"/>
        <v>1.8116676523578666E-3</v>
      </c>
      <c r="V389" s="240">
        <f t="shared" ca="1" si="612"/>
        <v>1.8141589870453443E-3</v>
      </c>
      <c r="W389" s="240">
        <f t="shared" ca="1" si="613"/>
        <v>9.930600697381452E-4</v>
      </c>
      <c r="X389" s="240">
        <f t="shared" ca="1" si="614"/>
        <v>-2.7886735759591726E-4</v>
      </c>
      <c r="Y389" s="240">
        <f t="shared" ca="1" si="615"/>
        <v>-1.4241948347847196E-3</v>
      </c>
      <c r="Z389" s="240">
        <f t="shared" ca="1" si="616"/>
        <v>-1.9229676322316926E-3</v>
      </c>
      <c r="AA389" s="240">
        <f t="shared" ca="1" si="617"/>
        <v>-1.5487533276018588E-3</v>
      </c>
      <c r="AB389" s="240">
        <f t="shared" ca="1" si="618"/>
        <v>-4.7143739160142902E-4</v>
      </c>
      <c r="AC389" s="240">
        <f t="shared" ca="1" si="619"/>
        <v>8.1990126397392469E-4</v>
      </c>
      <c r="AD389" s="240">
        <f t="shared" ca="1" si="620"/>
        <v>1.7390218871557602E-3</v>
      </c>
      <c r="AE389" s="240">
        <f t="shared" ca="1" si="621"/>
        <v>1.8686629308220675E-3</v>
      </c>
      <c r="AF389" s="240">
        <f t="shared" ca="1" si="622"/>
        <v>1.1499700715180544E-3</v>
      </c>
      <c r="AG389" s="240">
        <f t="shared" ca="1" si="623"/>
        <v>-9.0785158146568885E-5</v>
      </c>
      <c r="AH389" s="240">
        <f t="shared" ca="1" si="624"/>
        <v>-1.290325824033023E-3</v>
      </c>
      <c r="AI389" s="240">
        <f t="shared" ca="1" si="625"/>
        <v>-1.9040855422962648E-3</v>
      </c>
      <c r="AJ389" s="240">
        <f t="shared" ca="1" si="626"/>
        <v>-1.6534302325507109E-3</v>
      </c>
      <c r="AK389" s="240">
        <f t="shared" ca="1" si="627"/>
        <v>-6.5215216503910047E-4</v>
      </c>
      <c r="AL389" s="240">
        <f t="shared" ca="1" si="628"/>
        <v>6.4518935103398444E-4</v>
      </c>
      <c r="AM389" s="240">
        <f t="shared" ca="1" si="629"/>
        <v>1.64962839053428E-3</v>
      </c>
      <c r="AN389" s="240">
        <f t="shared" ca="1" si="630"/>
        <v>1.905170629059906E-3</v>
      </c>
      <c r="AO389" s="240">
        <f t="shared" ca="1" si="631"/>
        <v>1.2958052328716579E-3</v>
      </c>
      <c r="AP389" s="240">
        <f t="shared" ca="1" si="632"/>
        <v>9.8171352003946586E-5</v>
      </c>
      <c r="AQ389" s="240">
        <f t="shared" ca="1" si="633"/>
        <v>-1.1440302702320454E-3</v>
      </c>
      <c r="AR389" s="240">
        <f t="shared" ca="1" si="634"/>
        <v>-1.8668660677094876E-3</v>
      </c>
      <c r="AS389" s="240">
        <f t="shared" ca="1" si="635"/>
        <v>-1.7421837005031937E-3</v>
      </c>
      <c r="AT389" s="240">
        <f t="shared" ca="1" si="636"/>
        <v>-8.265863566248048E-4</v>
      </c>
      <c r="AU389" s="240">
        <f t="shared" ca="1" si="637"/>
        <v>4.6426391194721091E-4</v>
      </c>
      <c r="AV389" s="240">
        <f t="shared" ca="1" si="638"/>
        <v>1.5443480707333468E-3</v>
      </c>
      <c r="AW389" s="240">
        <f t="shared" ca="1" si="639"/>
        <v>1.9233304926676922E-3</v>
      </c>
      <c r="AX389" s="240">
        <f t="shared" ca="1" si="640"/>
        <v>1.4291610814735124E-3</v>
      </c>
      <c r="AY389" s="240">
        <f t="shared" ca="1" si="641"/>
        <v>2.8618241836874411E-4</v>
      </c>
      <c r="AZ389" s="240">
        <f t="shared" ca="1" si="642"/>
        <v>-9.8671707953817229E-4</v>
      </c>
      <c r="BA389" s="240">
        <f t="shared" ca="1" si="643"/>
        <v>-1.8116676523578662E-3</v>
      </c>
      <c r="BB389" s="240">
        <f t="shared" ca="1" si="644"/>
        <v>-1.8141589870453439E-3</v>
      </c>
      <c r="BC389" s="240">
        <f t="shared" ca="1" si="645"/>
        <v>-9.9306006973814065E-4</v>
      </c>
      <c r="BD389" s="240">
        <f t="shared" ca="1" si="646"/>
        <v>2.7886735759590896E-4</v>
      </c>
      <c r="BE389" s="240">
        <f t="shared" ca="1" si="647"/>
        <v>1.4241948347847163E-3</v>
      </c>
      <c r="BF389" s="240">
        <f t="shared" ca="1" si="648"/>
        <v>1.9229676322316924E-3</v>
      </c>
      <c r="BG389" s="240">
        <f t="shared" ca="1" si="649"/>
        <v>1.5487533276018596E-3</v>
      </c>
      <c r="BH389" s="240">
        <f t="shared" ca="1" si="650"/>
        <v>4.7143739160142718E-4</v>
      </c>
      <c r="BI389" s="240">
        <f t="shared" ca="1" si="651"/>
        <v>-8.1990126397392946E-4</v>
      </c>
      <c r="BJ389" s="240">
        <f t="shared" ca="1" si="652"/>
        <v>-1.7390218871557567E-3</v>
      </c>
      <c r="BK389" s="240">
        <f t="shared" ca="1" si="653"/>
        <v>-1.868662930822068E-3</v>
      </c>
      <c r="BL389" s="240">
        <f t="shared" ca="1" si="654"/>
        <v>-1.1499700715180557E-3</v>
      </c>
      <c r="BM389" s="240">
        <f t="shared" ca="1" si="655"/>
        <v>9.0785158146567367E-5</v>
      </c>
      <c r="BN389" s="240">
        <f t="shared" ca="1" si="656"/>
        <v>1.2903258240330269E-3</v>
      </c>
      <c r="BO389" s="240">
        <f t="shared" ca="1" si="657"/>
        <v>1.9040855422962654E-3</v>
      </c>
      <c r="BP389" s="240">
        <f t="shared" ca="1" si="658"/>
        <v>1.6534302325507152E-3</v>
      </c>
      <c r="BQ389" s="240">
        <f t="shared" ca="1" si="659"/>
        <v>6.5215216503910188E-4</v>
      </c>
      <c r="BR389" s="240">
        <f t="shared" ca="1" si="660"/>
        <v>-6.4518935103398281E-4</v>
      </c>
      <c r="BS389" s="240">
        <f t="shared" ca="1" si="661"/>
        <v>-1.6496283905342792E-3</v>
      </c>
      <c r="BT389" s="240">
        <f t="shared" ca="1" si="662"/>
        <v>-1.9051706290599052E-3</v>
      </c>
      <c r="BU389" s="240">
        <f t="shared" ca="1" si="663"/>
        <v>-1.2958052328716641E-3</v>
      </c>
      <c r="BV389" s="240">
        <f t="shared" ca="1" si="664"/>
        <v>-9.8171352003955043E-5</v>
      </c>
      <c r="BW389" s="240">
        <f t="shared" ca="1" si="665"/>
        <v>1.1440302702320441E-3</v>
      </c>
      <c r="BX389" s="240">
        <f t="shared" ca="1" si="666"/>
        <v>1.8668660677094873E-3</v>
      </c>
      <c r="BY389" s="240">
        <f t="shared" ca="1" si="667"/>
        <v>1.7421837005031943E-3</v>
      </c>
      <c r="BZ389" s="240">
        <f t="shared" ca="1" si="668"/>
        <v>8.2658635662480014E-4</v>
      </c>
      <c r="CA389" s="240">
        <f t="shared" ca="1" si="669"/>
        <v>-4.6426391194720278E-4</v>
      </c>
      <c r="CB389" s="240">
        <f t="shared" ca="1" si="670"/>
        <v>-1.544348070733342E-3</v>
      </c>
      <c r="CC389" s="240">
        <f t="shared" ca="1" si="671"/>
        <v>-1.9233304926676922E-3</v>
      </c>
      <c r="CD389" s="240">
        <f t="shared" ca="1" si="672"/>
        <v>-1.4291610814735137E-3</v>
      </c>
      <c r="CE389" s="240">
        <f t="shared" ca="1" si="673"/>
        <v>-2.8618241836874563E-4</v>
      </c>
      <c r="CF389" s="240">
        <f t="shared" ca="1" si="674"/>
        <v>9.8671707953817685E-4</v>
      </c>
      <c r="CG389" s="240">
        <f t="shared" ca="1" si="675"/>
        <v>1.8116676523578634E-3</v>
      </c>
      <c r="CH389" s="240">
        <f t="shared" ca="1" si="676"/>
        <v>1.8141589870453467E-3</v>
      </c>
      <c r="CI389" s="240">
        <f t="shared" ca="1" si="677"/>
        <v>9.9306006973814802E-4</v>
      </c>
      <c r="CJ389" s="240">
        <f t="shared" ca="1" si="678"/>
        <v>-2.7886735759591395E-4</v>
      </c>
      <c r="CK389" s="240">
        <f t="shared" ca="1" si="679"/>
        <v>-1.4241948347847198E-3</v>
      </c>
      <c r="CL389" s="240">
        <f t="shared" ca="1" si="680"/>
        <v>-1.9229676322316926E-3</v>
      </c>
      <c r="CM389" s="240">
        <f t="shared" ca="1" si="681"/>
        <v>-1.5487533276018648E-3</v>
      </c>
      <c r="CN389" s="240">
        <f t="shared" ca="1" si="682"/>
        <v>-4.7143739160143542E-4</v>
      </c>
      <c r="CO389" s="240">
        <f t="shared" ca="1" si="683"/>
        <v>8.1990126397392176E-4</v>
      </c>
      <c r="CP389" s="240">
        <f t="shared" ca="1" si="684"/>
        <v>1.7390218871557589E-3</v>
      </c>
      <c r="CQ389" s="240">
        <f t="shared" ca="1" si="685"/>
        <v>1.8686629308220667E-3</v>
      </c>
      <c r="CR389" s="240">
        <f t="shared" ca="1" si="686"/>
        <v>1.1499700715180516E-3</v>
      </c>
      <c r="CS389" s="240">
        <f t="shared" ca="1" si="687"/>
        <v>-9.0785158146558802E-5</v>
      </c>
      <c r="CT389" s="240">
        <f t="shared" ca="1" si="688"/>
        <v>-1.2903258240330208E-3</v>
      </c>
      <c r="CU389" s="240">
        <f t="shared" ca="1" si="689"/>
        <v>-1.9040855422962641E-3</v>
      </c>
      <c r="CV389" s="240">
        <f t="shared" ca="1" si="690"/>
        <v>-1.6534302325507126E-3</v>
      </c>
      <c r="CW389" s="240">
        <f t="shared" ca="1" si="691"/>
        <v>-6.5215216503909711E-4</v>
      </c>
      <c r="CX389" s="240">
        <f t="shared" ca="1" si="692"/>
        <v>6.4518935103398769E-4</v>
      </c>
      <c r="CY389" s="240">
        <f t="shared" ca="1" si="693"/>
        <v>1.649628390534282E-3</v>
      </c>
      <c r="CZ389" s="240">
        <f t="shared" ca="1" si="694"/>
        <v>1.9051706290599045E-3</v>
      </c>
      <c r="DA389" s="240">
        <f t="shared" ca="1" si="695"/>
        <v>1.2958052328716706E-3</v>
      </c>
      <c r="DB389" s="240">
        <f t="shared" ca="1" si="696"/>
        <v>9.8171352003963608E-5</v>
      </c>
      <c r="DC389" s="240">
        <f t="shared" ca="1" si="697"/>
        <v>-1.1440302702320374E-3</v>
      </c>
      <c r="DD389" s="240">
        <f t="shared" ca="1" si="698"/>
        <v>-1.8668660677094852E-3</v>
      </c>
      <c r="DE389" s="240">
        <f t="shared" ca="1" si="699"/>
        <v>-1.742183700503198E-3</v>
      </c>
      <c r="DF389" s="240">
        <f t="shared" ca="1" si="700"/>
        <v>-8.2658635662480806E-4</v>
      </c>
      <c r="DG389" s="240">
        <f t="shared" ca="1" si="701"/>
        <v>4.6426391194720771E-4</v>
      </c>
      <c r="DH389" s="240">
        <f t="shared" ca="1" si="702"/>
        <v>1.5443480707333448E-3</v>
      </c>
      <c r="DI389" s="240">
        <f t="shared" ca="1" si="703"/>
        <v>1.9233304926676922E-3</v>
      </c>
      <c r="DJ389" s="240">
        <f t="shared" ca="1" si="704"/>
        <v>1.42916108147351E-3</v>
      </c>
      <c r="DK389" s="240">
        <f t="shared" ca="1" si="705"/>
        <v>2.8618241836874054E-4</v>
      </c>
      <c r="DL389" s="240">
        <f t="shared" ca="1" si="706"/>
        <v>-9.8671707953818118E-4</v>
      </c>
      <c r="DM389" s="240">
        <f t="shared" ca="1" si="707"/>
        <v>-1.8116676523578601E-3</v>
      </c>
      <c r="DN389" s="240">
        <f t="shared" ca="1" si="708"/>
        <v>-1.8141589870453495E-3</v>
      </c>
      <c r="DO389" s="240">
        <f t="shared" ca="1" si="709"/>
        <v>-9.9306006973815539E-4</v>
      </c>
      <c r="DP389" s="240">
        <f t="shared" ca="1" si="710"/>
        <v>2.7886735759590566E-4</v>
      </c>
      <c r="DQ389" s="240">
        <f t="shared" ca="1" si="711"/>
        <v>1.4241948347847139E-3</v>
      </c>
      <c r="DR389" s="240">
        <f t="shared" ca="1" si="712"/>
        <v>1.9229676322316924E-3</v>
      </c>
      <c r="DS389" s="240">
        <f t="shared" ca="1" si="713"/>
        <v>1.5487533276018616E-3</v>
      </c>
      <c r="DT389" s="240">
        <f t="shared" ca="1" si="714"/>
        <v>4.7143739160143043E-4</v>
      </c>
      <c r="DU389" s="240">
        <f t="shared" ca="1" si="715"/>
        <v>-8.1990126397392653E-4</v>
      </c>
      <c r="DV389" s="240">
        <f t="shared" ca="1" si="716"/>
        <v>-1.7390218871557611E-3</v>
      </c>
      <c r="DW389" s="240">
        <f t="shared" ca="1" si="717"/>
        <v>-1.8686629308220656E-3</v>
      </c>
      <c r="DX389" s="240">
        <f t="shared" ca="1" si="718"/>
        <v>-1.1499700715180475E-3</v>
      </c>
      <c r="DY389" s="240">
        <f t="shared" ca="1" si="719"/>
        <v>9.0785158146550237E-5</v>
      </c>
      <c r="DZ389" s="240">
        <f t="shared" ca="1" si="720"/>
        <v>1.2903258240330143E-3</v>
      </c>
      <c r="EA389" s="240">
        <f t="shared" ca="1" si="721"/>
        <v>1.904085542296263E-3</v>
      </c>
      <c r="EB389" s="240">
        <f t="shared" ca="1" si="722"/>
        <v>1.6534302325507168E-3</v>
      </c>
      <c r="EC389" s="240">
        <f t="shared" ca="1" si="723"/>
        <v>6.5215216503910502E-4</v>
      </c>
      <c r="ED389" s="240">
        <f t="shared" ca="1" si="724"/>
        <v>-6.4518935103397978E-4</v>
      </c>
      <c r="EE389" s="240">
        <f t="shared" ca="1" si="725"/>
        <v>-1.6496283905342776E-3</v>
      </c>
      <c r="EF389" s="240">
        <f t="shared" ca="1" si="726"/>
        <v>-1.9051706290599056E-3</v>
      </c>
      <c r="EG389" s="240">
        <f t="shared" ca="1" si="727"/>
        <v>-1.2958052328716566E-3</v>
      </c>
      <c r="EH389" s="240">
        <f t="shared" ca="1" si="728"/>
        <v>-9.8171352003944634E-5</v>
      </c>
      <c r="EI389" s="240">
        <f t="shared" ca="1" si="729"/>
        <v>1.1440302702320523E-3</v>
      </c>
      <c r="EJ389" s="240">
        <f t="shared" ca="1" si="730"/>
        <v>1.866866067709483E-3</v>
      </c>
      <c r="EK389" s="240">
        <f t="shared" ca="1" si="731"/>
        <v>1.7421837005032015E-3</v>
      </c>
      <c r="EL389" s="240">
        <f t="shared" ca="1" si="732"/>
        <v>8.2658635662481565E-4</v>
      </c>
      <c r="EM389" s="240">
        <f t="shared" ca="1" si="733"/>
        <v>-4.6426391194719953E-4</v>
      </c>
      <c r="EN389" s="240">
        <f t="shared" ca="1" si="734"/>
        <v>-1.5443480707333398E-3</v>
      </c>
      <c r="EO389" s="240">
        <f t="shared" ca="1" si="735"/>
        <v>-1.9233304926676925E-3</v>
      </c>
      <c r="EP389" s="240">
        <f t="shared" ca="1" si="736"/>
        <v>-1.4291610814735158E-3</v>
      </c>
      <c r="EQ389" s="240">
        <f t="shared" ca="1" si="737"/>
        <v>-2.8618241836874899E-4</v>
      </c>
      <c r="ER389" s="240">
        <f t="shared" ca="1" si="738"/>
        <v>9.8671707953817403E-4</v>
      </c>
      <c r="ES389" s="240">
        <f t="shared" ca="1" si="739"/>
        <v>1.8116676523578666E-3</v>
      </c>
      <c r="ET389" s="240">
        <f t="shared" ca="1" si="740"/>
        <v>1.8141589870453432E-3</v>
      </c>
      <c r="EU389" s="240">
        <f t="shared" ca="1" si="741"/>
        <v>9.9306006973813913E-4</v>
      </c>
      <c r="EV389" s="240">
        <f t="shared" ca="1" si="742"/>
        <v>-2.7886735759589715E-4</v>
      </c>
      <c r="EW389" s="240">
        <f t="shared" ca="1" si="743"/>
        <v>-1.4241948347847083E-3</v>
      </c>
      <c r="EX389" s="240">
        <f t="shared" ca="1" si="744"/>
        <v>-1.9229676322316919E-3</v>
      </c>
      <c r="EY389" s="240">
        <f t="shared" ca="1" si="745"/>
        <v>-1.5487533276018666E-3</v>
      </c>
      <c r="EZ389" s="240">
        <f t="shared" ca="1" si="746"/>
        <v>-4.7143739160143867E-4</v>
      </c>
      <c r="FA389" s="240">
        <f t="shared" ca="1" si="747"/>
        <v>8.1990126397391873E-4</v>
      </c>
      <c r="FB389" s="240">
        <f t="shared" ca="1" si="748"/>
        <v>1.7390218871557576E-3</v>
      </c>
      <c r="FC389" s="240">
        <f t="shared" ca="1" si="749"/>
        <v>1.8686629308220675E-3</v>
      </c>
      <c r="FD389" s="240">
        <f t="shared" ca="1" si="750"/>
        <v>1.1499700715180542E-3</v>
      </c>
      <c r="FE389" s="240">
        <f t="shared" ca="1" si="751"/>
        <v>-9.0785158146569102E-5</v>
      </c>
      <c r="FF389" s="240">
        <f t="shared" ca="1" si="752"/>
        <v>-1.2903258240330284E-3</v>
      </c>
      <c r="FG389" s="240">
        <f t="shared" ca="1" si="753"/>
        <v>-1.9040855422962659E-3</v>
      </c>
      <c r="FH389" s="240">
        <f t="shared" ca="1" si="754"/>
        <v>-1.6534302325507213E-3</v>
      </c>
      <c r="FI389" s="240">
        <f t="shared" ca="1" si="755"/>
        <v>-6.5215216503911305E-4</v>
      </c>
      <c r="FJ389" s="240">
        <f t="shared" ca="1" si="756"/>
        <v>6.4518935103397175E-4</v>
      </c>
      <c r="FK389" s="240">
        <f t="shared" ca="1" si="757"/>
        <v>1.6496283905342731E-3</v>
      </c>
      <c r="FL389" s="240">
        <f t="shared" ca="1" si="758"/>
        <v>1.9051706290599071E-3</v>
      </c>
      <c r="FM389" s="240">
        <f t="shared" ca="1" si="759"/>
        <v>1.2958052328716628E-3</v>
      </c>
      <c r="FN389" s="240">
        <f t="shared" ca="1" si="760"/>
        <v>9.8171352003953091E-5</v>
      </c>
      <c r="FO389" s="240">
        <f t="shared" ca="1" si="761"/>
        <v>-1.1440302702320456E-3</v>
      </c>
      <c r="FP389" s="240">
        <f t="shared" ca="1" si="762"/>
        <v>-1.8668660677094878E-3</v>
      </c>
      <c r="FQ389" s="240">
        <f t="shared" ca="1" si="763"/>
        <v>-1.7421837005031934E-3</v>
      </c>
      <c r="FR389" s="240">
        <f t="shared" ca="1" si="764"/>
        <v>-8.2658635662479862E-4</v>
      </c>
      <c r="FS389" s="240">
        <f t="shared" ca="1" si="765"/>
        <v>4.6426391194719129E-4</v>
      </c>
      <c r="FT389" s="240">
        <f t="shared" ca="1" si="766"/>
        <v>1.5443480707333348E-3</v>
      </c>
      <c r="FU389" s="240">
        <f t="shared" ca="1" si="767"/>
        <v>1.9233304926676929E-3</v>
      </c>
      <c r="FV389" s="240">
        <f t="shared" ca="1" si="768"/>
        <v>1.4291610814735215E-3</v>
      </c>
      <c r="FW389" s="240">
        <f t="shared" ca="1" si="769"/>
        <v>2.8618241836875745E-4</v>
      </c>
      <c r="FX389" s="240">
        <f t="shared" ca="1" si="770"/>
        <v>-9.8671707953816665E-4</v>
      </c>
      <c r="FY389" s="240">
        <f t="shared" ca="1" si="771"/>
        <v>-1.8116676523578638E-3</v>
      </c>
      <c r="FZ389" s="240">
        <f t="shared" ca="1" si="772"/>
        <v>-1.814158987045346E-3</v>
      </c>
      <c r="GA389" s="240">
        <f t="shared" ca="1" si="773"/>
        <v>-9.9306006973814672E-4</v>
      </c>
      <c r="GB389" s="240">
        <f t="shared" ca="1" si="774"/>
        <v>2.7886735759591596E-4</v>
      </c>
      <c r="GC389" s="240">
        <f t="shared" ca="1" si="775"/>
        <v>1.4241948347847209E-3</v>
      </c>
      <c r="GD389" s="240">
        <f t="shared" ca="1" si="776"/>
        <v>1.9229676322316926E-3</v>
      </c>
      <c r="GE389" s="240">
        <f t="shared" ca="1" si="777"/>
        <v>1.5487533276018718E-3</v>
      </c>
      <c r="GF389" s="240">
        <f t="shared" ca="1" si="778"/>
        <v>4.7143739160144681E-4</v>
      </c>
      <c r="GG389" s="240">
        <f t="shared" ca="1" si="779"/>
        <v>-8.1990126397391114E-4</v>
      </c>
      <c r="GH389" s="240">
        <f t="shared" ca="1" si="780"/>
        <v>-1.7390218871557539E-3</v>
      </c>
      <c r="GI389" s="240">
        <f t="shared" ca="1" si="781"/>
        <v>-1.8686629308220695E-3</v>
      </c>
      <c r="GJ389" s="240">
        <f t="shared" ca="1" si="782"/>
        <v>-1.1499700715180607E-3</v>
      </c>
      <c r="GK389" s="240">
        <f t="shared" ca="1" si="783"/>
        <v>9.0785158146533323E-5</v>
      </c>
      <c r="GL389" s="240">
        <f t="shared" ca="1" si="784"/>
        <v>1.2903258240330221E-3</v>
      </c>
      <c r="GM389" s="240">
        <f t="shared" ca="1" si="785"/>
        <v>1.9040855422962604E-3</v>
      </c>
      <c r="GN389" s="240">
        <f t="shared" ca="1" si="786"/>
        <v>1.6534302325507115E-3</v>
      </c>
      <c r="GO389" s="240">
        <f t="shared" ca="1" si="787"/>
        <v>6.5215216503912118E-4</v>
      </c>
      <c r="GP389" s="240">
        <f t="shared" ca="1" si="788"/>
        <v>-6.4518935103398953E-4</v>
      </c>
      <c r="GQ389" s="240">
        <f t="shared" ca="1" si="789"/>
        <v>-1.6496283905342688E-3</v>
      </c>
      <c r="GR389" s="240">
        <f t="shared" ca="1" si="790"/>
        <v>-1.9051706290599043E-3</v>
      </c>
      <c r="GS389" s="240">
        <f t="shared" ca="1" si="791"/>
        <v>-1.2958052328716691E-3</v>
      </c>
      <c r="GT389" s="240">
        <f t="shared" ca="1" si="792"/>
        <v>-9.8171352003934335E-5</v>
      </c>
      <c r="GU389" s="240">
        <f t="shared" ca="1" si="793"/>
        <v>1.1440302702320389E-3</v>
      </c>
      <c r="GV389" s="240">
        <f t="shared" ca="1" si="794"/>
        <v>1.8668660677094787E-3</v>
      </c>
      <c r="GW389" s="240">
        <f t="shared" ca="1" si="795"/>
        <v>1.7421837005031971E-3</v>
      </c>
      <c r="GX389" s="240">
        <f t="shared" ca="1" si="796"/>
        <v>8.2658635662483093E-4</v>
      </c>
      <c r="GY389" s="240">
        <f t="shared" ca="1" si="797"/>
        <v>-4.6426391194720961E-4</v>
      </c>
      <c r="GZ389" s="240">
        <f t="shared" ca="1" si="798"/>
        <v>-1.5443480707333299E-3</v>
      </c>
      <c r="HA389" s="240">
        <f t="shared" ca="1" si="799"/>
        <v>-1.923330492667692E-3</v>
      </c>
      <c r="HB389" s="240">
        <f t="shared" ca="1" si="800"/>
        <v>-1.4291610814735271E-3</v>
      </c>
      <c r="HC389" s="240">
        <f t="shared" ca="1" si="801"/>
        <v>-2.8618241836873869E-4</v>
      </c>
      <c r="HD389" s="240">
        <f t="shared" ca="1" si="802"/>
        <v>9.8671707953815928E-4</v>
      </c>
      <c r="HE389" s="240">
        <f t="shared" ca="1" si="803"/>
        <v>1.8116676523578703E-3</v>
      </c>
      <c r="HF389" s="240">
        <f t="shared" ca="1" si="804"/>
        <v>1.8141589870453488E-3</v>
      </c>
      <c r="HG389" s="240">
        <f t="shared" ca="1" si="805"/>
        <v>9.9306006973813045E-4</v>
      </c>
      <c r="HH389" s="240">
        <f t="shared" ca="1" si="806"/>
        <v>-2.7886735759590745E-4</v>
      </c>
      <c r="HI389" s="240">
        <f t="shared" ca="1" si="807"/>
        <v>-1.4241948347846968E-3</v>
      </c>
      <c r="HJ389" s="240">
        <f t="shared" ca="1" si="808"/>
        <v>-1.9229676322316922E-3</v>
      </c>
      <c r="HK389" s="240">
        <f t="shared" ca="1" si="809"/>
        <v>-1.5487533276018768E-3</v>
      </c>
      <c r="HL389" s="240">
        <f t="shared" ca="1" si="810"/>
        <v>-4.714373916014287E-4</v>
      </c>
      <c r="HM389" s="240">
        <f t="shared" ca="1" si="811"/>
        <v>8.1990126397390333E-4</v>
      </c>
      <c r="HN389" s="240">
        <f t="shared" ca="1" si="812"/>
        <v>1.7390218871557619E-3</v>
      </c>
      <c r="HO389" s="240">
        <f t="shared" ca="1" si="813"/>
        <v>1.8686629308220716E-3</v>
      </c>
      <c r="HP389" s="240">
        <f t="shared" ca="1" si="814"/>
        <v>1.1499700715180458E-3</v>
      </c>
      <c r="HQ389" s="240">
        <f t="shared" ca="1" si="815"/>
        <v>-9.0785158146552188E-5</v>
      </c>
      <c r="HR389" s="240">
        <f t="shared" ca="1" si="816"/>
        <v>-1.2903258240330362E-3</v>
      </c>
      <c r="HS389" s="240">
        <f t="shared" ca="1" si="817"/>
        <v>-1.9040855422962633E-3</v>
      </c>
      <c r="HT389" s="240">
        <f t="shared" ca="1" si="818"/>
        <v>-1.65343023255073E-3</v>
      </c>
      <c r="HU389" s="240">
        <f t="shared" ca="1" si="819"/>
        <v>-6.5215216503910329E-4</v>
      </c>
      <c r="HV389" s="240">
        <f t="shared" ca="1" si="820"/>
        <v>6.4518935103395571E-4</v>
      </c>
      <c r="HW389" s="240">
        <f t="shared" ca="1" si="821"/>
        <v>1.6496283905342783E-3</v>
      </c>
      <c r="HX389" s="240">
        <f t="shared" ca="1" si="822"/>
        <v>1.9051706290599095E-3</v>
      </c>
      <c r="HY389" s="240">
        <f t="shared" ca="1" si="823"/>
        <v>1.2958052328716553E-3</v>
      </c>
      <c r="HZ389" s="240">
        <f t="shared" ca="1" si="824"/>
        <v>9.8171352003970222E-5</v>
      </c>
      <c r="IA389" s="240">
        <f t="shared" ca="1" si="825"/>
        <v>-1.1440302702320541E-3</v>
      </c>
      <c r="IB389" s="240">
        <f t="shared" ca="1" si="826"/>
        <v>-1.8668660677094836E-3</v>
      </c>
      <c r="IC389" s="240">
        <f t="shared" ca="1" si="827"/>
        <v>-1.7421837005031889E-3</v>
      </c>
      <c r="ID389" s="240">
        <f t="shared" ca="1" si="828"/>
        <v>-8.2658635662481391E-4</v>
      </c>
      <c r="IE389" s="240">
        <f t="shared" ca="1" si="829"/>
        <v>-5.0880768982612516E-4</v>
      </c>
      <c r="IF389" s="240">
        <f t="shared" ca="1" si="830"/>
        <v>1.5443480707333409E-3</v>
      </c>
      <c r="IG389" s="240">
        <f t="shared" ca="1" si="831"/>
        <v>1.9233304926676938E-3</v>
      </c>
      <c r="IH389" s="240">
        <f t="shared" ca="1" si="832"/>
        <v>1.4291610814735145E-3</v>
      </c>
      <c r="II389" s="240">
        <f t="shared" ca="1" si="833"/>
        <v>2.8618241836877415E-4</v>
      </c>
      <c r="IJ389" s="240">
        <f t="shared" ca="1" si="834"/>
        <v>-9.8671707953817554E-4</v>
      </c>
      <c r="IK389" s="240">
        <f t="shared" ca="1" si="835"/>
        <v>-1.8116676523578581E-3</v>
      </c>
      <c r="IL389" s="240">
        <f t="shared" ca="1" si="836"/>
        <v>-1.8141589870453426E-3</v>
      </c>
      <c r="IM389" s="240">
        <f t="shared" ca="1" si="837"/>
        <v>-9.9306006973816103E-4</v>
      </c>
      <c r="IN389" s="240">
        <f t="shared" ca="1" si="838"/>
        <v>2.7886735759592615E-4</v>
      </c>
      <c r="IO389" s="240">
        <f t="shared" ca="1" si="839"/>
        <v>1.4241948347847094E-3</v>
      </c>
      <c r="IP389" s="240">
        <f t="shared" ca="1" si="840"/>
        <v>1.9229676322316932E-3</v>
      </c>
      <c r="IQ389" s="240">
        <f t="shared" ca="1" si="841"/>
        <v>1.5487533276018657E-3</v>
      </c>
      <c r="IR389" s="240">
        <f t="shared" ca="1" si="842"/>
        <v>4.7143739160146339E-4</v>
      </c>
      <c r="IS389" s="240">
        <f t="shared" ca="1" si="843"/>
        <v>-8.1990126397392046E-4</v>
      </c>
      <c r="IT389" s="240">
        <f t="shared" ca="1" si="844"/>
        <v>-1.7390218871557468E-3</v>
      </c>
      <c r="IU389" s="240">
        <f t="shared" ca="1" si="845"/>
        <v>-1.8686629308220671E-3</v>
      </c>
      <c r="IV389" s="240">
        <f t="shared" ca="1" si="846"/>
        <v>-1.1499700715180746E-3</v>
      </c>
      <c r="IW389" s="240">
        <f t="shared" ca="1" si="847"/>
        <v>9.0785158146571053E-5</v>
      </c>
      <c r="IX389" s="240">
        <f t="shared" ca="1" si="848"/>
        <v>1.2903258240330095E-3</v>
      </c>
      <c r="IY389" s="240">
        <f t="shared" ca="1" si="849"/>
        <v>1.9040855422962663E-3</v>
      </c>
      <c r="IZ389" s="240">
        <f t="shared" ca="1" si="850"/>
        <v>1.6534302325507202E-3</v>
      </c>
      <c r="JA389" s="240">
        <f t="shared" ca="1" si="851"/>
        <v>6.5215216503908561E-4</v>
      </c>
      <c r="JB389" s="240">
        <f t="shared" ca="1" si="852"/>
        <v>-6.4518935103397349E-4</v>
      </c>
    </row>
    <row r="390" spans="2:262">
      <c r="B390" s="248">
        <v>29</v>
      </c>
      <c r="C390" s="247">
        <f t="shared" si="853"/>
        <v>5.6640625000000018E-4</v>
      </c>
      <c r="D390" s="244">
        <f t="shared" ca="1" si="597"/>
        <v>80.178035420942663</v>
      </c>
      <c r="E390" s="243">
        <f ca="1">AI361</f>
        <v>0.17803542094266994</v>
      </c>
      <c r="F390" s="242">
        <v>29</v>
      </c>
      <c r="G390" s="240">
        <f t="shared" ca="1" si="854"/>
        <v>-1.5929006583207369E-3</v>
      </c>
      <c r="H390" s="240">
        <f t="shared" ca="1" si="598"/>
        <v>-1.8294418255978898E-3</v>
      </c>
      <c r="I390" s="240">
        <f t="shared" ca="1" si="599"/>
        <v>-1.1776384107026543E-3</v>
      </c>
      <c r="J390" s="240">
        <f t="shared" ca="1" si="600"/>
        <v>4.6005380458116947E-5</v>
      </c>
      <c r="K390" s="240">
        <f t="shared" ca="1" si="601"/>
        <v>1.2473097728422197E-3</v>
      </c>
      <c r="L390" s="240">
        <f t="shared" ca="1" si="602"/>
        <v>1.8429426082021275E-3</v>
      </c>
      <c r="M390" s="240">
        <f t="shared" ca="1" si="603"/>
        <v>1.5436751202265511E-3</v>
      </c>
      <c r="N390" s="240">
        <f t="shared" ca="1" si="604"/>
        <v>4.9482630613288301E-4</v>
      </c>
      <c r="O390" s="240">
        <f t="shared" ca="1" si="605"/>
        <v>-7.9430140725066101E-4</v>
      </c>
      <c r="P390" s="240">
        <f t="shared" ca="1" si="606"/>
        <v>-1.6977304108583839E-3</v>
      </c>
      <c r="Q390" s="240">
        <f t="shared" ca="1" si="607"/>
        <v>-1.7767715649194527E-3</v>
      </c>
      <c r="R390" s="240">
        <f t="shared" ca="1" si="608"/>
        <v>-9.9304388349797821E-4</v>
      </c>
      <c r="S390" s="240">
        <f t="shared" ca="1" si="609"/>
        <v>2.7288833781180576E-4</v>
      </c>
      <c r="T390" s="240">
        <f t="shared" ca="1" si="610"/>
        <v>1.4063108104970766E-3</v>
      </c>
      <c r="U390" s="241">
        <f t="shared" ca="1" si="611"/>
        <v>1.8568536354803755E-3</v>
      </c>
      <c r="V390" s="240">
        <f t="shared" ca="1" si="612"/>
        <v>1.4057411884098577E-3</v>
      </c>
      <c r="W390" s="240">
        <f t="shared" ca="1" si="613"/>
        <v>2.7202569204459032E-4</v>
      </c>
      <c r="X390" s="240">
        <f t="shared" ca="1" si="614"/>
        <v>-9.9378066742343302E-4</v>
      </c>
      <c r="Y390" s="240">
        <f t="shared" ca="1" si="615"/>
        <v>-1.7770247177648739E-3</v>
      </c>
      <c r="Z390" s="240">
        <f t="shared" ca="1" si="616"/>
        <v>-1.6973770060810696E-3</v>
      </c>
      <c r="AA390" s="240">
        <f t="shared" ca="1" si="617"/>
        <v>-7.9351305195768233E-4</v>
      </c>
      <c r="AB390" s="240">
        <f t="shared" ca="1" si="618"/>
        <v>4.9566680055963775E-4</v>
      </c>
      <c r="AC390" s="240">
        <f t="shared" ca="1" si="619"/>
        <v>1.5441596245643298E-3</v>
      </c>
      <c r="AD390" s="240">
        <f t="shared" ca="1" si="620"/>
        <v>1.8428358557168445E-3</v>
      </c>
      <c r="AE390" s="240">
        <f t="shared" ca="1" si="621"/>
        <v>1.2466636006519577E-3</v>
      </c>
      <c r="AF390" s="240">
        <f t="shared" ca="1" si="622"/>
        <v>4.5133558345734274E-5</v>
      </c>
      <c r="AG390" s="240">
        <f t="shared" ca="1" si="623"/>
        <v>-1.1783125413445446E-3</v>
      </c>
      <c r="AH390" s="240">
        <f t="shared" ca="1" si="624"/>
        <v>-1.8295909188569878E-3</v>
      </c>
      <c r="AI390" s="240">
        <f t="shared" ca="1" si="625"/>
        <v>-1.5924523171483328E-3</v>
      </c>
      <c r="AJ390" s="240">
        <f t="shared" ca="1" si="626"/>
        <v>-5.8204704551194689E-4</v>
      </c>
      <c r="AK390" s="240">
        <f t="shared" ca="1" si="627"/>
        <v>7.1098997325911586E-4</v>
      </c>
      <c r="AL390" s="240">
        <f t="shared" ca="1" si="628"/>
        <v>1.6587828405703695E-3</v>
      </c>
      <c r="AM390" s="240">
        <f t="shared" ca="1" si="629"/>
        <v>1.8011001093669622E-3</v>
      </c>
      <c r="AN390" s="240">
        <f t="shared" ca="1" si="630"/>
        <v>1.0688350319425512E-3</v>
      </c>
      <c r="AO390" s="240">
        <f t="shared" ca="1" si="631"/>
        <v>-1.8243742608108082E-4</v>
      </c>
      <c r="AP390" s="240">
        <f t="shared" ca="1" si="632"/>
        <v>-1.3451214978674859E-3</v>
      </c>
      <c r="AQ390" s="240">
        <f t="shared" ca="1" si="633"/>
        <v>-1.8546383695415461E-3</v>
      </c>
      <c r="AR390" s="240">
        <f t="shared" ca="1" si="634"/>
        <v>-1.4635756631069564E-3</v>
      </c>
      <c r="AS390" s="240">
        <f t="shared" ca="1" si="635"/>
        <v>-3.6182650973081668E-4</v>
      </c>
      <c r="AT390" s="240">
        <f t="shared" ca="1" si="636"/>
        <v>9.1561919496947839E-4</v>
      </c>
      <c r="AU390" s="240">
        <f t="shared" ca="1" si="637"/>
        <v>1.7484564186548836E-3</v>
      </c>
      <c r="AV390" s="240">
        <f t="shared" ca="1" si="638"/>
        <v>1.7322741409035738E-3</v>
      </c>
      <c r="AW390" s="240">
        <f t="shared" ca="1" si="639"/>
        <v>8.7493018947832908E-4</v>
      </c>
      <c r="AX390" s="240">
        <f t="shared" ca="1" si="640"/>
        <v>-4.0726438180640307E-4</v>
      </c>
      <c r="AY390" s="240">
        <f t="shared" ca="1" si="641"/>
        <v>-1.4916985750199349E-3</v>
      </c>
      <c r="AZ390" s="240">
        <f t="shared" ca="1" si="642"/>
        <v>-1.8517903328460193E-3</v>
      </c>
      <c r="BA390" s="240">
        <f t="shared" ca="1" si="643"/>
        <v>-1.312685468792452E-3</v>
      </c>
      <c r="BB390" s="240">
        <f t="shared" ca="1" si="644"/>
        <v>-1.3616376645429935E-4</v>
      </c>
      <c r="BC390" s="240">
        <f t="shared" ca="1" si="645"/>
        <v>1.1064766517267851E-3</v>
      </c>
      <c r="BD390" s="240">
        <f t="shared" ca="1" si="646"/>
        <v>1.8118315847350836E-3</v>
      </c>
      <c r="BE390" s="240">
        <f t="shared" ca="1" si="647"/>
        <v>1.6373931569557533E-3</v>
      </c>
      <c r="BF390" s="240">
        <f t="shared" ca="1" si="648"/>
        <v>6.6786558257707525E-4</v>
      </c>
      <c r="BG390" s="240">
        <f t="shared" ca="1" si="649"/>
        <v>-6.2596570214662592E-4</v>
      </c>
      <c r="BH390" s="240">
        <f t="shared" ca="1" si="650"/>
        <v>-1.6158391171272025E-3</v>
      </c>
      <c r="BI390" s="240">
        <f t="shared" ca="1" si="651"/>
        <v>-1.8210896458932689E-3</v>
      </c>
      <c r="BJ390" s="240">
        <f t="shared" ca="1" si="652"/>
        <v>-1.1420512631762883E-3</v>
      </c>
      <c r="BK390" s="240">
        <f t="shared" ca="1" si="653"/>
        <v>9.1547006611295261E-5</v>
      </c>
      <c r="BL390" s="240">
        <f t="shared" ca="1" si="654"/>
        <v>1.2806916697307993E-3</v>
      </c>
      <c r="BM390" s="240">
        <f t="shared" ca="1" si="655"/>
        <v>1.847955117323356E-3</v>
      </c>
      <c r="BN390" s="240">
        <f t="shared" ca="1" si="656"/>
        <v>1.5178842558375466E-3</v>
      </c>
      <c r="BO390" s="240">
        <f t="shared" ca="1" si="657"/>
        <v>4.5075565566284244E-4</v>
      </c>
      <c r="BP390" s="240">
        <f t="shared" ca="1" si="658"/>
        <v>-8.3525191567606683E-4</v>
      </c>
      <c r="BQ390" s="240">
        <f t="shared" ca="1" si="659"/>
        <v>-1.7156759348856633E-3</v>
      </c>
      <c r="BR390" s="240">
        <f t="shared" ca="1" si="660"/>
        <v>-1.7629980755913439E-3</v>
      </c>
      <c r="BS390" s="240">
        <f t="shared" ca="1" si="661"/>
        <v>-9.5423954353769159E-4</v>
      </c>
      <c r="BT390" s="240">
        <f t="shared" ca="1" si="662"/>
        <v>3.178808274852531E-4</v>
      </c>
      <c r="BU390" s="240">
        <f t="shared" ca="1" si="663"/>
        <v>1.4356438929509527E-3</v>
      </c>
      <c r="BV390" s="240">
        <f t="shared" ca="1" si="664"/>
        <v>1.8562836848656922E-3</v>
      </c>
      <c r="BW390" s="240">
        <f t="shared" ca="1" si="665"/>
        <v>1.375544962660962E-3</v>
      </c>
      <c r="BX390" s="240">
        <f t="shared" ca="1" si="666"/>
        <v>2.2686594412292559E-4</v>
      </c>
      <c r="BY390" s="240">
        <f t="shared" ca="1" si="667"/>
        <v>-1.031975162939102E-3</v>
      </c>
      <c r="BZ390" s="240">
        <f t="shared" ca="1" si="668"/>
        <v>-1.7897073896278514E-3</v>
      </c>
      <c r="CA390" s="240">
        <f t="shared" ca="1" si="669"/>
        <v>-1.6783893732293684E-3</v>
      </c>
      <c r="CB390" s="240">
        <f t="shared" ca="1" si="670"/>
        <v>-7.5207517295564736E-4</v>
      </c>
      <c r="CC390" s="240">
        <f t="shared" ca="1" si="671"/>
        <v>5.3943342482953838E-4</v>
      </c>
      <c r="CD390" s="240">
        <f t="shared" ca="1" si="672"/>
        <v>1.5690026957200912E-3</v>
      </c>
      <c r="CE390" s="240">
        <f t="shared" ca="1" si="673"/>
        <v>1.8366920179540057E-3</v>
      </c>
      <c r="CF390" s="240">
        <f t="shared" ca="1" si="674"/>
        <v>1.2125161928851469E-3</v>
      </c>
      <c r="CG390" s="240">
        <f t="shared" ca="1" si="675"/>
        <v>-4.360423840059531E-7</v>
      </c>
      <c r="CH390" s="240">
        <f t="shared" ca="1" si="676"/>
        <v>-1.2131765431863993E-3</v>
      </c>
      <c r="CI390" s="240">
        <f t="shared" ca="1" si="677"/>
        <v>-1.8368199793657816E-3</v>
      </c>
      <c r="CJ390" s="240">
        <f t="shared" ca="1" si="678"/>
        <v>-1.5685361324448651E-3</v>
      </c>
      <c r="CK390" s="240">
        <f t="shared" ca="1" si="679"/>
        <v>-5.3859889173885035E-4</v>
      </c>
      <c r="CL390" s="240">
        <f t="shared" ca="1" si="680"/>
        <v>7.5287244135836427E-4</v>
      </c>
      <c r="CM390" s="240">
        <f t="shared" ca="1" si="681"/>
        <v>1.6787622375138349E-3</v>
      </c>
      <c r="CN390" s="240">
        <f t="shared" ca="1" si="682"/>
        <v>1.7894747934946232E-3</v>
      </c>
      <c r="CO390" s="240">
        <f t="shared" ca="1" si="683"/>
        <v>1.0312500509551481E-3</v>
      </c>
      <c r="CP390" s="240">
        <f t="shared" ca="1" si="684"/>
        <v>-2.2773147040761277E-4</v>
      </c>
      <c r="CQ390" s="240">
        <f t="shared" ca="1" si="685"/>
        <v>-1.3761306189963062E-3</v>
      </c>
      <c r="CR390" s="240">
        <f t="shared" ca="1" si="686"/>
        <v>-1.8563050868972753E-3</v>
      </c>
      <c r="CS390" s="240">
        <f t="shared" ca="1" si="687"/>
        <v>-1.435090648230904E-3</v>
      </c>
      <c r="CT390" s="240">
        <f t="shared" ca="1" si="688"/>
        <v>-3.1702158186105002E-4</v>
      </c>
      <c r="CU390" s="240">
        <f t="shared" ca="1" si="689"/>
        <v>9.5498755559354949E-4</v>
      </c>
      <c r="CV390" s="240">
        <f t="shared" ca="1" si="690"/>
        <v>1.7632716326591493E-3</v>
      </c>
      <c r="CW390" s="240">
        <f t="shared" ca="1" si="691"/>
        <v>1.7153422024933221E-3</v>
      </c>
      <c r="CX390" s="240">
        <f t="shared" ca="1" si="692"/>
        <v>8.3447294836858804E-4</v>
      </c>
      <c r="CY390" s="240">
        <f t="shared" ca="1" si="693"/>
        <v>-4.5160160514324887E-4</v>
      </c>
      <c r="CZ390" s="240">
        <f t="shared" ca="1" si="694"/>
        <v>-1.5183864093905786E-3</v>
      </c>
      <c r="DA390" s="240">
        <f t="shared" ca="1" si="695"/>
        <v>-1.847869638068269E-3</v>
      </c>
      <c r="DB390" s="240">
        <f t="shared" ca="1" si="696"/>
        <v>-1.2800600648814897E-3</v>
      </c>
      <c r="DC390" s="240">
        <f t="shared" ca="1" si="697"/>
        <v>-9.0675972307579307E-5</v>
      </c>
      <c r="DD390" s="240">
        <f t="shared" ca="1" si="698"/>
        <v>1.1427387680877383E-3</v>
      </c>
      <c r="DE390" s="240">
        <f t="shared" ca="1" si="699"/>
        <v>1.8212597811914882E-3</v>
      </c>
      <c r="DF390" s="240">
        <f t="shared" ca="1" si="700"/>
        <v>1.6154092681215848E-3</v>
      </c>
      <c r="DG390" s="240">
        <f t="shared" ca="1" si="701"/>
        <v>6.2514459590896768E-4</v>
      </c>
      <c r="DH390" s="240">
        <f t="shared" ca="1" si="702"/>
        <v>-6.6867923138560386E-4</v>
      </c>
      <c r="DI390" s="240">
        <f t="shared" ca="1" si="703"/>
        <v>-1.6378042548696359E-3</v>
      </c>
      <c r="DJ390" s="240">
        <f t="shared" ca="1" si="704"/>
        <v>-1.8116405098808929E-3</v>
      </c>
      <c r="DK390" s="240">
        <f t="shared" ca="1" si="705"/>
        <v>-1.1057761866730283E-3</v>
      </c>
      <c r="DL390" s="240">
        <f t="shared" ca="1" si="706"/>
        <v>1.3703348827085246E-4</v>
      </c>
      <c r="DM390" s="240">
        <f t="shared" ca="1" si="707"/>
        <v>1.3133021258456921E-3</v>
      </c>
      <c r="DN390" s="240">
        <f t="shared" ca="1" si="708"/>
        <v>1.8518544873813998E-3</v>
      </c>
      <c r="DO390" s="240">
        <f t="shared" ca="1" si="709"/>
        <v>1.4911790747301715E-3</v>
      </c>
      <c r="DP390" s="240">
        <f t="shared" ca="1" si="710"/>
        <v>4.0641348684067324E-4</v>
      </c>
      <c r="DQ390" s="240">
        <f t="shared" ca="1" si="711"/>
        <v>-8.7569929957954137E-4</v>
      </c>
      <c r="DR390" s="240">
        <f t="shared" ca="1" si="712"/>
        <v>-1.7325879998830165E-3</v>
      </c>
      <c r="DS390" s="240">
        <f t="shared" ca="1" si="713"/>
        <v>-1.7481626221452422E-3</v>
      </c>
      <c r="DT390" s="240">
        <f t="shared" ca="1" si="714"/>
        <v>-9.1486040535767557E-4</v>
      </c>
      <c r="DU390" s="240">
        <f t="shared" ca="1" si="715"/>
        <v>3.6268183763454024E-4</v>
      </c>
      <c r="DV390" s="240">
        <f t="shared" ca="1" si="716"/>
        <v>1.4641121972059014E-3</v>
      </c>
      <c r="DW390" s="240">
        <f t="shared" ca="1" si="717"/>
        <v>1.8545955783701631E-3</v>
      </c>
      <c r="DX390" s="240">
        <f t="shared" ca="1" si="718"/>
        <v>1.344520160061485E-3</v>
      </c>
      <c r="DY390" s="240">
        <f t="shared" ca="1" si="719"/>
        <v>1.8156954063959843E-4</v>
      </c>
      <c r="DZ390" s="240">
        <f t="shared" ca="1" si="720"/>
        <v>-1.0695480352046587E-3</v>
      </c>
      <c r="EA390" s="240">
        <f t="shared" ca="1" si="721"/>
        <v>-1.8013120086807866E-3</v>
      </c>
      <c r="EB390" s="240">
        <f t="shared" ca="1" si="722"/>
        <v>-1.6583907413782462E-3</v>
      </c>
      <c r="EC390" s="240">
        <f t="shared" ca="1" si="723"/>
        <v>-7.101842719913409E-4</v>
      </c>
      <c r="ED390" s="240">
        <f t="shared" ca="1" si="724"/>
        <v>5.8287511457504005E-4</v>
      </c>
      <c r="EE390" s="240">
        <f t="shared" ca="1" si="725"/>
        <v>1.5929006583207403E-3</v>
      </c>
      <c r="EF390" s="240">
        <f t="shared" ca="1" si="726"/>
        <v>1.8294418255978919E-3</v>
      </c>
      <c r="EG390" s="240">
        <f t="shared" ca="1" si="727"/>
        <v>1.1776384107026582E-3</v>
      </c>
      <c r="EH390" s="240">
        <f t="shared" ca="1" si="728"/>
        <v>-4.6005380458118681E-5</v>
      </c>
      <c r="EI390" s="240">
        <f t="shared" ca="1" si="729"/>
        <v>-1.2473097728422258E-3</v>
      </c>
      <c r="EJ390" s="240">
        <f t="shared" ca="1" si="730"/>
        <v>-1.8429426082021264E-3</v>
      </c>
      <c r="EK390" s="240">
        <f t="shared" ca="1" si="731"/>
        <v>-1.5436751202265527E-3</v>
      </c>
      <c r="EL390" s="240">
        <f t="shared" ca="1" si="732"/>
        <v>-4.9482630613287976E-4</v>
      </c>
      <c r="EM390" s="240">
        <f t="shared" ca="1" si="733"/>
        <v>7.9430140725067011E-4</v>
      </c>
      <c r="EN390" s="240">
        <f t="shared" ca="1" si="734"/>
        <v>1.6977304108583798E-3</v>
      </c>
      <c r="EO390" s="240">
        <f t="shared" ca="1" si="735"/>
        <v>1.7767715649194531E-3</v>
      </c>
      <c r="EP390" s="240">
        <f t="shared" ca="1" si="736"/>
        <v>9.9304388349797258E-4</v>
      </c>
      <c r="EQ390" s="240">
        <f t="shared" ca="1" si="737"/>
        <v>-2.7288833781181877E-4</v>
      </c>
      <c r="ER390" s="240">
        <f t="shared" ca="1" si="738"/>
        <v>-1.4063108104970725E-3</v>
      </c>
      <c r="ES390" s="240">
        <f t="shared" ca="1" si="739"/>
        <v>-1.8568536354803755E-3</v>
      </c>
      <c r="ET390" s="240">
        <f t="shared" ca="1" si="740"/>
        <v>-1.4057411884098533E-3</v>
      </c>
      <c r="EU390" s="240">
        <f t="shared" ca="1" si="741"/>
        <v>-2.7202569204460333E-4</v>
      </c>
      <c r="EV390" s="240">
        <f t="shared" ca="1" si="742"/>
        <v>9.9378066742342739E-4</v>
      </c>
      <c r="EW390" s="240">
        <f t="shared" ca="1" si="743"/>
        <v>1.7770247177648739E-3</v>
      </c>
      <c r="EX390" s="240">
        <f t="shared" ca="1" si="744"/>
        <v>1.697377006081067E-3</v>
      </c>
      <c r="EY390" s="240">
        <f t="shared" ca="1" si="745"/>
        <v>7.9351305195769122E-4</v>
      </c>
      <c r="EZ390" s="240">
        <f t="shared" ca="1" si="746"/>
        <v>-4.9566680055963461E-4</v>
      </c>
      <c r="FA390" s="240">
        <f t="shared" ca="1" si="747"/>
        <v>-1.5441596245643298E-3</v>
      </c>
      <c r="FB390" s="240">
        <f t="shared" ca="1" si="748"/>
        <v>-1.842835855716843E-3</v>
      </c>
      <c r="FC390" s="240">
        <f t="shared" ca="1" si="749"/>
        <v>-1.2466636006519625E-3</v>
      </c>
      <c r="FD390" s="240">
        <f t="shared" ca="1" si="750"/>
        <v>-4.5133558345734274E-5</v>
      </c>
      <c r="FE390" s="240">
        <f t="shared" ca="1" si="751"/>
        <v>1.1783125413445499E-3</v>
      </c>
      <c r="FF390" s="240">
        <f t="shared" ca="1" si="752"/>
        <v>1.8295909188569901E-3</v>
      </c>
      <c r="FG390" s="240">
        <f t="shared" ca="1" si="753"/>
        <v>1.5924523171483361E-3</v>
      </c>
      <c r="FH390" s="240">
        <f t="shared" ca="1" si="754"/>
        <v>5.8204704551194689E-4</v>
      </c>
      <c r="FI390" s="240">
        <f t="shared" ca="1" si="755"/>
        <v>-7.1098997325912193E-4</v>
      </c>
      <c r="FJ390" s="240">
        <f t="shared" ca="1" si="756"/>
        <v>-1.6587828405703754E-3</v>
      </c>
      <c r="FK390" s="240">
        <f t="shared" ca="1" si="757"/>
        <v>-1.801100109366964E-3</v>
      </c>
      <c r="FL390" s="240">
        <f t="shared" ca="1" si="758"/>
        <v>-1.0688350319425512E-3</v>
      </c>
      <c r="FM390" s="240">
        <f t="shared" ca="1" si="759"/>
        <v>1.8243742608108738E-4</v>
      </c>
      <c r="FN390" s="240">
        <f t="shared" ca="1" si="760"/>
        <v>1.3451214978674767E-3</v>
      </c>
      <c r="FO390" s="240">
        <f t="shared" ca="1" si="761"/>
        <v>1.8546383695415456E-3</v>
      </c>
      <c r="FP390" s="240">
        <f t="shared" ca="1" si="762"/>
        <v>1.4635756631069564E-3</v>
      </c>
      <c r="FQ390" s="240">
        <f t="shared" ca="1" si="763"/>
        <v>3.6182650973081028E-4</v>
      </c>
      <c r="FR390" s="240">
        <f t="shared" ca="1" si="764"/>
        <v>-9.156191949694669E-4</v>
      </c>
      <c r="FS390" s="240">
        <f t="shared" ca="1" si="765"/>
        <v>-1.7484564186548836E-3</v>
      </c>
      <c r="FT390" s="240">
        <f t="shared" ca="1" si="766"/>
        <v>-1.7322741409035714E-3</v>
      </c>
      <c r="FU390" s="240">
        <f t="shared" ca="1" si="767"/>
        <v>-8.7493018947831748E-4</v>
      </c>
      <c r="FV390" s="240">
        <f t="shared" ca="1" si="768"/>
        <v>4.0726438180639657E-4</v>
      </c>
      <c r="FW390" s="240">
        <f t="shared" ca="1" si="769"/>
        <v>1.4916985750199349E-3</v>
      </c>
      <c r="FX390" s="240">
        <f t="shared" ca="1" si="770"/>
        <v>1.8517903328460193E-3</v>
      </c>
      <c r="FY390" s="240">
        <f t="shared" ca="1" si="771"/>
        <v>1.3126854687924424E-3</v>
      </c>
      <c r="FZ390" s="240">
        <f t="shared" ca="1" si="772"/>
        <v>1.3616376645429935E-4</v>
      </c>
      <c r="GA390" s="240">
        <f t="shared" ca="1" si="773"/>
        <v>-1.1064766517267851E-3</v>
      </c>
      <c r="GB390" s="240">
        <f t="shared" ca="1" si="774"/>
        <v>-1.8118315847350862E-3</v>
      </c>
      <c r="GC390" s="240">
        <f t="shared" ca="1" si="775"/>
        <v>-1.6373931569557596E-3</v>
      </c>
      <c r="GD390" s="240">
        <f t="shared" ca="1" si="776"/>
        <v>-6.6786558257707525E-4</v>
      </c>
      <c r="GE390" s="240">
        <f t="shared" ca="1" si="777"/>
        <v>6.2596570214662592E-4</v>
      </c>
      <c r="GF390" s="240">
        <f t="shared" ca="1" si="778"/>
        <v>1.6158391171272087E-3</v>
      </c>
      <c r="GG390" s="240">
        <f t="shared" ca="1" si="779"/>
        <v>1.8210896458932665E-3</v>
      </c>
      <c r="GH390" s="240">
        <f t="shared" ca="1" si="780"/>
        <v>1.1420512631762675E-3</v>
      </c>
      <c r="GI390" s="240">
        <f t="shared" ca="1" si="781"/>
        <v>-9.1547006611269023E-5</v>
      </c>
      <c r="GJ390" s="240">
        <f t="shared" ca="1" si="782"/>
        <v>-1.2806916697307897E-3</v>
      </c>
      <c r="GK390" s="240">
        <f t="shared" ca="1" si="783"/>
        <v>-1.8479551173233547E-3</v>
      </c>
      <c r="GL390" s="240">
        <f t="shared" ca="1" si="784"/>
        <v>-1.5178842558375466E-3</v>
      </c>
      <c r="GM390" s="240">
        <f t="shared" ca="1" si="785"/>
        <v>-4.5075565566284244E-4</v>
      </c>
      <c r="GN390" s="240">
        <f t="shared" ca="1" si="786"/>
        <v>8.3525191567607865E-4</v>
      </c>
      <c r="GO390" s="240">
        <f t="shared" ca="1" si="787"/>
        <v>1.7156759348856681E-3</v>
      </c>
      <c r="GP390" s="240">
        <f t="shared" ca="1" si="788"/>
        <v>1.7629980755913522E-3</v>
      </c>
      <c r="GQ390" s="240">
        <f t="shared" ca="1" si="789"/>
        <v>9.5423954353770287E-4</v>
      </c>
      <c r="GR390" s="240">
        <f t="shared" ca="1" si="790"/>
        <v>-3.1788082748524015E-4</v>
      </c>
      <c r="GS390" s="240">
        <f t="shared" ca="1" si="791"/>
        <v>-1.4356438929509527E-3</v>
      </c>
      <c r="GT390" s="240">
        <f t="shared" ca="1" si="792"/>
        <v>-1.8562836848656922E-3</v>
      </c>
      <c r="GU390" s="240">
        <f t="shared" ca="1" si="793"/>
        <v>-1.3755449626609534E-3</v>
      </c>
      <c r="GV390" s="240">
        <f t="shared" ca="1" si="794"/>
        <v>-2.2686594412291258E-4</v>
      </c>
      <c r="GW390" s="240">
        <f t="shared" ca="1" si="795"/>
        <v>1.0319751629391239E-3</v>
      </c>
      <c r="GX390" s="240">
        <f t="shared" ca="1" si="796"/>
        <v>1.7897073896278445E-3</v>
      </c>
      <c r="GY390" s="240">
        <f t="shared" ca="1" si="797"/>
        <v>1.6783893732293742E-3</v>
      </c>
      <c r="GZ390" s="240">
        <f t="shared" ca="1" si="798"/>
        <v>7.5207517295565918E-4</v>
      </c>
      <c r="HA390" s="240">
        <f t="shared" ca="1" si="799"/>
        <v>-5.3943342482953838E-4</v>
      </c>
      <c r="HB390" s="240">
        <f t="shared" ca="1" si="800"/>
        <v>-1.5690026957200912E-3</v>
      </c>
      <c r="HC390" s="240">
        <f t="shared" ca="1" si="801"/>
        <v>-1.8366920179540037E-3</v>
      </c>
      <c r="HD390" s="240">
        <f t="shared" ca="1" si="802"/>
        <v>-1.212516192885137E-3</v>
      </c>
      <c r="HE390" s="240">
        <f t="shared" ca="1" si="803"/>
        <v>4.3604238403229922E-7</v>
      </c>
      <c r="HF390" s="240">
        <f t="shared" ca="1" si="804"/>
        <v>1.2131765431863792E-3</v>
      </c>
      <c r="HG390" s="240">
        <f t="shared" ca="1" si="805"/>
        <v>1.8368199793657794E-3</v>
      </c>
      <c r="HH390" s="240">
        <f t="shared" ca="1" si="806"/>
        <v>1.5685361324448651E-3</v>
      </c>
      <c r="HI390" s="240">
        <f t="shared" ca="1" si="807"/>
        <v>5.3859889173885035E-4</v>
      </c>
      <c r="HJ390" s="240">
        <f t="shared" ca="1" si="808"/>
        <v>-7.528724413583763E-4</v>
      </c>
      <c r="HK390" s="240">
        <f t="shared" ca="1" si="809"/>
        <v>-1.6787622375138405E-3</v>
      </c>
      <c r="HL390" s="240">
        <f t="shared" ca="1" si="810"/>
        <v>-1.7894747934946158E-3</v>
      </c>
      <c r="HM390" s="240">
        <f t="shared" ca="1" si="811"/>
        <v>-1.03125005095517E-3</v>
      </c>
      <c r="HN390" s="240">
        <f t="shared" ca="1" si="812"/>
        <v>2.2773147040759971E-4</v>
      </c>
      <c r="HO390" s="240">
        <f t="shared" ca="1" si="813"/>
        <v>1.3761306189962973E-3</v>
      </c>
      <c r="HP390" s="240">
        <f t="shared" ca="1" si="814"/>
        <v>1.8563050868972753E-3</v>
      </c>
      <c r="HQ390" s="240">
        <f t="shared" ca="1" si="815"/>
        <v>1.435090648230904E-3</v>
      </c>
      <c r="HR390" s="240">
        <f t="shared" ca="1" si="816"/>
        <v>3.1702158186105002E-4</v>
      </c>
      <c r="HS390" s="240">
        <f t="shared" ca="1" si="817"/>
        <v>-9.5498755559357226E-4</v>
      </c>
      <c r="HT390" s="240">
        <f t="shared" ca="1" si="818"/>
        <v>-1.7632716326591575E-3</v>
      </c>
      <c r="HU390" s="240">
        <f t="shared" ca="1" si="819"/>
        <v>-1.7153422024933321E-3</v>
      </c>
      <c r="HV390" s="240">
        <f t="shared" ca="1" si="820"/>
        <v>-8.3447294836858804E-4</v>
      </c>
      <c r="HW390" s="240">
        <f t="shared" ca="1" si="821"/>
        <v>4.5160160514324887E-4</v>
      </c>
      <c r="HX390" s="240">
        <f t="shared" ca="1" si="822"/>
        <v>1.5183864093905786E-3</v>
      </c>
      <c r="HY390" s="240">
        <f t="shared" ca="1" si="823"/>
        <v>1.847869638068269E-3</v>
      </c>
      <c r="HZ390" s="240">
        <f t="shared" ca="1" si="824"/>
        <v>1.2800600648814708E-3</v>
      </c>
      <c r="IA390" s="240">
        <f t="shared" ca="1" si="825"/>
        <v>9.0675972307552961E-5</v>
      </c>
      <c r="IB390" s="240">
        <f t="shared" ca="1" si="826"/>
        <v>-1.1427387680877175E-3</v>
      </c>
      <c r="IC390" s="240">
        <f t="shared" ca="1" si="827"/>
        <v>-1.821259781191483E-3</v>
      </c>
      <c r="ID390" s="240">
        <f t="shared" ca="1" si="828"/>
        <v>-1.6154092681215848E-3</v>
      </c>
      <c r="IE390" s="240">
        <f t="shared" ca="1" si="829"/>
        <v>-1.2987136416024638E-3</v>
      </c>
      <c r="IF390" s="240">
        <f t="shared" ca="1" si="830"/>
        <v>6.6867923138560386E-4</v>
      </c>
      <c r="IG390" s="240">
        <f t="shared" ca="1" si="831"/>
        <v>1.6378042548696359E-3</v>
      </c>
      <c r="IH390" s="240">
        <f t="shared" ca="1" si="832"/>
        <v>1.8116405098808871E-3</v>
      </c>
      <c r="II390" s="240">
        <f t="shared" ca="1" si="833"/>
        <v>1.1057761866730071E-3</v>
      </c>
      <c r="IJ390" s="240">
        <f t="shared" ca="1" si="834"/>
        <v>-1.3703348827082622E-4</v>
      </c>
      <c r="IK390" s="240">
        <f t="shared" ca="1" si="835"/>
        <v>-1.3133021258456732E-3</v>
      </c>
      <c r="IL390" s="240">
        <f t="shared" ca="1" si="836"/>
        <v>-1.8518544873813998E-3</v>
      </c>
      <c r="IM390" s="240">
        <f t="shared" ca="1" si="837"/>
        <v>-1.4911790747301715E-3</v>
      </c>
      <c r="IN390" s="240">
        <f t="shared" ca="1" si="838"/>
        <v>-4.0641348684067324E-4</v>
      </c>
      <c r="IO390" s="240">
        <f t="shared" ca="1" si="839"/>
        <v>8.7569929957956468E-4</v>
      </c>
      <c r="IP390" s="240">
        <f t="shared" ca="1" si="840"/>
        <v>1.7325879998830263E-3</v>
      </c>
      <c r="IQ390" s="240">
        <f t="shared" ca="1" si="841"/>
        <v>1.7481626221452515E-3</v>
      </c>
      <c r="IR390" s="240">
        <f t="shared" ca="1" si="842"/>
        <v>9.1486040535769867E-4</v>
      </c>
      <c r="IS390" s="240">
        <f t="shared" ca="1" si="843"/>
        <v>-3.6268183763454024E-4</v>
      </c>
      <c r="IT390" s="240">
        <f t="shared" ca="1" si="844"/>
        <v>-1.4641121972059014E-3</v>
      </c>
      <c r="IU390" s="240">
        <f t="shared" ca="1" si="845"/>
        <v>-1.8545955783701631E-3</v>
      </c>
      <c r="IV390" s="240">
        <f t="shared" ca="1" si="846"/>
        <v>-1.344520160061485E-3</v>
      </c>
      <c r="IW390" s="240">
        <f t="shared" ca="1" si="847"/>
        <v>-1.815695406395722E-4</v>
      </c>
      <c r="IX390" s="240">
        <f t="shared" ca="1" si="848"/>
        <v>1.0695480352046803E-3</v>
      </c>
      <c r="IY390" s="240">
        <f t="shared" ca="1" si="849"/>
        <v>1.8013120086807798E-3</v>
      </c>
      <c r="IZ390" s="240">
        <f t="shared" ca="1" si="850"/>
        <v>1.6583907413782581E-3</v>
      </c>
      <c r="JA390" s="240">
        <f t="shared" ca="1" si="851"/>
        <v>7.101842719913409E-4</v>
      </c>
      <c r="JB390" s="240">
        <f t="shared" ca="1" si="852"/>
        <v>-5.8287511457504005E-4</v>
      </c>
    </row>
    <row r="391" spans="2:262">
      <c r="B391" s="248">
        <v>30</v>
      </c>
      <c r="C391" s="247">
        <f t="shared" si="853"/>
        <v>5.859375000000002E-4</v>
      </c>
      <c r="D391" s="244">
        <f t="shared" ca="1" si="597"/>
        <v>80.181915611896102</v>
      </c>
      <c r="E391" s="243">
        <f ca="1">AJ361</f>
        <v>0.1819156118960962</v>
      </c>
      <c r="F391" s="242">
        <v>30</v>
      </c>
      <c r="G391" s="240">
        <f t="shared" ca="1" si="854"/>
        <v>-1.4191556110801798E-3</v>
      </c>
      <c r="H391" s="240">
        <f t="shared" ca="1" si="598"/>
        <v>-1.616935381002224E-3</v>
      </c>
      <c r="I391" s="240">
        <f t="shared" ca="1" si="599"/>
        <v>-9.7698456927951542E-4</v>
      </c>
      <c r="J391" s="240">
        <f t="shared" ca="1" si="600"/>
        <v>1.691397488780504E-4</v>
      </c>
      <c r="K391" s="240">
        <f t="shared" ca="1" si="601"/>
        <v>1.2276331438264086E-3</v>
      </c>
      <c r="L391" s="240">
        <f t="shared" ca="1" si="602"/>
        <v>1.6500925700043971E-3</v>
      </c>
      <c r="M391" s="240">
        <f t="shared" ca="1" si="603"/>
        <v>1.2176427495428212E-3</v>
      </c>
      <c r="N391" s="240">
        <f t="shared" ca="1" si="604"/>
        <v>1.5433496110372265E-4</v>
      </c>
      <c r="O391" s="240">
        <f t="shared" ca="1" si="605"/>
        <v>-9.8893342331998692E-4</v>
      </c>
      <c r="P391" s="240">
        <f t="shared" ca="1" si="606"/>
        <v>-1.6198376269238755E-3</v>
      </c>
      <c r="Q391" s="240">
        <f t="shared" ca="1" si="607"/>
        <v>-1.4115076018031173E-3</v>
      </c>
      <c r="R391" s="240">
        <f t="shared" ca="1" si="608"/>
        <v>-4.7187866508232457E-4</v>
      </c>
      <c r="S391" s="240">
        <f t="shared" ca="1" si="609"/>
        <v>7.1222954595563117E-4</v>
      </c>
      <c r="T391" s="240">
        <f t="shared" ca="1" si="610"/>
        <v>1.5273332322560751E-3</v>
      </c>
      <c r="U391" s="241">
        <f t="shared" ca="1" si="611"/>
        <v>1.5511290085087014E-3</v>
      </c>
      <c r="V391" s="240">
        <f t="shared" ca="1" si="612"/>
        <v>7.7128833659441387E-4</v>
      </c>
      <c r="W391" s="240">
        <f t="shared" ca="1" si="613"/>
        <v>-4.0815508656312987E-4</v>
      </c>
      <c r="X391" s="240">
        <f t="shared" ca="1" si="614"/>
        <v>-1.3761342780110198E-3</v>
      </c>
      <c r="Y391" s="240">
        <f t="shared" ca="1" si="615"/>
        <v>-1.6311413973004668E-3</v>
      </c>
      <c r="Z391" s="240">
        <f t="shared" ca="1" si="616"/>
        <v>-1.0410578298746624E-3</v>
      </c>
      <c r="AA391" s="240">
        <f t="shared" ca="1" si="617"/>
        <v>8.8395456090019982E-5</v>
      </c>
      <c r="AB391" s="240">
        <f t="shared" ca="1" si="618"/>
        <v>1.172051255206993E-3</v>
      </c>
      <c r="AC391" s="240">
        <f t="shared" ca="1" si="619"/>
        <v>1.6484699369486088E-3</v>
      </c>
      <c r="AD391" s="240">
        <f t="shared" ca="1" si="620"/>
        <v>1.2708200545847889E-3</v>
      </c>
      <c r="AE391" s="240">
        <f t="shared" ca="1" si="621"/>
        <v>2.3476116218788655E-4</v>
      </c>
      <c r="AF391" s="240">
        <f t="shared" ca="1" si="622"/>
        <v>-9.2292695995927973E-4</v>
      </c>
      <c r="AG391" s="240">
        <f t="shared" ca="1" si="623"/>
        <v>-1.6024487013924066E-3</v>
      </c>
      <c r="AH391" s="240">
        <f t="shared" ca="1" si="624"/>
        <v>-1.4517453772813149E-3</v>
      </c>
      <c r="AI391" s="240">
        <f t="shared" ca="1" si="625"/>
        <v>-5.4889604065849469E-4</v>
      </c>
      <c r="AJ391" s="240">
        <f t="shared" ca="1" si="626"/>
        <v>6.3833509922373369E-4</v>
      </c>
      <c r="AK391" s="240">
        <f t="shared" ca="1" si="627"/>
        <v>1.4948462609052798E-3</v>
      </c>
      <c r="AL391" s="240">
        <f t="shared" ca="1" si="628"/>
        <v>1.5768809392771074E-3</v>
      </c>
      <c r="AM391" s="240">
        <f t="shared" ca="1" si="629"/>
        <v>8.4193715211103716E-4</v>
      </c>
      <c r="AN391" s="240">
        <f t="shared" ca="1" si="630"/>
        <v>-3.2921237860746185E-4</v>
      </c>
      <c r="AO391" s="240">
        <f t="shared" ca="1" si="631"/>
        <v>-1.3297977169310043E-3</v>
      </c>
      <c r="AP391" s="240">
        <f t="shared" ca="1" si="632"/>
        <v>-1.6414178511014999E-3</v>
      </c>
      <c r="AQ391" s="240">
        <f t="shared" ca="1" si="633"/>
        <v>-1.1026230909717471E-3</v>
      </c>
      <c r="AR391" s="240">
        <f t="shared" ca="1" si="634"/>
        <v>7.4382109057396693E-6</v>
      </c>
      <c r="AS391" s="240">
        <f t="shared" ca="1" si="635"/>
        <v>1.113645792454218E-3</v>
      </c>
      <c r="AT391" s="240">
        <f t="shared" ca="1" si="636"/>
        <v>1.6428759954257978E-3</v>
      </c>
      <c r="AU391" s="240">
        <f t="shared" ca="1" si="637"/>
        <v>1.3209358428045667E-3</v>
      </c>
      <c r="AV391" s="240">
        <f t="shared" ca="1" si="638"/>
        <v>3.1462180306969333E-4</v>
      </c>
      <c r="AW391" s="240">
        <f t="shared" ca="1" si="639"/>
        <v>-8.5469708471317503E-4</v>
      </c>
      <c r="AX391" s="240">
        <f t="shared" ca="1" si="640"/>
        <v>-1.5811993365813539E-3</v>
      </c>
      <c r="AY391" s="240">
        <f t="shared" ca="1" si="641"/>
        <v>-1.4884857709877644E-3</v>
      </c>
      <c r="AZ391" s="240">
        <f t="shared" ca="1" si="642"/>
        <v>-6.2459107759510349E-4</v>
      </c>
      <c r="BA391" s="240">
        <f t="shared" ca="1" si="643"/>
        <v>5.6290284732624682E-4</v>
      </c>
      <c r="BB391" s="240">
        <f t="shared" ca="1" si="644"/>
        <v>1.4587580739788906E-3</v>
      </c>
      <c r="BC391" s="240">
        <f t="shared" ca="1" si="645"/>
        <v>1.5988340257443352E-3</v>
      </c>
      <c r="BD391" s="240">
        <f t="shared" ca="1" si="646"/>
        <v>9.1055766728323517E-4</v>
      </c>
      <c r="BE391" s="240">
        <f t="shared" ca="1" si="647"/>
        <v>-2.4947656919613542E-4</v>
      </c>
      <c r="BF391" s="240">
        <f t="shared" ca="1" si="648"/>
        <v>-1.2802575566743769E-3</v>
      </c>
      <c r="BG391" s="240">
        <f t="shared" ca="1" si="649"/>
        <v>-1.6477399855280056E-3</v>
      </c>
      <c r="BH391" s="240">
        <f t="shared" ca="1" si="650"/>
        <v>-1.1615320364643043E-3</v>
      </c>
      <c r="BI391" s="240">
        <f t="shared" ca="1" si="651"/>
        <v>-7.3536953580122819E-5</v>
      </c>
      <c r="BJ391" s="240">
        <f t="shared" ca="1" si="652"/>
        <v>1.0525574594435695E-3</v>
      </c>
      <c r="BK391" s="240">
        <f t="shared" ca="1" si="653"/>
        <v>1.6333242217310628E-3</v>
      </c>
      <c r="BL391" s="240">
        <f t="shared" ca="1" si="654"/>
        <v>1.3678693808787197E-3</v>
      </c>
      <c r="BM391" s="240">
        <f t="shared" ca="1" si="655"/>
        <v>3.9372449247028425E-4</v>
      </c>
      <c r="BN391" s="240">
        <f t="shared" ca="1" si="656"/>
        <v>-7.8440816932737829E-4</v>
      </c>
      <c r="BO391" s="240">
        <f t="shared" ca="1" si="657"/>
        <v>-1.5561407240717738E-3</v>
      </c>
      <c r="BP391" s="240">
        <f t="shared" ca="1" si="658"/>
        <v>-1.5216402720959464E-3</v>
      </c>
      <c r="BQ391" s="240">
        <f t="shared" ca="1" si="659"/>
        <v>-6.9878141991806331E-4</v>
      </c>
      <c r="BR391" s="240">
        <f t="shared" ca="1" si="660"/>
        <v>4.8611451316509549E-4</v>
      </c>
      <c r="BS391" s="240">
        <f t="shared" ca="1" si="661"/>
        <v>1.4191556110801748E-3</v>
      </c>
      <c r="BT391" s="240">
        <f t="shared" ca="1" si="662"/>
        <v>1.6169353810022264E-3</v>
      </c>
      <c r="BU391" s="240">
        <f t="shared" ca="1" si="663"/>
        <v>9.7698456927952518E-4</v>
      </c>
      <c r="BV391" s="240">
        <f t="shared" ca="1" si="664"/>
        <v>-1.6913974887803717E-4</v>
      </c>
      <c r="BW391" s="240">
        <f t="shared" ca="1" si="665"/>
        <v>-1.2276331438263988E-3</v>
      </c>
      <c r="BX391" s="240">
        <f t="shared" ca="1" si="666"/>
        <v>-1.6500925700043971E-3</v>
      </c>
      <c r="BY391" s="240">
        <f t="shared" ca="1" si="667"/>
        <v>-1.2176427495428242E-3</v>
      </c>
      <c r="BZ391" s="240">
        <f t="shared" ca="1" si="668"/>
        <v>-1.5433496110372867E-4</v>
      </c>
      <c r="CA391" s="240">
        <f t="shared" ca="1" si="669"/>
        <v>9.8893342331998106E-4</v>
      </c>
      <c r="CB391" s="240">
        <f t="shared" ca="1" si="670"/>
        <v>1.6198376269238735E-3</v>
      </c>
      <c r="CC391" s="240">
        <f t="shared" ca="1" si="671"/>
        <v>1.4115076018031219E-3</v>
      </c>
      <c r="CD391" s="240">
        <f t="shared" ca="1" si="672"/>
        <v>4.7187866508233297E-4</v>
      </c>
      <c r="CE391" s="240">
        <f t="shared" ca="1" si="673"/>
        <v>-7.1222954595562043E-4</v>
      </c>
      <c r="CF391" s="240">
        <f t="shared" ca="1" si="674"/>
        <v>-1.5273332322560708E-3</v>
      </c>
      <c r="CG391" s="240">
        <f t="shared" ca="1" si="675"/>
        <v>-1.5511290085087066E-3</v>
      </c>
      <c r="CH391" s="240">
        <f t="shared" ca="1" si="676"/>
        <v>-7.7128833659441669E-4</v>
      </c>
      <c r="CI391" s="240">
        <f t="shared" ca="1" si="677"/>
        <v>4.0815508656312694E-4</v>
      </c>
      <c r="CJ391" s="240">
        <f t="shared" ca="1" si="678"/>
        <v>1.3761342780110163E-3</v>
      </c>
      <c r="CK391" s="240">
        <f t="shared" ca="1" si="679"/>
        <v>1.6311413973004677E-3</v>
      </c>
      <c r="CL391" s="240">
        <f t="shared" ca="1" si="680"/>
        <v>1.0410578298746694E-3</v>
      </c>
      <c r="CM391" s="240">
        <f t="shared" ca="1" si="681"/>
        <v>-8.8395456090011092E-5</v>
      </c>
      <c r="CN391" s="240">
        <f t="shared" ca="1" si="682"/>
        <v>-1.1720512552069865E-3</v>
      </c>
      <c r="CO391" s="240">
        <f t="shared" ca="1" si="683"/>
        <v>-1.6484699369486088E-3</v>
      </c>
      <c r="CP391" s="240">
        <f t="shared" ca="1" si="684"/>
        <v>-1.2708200545847946E-3</v>
      </c>
      <c r="CQ391" s="240">
        <f t="shared" ca="1" si="685"/>
        <v>-2.3476116218788953E-4</v>
      </c>
      <c r="CR391" s="240">
        <f t="shared" ca="1" si="686"/>
        <v>9.2292695995926737E-4</v>
      </c>
      <c r="CS391" s="240">
        <f t="shared" ca="1" si="687"/>
        <v>1.6024487013924058E-3</v>
      </c>
      <c r="CT391" s="240">
        <f t="shared" ca="1" si="688"/>
        <v>1.451745377281322E-3</v>
      </c>
      <c r="CU391" s="240">
        <f t="shared" ca="1" si="689"/>
        <v>5.4889604065849751E-4</v>
      </c>
      <c r="CV391" s="240">
        <f t="shared" ca="1" si="690"/>
        <v>-6.3833509922371471E-4</v>
      </c>
      <c r="CW391" s="240">
        <f t="shared" ca="1" si="691"/>
        <v>-1.4948462609052759E-3</v>
      </c>
      <c r="CX391" s="240">
        <f t="shared" ca="1" si="692"/>
        <v>-1.5768809392771135E-3</v>
      </c>
      <c r="CY391" s="240">
        <f t="shared" ca="1" si="693"/>
        <v>-8.4193715211104475E-4</v>
      </c>
      <c r="CZ391" s="240">
        <f t="shared" ca="1" si="694"/>
        <v>3.2921237860746461E-4</v>
      </c>
      <c r="DA391" s="240">
        <f t="shared" ca="1" si="695"/>
        <v>1.3297977169309957E-3</v>
      </c>
      <c r="DB391" s="240">
        <f t="shared" ca="1" si="696"/>
        <v>1.6414178511015001E-3</v>
      </c>
      <c r="DC391" s="240">
        <f t="shared" ca="1" si="697"/>
        <v>1.102623090971758E-3</v>
      </c>
      <c r="DD391" s="240">
        <f t="shared" ca="1" si="698"/>
        <v>-7.4382109057366335E-6</v>
      </c>
      <c r="DE391" s="240">
        <f t="shared" ca="1" si="699"/>
        <v>-1.113645792454207E-3</v>
      </c>
      <c r="DF391" s="240">
        <f t="shared" ca="1" si="700"/>
        <v>-1.6428759954257971E-3</v>
      </c>
      <c r="DG391" s="240">
        <f t="shared" ca="1" si="701"/>
        <v>-1.320935842804579E-3</v>
      </c>
      <c r="DH391" s="240">
        <f t="shared" ca="1" si="702"/>
        <v>-3.1462180306970206E-4</v>
      </c>
      <c r="DI391" s="240">
        <f t="shared" ca="1" si="703"/>
        <v>8.5469708471317741E-4</v>
      </c>
      <c r="DJ391" s="240">
        <f t="shared" ca="1" si="704"/>
        <v>1.5811993365813513E-3</v>
      </c>
      <c r="DK391" s="240">
        <f t="shared" ca="1" si="705"/>
        <v>1.4884857709877631E-3</v>
      </c>
      <c r="DL391" s="240">
        <f t="shared" ca="1" si="706"/>
        <v>6.2459107759511162E-4</v>
      </c>
      <c r="DM391" s="240">
        <f t="shared" ca="1" si="707"/>
        <v>-5.6290284732624942E-4</v>
      </c>
      <c r="DN391" s="240">
        <f t="shared" ca="1" si="708"/>
        <v>-1.4587580739788865E-3</v>
      </c>
      <c r="DO391" s="240">
        <f t="shared" ca="1" si="709"/>
        <v>-1.5988340257443374E-3</v>
      </c>
      <c r="DP391" s="240">
        <f t="shared" ca="1" si="710"/>
        <v>-9.1055766728325208E-4</v>
      </c>
      <c r="DQ391" s="240">
        <f t="shared" ca="1" si="711"/>
        <v>2.4947656919612664E-4</v>
      </c>
      <c r="DR391" s="240">
        <f t="shared" ca="1" si="712"/>
        <v>1.2802575566743641E-3</v>
      </c>
      <c r="DS391" s="240">
        <f t="shared" ca="1" si="713"/>
        <v>1.6477399855280063E-3</v>
      </c>
      <c r="DT391" s="240">
        <f t="shared" ca="1" si="714"/>
        <v>1.1615320364643026E-3</v>
      </c>
      <c r="DU391" s="240">
        <f t="shared" ca="1" si="715"/>
        <v>7.3536953580131818E-5</v>
      </c>
      <c r="DV391" s="240">
        <f t="shared" ca="1" si="716"/>
        <v>-1.0525574594435717E-3</v>
      </c>
      <c r="DW391" s="240">
        <f t="shared" ca="1" si="717"/>
        <v>-1.6333242217310615E-3</v>
      </c>
      <c r="DX391" s="240">
        <f t="shared" ca="1" si="718"/>
        <v>-1.3678693808787182E-3</v>
      </c>
      <c r="DY391" s="240">
        <f t="shared" ca="1" si="719"/>
        <v>-3.9372449247030431E-4</v>
      </c>
      <c r="DZ391" s="240">
        <f t="shared" ca="1" si="720"/>
        <v>7.8440816932737059E-4</v>
      </c>
      <c r="EA391" s="240">
        <f t="shared" ca="1" si="721"/>
        <v>1.5561407240717669E-3</v>
      </c>
      <c r="EB391" s="240">
        <f t="shared" ca="1" si="722"/>
        <v>1.5216402720959498E-3</v>
      </c>
      <c r="EC391" s="240">
        <f t="shared" ca="1" si="723"/>
        <v>6.9878141991808185E-4</v>
      </c>
      <c r="ED391" s="240">
        <f t="shared" ca="1" si="724"/>
        <v>-4.8611451316508698E-4</v>
      </c>
      <c r="EE391" s="240">
        <f t="shared" ca="1" si="725"/>
        <v>-1.4191556110801761E-3</v>
      </c>
      <c r="EF391" s="240">
        <f t="shared" ca="1" si="726"/>
        <v>-1.6169353810022281E-3</v>
      </c>
      <c r="EG391" s="240">
        <f t="shared" ca="1" si="727"/>
        <v>-9.769845692795228E-4</v>
      </c>
      <c r="EH391" s="240">
        <f t="shared" ca="1" si="728"/>
        <v>1.6913974887802834E-4</v>
      </c>
      <c r="EI391" s="240">
        <f t="shared" ca="1" si="729"/>
        <v>1.2276331438264008E-3</v>
      </c>
      <c r="EJ391" s="240">
        <f t="shared" ca="1" si="730"/>
        <v>1.6500925700043971E-3</v>
      </c>
      <c r="EK391" s="240">
        <f t="shared" ca="1" si="731"/>
        <v>1.2176427495428303E-3</v>
      </c>
      <c r="EL391" s="240">
        <f t="shared" ca="1" si="732"/>
        <v>1.5433496110374922E-4</v>
      </c>
      <c r="EM391" s="240">
        <f t="shared" ca="1" si="733"/>
        <v>-9.8893342331997369E-4</v>
      </c>
      <c r="EN391" s="240">
        <f t="shared" ca="1" si="734"/>
        <v>-1.6198376269238699E-3</v>
      </c>
      <c r="EO391" s="240">
        <f t="shared" ca="1" si="735"/>
        <v>-1.4115076018031264E-3</v>
      </c>
      <c r="EP391" s="240">
        <f t="shared" ca="1" si="736"/>
        <v>-4.7187866508233026E-4</v>
      </c>
      <c r="EQ391" s="240">
        <f t="shared" ca="1" si="737"/>
        <v>7.1222954595561241E-4</v>
      </c>
      <c r="ER391" s="240">
        <f t="shared" ca="1" si="738"/>
        <v>1.5273332322560719E-3</v>
      </c>
      <c r="ES391" s="240">
        <f t="shared" ca="1" si="739"/>
        <v>1.5511290085087094E-3</v>
      </c>
      <c r="ET391" s="240">
        <f t="shared" ca="1" si="740"/>
        <v>7.7128833659442439E-4</v>
      </c>
      <c r="EU391" s="240">
        <f t="shared" ca="1" si="741"/>
        <v>-4.0815508656310699E-4</v>
      </c>
      <c r="EV391" s="240">
        <f t="shared" ca="1" si="742"/>
        <v>-1.3761342780110113E-3</v>
      </c>
      <c r="EW391" s="240">
        <f t="shared" ca="1" si="743"/>
        <v>-1.631141397300471E-3</v>
      </c>
      <c r="EX391" s="240">
        <f t="shared" ca="1" si="744"/>
        <v>-1.0410578298746763E-3</v>
      </c>
      <c r="EY391" s="240">
        <f t="shared" ca="1" si="745"/>
        <v>8.8395456089990492E-5</v>
      </c>
      <c r="EZ391" s="240">
        <f t="shared" ca="1" si="746"/>
        <v>1.1720512552069802E-3</v>
      </c>
      <c r="FA391" s="240">
        <f t="shared" ca="1" si="747"/>
        <v>1.6484699369486082E-3</v>
      </c>
      <c r="FB391" s="240">
        <f t="shared" ca="1" si="748"/>
        <v>1.2708200545848002E-3</v>
      </c>
      <c r="FC391" s="240">
        <f t="shared" ca="1" si="749"/>
        <v>2.3476116218789836E-4</v>
      </c>
      <c r="FD391" s="240">
        <f t="shared" ca="1" si="750"/>
        <v>-9.2292695995926E-4</v>
      </c>
      <c r="FE391" s="240">
        <f t="shared" ca="1" si="751"/>
        <v>-1.6024487013924038E-3</v>
      </c>
      <c r="FF391" s="240">
        <f t="shared" ca="1" si="752"/>
        <v>-1.4517453772813261E-3</v>
      </c>
      <c r="FG391" s="240">
        <f t="shared" ca="1" si="753"/>
        <v>-5.4889604065850597E-4</v>
      </c>
      <c r="FH391" s="240">
        <f t="shared" ca="1" si="754"/>
        <v>6.3833509922370647E-4</v>
      </c>
      <c r="FI391" s="240">
        <f t="shared" ca="1" si="755"/>
        <v>1.4948462609052722E-3</v>
      </c>
      <c r="FJ391" s="240">
        <f t="shared" ca="1" si="756"/>
        <v>1.5768809392771091E-3</v>
      </c>
      <c r="FK391" s="240">
        <f t="shared" ca="1" si="757"/>
        <v>8.4193715211105255E-4</v>
      </c>
      <c r="FL391" s="240">
        <f t="shared" ca="1" si="758"/>
        <v>-3.2921237860745594E-4</v>
      </c>
      <c r="FM391" s="240">
        <f t="shared" ca="1" si="759"/>
        <v>-1.3297977169309905E-3</v>
      </c>
      <c r="FN391" s="240">
        <f t="shared" ca="1" si="760"/>
        <v>-1.641417851101501E-3</v>
      </c>
      <c r="FO391" s="240">
        <f t="shared" ca="1" si="761"/>
        <v>-1.1026230909717647E-3</v>
      </c>
      <c r="FP391" s="240">
        <f t="shared" ca="1" si="762"/>
        <v>7.4382109057277972E-6</v>
      </c>
      <c r="FQ391" s="240">
        <f t="shared" ca="1" si="763"/>
        <v>1.1136457924542005E-3</v>
      </c>
      <c r="FR391" s="240">
        <f t="shared" ca="1" si="764"/>
        <v>1.6428759954257965E-3</v>
      </c>
      <c r="FS391" s="240">
        <f t="shared" ca="1" si="765"/>
        <v>1.3209358428045844E-3</v>
      </c>
      <c r="FT391" s="240">
        <f t="shared" ca="1" si="766"/>
        <v>3.1462180306971089E-4</v>
      </c>
      <c r="FU391" s="240">
        <f t="shared" ca="1" si="767"/>
        <v>-8.5469708471316982E-4</v>
      </c>
      <c r="FV391" s="240">
        <f t="shared" ca="1" si="768"/>
        <v>-1.5811993365813489E-3</v>
      </c>
      <c r="FW391" s="240">
        <f t="shared" ca="1" si="769"/>
        <v>-1.488485770987767E-3</v>
      </c>
      <c r="FX391" s="240">
        <f t="shared" ca="1" si="770"/>
        <v>-6.2459107759509839E-4</v>
      </c>
      <c r="FY391" s="240">
        <f t="shared" ca="1" si="771"/>
        <v>5.6290284732624107E-4</v>
      </c>
      <c r="FZ391" s="240">
        <f t="shared" ca="1" si="772"/>
        <v>1.4587580739788824E-3</v>
      </c>
      <c r="GA391" s="240">
        <f t="shared" ca="1" si="773"/>
        <v>1.5988340257443454E-3</v>
      </c>
      <c r="GB391" s="240">
        <f t="shared" ca="1" si="774"/>
        <v>9.1055766728324015E-4</v>
      </c>
      <c r="GC391" s="240">
        <f t="shared" ca="1" si="775"/>
        <v>-2.4947656919611786E-4</v>
      </c>
      <c r="GD391" s="240">
        <f t="shared" ca="1" si="776"/>
        <v>-1.2802575566743582E-3</v>
      </c>
      <c r="GE391" s="240">
        <f t="shared" ca="1" si="777"/>
        <v>-1.647739985528008E-3</v>
      </c>
      <c r="GF391" s="240">
        <f t="shared" ca="1" si="778"/>
        <v>-1.1615320364643086E-3</v>
      </c>
      <c r="GG391" s="240">
        <f t="shared" ca="1" si="779"/>
        <v>-7.35369535801406E-5</v>
      </c>
      <c r="GH391" s="240">
        <f t="shared" ca="1" si="780"/>
        <v>1.0525574594435468E-3</v>
      </c>
      <c r="GI391" s="240">
        <f t="shared" ca="1" si="781"/>
        <v>1.6333242217310636E-3</v>
      </c>
      <c r="GJ391" s="240">
        <f t="shared" ca="1" si="782"/>
        <v>1.3678693808787232E-3</v>
      </c>
      <c r="GK391" s="240">
        <f t="shared" ca="1" si="783"/>
        <v>3.9372449247031293E-4</v>
      </c>
      <c r="GL391" s="240">
        <f t="shared" ca="1" si="784"/>
        <v>-7.8440816932734197E-4</v>
      </c>
      <c r="GM391" s="240">
        <f t="shared" ca="1" si="785"/>
        <v>-1.5561407240717716E-3</v>
      </c>
      <c r="GN391" s="240">
        <f t="shared" ca="1" si="786"/>
        <v>-1.5216402720959533E-3</v>
      </c>
      <c r="GO391" s="240">
        <f t="shared" ca="1" si="787"/>
        <v>-6.9878141991808987E-4</v>
      </c>
      <c r="GP391" s="240">
        <f t="shared" ca="1" si="788"/>
        <v>4.8611451316505608E-4</v>
      </c>
      <c r="GQ391" s="240">
        <f t="shared" ca="1" si="789"/>
        <v>1.4191556110801716E-3</v>
      </c>
      <c r="GR391" s="240">
        <f t="shared" ca="1" si="790"/>
        <v>1.6169353810022299E-3</v>
      </c>
      <c r="GS391" s="240">
        <f t="shared" ca="1" si="791"/>
        <v>9.7698456927954882E-4</v>
      </c>
      <c r="GT391" s="240">
        <f t="shared" ca="1" si="792"/>
        <v>-1.6913974887804276E-4</v>
      </c>
      <c r="GU391" s="240">
        <f t="shared" ca="1" si="793"/>
        <v>-1.2276331438263949E-3</v>
      </c>
      <c r="GV391" s="240">
        <f t="shared" ca="1" si="794"/>
        <v>-1.6500925700043971E-3</v>
      </c>
      <c r="GW391" s="240">
        <f t="shared" ca="1" si="795"/>
        <v>-1.2176427495428522E-3</v>
      </c>
      <c r="GX391" s="240">
        <f t="shared" ca="1" si="796"/>
        <v>-1.5433496110373463E-4</v>
      </c>
      <c r="GY391" s="240">
        <f t="shared" ca="1" si="797"/>
        <v>9.8893342331996675E-4</v>
      </c>
      <c r="GZ391" s="240">
        <f t="shared" ca="1" si="798"/>
        <v>1.6198376269238681E-3</v>
      </c>
      <c r="HA391" s="240">
        <f t="shared" ca="1" si="799"/>
        <v>1.4115076018031191E-3</v>
      </c>
      <c r="HB391" s="240">
        <f t="shared" ca="1" si="800"/>
        <v>4.7187866508233899E-4</v>
      </c>
      <c r="HC391" s="240">
        <f t="shared" ca="1" si="801"/>
        <v>-7.1222954595560439E-4</v>
      </c>
      <c r="HD391" s="240">
        <f t="shared" ca="1" si="802"/>
        <v>-1.5273332322560595E-3</v>
      </c>
      <c r="HE391" s="240">
        <f t="shared" ca="1" si="803"/>
        <v>-1.5511290085087049E-3</v>
      </c>
      <c r="HF391" s="240">
        <f t="shared" ca="1" si="804"/>
        <v>-7.712883365944322E-4</v>
      </c>
      <c r="HG391" s="240">
        <f t="shared" ca="1" si="805"/>
        <v>4.0815508656309838E-4</v>
      </c>
      <c r="HH391" s="240">
        <f t="shared" ca="1" si="806"/>
        <v>1.3761342780109933E-3</v>
      </c>
      <c r="HI391" s="240">
        <f t="shared" ca="1" si="807"/>
        <v>1.6311413973004688E-3</v>
      </c>
      <c r="HJ391" s="240">
        <f t="shared" ca="1" si="808"/>
        <v>1.041057829874683E-3</v>
      </c>
      <c r="HK391" s="240">
        <f t="shared" ca="1" si="809"/>
        <v>-8.8395456089981601E-5</v>
      </c>
      <c r="HL391" s="240">
        <f t="shared" ca="1" si="810"/>
        <v>-1.1720512552069904E-3</v>
      </c>
      <c r="HM391" s="240">
        <f t="shared" ca="1" si="811"/>
        <v>-1.6484699369486082E-3</v>
      </c>
      <c r="HN391" s="240">
        <f t="shared" ca="1" si="812"/>
        <v>-1.2708200545848058E-3</v>
      </c>
      <c r="HO391" s="240">
        <f t="shared" ca="1" si="813"/>
        <v>-2.3476116218793035E-4</v>
      </c>
      <c r="HP391" s="240">
        <f t="shared" ca="1" si="814"/>
        <v>9.2292695995927214E-4</v>
      </c>
      <c r="HQ391" s="240">
        <f t="shared" ca="1" si="815"/>
        <v>1.6024487013924016E-3</v>
      </c>
      <c r="HR391" s="240">
        <f t="shared" ca="1" si="816"/>
        <v>1.4517453772813305E-3</v>
      </c>
      <c r="HS391" s="240">
        <f t="shared" ca="1" si="817"/>
        <v>5.4889604065853643E-4</v>
      </c>
      <c r="HT391" s="240">
        <f t="shared" ca="1" si="818"/>
        <v>-6.3833509922371992E-4</v>
      </c>
      <c r="HU391" s="240">
        <f t="shared" ca="1" si="819"/>
        <v>-1.4948462609052683E-3</v>
      </c>
      <c r="HV391" s="240">
        <f t="shared" ca="1" si="820"/>
        <v>-1.5768809392771187E-3</v>
      </c>
      <c r="HW391" s="240">
        <f t="shared" ca="1" si="821"/>
        <v>-8.4193715211103998E-4</v>
      </c>
      <c r="HX391" s="240">
        <f t="shared" ca="1" si="822"/>
        <v>3.2921237860744721E-4</v>
      </c>
      <c r="HY391" s="240">
        <f t="shared" ca="1" si="823"/>
        <v>1.329797716930985E-3</v>
      </c>
      <c r="HZ391" s="240">
        <f t="shared" ca="1" si="824"/>
        <v>1.6414178511015044E-3</v>
      </c>
      <c r="IA391" s="240">
        <f t="shared" ca="1" si="825"/>
        <v>1.1026230909717538E-3</v>
      </c>
      <c r="IB391" s="240">
        <f t="shared" ca="1" si="826"/>
        <v>-7.4382109057188526E-6</v>
      </c>
      <c r="IC391" s="240">
        <f t="shared" ca="1" si="827"/>
        <v>-1.1136457924541938E-3</v>
      </c>
      <c r="ID391" s="240">
        <f t="shared" ca="1" si="828"/>
        <v>-1.6428759954257932E-3</v>
      </c>
      <c r="IE391" s="240">
        <f t="shared" ca="1" si="829"/>
        <v>-1.0046246594361203E-3</v>
      </c>
      <c r="IF391" s="240">
        <f t="shared" ca="1" si="830"/>
        <v>-3.1462180306971951E-4</v>
      </c>
      <c r="IG391" s="240">
        <f t="shared" ca="1" si="831"/>
        <v>8.5469708471314228E-4</v>
      </c>
      <c r="IH391" s="240">
        <f t="shared" ca="1" si="832"/>
        <v>1.581199336581353E-3</v>
      </c>
      <c r="II391" s="240">
        <f t="shared" ca="1" si="833"/>
        <v>1.4884857709877709E-3</v>
      </c>
      <c r="IJ391" s="240">
        <f t="shared" ca="1" si="834"/>
        <v>6.2459107759512832E-4</v>
      </c>
      <c r="IK391" s="240">
        <f t="shared" ca="1" si="835"/>
        <v>-5.629028473262106E-4</v>
      </c>
      <c r="IL391" s="240">
        <f t="shared" ca="1" si="836"/>
        <v>-1.4587580739788891E-3</v>
      </c>
      <c r="IM391" s="240">
        <f t="shared" ca="1" si="837"/>
        <v>-1.5988340257443417E-3</v>
      </c>
      <c r="IN391" s="240">
        <f t="shared" ca="1" si="838"/>
        <v>-9.1055766728326704E-4</v>
      </c>
      <c r="IO391" s="240">
        <f t="shared" ca="1" si="839"/>
        <v>2.4947656919608588E-4</v>
      </c>
      <c r="IP391" s="240">
        <f t="shared" ca="1" si="840"/>
        <v>1.2802575566743675E-3</v>
      </c>
      <c r="IQ391" s="240">
        <f t="shared" ca="1" si="841"/>
        <v>1.6477399855280071E-3</v>
      </c>
      <c r="IR391" s="240">
        <f t="shared" ca="1" si="842"/>
        <v>1.1615320364643316E-3</v>
      </c>
      <c r="IS391" s="240">
        <f t="shared" ca="1" si="843"/>
        <v>7.353695358012618E-5</v>
      </c>
      <c r="IT391" s="240">
        <f t="shared" ca="1" si="844"/>
        <v>-1.0525574594435578E-3</v>
      </c>
      <c r="IU391" s="240">
        <f t="shared" ca="1" si="845"/>
        <v>-1.6333242217310591E-3</v>
      </c>
      <c r="IV391" s="240">
        <f t="shared" ca="1" si="846"/>
        <v>-1.3678693808787414E-3</v>
      </c>
      <c r="IW391" s="240">
        <f t="shared" ca="1" si="847"/>
        <v>-3.9372449247029878E-4</v>
      </c>
      <c r="IX391" s="240">
        <f t="shared" ca="1" si="848"/>
        <v>7.8440816932735487E-4</v>
      </c>
      <c r="IY391" s="240">
        <f t="shared" ca="1" si="849"/>
        <v>1.556140724071761E-3</v>
      </c>
      <c r="IZ391" s="240">
        <f t="shared" ca="1" si="850"/>
        <v>1.5216402720959659E-3</v>
      </c>
      <c r="JA391" s="240">
        <f t="shared" ca="1" si="851"/>
        <v>6.9878141991807654E-4</v>
      </c>
      <c r="JB391" s="240">
        <f t="shared" ca="1" si="852"/>
        <v>-4.8611451316507001E-4</v>
      </c>
    </row>
    <row r="392" spans="2:262">
      <c r="B392" s="248">
        <v>31</v>
      </c>
      <c r="C392" s="247">
        <f t="shared" si="853"/>
        <v>6.0546875000000021E-4</v>
      </c>
      <c r="D392" s="244">
        <f t="shared" ca="1" si="597"/>
        <v>80.183183415710531</v>
      </c>
      <c r="E392" s="243">
        <f ca="1">AK361</f>
        <v>0.18318341571052724</v>
      </c>
      <c r="F392" s="242">
        <v>31</v>
      </c>
      <c r="G392" s="240">
        <f t="shared" ca="1" si="854"/>
        <v>-7.9612347073510191E-3</v>
      </c>
      <c r="H392" s="240">
        <f t="shared" ca="1" si="598"/>
        <v>-8.9584363291081437E-3</v>
      </c>
      <c r="I392" s="240">
        <f t="shared" ca="1" si="599"/>
        <v>-5.0150080509750224E-3</v>
      </c>
      <c r="J392" s="240">
        <f t="shared" ca="1" si="600"/>
        <v>1.6942264253145807E-3</v>
      </c>
      <c r="K392" s="240">
        <f t="shared" ca="1" si="601"/>
        <v>7.4690851437617754E-3</v>
      </c>
      <c r="L392" s="240">
        <f t="shared" ca="1" si="602"/>
        <v>9.1246998300566276E-3</v>
      </c>
      <c r="M392" s="240">
        <f t="shared" ca="1" si="603"/>
        <v>5.7479893256907428E-3</v>
      </c>
      <c r="N392" s="240">
        <f t="shared" ca="1" si="604"/>
        <v>-7.9877082612124853E-4</v>
      </c>
      <c r="O392" s="240">
        <f t="shared" ca="1" si="605"/>
        <v>-6.905004207220837E-3</v>
      </c>
      <c r="P392" s="240">
        <f t="shared" ca="1" si="606"/>
        <v>-9.2030874835733467E-3</v>
      </c>
      <c r="Q392" s="240">
        <f t="shared" ca="1" si="607"/>
        <v>-6.4256143210294735E-3</v>
      </c>
      <c r="R392" s="240">
        <f t="shared" ca="1" si="608"/>
        <v>-1.0437737278018574E-4</v>
      </c>
      <c r="S392" s="240">
        <f t="shared" ca="1" si="609"/>
        <v>6.2744243055050984E-3</v>
      </c>
      <c r="T392" s="240">
        <f t="shared" ca="1" si="610"/>
        <v>9.1928443737038876E-3</v>
      </c>
      <c r="U392" s="241">
        <f t="shared" ca="1" si="611"/>
        <v>7.0413571378585916E-3</v>
      </c>
      <c r="V392" s="240">
        <f t="shared" ca="1" si="612"/>
        <v>1.0065203605232626E-3</v>
      </c>
      <c r="W392" s="240">
        <f t="shared" ca="1" si="613"/>
        <v>-5.5834182677781292E-3</v>
      </c>
      <c r="X392" s="240">
        <f t="shared" ca="1" si="614"/>
        <v>-9.0940691471957484E-3</v>
      </c>
      <c r="Y392" s="240">
        <f t="shared" ca="1" si="615"/>
        <v>-7.5892878362527772E-3</v>
      </c>
      <c r="Z392" s="240">
        <f t="shared" ca="1" si="616"/>
        <v>-1.898970006974502E-3</v>
      </c>
      <c r="AA392" s="240">
        <f t="shared" ca="1" si="617"/>
        <v>4.8386408599255578E-3</v>
      </c>
      <c r="AB392" s="240">
        <f t="shared" ca="1" si="618"/>
        <v>8.9077130634762237E-3</v>
      </c>
      <c r="AC392" s="240">
        <f t="shared" ca="1" si="619"/>
        <v>8.0641295440571081E-3</v>
      </c>
      <c r="AD392" s="240">
        <f t="shared" ca="1" si="620"/>
        <v>2.7731315341759932E-3</v>
      </c>
      <c r="AE392" s="240">
        <f t="shared" ca="1" si="621"/>
        <v>-4.0472646955217514E-3</v>
      </c>
      <c r="AF392" s="240">
        <f t="shared" ca="1" si="622"/>
        <v>-8.6355708335041428E-3</v>
      </c>
      <c r="AG392" s="240">
        <f t="shared" ca="1" si="623"/>
        <v>-8.461309276050542E-3</v>
      </c>
      <c r="AH392" s="240">
        <f t="shared" ca="1" si="624"/>
        <v>-3.620586288755453E-3</v>
      </c>
      <c r="AI392" s="240">
        <f t="shared" ca="1" si="625"/>
        <v>3.2169111596401356E-3</v>
      </c>
      <c r="AJ392" s="240">
        <f t="shared" ca="1" si="626"/>
        <v>8.2802633357222082E-3</v>
      </c>
      <c r="AK392" s="240">
        <f t="shared" ca="1" si="627"/>
        <v>8.7770019742934597E-3</v>
      </c>
      <c r="AL392" s="240">
        <f t="shared" ca="1" si="628"/>
        <v>4.4331728181604066E-3</v>
      </c>
      <c r="AM392" s="240">
        <f t="shared" ca="1" si="629"/>
        <v>-2.3555770107486331E-3</v>
      </c>
      <c r="AN392" s="240">
        <f t="shared" ca="1" si="630"/>
        <v>-7.8452123755648959E-3</v>
      </c>
      <c r="AO392" s="240">
        <f t="shared" ca="1" si="631"/>
        <v>-9.0081673455266031E-3</v>
      </c>
      <c r="AP392" s="240">
        <f t="shared" ca="1" si="632"/>
        <v>-5.2030654699076993E-3</v>
      </c>
      <c r="AQ392" s="240">
        <f t="shared" ca="1" si="633"/>
        <v>1.4715573675542727E-3</v>
      </c>
      <c r="AR392" s="240">
        <f t="shared" ca="1" si="634"/>
        <v>7.3346077316015675E-3</v>
      </c>
      <c r="AS392" s="240">
        <f t="shared" ca="1" si="635"/>
        <v>9.1525791408571342E-3</v>
      </c>
      <c r="AT392" s="240">
        <f t="shared" ca="1" si="636"/>
        <v>5.922849756894874E-3</v>
      </c>
      <c r="AU392" s="240">
        <f t="shared" ca="1" si="637"/>
        <v>-5.7336582247528032E-4</v>
      </c>
      <c r="AV392" s="240">
        <f t="shared" ca="1" si="638"/>
        <v>-6.753366805678479E-3</v>
      </c>
      <c r="AW392" s="240">
        <f t="shared" ca="1" si="639"/>
        <v>-9.2088465957525113E-3</v>
      </c>
      <c r="AX392" s="240">
        <f t="shared" ca="1" si="640"/>
        <v>-6.5855937629641492E-3</v>
      </c>
      <c r="AY392" s="240">
        <f t="shared" ca="1" si="641"/>
        <v>-3.3034754890779025E-4</v>
      </c>
      <c r="AZ392" s="240">
        <f t="shared" ca="1" si="642"/>
        <v>6.1070872656508821E-3</v>
      </c>
      <c r="BA392" s="240">
        <f t="shared" ca="1" si="643"/>
        <v>9.1764278238631782E-3</v>
      </c>
      <c r="BB392" s="240">
        <f t="shared" ca="1" si="644"/>
        <v>7.1849149010443049E-3</v>
      </c>
      <c r="BC392" s="240">
        <f t="shared" ca="1" si="645"/>
        <v>1.2308794928085395E-3</v>
      </c>
      <c r="BD392" s="240">
        <f t="shared" ca="1" si="646"/>
        <v>-5.4019931367815755E-3</v>
      </c>
      <c r="BE392" s="240">
        <f t="shared" ca="1" si="647"/>
        <v>-9.055635035684316E-3</v>
      </c>
      <c r="BF392" s="240">
        <f t="shared" ca="1" si="648"/>
        <v>-7.715041380953391E-3</v>
      </c>
      <c r="BG392" s="240">
        <f t="shared" ca="1" si="649"/>
        <v>-2.1195573943263669E-3</v>
      </c>
      <c r="BH392" s="240">
        <f t="shared" ca="1" si="650"/>
        <v>4.6448748609752306E-3</v>
      </c>
      <c r="BI392" s="240">
        <f t="shared" ca="1" si="651"/>
        <v>8.8476315317981592E-3</v>
      </c>
      <c r="BJ392" s="240">
        <f t="shared" ca="1" si="652"/>
        <v>8.1708677948932745E-3</v>
      </c>
      <c r="BK392" s="240">
        <f t="shared" ca="1" si="653"/>
        <v>2.9878227994688993E-3</v>
      </c>
      <c r="BL392" s="240">
        <f t="shared" ca="1" si="654"/>
        <v>-3.8430239011108111E-3</v>
      </c>
      <c r="BM392" s="240">
        <f t="shared" ca="1" si="655"/>
        <v>-8.554420499653409E-3</v>
      </c>
      <c r="BN392" s="240">
        <f t="shared" ca="1" si="656"/>
        <v>-8.5480042853176494E-3</v>
      </c>
      <c r="BO392" s="240">
        <f t="shared" ca="1" si="657"/>
        <v>-3.8273138377424619E-3</v>
      </c>
      <c r="BP392" s="240">
        <f t="shared" ca="1" si="658"/>
        <v>3.004162520268134E-3</v>
      </c>
      <c r="BQ392" s="240">
        <f t="shared" ca="1" si="659"/>
        <v>8.1788257217750709E-3</v>
      </c>
      <c r="BR392" s="240">
        <f t="shared" ca="1" si="660"/>
        <v>8.842818821659949E-3</v>
      </c>
      <c r="BS392" s="240">
        <f t="shared" ca="1" si="661"/>
        <v>4.629945751536E-3</v>
      </c>
      <c r="BT392" s="240">
        <f t="shared" ca="1" si="662"/>
        <v>-2.1363694121129275E-3</v>
      </c>
      <c r="BU392" s="240">
        <f t="shared" ca="1" si="663"/>
        <v>-7.7244643811951071E-3</v>
      </c>
      <c r="BV392" s="240">
        <f t="shared" ca="1" si="664"/>
        <v>-9.0524721787731827E-3</v>
      </c>
      <c r="BW392" s="240">
        <f t="shared" ca="1" si="665"/>
        <v>-5.3879887567564438E-3</v>
      </c>
      <c r="BX392" s="240">
        <f t="shared" ca="1" si="666"/>
        <v>1.2480018986608199E-3</v>
      </c>
      <c r="BY392" s="240">
        <f t="shared" ca="1" si="667"/>
        <v>7.1957122260024754E-3</v>
      </c>
      <c r="BZ392" s="240">
        <f t="shared" ca="1" si="668"/>
        <v>9.1749452802201599E-3</v>
      </c>
      <c r="CA392" s="240">
        <f t="shared" ca="1" si="669"/>
        <v>6.0941424848750632E-3</v>
      </c>
      <c r="CB392" s="240">
        <f t="shared" ca="1" si="670"/>
        <v>-3.4761544469737388E-4</v>
      </c>
      <c r="CC392" s="240">
        <f t="shared" ca="1" si="671"/>
        <v>-6.5976614284970116E-3</v>
      </c>
      <c r="CD392" s="240">
        <f t="shared" ca="1" si="672"/>
        <v>-9.2090586430833461E-3</v>
      </c>
      <c r="CE392" s="240">
        <f t="shared" ca="1" si="673"/>
        <v>-6.7416062894671818E-3</v>
      </c>
      <c r="CF392" s="240">
        <f t="shared" ca="1" si="674"/>
        <v>-5.5611873602443972E-4</v>
      </c>
      <c r="CG392" s="240">
        <f t="shared" ca="1" si="675"/>
        <v>5.9360715447865139E-3</v>
      </c>
      <c r="CH392" s="240">
        <f t="shared" ca="1" si="676"/>
        <v>9.1544837370301051E-3</v>
      </c>
      <c r="CI392" s="240">
        <f t="shared" ca="1" si="677"/>
        <v>7.3241447401548995E-3</v>
      </c>
      <c r="CJ392" s="240">
        <f t="shared" ca="1" si="678"/>
        <v>1.4544971893129129E-3</v>
      </c>
      <c r="CK392" s="240">
        <f t="shared" ca="1" si="679"/>
        <v>-5.2173140471129323E-3</v>
      </c>
      <c r="CL392" s="240">
        <f t="shared" ca="1" si="680"/>
        <v>-9.0117461482394079E-3</v>
      </c>
      <c r="CM392" s="240">
        <f t="shared" ca="1" si="681"/>
        <v>-7.8361476732100952E-3</v>
      </c>
      <c r="CN392" s="240">
        <f t="shared" ca="1" si="682"/>
        <v>-2.3388680395591967E-3</v>
      </c>
      <c r="CO392" s="240">
        <f t="shared" ca="1" si="683"/>
        <v>4.4483109630916815E-3</v>
      </c>
      <c r="CP392" s="240">
        <f t="shared" ca="1" si="684"/>
        <v>8.7822205177195915E-3</v>
      </c>
      <c r="CQ392" s="240">
        <f t="shared" ca="1" si="685"/>
        <v>8.272684220498195E-3</v>
      </c>
      <c r="CR392" s="240">
        <f t="shared" ca="1" si="686"/>
        <v>3.2007143120293263E-3</v>
      </c>
      <c r="CS392" s="240">
        <f t="shared" ca="1" si="687"/>
        <v>-3.6364682128016703E-3</v>
      </c>
      <c r="CT392" s="240">
        <f t="shared" ca="1" si="688"/>
        <v>-8.4681173027640923E-3</v>
      </c>
      <c r="CU392" s="240">
        <f t="shared" ca="1" si="689"/>
        <v>-8.6295502964337471E-3</v>
      </c>
      <c r="CV392" s="240">
        <f t="shared" ca="1" si="690"/>
        <v>-4.0317359559860679E-3</v>
      </c>
      <c r="CW392" s="240">
        <f t="shared" ca="1" si="691"/>
        <v>2.7896042857267645E-3</v>
      </c>
      <c r="CX392" s="240">
        <f t="shared" ca="1" si="692"/>
        <v>8.0724614890391282E-3</v>
      </c>
      <c r="CY392" s="240">
        <f t="shared" ca="1" si="693"/>
        <v>8.9033090856225471E-3</v>
      </c>
      <c r="CZ392" s="240">
        <f t="shared" ca="1" si="694"/>
        <v>4.8239297787157189E-3</v>
      </c>
      <c r="DA392" s="240">
        <f t="shared" ca="1" si="695"/>
        <v>-1.9158749444273633E-3</v>
      </c>
      <c r="DB392" s="240">
        <f t="shared" ca="1" si="696"/>
        <v>-7.5990634583184497E-3</v>
      </c>
      <c r="DC392" s="240">
        <f t="shared" ca="1" si="697"/>
        <v>-9.0913241412730102E-3</v>
      </c>
      <c r="DD392" s="240">
        <f t="shared" ca="1" si="698"/>
        <v>-5.5696665206480724E-3</v>
      </c>
      <c r="DE392" s="240">
        <f t="shared" ca="1" si="699"/>
        <v>1.0236946800894751E-3</v>
      </c>
      <c r="DF392" s="240">
        <f t="shared" ca="1" si="700"/>
        <v>7.0524822924234506E-3</v>
      </c>
      <c r="DG392" s="240">
        <f t="shared" ca="1" si="701"/>
        <v>9.1917847756196828E-3</v>
      </c>
      <c r="DH392" s="240">
        <f t="shared" ca="1" si="702"/>
        <v>6.2617643292970536E-3</v>
      </c>
      <c r="DI392" s="240">
        <f t="shared" ca="1" si="703"/>
        <v>-1.2165567637376041E-4</v>
      </c>
      <c r="DJ392" s="240">
        <f t="shared" ca="1" si="704"/>
        <v>-6.4379818667735138E-3</v>
      </c>
      <c r="DK392" s="240">
        <f t="shared" ca="1" si="705"/>
        <v>-9.2037234978364704E-3</v>
      </c>
      <c r="DL392" s="240">
        <f t="shared" ca="1" si="706"/>
        <v>-6.8935579244264232E-3</v>
      </c>
      <c r="DM392" s="240">
        <f t="shared" ca="1" si="707"/>
        <v>-7.8155493800906176E-4</v>
      </c>
      <c r="DN392" s="240">
        <f t="shared" ca="1" si="708"/>
        <v>5.7614801563875759E-3</v>
      </c>
      <c r="DO392" s="240">
        <f t="shared" ca="1" si="709"/>
        <v>9.1270253315020294E-3</v>
      </c>
      <c r="DP392" s="240">
        <f t="shared" ca="1" si="710"/>
        <v>7.458962788341396E-3</v>
      </c>
      <c r="DQ392" s="240">
        <f t="shared" ca="1" si="711"/>
        <v>1.677238751097597E-3</v>
      </c>
      <c r="DR392" s="240">
        <f t="shared" ca="1" si="712"/>
        <v>-5.0294922425502993E-3</v>
      </c>
      <c r="DS392" s="240">
        <f t="shared" ca="1" si="713"/>
        <v>-8.9624289218856786E-3</v>
      </c>
      <c r="DT392" s="240">
        <f t="shared" ca="1" si="714"/>
        <v>-7.9525337631208906E-3</v>
      </c>
      <c r="DU392" s="240">
        <f t="shared" ca="1" si="715"/>
        <v>-2.5567698381409689E-3</v>
      </c>
      <c r="DV392" s="240">
        <f t="shared" ca="1" si="716"/>
        <v>4.2490675690170249E-3</v>
      </c>
      <c r="DW392" s="240">
        <f t="shared" ca="1" si="717"/>
        <v>8.7115194223895218E-3</v>
      </c>
      <c r="DX392" s="240">
        <f t="shared" ca="1" si="718"/>
        <v>8.3695174904643028E-3</v>
      </c>
      <c r="DY392" s="240">
        <f t="shared" ca="1" si="719"/>
        <v>3.4116778339706028E-3</v>
      </c>
      <c r="DZ392" s="240">
        <f t="shared" ca="1" si="720"/>
        <v>-3.4277220520176231E-3</v>
      </c>
      <c r="EA392" s="240">
        <f t="shared" ca="1" si="721"/>
        <v>-8.376713228654865E-3</v>
      </c>
      <c r="EB392" s="240">
        <f t="shared" ca="1" si="722"/>
        <v>-8.7058981891309402E-3</v>
      </c>
      <c r="EC392" s="240">
        <f t="shared" ca="1" si="723"/>
        <v>-4.2337295072461638E-3</v>
      </c>
      <c r="ED392" s="240">
        <f t="shared" ca="1" si="724"/>
        <v>2.5733656978736948E-3</v>
      </c>
      <c r="EE392" s="240">
        <f t="shared" ca="1" si="725"/>
        <v>7.9612347073509619E-3</v>
      </c>
      <c r="EF392" s="240">
        <f t="shared" ca="1" si="726"/>
        <v>8.9584363291081506E-3</v>
      </c>
      <c r="EG392" s="240">
        <f t="shared" ca="1" si="727"/>
        <v>5.0150080509750901E-3</v>
      </c>
      <c r="EH392" s="240">
        <f t="shared" ca="1" si="728"/>
        <v>-1.6942264253144539E-3</v>
      </c>
      <c r="EI392" s="240">
        <f t="shared" ca="1" si="729"/>
        <v>-7.4690851437617485E-3</v>
      </c>
      <c r="EJ392" s="240">
        <f t="shared" ca="1" si="730"/>
        <v>-9.1246998300566397E-3</v>
      </c>
      <c r="EK392" s="240">
        <f t="shared" ca="1" si="731"/>
        <v>-5.7479893256907506E-3</v>
      </c>
      <c r="EL392" s="240">
        <f t="shared" ca="1" si="732"/>
        <v>7.9877082612118955E-4</v>
      </c>
      <c r="EM392" s="240">
        <f t="shared" ca="1" si="733"/>
        <v>6.9050042072207659E-3</v>
      </c>
      <c r="EN392" s="240">
        <f t="shared" ca="1" si="734"/>
        <v>9.2030874835733485E-3</v>
      </c>
      <c r="EO392" s="240">
        <f t="shared" ca="1" si="735"/>
        <v>6.425614321029522E-3</v>
      </c>
      <c r="EP392" s="240">
        <f t="shared" ca="1" si="736"/>
        <v>1.0437737278030284E-4</v>
      </c>
      <c r="EQ392" s="240">
        <f t="shared" ca="1" si="737"/>
        <v>-6.2744243055050733E-3</v>
      </c>
      <c r="ER392" s="240">
        <f t="shared" ca="1" si="738"/>
        <v>-9.1928443737038824E-3</v>
      </c>
      <c r="ES392" s="240">
        <f t="shared" ca="1" si="739"/>
        <v>-7.0413571378585942E-3</v>
      </c>
      <c r="ET392" s="240">
        <f t="shared" ca="1" si="740"/>
        <v>-1.0065203605233138E-3</v>
      </c>
      <c r="EU392" s="240">
        <f t="shared" ca="1" si="741"/>
        <v>5.5834182677780494E-3</v>
      </c>
      <c r="EV392" s="240">
        <f t="shared" ca="1" si="742"/>
        <v>9.0940691471957432E-3</v>
      </c>
      <c r="EW392" s="240">
        <f t="shared" ca="1" si="743"/>
        <v>7.5892878362528162E-3</v>
      </c>
      <c r="EX392" s="240">
        <f t="shared" ca="1" si="744"/>
        <v>1.8989700069746173E-3</v>
      </c>
      <c r="EY392" s="240">
        <f t="shared" ca="1" si="745"/>
        <v>-4.8386408599255283E-3</v>
      </c>
      <c r="EZ392" s="240">
        <f t="shared" ca="1" si="746"/>
        <v>-8.9077130634762081E-3</v>
      </c>
      <c r="FA392" s="240">
        <f t="shared" ca="1" si="747"/>
        <v>-8.0641295440571723E-3</v>
      </c>
      <c r="FB392" s="240">
        <f t="shared" ca="1" si="748"/>
        <v>-2.7731315341760266E-3</v>
      </c>
      <c r="FC392" s="240">
        <f t="shared" ca="1" si="749"/>
        <v>4.0472646955216612E-3</v>
      </c>
      <c r="FD392" s="240">
        <f t="shared" ca="1" si="750"/>
        <v>8.6355708335041428E-3</v>
      </c>
      <c r="FE392" s="240">
        <f t="shared" ca="1" si="751"/>
        <v>8.4613092760505697E-3</v>
      </c>
      <c r="FF392" s="240">
        <f t="shared" ca="1" si="752"/>
        <v>3.6205862887555454E-3</v>
      </c>
      <c r="FG392" s="240">
        <f t="shared" ca="1" si="753"/>
        <v>-3.2169111596401026E-3</v>
      </c>
      <c r="FH392" s="240">
        <f t="shared" ca="1" si="754"/>
        <v>-8.2802633357221787E-3</v>
      </c>
      <c r="FI392" s="240">
        <f t="shared" ca="1" si="755"/>
        <v>-8.7770019742935013E-3</v>
      </c>
      <c r="FJ392" s="240">
        <f t="shared" ca="1" si="756"/>
        <v>-4.4331728181604361E-3</v>
      </c>
      <c r="FK392" s="240">
        <f t="shared" ca="1" si="757"/>
        <v>2.3555770107485672E-3</v>
      </c>
      <c r="FL392" s="240">
        <f t="shared" ca="1" si="758"/>
        <v>7.8452123755648265E-3</v>
      </c>
      <c r="FM392" s="240">
        <f t="shared" ca="1" si="759"/>
        <v>9.00816734552661E-3</v>
      </c>
      <c r="FN392" s="240">
        <f t="shared" ca="1" si="760"/>
        <v>5.2030654699077826E-3</v>
      </c>
      <c r="FO392" s="240">
        <f t="shared" ca="1" si="761"/>
        <v>-1.4715573675542703E-3</v>
      </c>
      <c r="FP392" s="240">
        <f t="shared" ca="1" si="762"/>
        <v>-7.3346077316015258E-3</v>
      </c>
      <c r="FQ392" s="240">
        <f t="shared" ca="1" si="763"/>
        <v>-9.1525791408571446E-3</v>
      </c>
      <c r="FR392" s="240">
        <f t="shared" ca="1" si="764"/>
        <v>-5.9228497568949009E-3</v>
      </c>
      <c r="FS392" s="240">
        <f t="shared" ca="1" si="765"/>
        <v>5.733658224753432E-4</v>
      </c>
      <c r="FT392" s="240">
        <f t="shared" ca="1" si="766"/>
        <v>6.753366805678388E-3</v>
      </c>
      <c r="FU392" s="240">
        <f t="shared" ca="1" si="767"/>
        <v>9.208846595752513E-3</v>
      </c>
      <c r="FV392" s="240">
        <f t="shared" ca="1" si="768"/>
        <v>6.5855937629641058E-3</v>
      </c>
      <c r="FW392" s="240">
        <f t="shared" ca="1" si="769"/>
        <v>3.3034754890792339E-4</v>
      </c>
      <c r="FX392" s="240">
        <f t="shared" ca="1" si="770"/>
        <v>-6.107087265650831E-3</v>
      </c>
      <c r="FY392" s="240">
        <f t="shared" ca="1" si="771"/>
        <v>-9.1764278238631782E-3</v>
      </c>
      <c r="FZ392" s="240">
        <f t="shared" ca="1" si="772"/>
        <v>-7.1849149010443873E-3</v>
      </c>
      <c r="GA392" s="240">
        <f t="shared" ca="1" si="773"/>
        <v>-1.2308794928086067E-3</v>
      </c>
      <c r="GB392" s="240">
        <f t="shared" ca="1" si="774"/>
        <v>5.4019931367815747E-3</v>
      </c>
      <c r="GC392" s="240">
        <f t="shared" ca="1" si="775"/>
        <v>9.0556350356842917E-3</v>
      </c>
      <c r="GD392" s="240">
        <f t="shared" ca="1" si="776"/>
        <v>7.7150413809534283E-3</v>
      </c>
      <c r="GE392" s="240">
        <f t="shared" ca="1" si="777"/>
        <v>2.1195573943263695E-3</v>
      </c>
      <c r="GF392" s="240">
        <f t="shared" ca="1" si="778"/>
        <v>-4.6448748609750588E-3</v>
      </c>
      <c r="GG392" s="240">
        <f t="shared" ca="1" si="779"/>
        <v>-8.8476315317981419E-3</v>
      </c>
      <c r="GH392" s="240">
        <f t="shared" ca="1" si="780"/>
        <v>-8.1708677948932763E-3</v>
      </c>
      <c r="GI392" s="240">
        <f t="shared" ca="1" si="781"/>
        <v>-2.9878227994690875E-3</v>
      </c>
      <c r="GJ392" s="240">
        <f t="shared" ca="1" si="782"/>
        <v>3.8430239011106901E-3</v>
      </c>
      <c r="GK392" s="240">
        <f t="shared" ca="1" si="783"/>
        <v>8.5544204996534073E-3</v>
      </c>
      <c r="GL392" s="240">
        <f t="shared" ca="1" si="784"/>
        <v>8.5480042853176268E-3</v>
      </c>
      <c r="GM392" s="240">
        <f t="shared" ca="1" si="785"/>
        <v>3.8273138377425834E-3</v>
      </c>
      <c r="GN392" s="240">
        <f t="shared" ca="1" si="786"/>
        <v>-3.0041625202680698E-3</v>
      </c>
      <c r="GO392" s="240">
        <f t="shared" ca="1" si="787"/>
        <v>-8.1788257217751004E-3</v>
      </c>
      <c r="GP392" s="240">
        <f t="shared" ca="1" si="788"/>
        <v>-8.8428188216599871E-3</v>
      </c>
      <c r="GQ392" s="240">
        <f t="shared" ca="1" si="789"/>
        <v>-4.6299457515360572E-3</v>
      </c>
      <c r="GR392" s="240">
        <f t="shared" ca="1" si="790"/>
        <v>2.1363694121129891E-3</v>
      </c>
      <c r="GS392" s="240">
        <f t="shared" ca="1" si="791"/>
        <v>7.7244643811950342E-3</v>
      </c>
      <c r="GT392" s="240">
        <f t="shared" ca="1" si="792"/>
        <v>9.0524721787731948E-3</v>
      </c>
      <c r="GU392" s="240">
        <f t="shared" ca="1" si="793"/>
        <v>5.3879887567564455E-3</v>
      </c>
      <c r="GV392" s="240">
        <f t="shared" ca="1" si="794"/>
        <v>-1.2480018986606879E-3</v>
      </c>
      <c r="GW392" s="240">
        <f t="shared" ca="1" si="795"/>
        <v>-7.1957122260024329E-3</v>
      </c>
      <c r="GX392" s="240">
        <f t="shared" ca="1" si="796"/>
        <v>-9.1749452802201616E-3</v>
      </c>
      <c r="GY392" s="240">
        <f t="shared" ca="1" si="797"/>
        <v>-6.0941424848752123E-3</v>
      </c>
      <c r="GZ392" s="240">
        <f t="shared" ca="1" si="798"/>
        <v>3.4761544469730623E-4</v>
      </c>
      <c r="HA392" s="240">
        <f t="shared" ca="1" si="799"/>
        <v>6.5976614284970099E-3</v>
      </c>
      <c r="HB392" s="240">
        <f t="shared" ca="1" si="800"/>
        <v>9.2090586430833444E-3</v>
      </c>
      <c r="HC392" s="240">
        <f t="shared" ca="1" si="801"/>
        <v>6.741606289467272E-3</v>
      </c>
      <c r="HD392" s="240">
        <f t="shared" ca="1" si="802"/>
        <v>5.5611873602444189E-4</v>
      </c>
      <c r="HE392" s="240">
        <f t="shared" ca="1" si="803"/>
        <v>-5.9360715447865624E-3</v>
      </c>
      <c r="HF392" s="240">
        <f t="shared" ca="1" si="804"/>
        <v>-9.1544837370300912E-3</v>
      </c>
      <c r="HG392" s="240">
        <f t="shared" ca="1" si="805"/>
        <v>-7.3241447401548995E-3</v>
      </c>
      <c r="HH392" s="240">
        <f t="shared" ca="1" si="806"/>
        <v>-1.4544971893128505E-3</v>
      </c>
      <c r="HI392" s="240">
        <f t="shared" ca="1" si="807"/>
        <v>5.217314047112823E-3</v>
      </c>
      <c r="HJ392" s="240">
        <f t="shared" ca="1" si="808"/>
        <v>9.011746148239394E-3</v>
      </c>
      <c r="HK392" s="240">
        <f t="shared" ca="1" si="809"/>
        <v>7.836147673210064E-3</v>
      </c>
      <c r="HL392" s="240">
        <f t="shared" ca="1" si="810"/>
        <v>2.3388680395593888E-3</v>
      </c>
      <c r="HM392" s="240">
        <f t="shared" ca="1" si="811"/>
        <v>-4.4483109630916217E-3</v>
      </c>
      <c r="HN392" s="240">
        <f t="shared" ca="1" si="812"/>
        <v>-8.7822205177196088E-3</v>
      </c>
      <c r="HO392" s="240">
        <f t="shared" ca="1" si="813"/>
        <v>-8.2726842204982817E-3</v>
      </c>
      <c r="HP392" s="240">
        <f t="shared" ca="1" si="814"/>
        <v>-3.2007143120293892E-3</v>
      </c>
      <c r="HQ392" s="240">
        <f t="shared" ca="1" si="815"/>
        <v>3.6364682128017284E-3</v>
      </c>
      <c r="HR392" s="240">
        <f t="shared" ca="1" si="816"/>
        <v>8.4681173027640142E-3</v>
      </c>
      <c r="HS392" s="240">
        <f t="shared" ca="1" si="817"/>
        <v>8.6295502964337696E-3</v>
      </c>
      <c r="HT392" s="240">
        <f t="shared" ca="1" si="818"/>
        <v>4.0317359559861295E-3</v>
      </c>
      <c r="HU392" s="240">
        <f t="shared" ca="1" si="819"/>
        <v>-2.7896042857265746E-3</v>
      </c>
      <c r="HV392" s="240">
        <f t="shared" ca="1" si="820"/>
        <v>-8.0724614890390952E-3</v>
      </c>
      <c r="HW392" s="240">
        <f t="shared" ca="1" si="821"/>
        <v>-8.9033090856225645E-3</v>
      </c>
      <c r="HX392" s="240">
        <f t="shared" ca="1" si="822"/>
        <v>-4.8239297787158871E-3</v>
      </c>
      <c r="HY392" s="240">
        <f t="shared" ca="1" si="823"/>
        <v>1.9158749444272969E-3</v>
      </c>
      <c r="HZ392" s="240">
        <f t="shared" ca="1" si="824"/>
        <v>7.5990634583184115E-3</v>
      </c>
      <c r="IA392" s="240">
        <f t="shared" ca="1" si="825"/>
        <v>9.0913241412729998E-3</v>
      </c>
      <c r="IB392" s="240">
        <f t="shared" ca="1" si="826"/>
        <v>5.5696665206481253E-3</v>
      </c>
      <c r="IC392" s="240">
        <f t="shared" ca="1" si="827"/>
        <v>-1.0236946800894079E-3</v>
      </c>
      <c r="ID392" s="240">
        <f t="shared" ca="1" si="828"/>
        <v>-7.0524822924234905E-3</v>
      </c>
      <c r="IE392" s="240">
        <f t="shared" ca="1" si="829"/>
        <v>-7.8084125327018531E-4</v>
      </c>
      <c r="IF392" s="240">
        <f t="shared" ca="1" si="830"/>
        <v>-6.261764329297103E-3</v>
      </c>
      <c r="IG392" s="240">
        <f t="shared" ca="1" si="831"/>
        <v>1.216556763738233E-4</v>
      </c>
      <c r="IH392" s="240">
        <f t="shared" ca="1" si="832"/>
        <v>6.4379818667733724E-3</v>
      </c>
      <c r="II392" s="240">
        <f t="shared" ca="1" si="833"/>
        <v>9.203723497836467E-3</v>
      </c>
      <c r="IJ392" s="240">
        <f t="shared" ca="1" si="834"/>
        <v>6.8935579244263807E-3</v>
      </c>
      <c r="IK392" s="240">
        <f t="shared" ca="1" si="835"/>
        <v>7.8155493800925952E-4</v>
      </c>
      <c r="IL392" s="240">
        <f t="shared" ca="1" si="836"/>
        <v>-5.761480156387523E-3</v>
      </c>
      <c r="IM392" s="240">
        <f t="shared" ca="1" si="837"/>
        <v>-9.127025331502038E-3</v>
      </c>
      <c r="IN392" s="240">
        <f t="shared" ca="1" si="838"/>
        <v>-7.4589627883415123E-3</v>
      </c>
      <c r="IO392" s="240">
        <f t="shared" ca="1" si="839"/>
        <v>-1.6772387510976638E-3</v>
      </c>
      <c r="IP392" s="240">
        <f t="shared" ca="1" si="840"/>
        <v>5.0294922425502438E-3</v>
      </c>
      <c r="IQ392" s="240">
        <f t="shared" ca="1" si="841"/>
        <v>8.9624289218856335E-3</v>
      </c>
      <c r="IR392" s="240">
        <f t="shared" ca="1" si="842"/>
        <v>7.9525337631209253E-3</v>
      </c>
      <c r="IS392" s="240">
        <f t="shared" ca="1" si="843"/>
        <v>2.5567698381410348E-3</v>
      </c>
      <c r="IT392" s="240">
        <f t="shared" ca="1" si="844"/>
        <v>-4.2490675690170805E-3</v>
      </c>
      <c r="IU392" s="240">
        <f t="shared" ca="1" si="845"/>
        <v>-8.7115194223894993E-3</v>
      </c>
      <c r="IV392" s="240">
        <f t="shared" ca="1" si="846"/>
        <v>-8.3695174904643305E-3</v>
      </c>
      <c r="IW392" s="240">
        <f t="shared" ca="1" si="847"/>
        <v>-3.4116778339705442E-3</v>
      </c>
      <c r="IX392" s="240">
        <f t="shared" ca="1" si="848"/>
        <v>3.4277220520174388E-3</v>
      </c>
      <c r="IY392" s="240">
        <f t="shared" ca="1" si="849"/>
        <v>8.3767132286548373E-3</v>
      </c>
      <c r="IZ392" s="240">
        <f t="shared" ca="1" si="850"/>
        <v>8.7058981891309194E-3</v>
      </c>
      <c r="JA392" s="240">
        <f t="shared" ca="1" si="851"/>
        <v>4.2337295072463399E-3</v>
      </c>
      <c r="JB392" s="240">
        <f t="shared" ca="1" si="852"/>
        <v>-2.5733656978736297E-3</v>
      </c>
    </row>
    <row r="393" spans="2:262">
      <c r="B393" s="248">
        <v>32</v>
      </c>
      <c r="C393" s="247">
        <f t="shared" si="853"/>
        <v>6.2500000000000023E-4</v>
      </c>
      <c r="D393" s="244">
        <f t="shared" ca="1" si="597"/>
        <v>80.186349990726228</v>
      </c>
      <c r="E393" s="243">
        <f ca="1">AL361</f>
        <v>0.1863499907262344</v>
      </c>
      <c r="F393" s="242">
        <v>32</v>
      </c>
      <c r="G393" s="240">
        <f t="shared" ca="1" si="854"/>
        <v>-1.4457642416039469E-3</v>
      </c>
      <c r="H393" s="240">
        <f t="shared" ca="1" si="598"/>
        <v>-1.613122983593522E-3</v>
      </c>
      <c r="I393" s="240">
        <f t="shared" ca="1" si="599"/>
        <v>-8.3553615956976355E-4</v>
      </c>
      <c r="J393" s="240">
        <f t="shared" ca="1" si="600"/>
        <v>4.314964148768318E-4</v>
      </c>
      <c r="K393" s="240">
        <f t="shared" ca="1" si="601"/>
        <v>1.4457642416039469E-3</v>
      </c>
      <c r="L393" s="240">
        <f t="shared" ca="1" si="602"/>
        <v>1.613122983593522E-3</v>
      </c>
      <c r="M393" s="240">
        <f t="shared" ca="1" si="603"/>
        <v>8.3553615956976377E-4</v>
      </c>
      <c r="N393" s="240">
        <f t="shared" ca="1" si="604"/>
        <v>-4.3149641487683164E-4</v>
      </c>
      <c r="O393" s="240">
        <f t="shared" ca="1" si="605"/>
        <v>-1.4457642416039469E-3</v>
      </c>
      <c r="P393" s="240">
        <f t="shared" ca="1" si="606"/>
        <v>-1.6131229835935222E-3</v>
      </c>
      <c r="Q393" s="240">
        <f t="shared" ca="1" si="607"/>
        <v>-8.3553615956976517E-4</v>
      </c>
      <c r="R393" s="240">
        <f t="shared" ca="1" si="608"/>
        <v>4.3149641487683142E-4</v>
      </c>
      <c r="S393" s="240">
        <f t="shared" ca="1" si="609"/>
        <v>1.4457642416039476E-3</v>
      </c>
      <c r="T393" s="240">
        <f t="shared" ca="1" si="610"/>
        <v>1.6131229835935222E-3</v>
      </c>
      <c r="U393" s="241">
        <f t="shared" ca="1" si="611"/>
        <v>8.3553615956976539E-4</v>
      </c>
      <c r="V393" s="240">
        <f t="shared" ca="1" si="612"/>
        <v>-4.314964148768312E-4</v>
      </c>
      <c r="W393" s="240">
        <f t="shared" ca="1" si="613"/>
        <v>-1.4457642416039473E-3</v>
      </c>
      <c r="X393" s="240">
        <f t="shared" ca="1" si="614"/>
        <v>-1.6131229835935222E-3</v>
      </c>
      <c r="Y393" s="240">
        <f t="shared" ca="1" si="615"/>
        <v>-8.3553615956976561E-4</v>
      </c>
      <c r="Z393" s="240">
        <f t="shared" ca="1" si="616"/>
        <v>4.3149641487683104E-4</v>
      </c>
      <c r="AA393" s="240">
        <f t="shared" ca="1" si="617"/>
        <v>1.4457642416039473E-3</v>
      </c>
      <c r="AB393" s="240">
        <f t="shared" ca="1" si="618"/>
        <v>1.6131229835935231E-3</v>
      </c>
      <c r="AC393" s="240">
        <f t="shared" ca="1" si="619"/>
        <v>8.3553615956976572E-4</v>
      </c>
      <c r="AD393" s="240">
        <f t="shared" ca="1" si="620"/>
        <v>-4.3149641487683082E-4</v>
      </c>
      <c r="AE393" s="240">
        <f t="shared" ca="1" si="621"/>
        <v>-1.4457642416039469E-3</v>
      </c>
      <c r="AF393" s="240">
        <f t="shared" ca="1" si="622"/>
        <v>-1.6131229835935216E-3</v>
      </c>
      <c r="AG393" s="240">
        <f t="shared" ca="1" si="623"/>
        <v>-8.3553615956976572E-4</v>
      </c>
      <c r="AH393" s="240">
        <f t="shared" ca="1" si="624"/>
        <v>4.3149641487683061E-4</v>
      </c>
      <c r="AI393" s="240">
        <f t="shared" ca="1" si="625"/>
        <v>1.4457642416039471E-3</v>
      </c>
      <c r="AJ393" s="240">
        <f t="shared" ca="1" si="626"/>
        <v>1.6131229835935231E-3</v>
      </c>
      <c r="AK393" s="240">
        <f t="shared" ca="1" si="627"/>
        <v>8.3553615956976604E-4</v>
      </c>
      <c r="AL393" s="240">
        <f t="shared" ca="1" si="628"/>
        <v>-4.3149641487683044E-4</v>
      </c>
      <c r="AM393" s="240">
        <f t="shared" ca="1" si="629"/>
        <v>-1.4457642416039469E-3</v>
      </c>
      <c r="AN393" s="240">
        <f t="shared" ca="1" si="630"/>
        <v>-1.6131229835935218E-3</v>
      </c>
      <c r="AO393" s="240">
        <f t="shared" ca="1" si="631"/>
        <v>-8.3553615956976626E-4</v>
      </c>
      <c r="AP393" s="240">
        <f t="shared" ca="1" si="632"/>
        <v>4.3149641487683023E-4</v>
      </c>
      <c r="AQ393" s="240">
        <f t="shared" ca="1" si="633"/>
        <v>1.4457642416039469E-3</v>
      </c>
      <c r="AR393" s="240">
        <f t="shared" ca="1" si="634"/>
        <v>1.6131229835935233E-3</v>
      </c>
      <c r="AS393" s="240">
        <f t="shared" ca="1" si="635"/>
        <v>8.3553615956976648E-4</v>
      </c>
      <c r="AT393" s="240">
        <f t="shared" ca="1" si="636"/>
        <v>-4.3149641487683006E-4</v>
      </c>
      <c r="AU393" s="240">
        <f t="shared" ca="1" si="637"/>
        <v>-1.4457642416039439E-3</v>
      </c>
      <c r="AV393" s="240">
        <f t="shared" ca="1" si="638"/>
        <v>-1.6131229835935218E-3</v>
      </c>
      <c r="AW393" s="240">
        <f t="shared" ca="1" si="639"/>
        <v>-8.3553615956976669E-4</v>
      </c>
      <c r="AX393" s="240">
        <f t="shared" ca="1" si="640"/>
        <v>4.314964148768241E-4</v>
      </c>
      <c r="AY393" s="240">
        <f t="shared" ca="1" si="641"/>
        <v>1.4457642416039465E-3</v>
      </c>
      <c r="AZ393" s="240">
        <f t="shared" ca="1" si="642"/>
        <v>1.6131229835935233E-3</v>
      </c>
      <c r="BA393" s="240">
        <f t="shared" ca="1" si="643"/>
        <v>8.3553615956976181E-4</v>
      </c>
      <c r="BB393" s="240">
        <f t="shared" ca="1" si="644"/>
        <v>-4.3149641487682963E-4</v>
      </c>
      <c r="BC393" s="240">
        <f t="shared" ca="1" si="645"/>
        <v>-1.4457642416039434E-3</v>
      </c>
      <c r="BD393" s="240">
        <f t="shared" ca="1" si="646"/>
        <v>-1.613122983593522E-3</v>
      </c>
      <c r="BE393" s="240">
        <f t="shared" ca="1" si="647"/>
        <v>-8.3553615956976713E-4</v>
      </c>
      <c r="BF393" s="240">
        <f t="shared" ca="1" si="648"/>
        <v>4.3149641487683516E-4</v>
      </c>
      <c r="BG393" s="240">
        <f t="shared" ca="1" si="649"/>
        <v>1.4457642416039465E-3</v>
      </c>
      <c r="BH393" s="240">
        <f t="shared" ca="1" si="650"/>
        <v>1.6131229835935235E-3</v>
      </c>
      <c r="BI393" s="240">
        <f t="shared" ca="1" si="651"/>
        <v>8.3553615956976192E-4</v>
      </c>
      <c r="BJ393" s="240">
        <f t="shared" ca="1" si="652"/>
        <v>-4.3149641487682925E-4</v>
      </c>
      <c r="BK393" s="240">
        <f t="shared" ca="1" si="653"/>
        <v>-1.4457642416039432E-3</v>
      </c>
      <c r="BL393" s="240">
        <f t="shared" ca="1" si="654"/>
        <v>-1.613122983593522E-3</v>
      </c>
      <c r="BM393" s="240">
        <f t="shared" ca="1" si="655"/>
        <v>-8.3553615956976734E-4</v>
      </c>
      <c r="BN393" s="240">
        <f t="shared" ca="1" si="656"/>
        <v>4.3149641487682334E-4</v>
      </c>
      <c r="BO393" s="240">
        <f t="shared" ca="1" si="657"/>
        <v>1.445764241603946E-3</v>
      </c>
      <c r="BP393" s="240">
        <f t="shared" ca="1" si="658"/>
        <v>1.6131229835935235E-3</v>
      </c>
      <c r="BQ393" s="240">
        <f t="shared" ca="1" si="659"/>
        <v>8.3553615956976236E-4</v>
      </c>
      <c r="BR393" s="240">
        <f t="shared" ca="1" si="660"/>
        <v>-4.3149641487682887E-4</v>
      </c>
      <c r="BS393" s="240">
        <f t="shared" ca="1" si="661"/>
        <v>-1.445764241603943E-3</v>
      </c>
      <c r="BT393" s="240">
        <f t="shared" ca="1" si="662"/>
        <v>-1.613122983593522E-3</v>
      </c>
      <c r="BU393" s="240">
        <f t="shared" ca="1" si="663"/>
        <v>-8.3553615956976756E-4</v>
      </c>
      <c r="BV393" s="240">
        <f t="shared" ca="1" si="664"/>
        <v>4.314964148768344E-4</v>
      </c>
      <c r="BW393" s="240">
        <f t="shared" ca="1" si="665"/>
        <v>1.445764241603946E-3</v>
      </c>
      <c r="BX393" s="240">
        <f t="shared" ca="1" si="666"/>
        <v>1.6131229835935237E-3</v>
      </c>
      <c r="BY393" s="240">
        <f t="shared" ca="1" si="667"/>
        <v>8.3553615956976268E-4</v>
      </c>
      <c r="BZ393" s="240">
        <f t="shared" ca="1" si="668"/>
        <v>-4.3149641487682844E-4</v>
      </c>
      <c r="CA393" s="240">
        <f t="shared" ca="1" si="669"/>
        <v>-1.445764241603943E-3</v>
      </c>
      <c r="CB393" s="240">
        <f t="shared" ca="1" si="670"/>
        <v>-1.6131229835935222E-3</v>
      </c>
      <c r="CC393" s="240">
        <f t="shared" ca="1" si="671"/>
        <v>-8.3553615956976821E-4</v>
      </c>
      <c r="CD393" s="240">
        <f t="shared" ca="1" si="672"/>
        <v>4.3149641487682253E-4</v>
      </c>
      <c r="CE393" s="240">
        <f t="shared" ca="1" si="673"/>
        <v>1.4457642416039458E-3</v>
      </c>
      <c r="CF393" s="240">
        <f t="shared" ca="1" si="674"/>
        <v>1.6131229835935237E-3</v>
      </c>
      <c r="CG393" s="240">
        <f t="shared" ca="1" si="675"/>
        <v>8.3553615956976322E-4</v>
      </c>
      <c r="CH393" s="240">
        <f t="shared" ca="1" si="676"/>
        <v>-4.3149641487682806E-4</v>
      </c>
      <c r="CI393" s="240">
        <f t="shared" ca="1" si="677"/>
        <v>-1.4457642416039428E-3</v>
      </c>
      <c r="CJ393" s="240">
        <f t="shared" ca="1" si="678"/>
        <v>-1.6131229835935255E-3</v>
      </c>
      <c r="CK393" s="240">
        <f t="shared" ca="1" si="679"/>
        <v>-8.3553615956975802E-4</v>
      </c>
      <c r="CL393" s="240">
        <f t="shared" ca="1" si="680"/>
        <v>4.3149641487683359E-4</v>
      </c>
      <c r="CM393" s="240">
        <f t="shared" ca="1" si="681"/>
        <v>1.4457642416039456E-3</v>
      </c>
      <c r="CN393" s="240">
        <f t="shared" ca="1" si="682"/>
        <v>1.6131229835935239E-3</v>
      </c>
      <c r="CO393" s="240">
        <f t="shared" ca="1" si="683"/>
        <v>8.3553615956977363E-4</v>
      </c>
      <c r="CP393" s="240">
        <f t="shared" ca="1" si="684"/>
        <v>-4.3149641487681619E-4</v>
      </c>
      <c r="CQ393" s="240">
        <f t="shared" ca="1" si="685"/>
        <v>-1.4457642416039482E-3</v>
      </c>
      <c r="CR393" s="240">
        <f t="shared" ca="1" si="686"/>
        <v>-1.6131229835935224E-3</v>
      </c>
      <c r="CS393" s="240">
        <f t="shared" ca="1" si="687"/>
        <v>-8.3553615956976875E-4</v>
      </c>
      <c r="CT393" s="240">
        <f t="shared" ca="1" si="688"/>
        <v>4.3149641487682172E-4</v>
      </c>
      <c r="CU393" s="240">
        <f t="shared" ca="1" si="689"/>
        <v>1.4457642416039395E-3</v>
      </c>
      <c r="CV393" s="240">
        <f t="shared" ca="1" si="690"/>
        <v>1.6131229835935209E-3</v>
      </c>
      <c r="CW393" s="240">
        <f t="shared" ca="1" si="691"/>
        <v>8.3553615956976377E-4</v>
      </c>
      <c r="CX393" s="240">
        <f t="shared" ca="1" si="692"/>
        <v>-4.314964148768273E-4</v>
      </c>
      <c r="CY393" s="240">
        <f t="shared" ca="1" si="693"/>
        <v>-1.4457642416039421E-3</v>
      </c>
      <c r="CZ393" s="240">
        <f t="shared" ca="1" si="694"/>
        <v>-1.6131229835935257E-3</v>
      </c>
      <c r="DA393" s="240">
        <f t="shared" ca="1" si="695"/>
        <v>-8.3553615956975889E-4</v>
      </c>
      <c r="DB393" s="240">
        <f t="shared" ca="1" si="696"/>
        <v>4.3149641487683283E-4</v>
      </c>
      <c r="DC393" s="240">
        <f t="shared" ca="1" si="697"/>
        <v>1.4457642416039454E-3</v>
      </c>
      <c r="DD393" s="240">
        <f t="shared" ca="1" si="698"/>
        <v>1.6131229835935242E-3</v>
      </c>
      <c r="DE393" s="240">
        <f t="shared" ca="1" si="699"/>
        <v>8.355361595697745E-4</v>
      </c>
      <c r="DF393" s="240">
        <f t="shared" ca="1" si="700"/>
        <v>-4.3149641487683836E-4</v>
      </c>
      <c r="DG393" s="240">
        <f t="shared" ca="1" si="701"/>
        <v>-1.445764241603948E-3</v>
      </c>
      <c r="DH393" s="240">
        <f t="shared" ca="1" si="702"/>
        <v>-1.6131229835935226E-3</v>
      </c>
      <c r="DI393" s="240">
        <f t="shared" ca="1" si="703"/>
        <v>-8.3553615956976951E-4</v>
      </c>
      <c r="DJ393" s="240">
        <f t="shared" ca="1" si="704"/>
        <v>4.3149641487682096E-4</v>
      </c>
      <c r="DK393" s="240">
        <f t="shared" ca="1" si="705"/>
        <v>1.4457642416039391E-3</v>
      </c>
      <c r="DL393" s="240">
        <f t="shared" ca="1" si="706"/>
        <v>1.6131229835935211E-3</v>
      </c>
      <c r="DM393" s="240">
        <f t="shared" ca="1" si="707"/>
        <v>8.3553615956976431E-4</v>
      </c>
      <c r="DN393" s="240">
        <f t="shared" ca="1" si="708"/>
        <v>-4.3149641487682649E-4</v>
      </c>
      <c r="DO393" s="240">
        <f t="shared" ca="1" si="709"/>
        <v>-1.4457642416039421E-3</v>
      </c>
      <c r="DP393" s="240">
        <f t="shared" ca="1" si="710"/>
        <v>-1.6131229835935259E-3</v>
      </c>
      <c r="DQ393" s="240">
        <f t="shared" ca="1" si="711"/>
        <v>-8.3553615956975943E-4</v>
      </c>
      <c r="DR393" s="240">
        <f t="shared" ca="1" si="712"/>
        <v>4.3149641487683202E-4</v>
      </c>
      <c r="DS393" s="240">
        <f t="shared" ca="1" si="713"/>
        <v>1.4457642416039447E-3</v>
      </c>
      <c r="DT393" s="240">
        <f t="shared" ca="1" si="714"/>
        <v>1.6131229835935244E-3</v>
      </c>
      <c r="DU393" s="240">
        <f t="shared" ca="1" si="715"/>
        <v>8.3553615956977515E-4</v>
      </c>
      <c r="DV393" s="240">
        <f t="shared" ca="1" si="716"/>
        <v>-4.3149641487681461E-4</v>
      </c>
      <c r="DW393" s="240">
        <f t="shared" ca="1" si="717"/>
        <v>-1.4457642416039476E-3</v>
      </c>
      <c r="DX393" s="240">
        <f t="shared" ca="1" si="718"/>
        <v>-1.6131229835935229E-3</v>
      </c>
      <c r="DY393" s="240">
        <f t="shared" ca="1" si="719"/>
        <v>-8.3553615956977016E-4</v>
      </c>
      <c r="DZ393" s="240">
        <f t="shared" ca="1" si="720"/>
        <v>4.3149641487682014E-4</v>
      </c>
      <c r="EA393" s="240">
        <f t="shared" ca="1" si="721"/>
        <v>1.4457642416039387E-3</v>
      </c>
      <c r="EB393" s="240">
        <f t="shared" ca="1" si="722"/>
        <v>1.6131229835935213E-3</v>
      </c>
      <c r="EC393" s="240">
        <f t="shared" ca="1" si="723"/>
        <v>8.3553615956976517E-4</v>
      </c>
      <c r="ED393" s="240">
        <f t="shared" ca="1" si="724"/>
        <v>-4.3149641487682567E-4</v>
      </c>
      <c r="EE393" s="240">
        <f t="shared" ca="1" si="725"/>
        <v>-1.4457642416039415E-3</v>
      </c>
      <c r="EF393" s="240">
        <f t="shared" ca="1" si="726"/>
        <v>-1.6131229835935261E-3</v>
      </c>
      <c r="EG393" s="240">
        <f t="shared" ca="1" si="727"/>
        <v>-8.355361595697604E-4</v>
      </c>
      <c r="EH393" s="240">
        <f t="shared" ca="1" si="728"/>
        <v>4.314964148768312E-4</v>
      </c>
      <c r="EI393" s="240">
        <f t="shared" ca="1" si="729"/>
        <v>1.4457642416039443E-3</v>
      </c>
      <c r="EJ393" s="240">
        <f t="shared" ca="1" si="730"/>
        <v>1.6131229835935246E-3</v>
      </c>
      <c r="EK393" s="240">
        <f t="shared" ca="1" si="731"/>
        <v>8.355361595697758E-4</v>
      </c>
      <c r="EL393" s="240">
        <f t="shared" ca="1" si="732"/>
        <v>-4.3149641487683673E-4</v>
      </c>
      <c r="EM393" s="240">
        <f t="shared" ca="1" si="733"/>
        <v>-1.4457642416039473E-3</v>
      </c>
      <c r="EN393" s="240">
        <f t="shared" ca="1" si="734"/>
        <v>-1.6131229835935231E-3</v>
      </c>
      <c r="EO393" s="240">
        <f t="shared" ca="1" si="735"/>
        <v>-8.3553615956977092E-4</v>
      </c>
      <c r="EP393" s="240">
        <f t="shared" ca="1" si="736"/>
        <v>4.3149641487681939E-4</v>
      </c>
      <c r="EQ393" s="240">
        <f t="shared" ca="1" si="737"/>
        <v>1.4457642416039382E-3</v>
      </c>
      <c r="ER393" s="240">
        <f t="shared" ca="1" si="738"/>
        <v>1.6131229835935216E-3</v>
      </c>
      <c r="ES393" s="240">
        <f t="shared" ca="1" si="739"/>
        <v>8.3553615956976572E-4</v>
      </c>
      <c r="ET393" s="240">
        <f t="shared" ca="1" si="740"/>
        <v>-4.3149641487682491E-4</v>
      </c>
      <c r="EU393" s="240">
        <f t="shared" ca="1" si="741"/>
        <v>-1.4457642416039411E-3</v>
      </c>
      <c r="EV393" s="240">
        <f t="shared" ca="1" si="742"/>
        <v>-1.6131229835935263E-3</v>
      </c>
      <c r="EW393" s="240">
        <f t="shared" ca="1" si="743"/>
        <v>-8.3553615956976105E-4</v>
      </c>
      <c r="EX393" s="240">
        <f t="shared" ca="1" si="744"/>
        <v>4.3149641487683044E-4</v>
      </c>
      <c r="EY393" s="240">
        <f t="shared" ca="1" si="745"/>
        <v>1.4457642416039439E-3</v>
      </c>
      <c r="EZ393" s="240">
        <f t="shared" ca="1" si="746"/>
        <v>1.6131229835935248E-3</v>
      </c>
      <c r="FA393" s="240">
        <f t="shared" ca="1" si="747"/>
        <v>8.3553615956977645E-4</v>
      </c>
      <c r="FB393" s="240">
        <f t="shared" ca="1" si="748"/>
        <v>-4.3149641487681304E-4</v>
      </c>
      <c r="FC393" s="240">
        <f t="shared" ca="1" si="749"/>
        <v>-1.4457642416039469E-3</v>
      </c>
      <c r="FD393" s="240">
        <f t="shared" ca="1" si="750"/>
        <v>-1.6131229835935233E-3</v>
      </c>
      <c r="FE393" s="240">
        <f t="shared" ca="1" si="751"/>
        <v>-8.3553615956977146E-4</v>
      </c>
      <c r="FF393" s="240">
        <f t="shared" ca="1" si="752"/>
        <v>4.3149641487681857E-4</v>
      </c>
      <c r="FG393" s="240">
        <f t="shared" ca="1" si="753"/>
        <v>1.4457642416039378E-3</v>
      </c>
      <c r="FH393" s="240">
        <f t="shared" ca="1" si="754"/>
        <v>1.6131229835935218E-3</v>
      </c>
      <c r="FI393" s="240">
        <f t="shared" ca="1" si="755"/>
        <v>8.3553615956976669E-4</v>
      </c>
      <c r="FJ393" s="240">
        <f t="shared" ca="1" si="756"/>
        <v>-4.314964148768241E-4</v>
      </c>
      <c r="FK393" s="240">
        <f t="shared" ca="1" si="757"/>
        <v>-1.4457642416039408E-3</v>
      </c>
      <c r="FL393" s="240">
        <f t="shared" ca="1" si="758"/>
        <v>-1.6131229835935263E-3</v>
      </c>
      <c r="FM393" s="240">
        <f t="shared" ca="1" si="759"/>
        <v>-8.355361595697822E-4</v>
      </c>
      <c r="FN393" s="240">
        <f t="shared" ca="1" si="760"/>
        <v>4.314964148768067E-4</v>
      </c>
      <c r="FO393" s="240">
        <f t="shared" ca="1" si="761"/>
        <v>1.4457642416039319E-3</v>
      </c>
      <c r="FP393" s="240">
        <f t="shared" ca="1" si="762"/>
        <v>1.6131229835935187E-3</v>
      </c>
      <c r="FQ393" s="240">
        <f t="shared" ca="1" si="763"/>
        <v>8.3553615956975672E-4</v>
      </c>
      <c r="FR393" s="240">
        <f t="shared" ca="1" si="764"/>
        <v>-4.3149641487683516E-4</v>
      </c>
      <c r="FS393" s="240">
        <f t="shared" ca="1" si="765"/>
        <v>-1.4457642416039465E-3</v>
      </c>
      <c r="FT393" s="240">
        <f t="shared" ca="1" si="766"/>
        <v>-1.6131229835935235E-3</v>
      </c>
      <c r="FU393" s="240">
        <f t="shared" ca="1" si="767"/>
        <v>-8.3553615956977233E-4</v>
      </c>
      <c r="FV393" s="240">
        <f t="shared" ca="1" si="768"/>
        <v>4.3149641487681781E-4</v>
      </c>
      <c r="FW393" s="240">
        <f t="shared" ca="1" si="769"/>
        <v>1.4457642416039374E-3</v>
      </c>
      <c r="FX393" s="240">
        <f t="shared" ca="1" si="770"/>
        <v>1.6131229835935281E-3</v>
      </c>
      <c r="FY393" s="240">
        <f t="shared" ca="1" si="771"/>
        <v>8.3553615956978794E-4</v>
      </c>
      <c r="FZ393" s="240">
        <f t="shared" ca="1" si="772"/>
        <v>-4.3149641487680041E-4</v>
      </c>
      <c r="GA393" s="240">
        <f t="shared" ca="1" si="773"/>
        <v>-1.4457642416039521E-3</v>
      </c>
      <c r="GB393" s="240">
        <f t="shared" ca="1" si="774"/>
        <v>-1.6131229835935205E-3</v>
      </c>
      <c r="GC393" s="240">
        <f t="shared" ca="1" si="775"/>
        <v>-8.3553615956976236E-4</v>
      </c>
      <c r="GD393" s="240">
        <f t="shared" ca="1" si="776"/>
        <v>4.3149641487682887E-4</v>
      </c>
      <c r="GE393" s="240">
        <f t="shared" ca="1" si="777"/>
        <v>1.445764241603943E-3</v>
      </c>
      <c r="GF393" s="240">
        <f t="shared" ca="1" si="778"/>
        <v>1.6131229835935252E-3</v>
      </c>
      <c r="GG393" s="240">
        <f t="shared" ca="1" si="779"/>
        <v>8.3553615956977797E-4</v>
      </c>
      <c r="GH393" s="240">
        <f t="shared" ca="1" si="780"/>
        <v>-4.3149641487681147E-4</v>
      </c>
      <c r="GI393" s="240">
        <f t="shared" ca="1" si="781"/>
        <v>-1.4457642416039339E-3</v>
      </c>
      <c r="GJ393" s="240">
        <f t="shared" ca="1" si="782"/>
        <v>-1.6131229835935298E-3</v>
      </c>
      <c r="GK393" s="240">
        <f t="shared" ca="1" si="783"/>
        <v>-8.3553615956975249E-4</v>
      </c>
      <c r="GL393" s="240">
        <f t="shared" ca="1" si="784"/>
        <v>4.3149641487683993E-4</v>
      </c>
      <c r="GM393" s="240">
        <f t="shared" ca="1" si="785"/>
        <v>1.4457642416039491E-3</v>
      </c>
      <c r="GN393" s="240">
        <f t="shared" ca="1" si="786"/>
        <v>1.6131229835935222E-3</v>
      </c>
      <c r="GO393" s="240">
        <f t="shared" ca="1" si="787"/>
        <v>8.3553615956976821E-4</v>
      </c>
      <c r="GP393" s="240">
        <f t="shared" ca="1" si="788"/>
        <v>-4.3149641487682253E-4</v>
      </c>
      <c r="GQ393" s="240">
        <f t="shared" ca="1" si="789"/>
        <v>-1.44576424160394E-3</v>
      </c>
      <c r="GR393" s="240">
        <f t="shared" ca="1" si="790"/>
        <v>-1.6131229835935268E-3</v>
      </c>
      <c r="GS393" s="240">
        <f t="shared" ca="1" si="791"/>
        <v>-8.3553615956978382E-4</v>
      </c>
      <c r="GT393" s="240">
        <f t="shared" ca="1" si="792"/>
        <v>4.3149641487680513E-4</v>
      </c>
      <c r="GU393" s="240">
        <f t="shared" ca="1" si="793"/>
        <v>1.4457642416039309E-3</v>
      </c>
      <c r="GV393" s="240">
        <f t="shared" ca="1" si="794"/>
        <v>1.6131229835935192E-3</v>
      </c>
      <c r="GW393" s="240">
        <f t="shared" ca="1" si="795"/>
        <v>8.3553615956975802E-4</v>
      </c>
      <c r="GX393" s="240">
        <f t="shared" ca="1" si="796"/>
        <v>-4.3149641487683359E-4</v>
      </c>
      <c r="GY393" s="240">
        <f t="shared" ca="1" si="797"/>
        <v>-1.4457642416039456E-3</v>
      </c>
      <c r="GZ393" s="240">
        <f t="shared" ca="1" si="798"/>
        <v>-1.6131229835935239E-3</v>
      </c>
      <c r="HA393" s="240">
        <f t="shared" ca="1" si="799"/>
        <v>-8.3553615956977363E-4</v>
      </c>
      <c r="HB393" s="240">
        <f t="shared" ca="1" si="800"/>
        <v>4.3149641487681619E-4</v>
      </c>
      <c r="HC393" s="240">
        <f t="shared" ca="1" si="801"/>
        <v>1.4457642416039365E-3</v>
      </c>
      <c r="HD393" s="240">
        <f t="shared" ca="1" si="802"/>
        <v>1.6131229835935285E-3</v>
      </c>
      <c r="HE393" s="240">
        <f t="shared" ca="1" si="803"/>
        <v>8.3553615956978924E-4</v>
      </c>
      <c r="HF393" s="240">
        <f t="shared" ca="1" si="804"/>
        <v>-4.3149641487684465E-4</v>
      </c>
      <c r="HG393" s="240">
        <f t="shared" ca="1" si="805"/>
        <v>-1.4457642416039512E-3</v>
      </c>
      <c r="HH393" s="240">
        <f t="shared" ca="1" si="806"/>
        <v>-1.6131229835935209E-3</v>
      </c>
      <c r="HI393" s="240">
        <f t="shared" ca="1" si="807"/>
        <v>-8.3553615956976377E-4</v>
      </c>
      <c r="HJ393" s="240">
        <f t="shared" ca="1" si="808"/>
        <v>4.3149641487682725E-4</v>
      </c>
      <c r="HK393" s="240">
        <f t="shared" ca="1" si="809"/>
        <v>1.4457642416039421E-3</v>
      </c>
      <c r="HL393" s="240">
        <f t="shared" ca="1" si="810"/>
        <v>1.6131229835935257E-3</v>
      </c>
      <c r="HM393" s="240">
        <f t="shared" ca="1" si="811"/>
        <v>8.3553615956977949E-4</v>
      </c>
      <c r="HN393" s="240">
        <f t="shared" ca="1" si="812"/>
        <v>-4.314964148768099E-4</v>
      </c>
      <c r="HO393" s="240">
        <f t="shared" ca="1" si="813"/>
        <v>-1.4457642416039332E-3</v>
      </c>
      <c r="HP393" s="240">
        <f t="shared" ca="1" si="814"/>
        <v>-1.6131229835935302E-3</v>
      </c>
      <c r="HQ393" s="240">
        <f t="shared" ca="1" si="815"/>
        <v>-8.355361595697539E-4</v>
      </c>
      <c r="HR393" s="240">
        <f t="shared" ca="1" si="816"/>
        <v>4.3149641487683836E-4</v>
      </c>
      <c r="HS393" s="240">
        <f t="shared" ca="1" si="817"/>
        <v>1.445764241603948E-3</v>
      </c>
      <c r="HT393" s="240">
        <f t="shared" ca="1" si="818"/>
        <v>1.6131229835935226E-3</v>
      </c>
      <c r="HU393" s="240">
        <f t="shared" ca="1" si="819"/>
        <v>8.3553615956976951E-4</v>
      </c>
      <c r="HV393" s="240">
        <f t="shared" ca="1" si="820"/>
        <v>-4.3149641487682096E-4</v>
      </c>
      <c r="HW393" s="240">
        <f t="shared" ca="1" si="821"/>
        <v>-1.4457642416039391E-3</v>
      </c>
      <c r="HX393" s="240">
        <f t="shared" ca="1" si="822"/>
        <v>-1.6131229835935272E-3</v>
      </c>
      <c r="HY393" s="240">
        <f t="shared" ca="1" si="823"/>
        <v>-8.3553615956978512E-4</v>
      </c>
      <c r="HZ393" s="240">
        <f t="shared" ca="1" si="824"/>
        <v>4.3149641487680356E-4</v>
      </c>
      <c r="IA393" s="240">
        <f t="shared" ca="1" si="825"/>
        <v>1.44576424160393E-3</v>
      </c>
      <c r="IB393" s="240">
        <f t="shared" ca="1" si="826"/>
        <v>1.6131229835935196E-3</v>
      </c>
      <c r="IC393" s="240">
        <f t="shared" ca="1" si="827"/>
        <v>8.3553615956975943E-4</v>
      </c>
      <c r="ID393" s="240">
        <f t="shared" ca="1" si="828"/>
        <v>-4.3149641487683202E-4</v>
      </c>
      <c r="IE393" s="240">
        <f t="shared" ca="1" si="829"/>
        <v>8.3553615956976745E-4</v>
      </c>
      <c r="IF393" s="240">
        <f t="shared" ca="1" si="830"/>
        <v>-1.6131229835935244E-3</v>
      </c>
      <c r="IG393" s="240">
        <f t="shared" ca="1" si="831"/>
        <v>-8.3553615956977515E-4</v>
      </c>
      <c r="IH393" s="240">
        <f t="shared" ca="1" si="832"/>
        <v>4.3149641487681461E-4</v>
      </c>
      <c r="II393" s="240">
        <f t="shared" ca="1" si="833"/>
        <v>1.4457642416039356E-3</v>
      </c>
      <c r="IJ393" s="240">
        <f t="shared" ca="1" si="834"/>
        <v>1.6131229835935289E-3</v>
      </c>
      <c r="IK393" s="240">
        <f t="shared" ca="1" si="835"/>
        <v>8.3553615956979076E-4</v>
      </c>
      <c r="IL393" s="240">
        <f t="shared" ca="1" si="836"/>
        <v>-4.3149641487679721E-4</v>
      </c>
      <c r="IM393" s="240">
        <f t="shared" ca="1" si="837"/>
        <v>-1.4457642416039506E-3</v>
      </c>
      <c r="IN393" s="240">
        <f t="shared" ca="1" si="838"/>
        <v>-1.6131229835935213E-3</v>
      </c>
      <c r="IO393" s="240">
        <f t="shared" ca="1" si="839"/>
        <v>-8.3553615956976517E-4</v>
      </c>
      <c r="IP393" s="240">
        <f t="shared" ca="1" si="840"/>
        <v>4.3149641487682567E-4</v>
      </c>
      <c r="IQ393" s="240">
        <f t="shared" ca="1" si="841"/>
        <v>1.4457642416039415E-3</v>
      </c>
      <c r="IR393" s="240">
        <f t="shared" ca="1" si="842"/>
        <v>1.6131229835935261E-3</v>
      </c>
      <c r="IS393" s="240">
        <f t="shared" ca="1" si="843"/>
        <v>8.3553615956978079E-4</v>
      </c>
      <c r="IT393" s="240">
        <f t="shared" ca="1" si="844"/>
        <v>-4.3149641487680833E-4</v>
      </c>
      <c r="IU393" s="240">
        <f t="shared" ca="1" si="845"/>
        <v>-1.4457642416039326E-3</v>
      </c>
      <c r="IV393" s="240">
        <f t="shared" ca="1" si="846"/>
        <v>-1.6131229835935307E-3</v>
      </c>
      <c r="IW393" s="240">
        <f t="shared" ca="1" si="847"/>
        <v>-8.3553615956975531E-4</v>
      </c>
      <c r="IX393" s="240">
        <f t="shared" ca="1" si="848"/>
        <v>4.3149641487683673E-4</v>
      </c>
      <c r="IY393" s="240">
        <f t="shared" ca="1" si="849"/>
        <v>1.4457642416039473E-3</v>
      </c>
      <c r="IZ393" s="240">
        <f t="shared" ca="1" si="850"/>
        <v>1.6131229835935231E-3</v>
      </c>
      <c r="JA393" s="240">
        <f t="shared" ca="1" si="851"/>
        <v>8.3553615956977092E-4</v>
      </c>
      <c r="JB393" s="240">
        <f t="shared" ca="1" si="852"/>
        <v>-4.3149641487681939E-4</v>
      </c>
    </row>
    <row r="394" spans="2:262">
      <c r="B394" s="248">
        <v>33</v>
      </c>
      <c r="C394" s="247">
        <f t="shared" si="853"/>
        <v>6.4453125000000025E-4</v>
      </c>
      <c r="D394" s="244">
        <f t="shared" ca="1" si="597"/>
        <v>80.182776068984779</v>
      </c>
      <c r="E394" s="243">
        <f ca="1">AM361</f>
        <v>0.18277606898478516</v>
      </c>
      <c r="F394" s="242">
        <v>33</v>
      </c>
      <c r="G394" s="240">
        <f t="shared" ca="1" si="854"/>
        <v>4.355524559009432E-3</v>
      </c>
      <c r="H394" s="240">
        <f t="shared" ca="1" si="598"/>
        <v>4.7654812447647374E-3</v>
      </c>
      <c r="I394" s="240">
        <f t="shared" ca="1" si="599"/>
        <v>2.2164605078892736E-3</v>
      </c>
      <c r="J394" s="240">
        <f t="shared" ca="1" si="600"/>
        <v>-1.7088024727684057E-3</v>
      </c>
      <c r="K394" s="240">
        <f t="shared" ca="1" si="601"/>
        <v>-4.5730376837308214E-3</v>
      </c>
      <c r="L394" s="240">
        <f t="shared" ca="1" si="602"/>
        <v>-4.5977873183173637E-3</v>
      </c>
      <c r="M394" s="240">
        <f t="shared" ca="1" si="603"/>
        <v>-1.7676838603846458E-3</v>
      </c>
      <c r="N394" s="240">
        <f t="shared" ca="1" si="604"/>
        <v>2.1600079342922636E-3</v>
      </c>
      <c r="O394" s="240">
        <f t="shared" ca="1" si="605"/>
        <v>4.7465099556811951E-3</v>
      </c>
      <c r="P394" s="240">
        <f t="shared" ca="1" si="606"/>
        <v>4.3858141865883793E-3</v>
      </c>
      <c r="Q394" s="240">
        <f t="shared" ca="1" si="607"/>
        <v>1.3018834509902196E-3</v>
      </c>
      <c r="R394" s="240">
        <f t="shared" ca="1" si="608"/>
        <v>-2.5904113386284425E-3</v>
      </c>
      <c r="S394" s="240">
        <f t="shared" ca="1" si="609"/>
        <v>-4.8742707420520821E-3</v>
      </c>
      <c r="T394" s="240">
        <f t="shared" ca="1" si="610"/>
        <v>-4.1316032667126374E-3</v>
      </c>
      <c r="U394" s="241">
        <f t="shared" ca="1" si="611"/>
        <v>-8.2354519228087413E-4</v>
      </c>
      <c r="V394" s="240">
        <f t="shared" ca="1" si="612"/>
        <v>2.9958676657107445E-3</v>
      </c>
      <c r="W394" s="240">
        <f t="shared" ca="1" si="613"/>
        <v>4.9550896366295791E-3</v>
      </c>
      <c r="X394" s="240">
        <f t="shared" ca="1" si="614"/>
        <v>3.8376027488143663E-3</v>
      </c>
      <c r="Y394" s="240">
        <f t="shared" ca="1" si="615"/>
        <v>3.3727574317426816E-4</v>
      </c>
      <c r="Z394" s="240">
        <f t="shared" ca="1" si="616"/>
        <v>-3.372472149464404E-3</v>
      </c>
      <c r="AA394" s="240">
        <f t="shared" ca="1" si="617"/>
        <v>-4.9881883092788041E-3</v>
      </c>
      <c r="AB394" s="240">
        <f t="shared" ca="1" si="618"/>
        <v>-3.5066440185979484E-3</v>
      </c>
      <c r="AC394" s="240">
        <f t="shared" ca="1" si="619"/>
        <v>1.52241855712791E-4</v>
      </c>
      <c r="AD394" s="240">
        <f t="shared" ca="1" si="620"/>
        <v>3.7165978828379077E-3</v>
      </c>
      <c r="AE394" s="240">
        <f t="shared" ca="1" si="621"/>
        <v>4.9732480016885698E-3</v>
      </c>
      <c r="AF394" s="240">
        <f t="shared" ca="1" si="622"/>
        <v>3.1419143895558264E-3</v>
      </c>
      <c r="AG394" s="240">
        <f t="shared" ca="1" si="623"/>
        <v>-6.4029328230546319E-4</v>
      </c>
      <c r="AH394" s="240">
        <f t="shared" ca="1" si="624"/>
        <v>-4.0249307469006138E-3</v>
      </c>
      <c r="AI394" s="240">
        <f t="shared" ca="1" si="625"/>
        <v>-4.9104125971881751E-3</v>
      </c>
      <c r="AJ394" s="240">
        <f t="shared" ca="1" si="626"/>
        <v>-2.7469264073971666E-3</v>
      </c>
      <c r="AK394" s="240">
        <f t="shared" ca="1" si="627"/>
        <v>1.1221783345696213E-3</v>
      </c>
      <c r="AL394" s="240">
        <f t="shared" ca="1" si="628"/>
        <v>4.2945013276197092E-3</v>
      </c>
      <c r="AM394" s="240">
        <f t="shared" ca="1" si="629"/>
        <v>4.8002872350722823E-3</v>
      </c>
      <c r="AN394" s="240">
        <f t="shared" ca="1" si="630"/>
        <v>2.325484022312552E-3</v>
      </c>
      <c r="AO394" s="240">
        <f t="shared" ca="1" si="631"/>
        <v>-1.5932561960267963E-3</v>
      </c>
      <c r="AP394" s="240">
        <f t="shared" ca="1" si="632"/>
        <v>-4.5227135129406008E-3</v>
      </c>
      <c r="AQ394" s="240">
        <f t="shared" ca="1" si="633"/>
        <v>-4.6439324827787162E-3</v>
      </c>
      <c r="AR394" s="240">
        <f t="shared" ca="1" si="634"/>
        <v>-1.8816459548541902E-3</v>
      </c>
      <c r="AS394" s="240">
        <f t="shared" ca="1" si="635"/>
        <v>2.0489901293538016E-3</v>
      </c>
      <c r="AT394" s="240">
        <f t="shared" ca="1" si="636"/>
        <v>4.7073694947651849E-3</v>
      </c>
      <c r="AU394" s="240">
        <f t="shared" ca="1" si="637"/>
        <v>4.4428541220442553E-3</v>
      </c>
      <c r="AV394" s="240">
        <f t="shared" ca="1" si="638"/>
        <v>1.4196866082382556E-3</v>
      </c>
      <c r="AW394" s="240">
        <f t="shared" ca="1" si="639"/>
        <v>-2.4849911676432046E-3</v>
      </c>
      <c r="AX394" s="240">
        <f t="shared" ca="1" si="640"/>
        <v>-4.8466909350452468E-3</v>
      </c>
      <c r="AY394" s="240">
        <f t="shared" ca="1" si="641"/>
        <v>-4.1989886474034024E-3</v>
      </c>
      <c r="AZ394" s="240">
        <f t="shared" ca="1" si="642"/>
        <v>-9.4405490350535923E-4</v>
      </c>
      <c r="BA394" s="240">
        <f t="shared" ca="1" si="643"/>
        <v>2.8970603825538336E-3</v>
      </c>
      <c r="BB394" s="240">
        <f t="shared" ca="1" si="644"/>
        <v>4.9393360921500514E-3</v>
      </c>
      <c r="BC394" s="240">
        <f t="shared" ca="1" si="645"/>
        <v>3.9146846166873712E-3</v>
      </c>
      <c r="BD394" s="240">
        <f t="shared" ca="1" si="646"/>
        <v>4.5933143397880092E-4</v>
      </c>
      <c r="BE394" s="240">
        <f t="shared" ca="1" si="647"/>
        <v>-3.2812293222861705E-3</v>
      </c>
      <c r="BF394" s="240">
        <f t="shared" ca="1" si="648"/>
        <v>-4.984412742571687E-3</v>
      </c>
      <c r="BG394" s="240">
        <f t="shared" ca="1" si="649"/>
        <v>-3.5926800331283482E-3</v>
      </c>
      <c r="BH394" s="240">
        <f t="shared" ca="1" si="650"/>
        <v>2.9815648353076832E-5</v>
      </c>
      <c r="BI394" s="240">
        <f t="shared" ca="1" si="651"/>
        <v>3.6337982299424875E-3</v>
      </c>
      <c r="BJ394" s="240">
        <f t="shared" ca="1" si="652"/>
        <v>4.9814867735251877E-3</v>
      </c>
      <c r="BK394" s="240">
        <f t="shared" ca="1" si="653"/>
        <v>3.2360759768916181E-3</v>
      </c>
      <c r="BL394" s="240">
        <f t="shared" ca="1" si="654"/>
        <v>-5.1867558969242316E-4</v>
      </c>
      <c r="BM394" s="240">
        <f t="shared" ca="1" si="655"/>
        <v>-3.9513716742082833E-3</v>
      </c>
      <c r="BN394" s="240">
        <f t="shared" ca="1" si="656"/>
        <v>-4.9305863636919696E-3</v>
      </c>
      <c r="BO394" s="240">
        <f t="shared" ca="1" si="657"/>
        <v>-2.8483067399783461E-3</v>
      </c>
      <c r="BP394" s="240">
        <f t="shared" ca="1" si="658"/>
        <v>1.0025404015661123E-3</v>
      </c>
      <c r="BQ394" s="240">
        <f t="shared" ca="1" si="659"/>
        <v>4.2308912492119762E-3</v>
      </c>
      <c r="BR394" s="240">
        <f t="shared" ca="1" si="660"/>
        <v>4.8322017118437198E-3</v>
      </c>
      <c r="BS394" s="240">
        <f t="shared" ca="1" si="661"/>
        <v>2.433106752116236E-3</v>
      </c>
      <c r="BT394" s="240">
        <f t="shared" ca="1" si="662"/>
        <v>-1.4767502013283891E-3</v>
      </c>
      <c r="BU394" s="240">
        <f t="shared" ca="1" si="663"/>
        <v>-4.4696650286453381E-3</v>
      </c>
      <c r="BV394" s="240">
        <f t="shared" ca="1" si="664"/>
        <v>-4.68728031596026E-3</v>
      </c>
      <c r="BW394" s="240">
        <f t="shared" ca="1" si="665"/>
        <v>-1.9944746161598007E-3</v>
      </c>
      <c r="BX394" s="240">
        <f t="shared" ca="1" si="666"/>
        <v>1.9367380893780971E-3</v>
      </c>
      <c r="BY394" s="240">
        <f t="shared" ca="1" si="667"/>
        <v>4.6653934904853991E-3</v>
      </c>
      <c r="BZ394" s="240">
        <f t="shared" ca="1" si="668"/>
        <v>4.4972178483060404E-3</v>
      </c>
      <c r="CA394" s="240">
        <f t="shared" ca="1" si="669"/>
        <v>1.5366345993590156E-3</v>
      </c>
      <c r="CB394" s="240">
        <f t="shared" ca="1" si="670"/>
        <v>-2.3780741308983598E-3</v>
      </c>
      <c r="CC394" s="240">
        <f t="shared" ca="1" si="671"/>
        <v>-4.8161916626485793E-3</v>
      </c>
      <c r="CD394" s="240">
        <f t="shared" ca="1" si="672"/>
        <v>-4.2638447143432852E-3</v>
      </c>
      <c r="CE394" s="240">
        <f t="shared" ca="1" si="673"/>
        <v>-1.0639959513564848E-3</v>
      </c>
      <c r="CF394" s="240">
        <f t="shared" ca="1" si="674"/>
        <v>2.7965080185505158E-3</v>
      </c>
      <c r="CG394" s="240">
        <f t="shared" ca="1" si="675"/>
        <v>4.9206072763022819E-3</v>
      </c>
      <c r="CH394" s="240">
        <f t="shared" ca="1" si="676"/>
        <v>3.9894084249267655E-3</v>
      </c>
      <c r="CI394" s="240">
        <f t="shared" ca="1" si="677"/>
        <v>5.8111044070300439E-4</v>
      </c>
      <c r="CJ394" s="240">
        <f t="shared" ca="1" si="678"/>
        <v>-3.1880100052572714E-3</v>
      </c>
      <c r="CK394" s="240">
        <f t="shared" ca="1" si="679"/>
        <v>-4.9776347520076427E-3</v>
      </c>
      <c r="CL394" s="240">
        <f t="shared" ca="1" si="680"/>
        <v>-3.6765519515457382E-3</v>
      </c>
      <c r="CM394" s="240">
        <f t="shared" ca="1" si="681"/>
        <v>-9.2628518838308452E-5</v>
      </c>
      <c r="CN394" s="240">
        <f t="shared" ca="1" si="682"/>
        <v>3.5488097128698291E-3</v>
      </c>
      <c r="CO394" s="240">
        <f t="shared" ca="1" si="683"/>
        <v>4.9867248839992207E-3</v>
      </c>
      <c r="CP394" s="240">
        <f t="shared" ca="1" si="684"/>
        <v>3.3282882730635913E-3</v>
      </c>
      <c r="CQ394" s="240">
        <f t="shared" ca="1" si="685"/>
        <v>-3.967454662986993E-4</v>
      </c>
      <c r="CR394" s="240">
        <f t="shared" ca="1" si="686"/>
        <v>-3.875432442970725E-3</v>
      </c>
      <c r="CS394" s="240">
        <f t="shared" ca="1" si="687"/>
        <v>-4.9477901293367727E-3</v>
      </c>
      <c r="CT394" s="240">
        <f t="shared" ca="1" si="688"/>
        <v>-2.9479713590843983E-3</v>
      </c>
      <c r="CU394" s="240">
        <f t="shared" ca="1" si="689"/>
        <v>8.8229857571211763E-4</v>
      </c>
      <c r="CV394" s="240">
        <f t="shared" ca="1" si="690"/>
        <v>4.1647326401189413E-3</v>
      </c>
      <c r="CW394" s="240">
        <f t="shared" ca="1" si="691"/>
        <v>4.8612054509915986E-3</v>
      </c>
      <c r="CX394" s="240">
        <f t="shared" ca="1" si="692"/>
        <v>2.5392638693921515E-3</v>
      </c>
      <c r="CY394" s="240">
        <f t="shared" ca="1" si="693"/>
        <v>-1.3593546675279655E-3</v>
      </c>
      <c r="CZ394" s="240">
        <f t="shared" ca="1" si="694"/>
        <v>-4.413924185268368E-3</v>
      </c>
      <c r="DA394" s="240">
        <f t="shared" ca="1" si="695"/>
        <v>-4.7278047067481647E-3</v>
      </c>
      <c r="DB394" s="240">
        <f t="shared" ca="1" si="696"/>
        <v>-2.1061018805348295E-3</v>
      </c>
      <c r="DC394" s="240">
        <f t="shared" ca="1" si="697"/>
        <v>1.8233194307966691E-3</v>
      </c>
      <c r="DD394" s="240">
        <f t="shared" ca="1" si="698"/>
        <v>4.620607227617258E-3</v>
      </c>
      <c r="DE394" s="240">
        <f t="shared" ca="1" si="699"/>
        <v>4.5488726186977968E-3</v>
      </c>
      <c r="DF394" s="240">
        <f t="shared" ca="1" si="700"/>
        <v>1.6526569792555564E-3</v>
      </c>
      <c r="DG394" s="240">
        <f t="shared" ca="1" si="701"/>
        <v>-2.2697246312190127E-3</v>
      </c>
      <c r="DH394" s="240">
        <f t="shared" ca="1" si="702"/>
        <v>-4.7827912964833489E-3</v>
      </c>
      <c r="DI394" s="240">
        <f t="shared" ca="1" si="703"/>
        <v>-4.3261324006626505E-3</v>
      </c>
      <c r="DJ394" s="240">
        <f t="shared" ca="1" si="704"/>
        <v>-1.1832960878318502E-3</v>
      </c>
      <c r="DK394" s="240">
        <f t="shared" ca="1" si="705"/>
        <v>2.6942711426850225E-3</v>
      </c>
      <c r="DL394" s="240">
        <f t="shared" ca="1" si="706"/>
        <v>4.8989144706246312E-3</v>
      </c>
      <c r="DM394" s="240">
        <f t="shared" ca="1" si="707"/>
        <v>4.0617291627045946E-3</v>
      </c>
      <c r="DN394" s="240">
        <f t="shared" ca="1" si="708"/>
        <v>7.0253940822688249E-4</v>
      </c>
      <c r="DO394" s="240">
        <f t="shared" ca="1" si="709"/>
        <v>-3.0928703502085507E-3</v>
      </c>
      <c r="DP394" s="240">
        <f t="shared" ca="1" si="710"/>
        <v>-4.9678584203947376E-3</v>
      </c>
      <c r="DQ394" s="240">
        <f t="shared" ca="1" si="711"/>
        <v>-3.758209252542674E-3</v>
      </c>
      <c r="DR394" s="240">
        <f t="shared" ca="1" si="712"/>
        <v>-2.1501689007358445E-4</v>
      </c>
      <c r="DS394" s="240">
        <f t="shared" ca="1" si="713"/>
        <v>3.4616835255246552E-3</v>
      </c>
      <c r="DT394" s="240">
        <f t="shared" ca="1" si="714"/>
        <v>4.9889591778687877E-3</v>
      </c>
      <c r="DU394" s="240">
        <f t="shared" ca="1" si="715"/>
        <v>3.418495732832612E-3</v>
      </c>
      <c r="DV394" s="240">
        <f t="shared" ca="1" si="716"/>
        <v>-2.7457635827131085E-4</v>
      </c>
      <c r="DW394" s="240">
        <f t="shared" ca="1" si="717"/>
        <v>-3.7971587961412511E-3</v>
      </c>
      <c r="DX394" s="240">
        <f t="shared" ca="1" si="718"/>
        <v>-4.9620135312174575E-3</v>
      </c>
      <c r="DY394" s="240">
        <f t="shared" ca="1" si="719"/>
        <v>-3.0458602304755146E-3</v>
      </c>
      <c r="DZ394" s="240">
        <f t="shared" ca="1" si="720"/>
        <v>7.6152528618734789E-4</v>
      </c>
      <c r="EA394" s="240">
        <f t="shared" ca="1" si="721"/>
        <v>4.0960653518128639E-3</v>
      </c>
      <c r="EB394" s="240">
        <f t="shared" ca="1" si="722"/>
        <v>4.8872809817479884E-3</v>
      </c>
      <c r="EC394" s="240">
        <f t="shared" ca="1" si="723"/>
        <v>2.6438914290623674E-3</v>
      </c>
      <c r="ED394" s="240">
        <f t="shared" ca="1" si="724"/>
        <v>-1.2411403093053337E-3</v>
      </c>
      <c r="EE394" s="240">
        <f t="shared" ca="1" si="725"/>
        <v>-4.3555245590094311E-3</v>
      </c>
      <c r="EF394" s="240">
        <f t="shared" ca="1" si="726"/>
        <v>-4.7654812447647391E-3</v>
      </c>
      <c r="EG394" s="240">
        <f t="shared" ca="1" si="727"/>
        <v>-2.2164605078892783E-3</v>
      </c>
      <c r="EH394" s="240">
        <f t="shared" ca="1" si="728"/>
        <v>1.7088024727684012E-3</v>
      </c>
      <c r="EI394" s="240">
        <f t="shared" ca="1" si="729"/>
        <v>4.5730376837308188E-3</v>
      </c>
      <c r="EJ394" s="240">
        <f t="shared" ca="1" si="730"/>
        <v>4.5977873183173663E-3</v>
      </c>
      <c r="EK394" s="240">
        <f t="shared" ca="1" si="731"/>
        <v>1.7676838603846523E-3</v>
      </c>
      <c r="EL394" s="240">
        <f t="shared" ca="1" si="732"/>
        <v>-2.1600079342922575E-3</v>
      </c>
      <c r="EM394" s="240">
        <f t="shared" ca="1" si="733"/>
        <v>-4.7465099556811925E-3</v>
      </c>
      <c r="EN394" s="240">
        <f t="shared" ca="1" si="734"/>
        <v>-4.3858141865883854E-3</v>
      </c>
      <c r="EO394" s="240">
        <f t="shared" ca="1" si="735"/>
        <v>-1.3018834509902304E-3</v>
      </c>
      <c r="EP394" s="240">
        <f t="shared" ca="1" si="736"/>
        <v>2.5904113386284325E-3</v>
      </c>
      <c r="EQ394" s="240">
        <f t="shared" ca="1" si="737"/>
        <v>4.8742707420520795E-3</v>
      </c>
      <c r="ER394" s="240">
        <f t="shared" ca="1" si="738"/>
        <v>4.1316032667126443E-3</v>
      </c>
      <c r="ES394" s="240">
        <f t="shared" ca="1" si="739"/>
        <v>8.2354519228088584E-4</v>
      </c>
      <c r="ET394" s="240">
        <f t="shared" ca="1" si="740"/>
        <v>-2.9958676657107354E-3</v>
      </c>
      <c r="EU394" s="240">
        <f t="shared" ca="1" si="741"/>
        <v>-4.9550896366295774E-3</v>
      </c>
      <c r="EV394" s="240">
        <f t="shared" ca="1" si="742"/>
        <v>-3.8376027488143728E-3</v>
      </c>
      <c r="EW394" s="240">
        <f t="shared" ca="1" si="743"/>
        <v>-3.3727574317427966E-4</v>
      </c>
      <c r="EX394" s="240">
        <f t="shared" ca="1" si="744"/>
        <v>3.3724721494643893E-3</v>
      </c>
      <c r="EY394" s="240">
        <f t="shared" ca="1" si="745"/>
        <v>4.9881883092788041E-3</v>
      </c>
      <c r="EZ394" s="240">
        <f t="shared" ca="1" si="746"/>
        <v>3.5066440185979623E-3</v>
      </c>
      <c r="FA394" s="240">
        <f t="shared" ca="1" si="747"/>
        <v>-1.5224185571277083E-4</v>
      </c>
      <c r="FB394" s="240">
        <f t="shared" ca="1" si="748"/>
        <v>-3.7165978828378942E-3</v>
      </c>
      <c r="FC394" s="240">
        <f t="shared" ca="1" si="749"/>
        <v>-4.9732480016885725E-3</v>
      </c>
      <c r="FD394" s="240">
        <f t="shared" ca="1" si="750"/>
        <v>-3.1419143895558416E-3</v>
      </c>
      <c r="FE394" s="240">
        <f t="shared" ca="1" si="751"/>
        <v>6.4029328230544313E-4</v>
      </c>
      <c r="FF394" s="240">
        <f t="shared" ca="1" si="752"/>
        <v>4.0249307469006016E-3</v>
      </c>
      <c r="FG394" s="240">
        <f t="shared" ca="1" si="753"/>
        <v>4.9104125971881794E-3</v>
      </c>
      <c r="FH394" s="240">
        <f t="shared" ca="1" si="754"/>
        <v>2.7469264073971839E-3</v>
      </c>
      <c r="FI394" s="240">
        <f t="shared" ca="1" si="755"/>
        <v>-1.1221783345696018E-3</v>
      </c>
      <c r="FJ394" s="240">
        <f t="shared" ca="1" si="756"/>
        <v>-4.2945013276197361E-3</v>
      </c>
      <c r="FK394" s="240">
        <f t="shared" ca="1" si="757"/>
        <v>-4.8002872350722883E-3</v>
      </c>
      <c r="FL394" s="240">
        <f t="shared" ca="1" si="758"/>
        <v>-2.3254840223125074E-3</v>
      </c>
      <c r="FM394" s="240">
        <f t="shared" ca="1" si="759"/>
        <v>1.5932561960267772E-3</v>
      </c>
      <c r="FN394" s="240">
        <f t="shared" ca="1" si="760"/>
        <v>4.5227135129406217E-3</v>
      </c>
      <c r="FO394" s="240">
        <f t="shared" ca="1" si="761"/>
        <v>4.6439324827787232E-3</v>
      </c>
      <c r="FP394" s="240">
        <f t="shared" ca="1" si="762"/>
        <v>1.8816459548541432E-3</v>
      </c>
      <c r="FQ394" s="240">
        <f t="shared" ca="1" si="763"/>
        <v>-2.0489901293537834E-3</v>
      </c>
      <c r="FR394" s="240">
        <f t="shared" ca="1" si="764"/>
        <v>-4.7073694947651953E-3</v>
      </c>
      <c r="FS394" s="240">
        <f t="shared" ca="1" si="765"/>
        <v>-4.4428541220442735E-3</v>
      </c>
      <c r="FT394" s="240">
        <f t="shared" ca="1" si="766"/>
        <v>-1.419686608238224E-3</v>
      </c>
      <c r="FU394" s="240">
        <f t="shared" ca="1" si="767"/>
        <v>2.4849911676431717E-3</v>
      </c>
      <c r="FV394" s="240">
        <f t="shared" ca="1" si="768"/>
        <v>4.8466909350452538E-3</v>
      </c>
      <c r="FW394" s="240">
        <f t="shared" ca="1" si="769"/>
        <v>4.1989886474034241E-3</v>
      </c>
      <c r="FX394" s="240">
        <f t="shared" ca="1" si="770"/>
        <v>9.440549035053267E-4</v>
      </c>
      <c r="FY394" s="240">
        <f t="shared" ca="1" si="771"/>
        <v>-2.8970603825538028E-3</v>
      </c>
      <c r="FZ394" s="240">
        <f t="shared" ca="1" si="772"/>
        <v>-4.9393360921500566E-3</v>
      </c>
      <c r="GA394" s="240">
        <f t="shared" ca="1" si="773"/>
        <v>-3.9146846166873946E-3</v>
      </c>
      <c r="GB394" s="240">
        <f t="shared" ca="1" si="774"/>
        <v>-4.5933143397876817E-4</v>
      </c>
      <c r="GC394" s="240">
        <f t="shared" ca="1" si="775"/>
        <v>3.2812293222861414E-3</v>
      </c>
      <c r="GD394" s="240">
        <f t="shared" ca="1" si="776"/>
        <v>4.9844127425716887E-3</v>
      </c>
      <c r="GE394" s="240">
        <f t="shared" ca="1" si="777"/>
        <v>3.5926800331283746E-3</v>
      </c>
      <c r="GF394" s="240">
        <f t="shared" ca="1" si="778"/>
        <v>-2.9815648353109792E-5</v>
      </c>
      <c r="GG394" s="240">
        <f t="shared" ca="1" si="779"/>
        <v>-3.6337982299424611E-3</v>
      </c>
      <c r="GH394" s="240">
        <f t="shared" ca="1" si="780"/>
        <v>-4.981486773525186E-3</v>
      </c>
      <c r="GI394" s="240">
        <f t="shared" ca="1" si="781"/>
        <v>-3.2360759768916463E-3</v>
      </c>
      <c r="GJ394" s="240">
        <f t="shared" ca="1" si="782"/>
        <v>5.186755896924558E-4</v>
      </c>
      <c r="GK394" s="240">
        <f t="shared" ca="1" si="783"/>
        <v>3.9513716742082608E-3</v>
      </c>
      <c r="GL394" s="240">
        <f t="shared" ca="1" si="784"/>
        <v>4.9305863636919644E-3</v>
      </c>
      <c r="GM394" s="240">
        <f t="shared" ca="1" si="785"/>
        <v>2.8483067399783777E-3</v>
      </c>
      <c r="GN394" s="240">
        <f t="shared" ca="1" si="786"/>
        <v>-1.0025404015661446E-3</v>
      </c>
      <c r="GO394" s="240">
        <f t="shared" ca="1" si="787"/>
        <v>-4.2308912492119563E-3</v>
      </c>
      <c r="GP394" s="240">
        <f t="shared" ca="1" si="788"/>
        <v>-4.832201711843712E-3</v>
      </c>
      <c r="GQ394" s="240">
        <f t="shared" ca="1" si="789"/>
        <v>-2.4331067521162694E-3</v>
      </c>
      <c r="GR394" s="240">
        <f t="shared" ca="1" si="790"/>
        <v>1.4767502013284205E-3</v>
      </c>
      <c r="GS394" s="240">
        <f t="shared" ca="1" si="791"/>
        <v>4.4696650286453216E-3</v>
      </c>
      <c r="GT394" s="240">
        <f t="shared" ca="1" si="792"/>
        <v>4.6872803159602487E-3</v>
      </c>
      <c r="GU394" s="240">
        <f t="shared" ca="1" si="793"/>
        <v>1.9944746161598354E-3</v>
      </c>
      <c r="GV394" s="240">
        <f t="shared" ca="1" si="794"/>
        <v>-1.9367380893781274E-3</v>
      </c>
      <c r="GW394" s="240">
        <f t="shared" ca="1" si="795"/>
        <v>-4.6653934904853861E-3</v>
      </c>
      <c r="GX394" s="240">
        <f t="shared" ca="1" si="796"/>
        <v>-4.4972178483060265E-3</v>
      </c>
      <c r="GY394" s="240">
        <f t="shared" ca="1" si="797"/>
        <v>-1.5366345993590514E-3</v>
      </c>
      <c r="GZ394" s="240">
        <f t="shared" ca="1" si="798"/>
        <v>2.3780741308983885E-3</v>
      </c>
      <c r="HA394" s="240">
        <f t="shared" ca="1" si="799"/>
        <v>4.8161916626485697E-3</v>
      </c>
      <c r="HB394" s="240">
        <f t="shared" ca="1" si="800"/>
        <v>4.2638447143432678E-3</v>
      </c>
      <c r="HC394" s="240">
        <f t="shared" ca="1" si="801"/>
        <v>1.0639959513565219E-3</v>
      </c>
      <c r="HD394" s="240">
        <f t="shared" ca="1" si="802"/>
        <v>-2.7965080185505431E-3</v>
      </c>
      <c r="HE394" s="240">
        <f t="shared" ca="1" si="803"/>
        <v>-4.9206072763022758E-3</v>
      </c>
      <c r="HF394" s="240">
        <f t="shared" ca="1" si="804"/>
        <v>-3.9894084249267672E-3</v>
      </c>
      <c r="HG394" s="240">
        <f t="shared" ca="1" si="805"/>
        <v>-5.8111044070307703E-4</v>
      </c>
      <c r="HH394" s="240">
        <f t="shared" ca="1" si="806"/>
        <v>3.1880100052572692E-3</v>
      </c>
      <c r="HI394" s="240">
        <f t="shared" ca="1" si="807"/>
        <v>4.9776347520076375E-3</v>
      </c>
      <c r="HJ394" s="240">
        <f t="shared" ca="1" si="808"/>
        <v>3.6765519515457408E-3</v>
      </c>
      <c r="HK394" s="240">
        <f t="shared" ca="1" si="809"/>
        <v>9.2628518838381527E-5</v>
      </c>
      <c r="HL394" s="240">
        <f t="shared" ca="1" si="810"/>
        <v>-3.548809712869827E-3</v>
      </c>
      <c r="HM394" s="240">
        <f t="shared" ca="1" si="811"/>
        <v>-4.9867248839992225E-3</v>
      </c>
      <c r="HN394" s="240">
        <f t="shared" ca="1" si="812"/>
        <v>-3.3282882730635934E-3</v>
      </c>
      <c r="HO394" s="240">
        <f t="shared" ca="1" si="813"/>
        <v>3.9674546629862623E-4</v>
      </c>
      <c r="HP394" s="240">
        <f t="shared" ca="1" si="814"/>
        <v>3.8754324429707233E-3</v>
      </c>
      <c r="HQ394" s="240">
        <f t="shared" ca="1" si="815"/>
        <v>4.9477901293367823E-3</v>
      </c>
      <c r="HR394" s="240">
        <f t="shared" ca="1" si="816"/>
        <v>2.9479713590844E-3</v>
      </c>
      <c r="HS394" s="240">
        <f t="shared" ca="1" si="817"/>
        <v>-8.8229857571204542E-4</v>
      </c>
      <c r="HT394" s="240">
        <f t="shared" ca="1" si="818"/>
        <v>-4.1647326401189405E-3</v>
      </c>
      <c r="HU394" s="240">
        <f t="shared" ca="1" si="819"/>
        <v>-4.8612054509916151E-3</v>
      </c>
      <c r="HV394" s="240">
        <f t="shared" ca="1" si="820"/>
        <v>-2.5392638693921533E-3</v>
      </c>
      <c r="HW394" s="240">
        <f t="shared" ca="1" si="821"/>
        <v>1.3593546675278948E-3</v>
      </c>
      <c r="HX394" s="240">
        <f t="shared" ca="1" si="822"/>
        <v>4.4139241852683662E-3</v>
      </c>
      <c r="HY394" s="240">
        <f t="shared" ca="1" si="823"/>
        <v>4.7278047067481881E-3</v>
      </c>
      <c r="HZ394" s="240">
        <f t="shared" ca="1" si="824"/>
        <v>2.1061018805348321E-3</v>
      </c>
      <c r="IA394" s="240">
        <f t="shared" ca="1" si="825"/>
        <v>-1.823319430796601E-3</v>
      </c>
      <c r="IB394" s="240">
        <f t="shared" ca="1" si="826"/>
        <v>-4.6206072276172563E-3</v>
      </c>
      <c r="IC394" s="240">
        <f t="shared" ca="1" si="827"/>
        <v>-4.5488726186978263E-3</v>
      </c>
      <c r="ID394" s="240">
        <f t="shared" ca="1" si="828"/>
        <v>-1.6526569792555588E-3</v>
      </c>
      <c r="IE394" s="240">
        <f t="shared" ca="1" si="829"/>
        <v>-3.6197630995660427E-3</v>
      </c>
      <c r="IF394" s="240">
        <f t="shared" ca="1" si="830"/>
        <v>4.7827912964833489E-3</v>
      </c>
      <c r="IG394" s="240">
        <f t="shared" ca="1" si="831"/>
        <v>4.3261324006626878E-3</v>
      </c>
      <c r="IH394" s="240">
        <f t="shared" ca="1" si="832"/>
        <v>1.1832960878318524E-3</v>
      </c>
      <c r="II394" s="240">
        <f t="shared" ca="1" si="833"/>
        <v>-2.6942711426849609E-3</v>
      </c>
      <c r="IJ394" s="240">
        <f t="shared" ca="1" si="834"/>
        <v>-4.8989144706246303E-3</v>
      </c>
      <c r="IK394" s="240">
        <f t="shared" ca="1" si="835"/>
        <v>-4.0617291627046363E-3</v>
      </c>
      <c r="IL394" s="240">
        <f t="shared" ca="1" si="836"/>
        <v>-7.0253940822688531E-4</v>
      </c>
      <c r="IM394" s="240">
        <f t="shared" ca="1" si="837"/>
        <v>3.0928703502084934E-3</v>
      </c>
      <c r="IN394" s="240">
        <f t="shared" ca="1" si="838"/>
        <v>4.9678584203947376E-3</v>
      </c>
      <c r="IO394" s="240">
        <f t="shared" ca="1" si="839"/>
        <v>3.7582092525427222E-3</v>
      </c>
      <c r="IP394" s="240">
        <f t="shared" ca="1" si="840"/>
        <v>2.1501689007358705E-4</v>
      </c>
      <c r="IQ394" s="240">
        <f t="shared" ca="1" si="841"/>
        <v>-3.4616835255246023E-3</v>
      </c>
      <c r="IR394" s="240">
        <f t="shared" ca="1" si="842"/>
        <v>-4.9889591778687877E-3</v>
      </c>
      <c r="IS394" s="240">
        <f t="shared" ca="1" si="843"/>
        <v>-3.4184957328326658E-3</v>
      </c>
      <c r="IT394" s="240">
        <f t="shared" ca="1" si="844"/>
        <v>2.7457635827130835E-4</v>
      </c>
      <c r="IU394" s="240">
        <f t="shared" ca="1" si="845"/>
        <v>3.7971587961412034E-3</v>
      </c>
      <c r="IV394" s="240">
        <f t="shared" ca="1" si="846"/>
        <v>4.9620135312174575E-3</v>
      </c>
      <c r="IW394" s="240">
        <f t="shared" ca="1" si="847"/>
        <v>3.0458602304755727E-3</v>
      </c>
      <c r="IX394" s="240">
        <f t="shared" ca="1" si="848"/>
        <v>-7.615252861873454E-4</v>
      </c>
      <c r="IY394" s="240">
        <f t="shared" ca="1" si="849"/>
        <v>-4.0960653518128222E-3</v>
      </c>
      <c r="IZ394" s="240">
        <f t="shared" ca="1" si="850"/>
        <v>-4.8872809817479893E-3</v>
      </c>
      <c r="JA394" s="240">
        <f t="shared" ca="1" si="851"/>
        <v>-2.6438914290624295E-3</v>
      </c>
      <c r="JB394" s="240">
        <f t="shared" ca="1" si="852"/>
        <v>1.2411403093053313E-3</v>
      </c>
    </row>
    <row r="395" spans="2:262">
      <c r="B395" s="248">
        <v>34</v>
      </c>
      <c r="C395" s="247">
        <f t="shared" si="853"/>
        <v>6.6406250000000026E-4</v>
      </c>
      <c r="D395" s="244">
        <f t="shared" ca="1" si="597"/>
        <v>80.17738949421107</v>
      </c>
      <c r="E395" s="243">
        <f ca="1">AN361</f>
        <v>0.17738949421106404</v>
      </c>
      <c r="F395" s="242">
        <v>34</v>
      </c>
      <c r="G395" s="240">
        <f t="shared" ca="1" si="854"/>
        <v>-1.2566172062043531E-3</v>
      </c>
      <c r="H395" s="240">
        <f t="shared" ca="1" si="598"/>
        <v>-1.360295042769013E-3</v>
      </c>
      <c r="I395" s="240">
        <f t="shared" ca="1" si="599"/>
        <v>-5.7041942820672373E-4</v>
      </c>
      <c r="J395" s="240">
        <f t="shared" ca="1" si="600"/>
        <v>5.9415449270713004E-4</v>
      </c>
      <c r="K395" s="240">
        <f t="shared" ca="1" si="601"/>
        <v>1.3684389684868452E-3</v>
      </c>
      <c r="L395" s="240">
        <f t="shared" ca="1" si="602"/>
        <v>1.2438203941907853E-3</v>
      </c>
      <c r="M395" s="240">
        <f t="shared" ca="1" si="603"/>
        <v>3.0215847939349508E-4</v>
      </c>
      <c r="N395" s="240">
        <f t="shared" ca="1" si="604"/>
        <v>-8.3798592895146552E-4</v>
      </c>
      <c r="O395" s="240">
        <f t="shared" ca="1" si="605"/>
        <v>-1.4276723886398031E-3</v>
      </c>
      <c r="P395" s="240">
        <f t="shared" ca="1" si="606"/>
        <v>-1.07954642540632E-3</v>
      </c>
      <c r="Q395" s="240">
        <f t="shared" ca="1" si="607"/>
        <v>-2.2285749669601767E-5</v>
      </c>
      <c r="R395" s="240">
        <f t="shared" ca="1" si="608"/>
        <v>1.0496140358941199E-3</v>
      </c>
      <c r="S395" s="240">
        <f t="shared" ca="1" si="609"/>
        <v>1.4320411595452331E-3</v>
      </c>
      <c r="T395" s="240">
        <f t="shared" ca="1" si="610"/>
        <v>8.7378609291009822E-4</v>
      </c>
      <c r="U395" s="241">
        <f t="shared" ca="1" si="611"/>
        <v>-2.5844340891610071E-4</v>
      </c>
      <c r="V395" s="240">
        <f t="shared" ca="1" si="612"/>
        <v>-1.2209060640676944E-3</v>
      </c>
      <c r="W395" s="240">
        <f t="shared" ca="1" si="613"/>
        <v>-1.3813773917872735E-3</v>
      </c>
      <c r="X395" s="240">
        <f t="shared" ca="1" si="614"/>
        <v>-6.344466508882297E-4</v>
      </c>
      <c r="Y395" s="240">
        <f t="shared" ca="1" si="615"/>
        <v>5.2924073223389336E-4</v>
      </c>
      <c r="Z395" s="240">
        <f t="shared" ca="1" si="616"/>
        <v>1.3452793568911566E-3</v>
      </c>
      <c r="AA395" s="240">
        <f t="shared" ca="1" si="617"/>
        <v>1.2776280655482949E-3</v>
      </c>
      <c r="AB395" s="240">
        <f t="shared" ca="1" si="618"/>
        <v>3.7072577987450539E-4</v>
      </c>
      <c r="AC395" s="240">
        <f t="shared" ca="1" si="619"/>
        <v>-7.7969963101355707E-4</v>
      </c>
      <c r="AD395" s="240">
        <f t="shared" ca="1" si="620"/>
        <v>-1.417954318470648E-3</v>
      </c>
      <c r="AE395" s="240">
        <f t="shared" ca="1" si="621"/>
        <v>-1.1247802092523701E-3</v>
      </c>
      <c r="AF395" s="240">
        <f t="shared" ca="1" si="622"/>
        <v>-9.275812504561863E-5</v>
      </c>
      <c r="AG395" s="240">
        <f t="shared" ca="1" si="623"/>
        <v>1.0001951102339606E-3</v>
      </c>
      <c r="AH395" s="240">
        <f t="shared" ca="1" si="624"/>
        <v>1.4361380907892542E-3</v>
      </c>
      <c r="AI395" s="240">
        <f t="shared" ca="1" si="625"/>
        <v>9.2870768029888577E-4</v>
      </c>
      <c r="AJ395" s="240">
        <f t="shared" ca="1" si="626"/>
        <v>-1.887741725094154E-4</v>
      </c>
      <c r="AK395" s="240">
        <f t="shared" ca="1" si="627"/>
        <v>-1.1822536522839565E-3</v>
      </c>
      <c r="AL395" s="240">
        <f t="shared" ca="1" si="628"/>
        <v>-1.3991318816743497E-3</v>
      </c>
      <c r="AM395" s="240">
        <f t="shared" ca="1" si="629"/>
        <v>-6.9694543601678282E-4</v>
      </c>
      <c r="AN395" s="240">
        <f t="shared" ca="1" si="630"/>
        <v>4.6305198448069306E-4</v>
      </c>
      <c r="AO395" s="240">
        <f t="shared" ca="1" si="631"/>
        <v>1.3188788494921629E-3</v>
      </c>
      <c r="AP395" s="240">
        <f t="shared" ca="1" si="632"/>
        <v>1.3083578189888993E-3</v>
      </c>
      <c r="AQ395" s="240">
        <f t="shared" ca="1" si="633"/>
        <v>4.3839996948005354E-4</v>
      </c>
      <c r="AR395" s="240">
        <f t="shared" ca="1" si="634"/>
        <v>-7.1953496837091728E-4</v>
      </c>
      <c r="AS395" s="240">
        <f t="shared" ca="1" si="635"/>
        <v>-1.4048202721501674E-3</v>
      </c>
      <c r="AT395" s="240">
        <f t="shared" ca="1" si="636"/>
        <v>-1.1673042990552238E-3</v>
      </c>
      <c r="AU395" s="240">
        <f t="shared" ca="1" si="637"/>
        <v>-1.630070379737459E-4</v>
      </c>
      <c r="AV395" s="240">
        <f t="shared" ca="1" si="638"/>
        <v>9.4836662694651051E-4</v>
      </c>
      <c r="AW395" s="240">
        <f t="shared" ca="1" si="639"/>
        <v>1.436775239581724E-3</v>
      </c>
      <c r="AX395" s="240">
        <f t="shared" ca="1" si="640"/>
        <v>9.813919295406457E-4</v>
      </c>
      <c r="AY395" s="240">
        <f t="shared" ca="1" si="641"/>
        <v>-1.186501625864978E-4</v>
      </c>
      <c r="AZ395" s="240">
        <f t="shared" ca="1" si="642"/>
        <v>-1.1407530878986736E-3</v>
      </c>
      <c r="BA395" s="240">
        <f t="shared" ca="1" si="643"/>
        <v>-1.4135157403089927E-3</v>
      </c>
      <c r="BB395" s="240">
        <f t="shared" ca="1" si="644"/>
        <v>-7.5776521854475421E-4</v>
      </c>
      <c r="BC395" s="240">
        <f t="shared" ca="1" si="645"/>
        <v>3.9574770393831026E-4</v>
      </c>
      <c r="BD395" s="240">
        <f t="shared" ca="1" si="646"/>
        <v>1.2893010474245995E-3</v>
      </c>
      <c r="BE395" s="240">
        <f t="shared" ca="1" si="647"/>
        <v>1.3359356238449487E-3</v>
      </c>
      <c r="BF395" s="240">
        <f t="shared" ca="1" si="648"/>
        <v>5.0501801515982693E-4</v>
      </c>
      <c r="BG395" s="240">
        <f t="shared" ca="1" si="649"/>
        <v>-6.5763688296565249E-4</v>
      </c>
      <c r="BH395" s="240">
        <f t="shared" ca="1" si="650"/>
        <v>-1.388301890746351E-3</v>
      </c>
      <c r="BI395" s="240">
        <f t="shared" ca="1" si="651"/>
        <v>-1.2070162505578696E-3</v>
      </c>
      <c r="BJ395" s="240">
        <f t="shared" ca="1" si="652"/>
        <v>-2.328632526696642E-4</v>
      </c>
      <c r="BK395" s="240">
        <f t="shared" ca="1" si="653"/>
        <v>8.9425344538762871E-4</v>
      </c>
      <c r="BL395" s="240">
        <f t="shared" ca="1" si="654"/>
        <v>1.4339510709753937E-3</v>
      </c>
      <c r="BM395" s="240">
        <f t="shared" ca="1" si="655"/>
        <v>1.0317119196643619E-3</v>
      </c>
      <c r="BN395" s="240">
        <f t="shared" ca="1" si="656"/>
        <v>-4.8240314029367355E-5</v>
      </c>
      <c r="BO395" s="240">
        <f t="shared" ca="1" si="657"/>
        <v>-1.0965043494064765E-3</v>
      </c>
      <c r="BP395" s="240">
        <f t="shared" ca="1" si="658"/>
        <v>-1.4244943157158752E-3</v>
      </c>
      <c r="BQ395" s="240">
        <f t="shared" ca="1" si="659"/>
        <v>-8.1675947828887022E-4</v>
      </c>
      <c r="BR395" s="240">
        <f t="shared" ca="1" si="660"/>
        <v>3.2749003251374007E-4</v>
      </c>
      <c r="BS395" s="240">
        <f t="shared" ca="1" si="661"/>
        <v>1.2566172062043557E-3</v>
      </c>
      <c r="BT395" s="240">
        <f t="shared" ca="1" si="662"/>
        <v>1.3602950427690135E-3</v>
      </c>
      <c r="BU395" s="240">
        <f t="shared" ca="1" si="663"/>
        <v>5.7041942820672178E-4</v>
      </c>
      <c r="BV395" s="240">
        <f t="shared" ca="1" si="664"/>
        <v>-5.9415449270713557E-4</v>
      </c>
      <c r="BW395" s="240">
        <f t="shared" ca="1" si="665"/>
        <v>-1.3684389684868452E-3</v>
      </c>
      <c r="BX395" s="240">
        <f t="shared" ca="1" si="666"/>
        <v>-1.2438203941907843E-3</v>
      </c>
      <c r="BY395" s="240">
        <f t="shared" ca="1" si="667"/>
        <v>-3.0215847939348928E-4</v>
      </c>
      <c r="BZ395" s="240">
        <f t="shared" ca="1" si="668"/>
        <v>8.3798592895146509E-4</v>
      </c>
      <c r="CA395" s="240">
        <f t="shared" ca="1" si="669"/>
        <v>1.4276723886398038E-3</v>
      </c>
      <c r="CB395" s="240">
        <f t="shared" ca="1" si="670"/>
        <v>1.0795464254063152E-3</v>
      </c>
      <c r="CC395" s="240">
        <f t="shared" ca="1" si="671"/>
        <v>2.2285749669602201E-5</v>
      </c>
      <c r="CD395" s="240">
        <f t="shared" ca="1" si="672"/>
        <v>-1.0496140358941214E-3</v>
      </c>
      <c r="CE395" s="240">
        <f t="shared" ca="1" si="673"/>
        <v>-1.4320411595452323E-3</v>
      </c>
      <c r="CF395" s="240">
        <f t="shared" ca="1" si="674"/>
        <v>-8.7378609291009041E-4</v>
      </c>
      <c r="CG395" s="240">
        <f t="shared" ca="1" si="675"/>
        <v>2.5844340891609523E-4</v>
      </c>
      <c r="CH395" s="240">
        <f t="shared" ca="1" si="676"/>
        <v>1.2209060640676929E-3</v>
      </c>
      <c r="CI395" s="240">
        <f t="shared" ca="1" si="677"/>
        <v>1.3813773917872737E-3</v>
      </c>
      <c r="CJ395" s="240">
        <f t="shared" ca="1" si="678"/>
        <v>6.3444665088822579E-4</v>
      </c>
      <c r="CK395" s="240">
        <f t="shared" ca="1" si="679"/>
        <v>-5.2924073223390008E-4</v>
      </c>
      <c r="CL395" s="240">
        <f t="shared" ca="1" si="680"/>
        <v>-1.3452793568911609E-3</v>
      </c>
      <c r="CM395" s="240">
        <f t="shared" ca="1" si="681"/>
        <v>-1.2776280655482986E-3</v>
      </c>
      <c r="CN395" s="240">
        <f t="shared" ca="1" si="682"/>
        <v>-3.7072577987450831E-4</v>
      </c>
      <c r="CO395" s="240">
        <f t="shared" ca="1" si="683"/>
        <v>7.7969963101355891E-4</v>
      </c>
      <c r="CP395" s="240">
        <f t="shared" ca="1" si="684"/>
        <v>1.4179543184706482E-3</v>
      </c>
      <c r="CQ395" s="240">
        <f t="shared" ca="1" si="685"/>
        <v>1.1247802092523658E-3</v>
      </c>
      <c r="CR395" s="240">
        <f t="shared" ca="1" si="686"/>
        <v>9.2758125045606325E-5</v>
      </c>
      <c r="CS395" s="240">
        <f t="shared" ca="1" si="687"/>
        <v>-1.0001951102339584E-3</v>
      </c>
      <c r="CT395" s="240">
        <f t="shared" ca="1" si="688"/>
        <v>-1.4361380907892542E-3</v>
      </c>
      <c r="CU395" s="240">
        <f t="shared" ca="1" si="689"/>
        <v>-9.2870768029888404E-4</v>
      </c>
      <c r="CV395" s="240">
        <f t="shared" ca="1" si="690"/>
        <v>1.887741725094225E-4</v>
      </c>
      <c r="CW395" s="240">
        <f t="shared" ca="1" si="691"/>
        <v>1.1822536522839606E-3</v>
      </c>
      <c r="CX395" s="240">
        <f t="shared" ca="1" si="692"/>
        <v>1.3991318816743469E-3</v>
      </c>
      <c r="CY395" s="240">
        <f t="shared" ca="1" si="693"/>
        <v>6.9694543601678542E-4</v>
      </c>
      <c r="CZ395" s="240">
        <f t="shared" ca="1" si="694"/>
        <v>-4.6305198448069024E-4</v>
      </c>
      <c r="DA395" s="240">
        <f t="shared" ca="1" si="695"/>
        <v>-1.3188788494921638E-3</v>
      </c>
      <c r="DB395" s="240">
        <f t="shared" ca="1" si="696"/>
        <v>-1.3083578189888962E-3</v>
      </c>
      <c r="DC395" s="240">
        <f t="shared" ca="1" si="697"/>
        <v>-4.3839996948004671E-4</v>
      </c>
      <c r="DD395" s="240">
        <f t="shared" ca="1" si="698"/>
        <v>7.1953496837091034E-4</v>
      </c>
      <c r="DE395" s="240">
        <f t="shared" ca="1" si="699"/>
        <v>1.4048202721501657E-3</v>
      </c>
      <c r="DF395" s="240">
        <f t="shared" ca="1" si="700"/>
        <v>1.1673042990552229E-3</v>
      </c>
      <c r="DG395" s="240">
        <f t="shared" ca="1" si="701"/>
        <v>1.6300703797374384E-4</v>
      </c>
      <c r="DH395" s="240">
        <f t="shared" ca="1" si="702"/>
        <v>-9.4836662694651214E-4</v>
      </c>
      <c r="DI395" s="240">
        <f t="shared" ca="1" si="703"/>
        <v>-1.436775239581724E-3</v>
      </c>
      <c r="DJ395" s="240">
        <f t="shared" ca="1" si="704"/>
        <v>-9.8139192954065178E-4</v>
      </c>
      <c r="DK395" s="240">
        <f t="shared" ca="1" si="705"/>
        <v>1.186501625864898E-4</v>
      </c>
      <c r="DL395" s="240">
        <f t="shared" ca="1" si="706"/>
        <v>1.1407530878986749E-3</v>
      </c>
      <c r="DM395" s="240">
        <f t="shared" ca="1" si="707"/>
        <v>1.4135157403089924E-3</v>
      </c>
      <c r="DN395" s="240">
        <f t="shared" ca="1" si="708"/>
        <v>7.5776521854475259E-4</v>
      </c>
      <c r="DO395" s="240">
        <f t="shared" ca="1" si="709"/>
        <v>-3.9574770393832208E-4</v>
      </c>
      <c r="DP395" s="240">
        <f t="shared" ca="1" si="710"/>
        <v>-1.2893010474245958E-3</v>
      </c>
      <c r="DQ395" s="240">
        <f t="shared" ca="1" si="711"/>
        <v>-1.335935623844948E-3</v>
      </c>
      <c r="DR395" s="240">
        <f t="shared" ca="1" si="712"/>
        <v>-5.0501801515982509E-4</v>
      </c>
      <c r="DS395" s="240">
        <f t="shared" ca="1" si="713"/>
        <v>6.5763688296565433E-4</v>
      </c>
      <c r="DT395" s="240">
        <f t="shared" ca="1" si="714"/>
        <v>1.3883018907463543E-3</v>
      </c>
      <c r="DU395" s="240">
        <f t="shared" ca="1" si="715"/>
        <v>1.2070162505578629E-3</v>
      </c>
      <c r="DV395" s="240">
        <f t="shared" ca="1" si="716"/>
        <v>2.3286325266967217E-4</v>
      </c>
      <c r="DW395" s="240">
        <f t="shared" ca="1" si="717"/>
        <v>-8.9425344538763044E-4</v>
      </c>
      <c r="DX395" s="240">
        <f t="shared" ca="1" si="718"/>
        <v>-1.4339510709753937E-3</v>
      </c>
      <c r="DY395" s="240">
        <f t="shared" ca="1" si="719"/>
        <v>-1.0317119196643601E-3</v>
      </c>
      <c r="DZ395" s="240">
        <f t="shared" ca="1" si="720"/>
        <v>4.8240314029379661E-5</v>
      </c>
      <c r="EA395" s="240">
        <f t="shared" ca="1" si="721"/>
        <v>1.0965043494064843E-3</v>
      </c>
      <c r="EB395" s="240">
        <f t="shared" ca="1" si="722"/>
        <v>1.4244943157158763E-3</v>
      </c>
      <c r="EC395" s="240">
        <f t="shared" ca="1" si="723"/>
        <v>8.167594782888686E-4</v>
      </c>
      <c r="ED395" s="240">
        <f t="shared" ca="1" si="724"/>
        <v>-3.2749003251374213E-4</v>
      </c>
      <c r="EE395" s="240">
        <f t="shared" ca="1" si="725"/>
        <v>-1.256617206204357E-3</v>
      </c>
      <c r="EF395" s="240">
        <f t="shared" ca="1" si="726"/>
        <v>-1.3602950427690096E-3</v>
      </c>
      <c r="EG395" s="240">
        <f t="shared" ca="1" si="727"/>
        <v>-5.7041942820672926E-4</v>
      </c>
      <c r="EH395" s="240">
        <f t="shared" ca="1" si="728"/>
        <v>5.9415449270712808E-4</v>
      </c>
      <c r="EI395" s="240">
        <f t="shared" ca="1" si="729"/>
        <v>1.3684389684868459E-3</v>
      </c>
      <c r="EJ395" s="240">
        <f t="shared" ca="1" si="730"/>
        <v>1.2438203941907832E-3</v>
      </c>
      <c r="EK395" s="240">
        <f t="shared" ca="1" si="731"/>
        <v>3.0215847939348722E-4</v>
      </c>
      <c r="EL395" s="240">
        <f t="shared" ca="1" si="732"/>
        <v>-8.3798592895147506E-4</v>
      </c>
      <c r="EM395" s="240">
        <f t="shared" ca="1" si="733"/>
        <v>-1.4276723886398027E-3</v>
      </c>
      <c r="EN395" s="240">
        <f t="shared" ca="1" si="734"/>
        <v>-1.0795464254063207E-3</v>
      </c>
      <c r="EO395" s="240">
        <f t="shared" ca="1" si="735"/>
        <v>-2.2285749669600033E-5</v>
      </c>
      <c r="EP395" s="240">
        <f t="shared" ca="1" si="736"/>
        <v>1.0496140358941227E-3</v>
      </c>
      <c r="EQ395" s="240">
        <f t="shared" ca="1" si="737"/>
        <v>1.4320411595452321E-3</v>
      </c>
      <c r="ER395" s="240">
        <f t="shared" ca="1" si="738"/>
        <v>8.7378609291008879E-4</v>
      </c>
      <c r="ES395" s="240">
        <f t="shared" ca="1" si="739"/>
        <v>-2.5844340891609729E-4</v>
      </c>
      <c r="ET395" s="240">
        <f t="shared" ca="1" si="740"/>
        <v>-1.220906064067694E-3</v>
      </c>
      <c r="EU395" s="240">
        <f t="shared" ca="1" si="741"/>
        <v>-1.381377391787273E-3</v>
      </c>
      <c r="EV395" s="240">
        <f t="shared" ca="1" si="742"/>
        <v>-6.3444665088822373E-4</v>
      </c>
      <c r="EW395" s="240">
        <f t="shared" ca="1" si="743"/>
        <v>5.2924073223390203E-4</v>
      </c>
      <c r="EX395" s="240">
        <f t="shared" ca="1" si="744"/>
        <v>1.3452793568911616E-3</v>
      </c>
      <c r="EY395" s="240">
        <f t="shared" ca="1" si="745"/>
        <v>1.2776280655482977E-3</v>
      </c>
      <c r="EZ395" s="240">
        <f t="shared" ca="1" si="746"/>
        <v>3.7072577987450625E-4</v>
      </c>
      <c r="FA395" s="240">
        <f t="shared" ca="1" si="747"/>
        <v>-7.7969963101356065E-4</v>
      </c>
      <c r="FB395" s="240">
        <f t="shared" ca="1" si="748"/>
        <v>-1.4179543184706486E-3</v>
      </c>
      <c r="FC395" s="240">
        <f t="shared" ca="1" si="749"/>
        <v>-1.1247802092523643E-3</v>
      </c>
      <c r="FD395" s="240">
        <f t="shared" ca="1" si="750"/>
        <v>-9.2758125045604265E-5</v>
      </c>
      <c r="FE395" s="240">
        <f t="shared" ca="1" si="751"/>
        <v>1.0001951102339747E-3</v>
      </c>
      <c r="FF395" s="240">
        <f t="shared" ca="1" si="752"/>
        <v>1.4361380907892535E-3</v>
      </c>
      <c r="FG395" s="240">
        <f t="shared" ca="1" si="753"/>
        <v>9.2870768029886691E-4</v>
      </c>
      <c r="FH395" s="240">
        <f t="shared" ca="1" si="754"/>
        <v>-1.8877417250940439E-4</v>
      </c>
      <c r="FI395" s="240">
        <f t="shared" ca="1" si="755"/>
        <v>-1.1822536522839502E-3</v>
      </c>
      <c r="FJ395" s="240">
        <f t="shared" ca="1" si="756"/>
        <v>-1.399131881674351E-3</v>
      </c>
      <c r="FK395" s="240">
        <f t="shared" ca="1" si="757"/>
        <v>-6.9694543601678358E-4</v>
      </c>
      <c r="FL395" s="240">
        <f t="shared" ca="1" si="758"/>
        <v>4.6305198448069219E-4</v>
      </c>
      <c r="FM395" s="240">
        <f t="shared" ca="1" si="759"/>
        <v>1.3188788494921649E-3</v>
      </c>
      <c r="FN395" s="240">
        <f t="shared" ca="1" si="760"/>
        <v>1.3083578189888954E-3</v>
      </c>
      <c r="FO395" s="240">
        <f t="shared" ca="1" si="761"/>
        <v>4.3839996948004476E-4</v>
      </c>
      <c r="FP395" s="240">
        <f t="shared" ca="1" si="762"/>
        <v>-7.1953496837092997E-4</v>
      </c>
      <c r="FQ395" s="240">
        <f t="shared" ca="1" si="763"/>
        <v>-1.4048202721501702E-3</v>
      </c>
      <c r="FR395" s="240">
        <f t="shared" ca="1" si="764"/>
        <v>-1.1673042990552097E-3</v>
      </c>
      <c r="FS395" s="240">
        <f t="shared" ca="1" si="765"/>
        <v>-1.63007037973762E-4</v>
      </c>
      <c r="FT395" s="240">
        <f t="shared" ca="1" si="766"/>
        <v>9.4836662694649837E-4</v>
      </c>
      <c r="FU395" s="240">
        <f t="shared" ca="1" si="767"/>
        <v>1.4367752395817238E-3</v>
      </c>
      <c r="FV395" s="240">
        <f t="shared" ca="1" si="768"/>
        <v>9.8139192954065026E-4</v>
      </c>
      <c r="FW395" s="240">
        <f t="shared" ca="1" si="769"/>
        <v>-1.1865016258649189E-4</v>
      </c>
      <c r="FX395" s="240">
        <f t="shared" ca="1" si="770"/>
        <v>-1.1407530878986764E-3</v>
      </c>
      <c r="FY395" s="240">
        <f t="shared" ca="1" si="771"/>
        <v>-1.413515740308992E-3</v>
      </c>
      <c r="FZ395" s="240">
        <f t="shared" ca="1" si="772"/>
        <v>-7.5776521854475074E-4</v>
      </c>
      <c r="GA395" s="240">
        <f t="shared" ca="1" si="773"/>
        <v>3.9574770393832414E-4</v>
      </c>
      <c r="GB395" s="240">
        <f t="shared" ca="1" si="774"/>
        <v>1.2893010474246058E-3</v>
      </c>
      <c r="GC395" s="240">
        <f t="shared" ca="1" si="775"/>
        <v>1.3359356238449398E-3</v>
      </c>
      <c r="GD395" s="240">
        <f t="shared" ca="1" si="776"/>
        <v>5.0501801515980406E-4</v>
      </c>
      <c r="GE395" s="240">
        <f t="shared" ca="1" si="777"/>
        <v>-6.5763688296563807E-4</v>
      </c>
      <c r="GF395" s="240">
        <f t="shared" ca="1" si="778"/>
        <v>-1.3883018907463495E-3</v>
      </c>
      <c r="GG395" s="240">
        <f t="shared" ca="1" si="779"/>
        <v>-1.2070162505578728E-3</v>
      </c>
      <c r="GH395" s="240">
        <f t="shared" ca="1" si="780"/>
        <v>-2.3286325266967005E-4</v>
      </c>
      <c r="GI395" s="240">
        <f t="shared" ca="1" si="781"/>
        <v>8.9425344538763218E-4</v>
      </c>
      <c r="GJ395" s="240">
        <f t="shared" ca="1" si="782"/>
        <v>1.4339510709753937E-3</v>
      </c>
      <c r="GK395" s="240">
        <f t="shared" ca="1" si="783"/>
        <v>1.0317119196643588E-3</v>
      </c>
      <c r="GL395" s="240">
        <f t="shared" ca="1" si="784"/>
        <v>-4.8240314029381775E-5</v>
      </c>
      <c r="GM395" s="240">
        <f t="shared" ca="1" si="785"/>
        <v>-1.0965043494064858E-3</v>
      </c>
      <c r="GN395" s="240">
        <f t="shared" ca="1" si="786"/>
        <v>-1.4244943157158733E-3</v>
      </c>
      <c r="GO395" s="240">
        <f t="shared" ca="1" si="787"/>
        <v>-8.1675947828884995E-4</v>
      </c>
      <c r="GP395" s="240">
        <f t="shared" ca="1" si="788"/>
        <v>3.2749003251376408E-4</v>
      </c>
      <c r="GQ395" s="240">
        <f t="shared" ca="1" si="789"/>
        <v>1.2566172062043479E-3</v>
      </c>
      <c r="GR395" s="240">
        <f t="shared" ca="1" si="790"/>
        <v>1.3602950427690154E-3</v>
      </c>
      <c r="GS395" s="240">
        <f t="shared" ca="1" si="791"/>
        <v>5.7041942820672731E-4</v>
      </c>
      <c r="GT395" s="240">
        <f t="shared" ca="1" si="792"/>
        <v>-5.9415449270713004E-4</v>
      </c>
      <c r="GU395" s="240">
        <f t="shared" ca="1" si="793"/>
        <v>-1.3684389684868465E-3</v>
      </c>
      <c r="GV395" s="240">
        <f t="shared" ca="1" si="794"/>
        <v>-1.2438203941907821E-3</v>
      </c>
      <c r="GW395" s="240">
        <f t="shared" ca="1" si="795"/>
        <v>-3.0215847939348505E-4</v>
      </c>
      <c r="GX395" s="240">
        <f t="shared" ca="1" si="796"/>
        <v>8.379859289514768E-4</v>
      </c>
      <c r="GY395" s="240">
        <f t="shared" ca="1" si="797"/>
        <v>1.4276723886398053E-3</v>
      </c>
      <c r="GZ395" s="240">
        <f t="shared" ca="1" si="798"/>
        <v>1.0795464254063059E-3</v>
      </c>
      <c r="HA395" s="240">
        <f t="shared" ca="1" si="799"/>
        <v>2.2285749669577535E-5</v>
      </c>
      <c r="HB395" s="240">
        <f t="shared" ca="1" si="800"/>
        <v>-1.0496140358941103E-3</v>
      </c>
      <c r="HC395" s="240">
        <f t="shared" ca="1" si="801"/>
        <v>-1.4320411595452336E-3</v>
      </c>
      <c r="HD395" s="240">
        <f t="shared" ca="1" si="802"/>
        <v>-8.7378609291010353E-4</v>
      </c>
      <c r="HE395" s="240">
        <f t="shared" ca="1" si="803"/>
        <v>2.5844340891609935E-4</v>
      </c>
      <c r="HF395" s="240">
        <f t="shared" ca="1" si="804"/>
        <v>1.2209060640676951E-3</v>
      </c>
      <c r="HG395" s="240">
        <f t="shared" ca="1" si="805"/>
        <v>1.3813773917872726E-3</v>
      </c>
      <c r="HH395" s="240">
        <f t="shared" ca="1" si="806"/>
        <v>6.3444665088822189E-4</v>
      </c>
      <c r="HI395" s="240">
        <f t="shared" ca="1" si="807"/>
        <v>-5.2924073223390398E-4</v>
      </c>
      <c r="HJ395" s="240">
        <f t="shared" ca="1" si="808"/>
        <v>-1.3452793568911622E-3</v>
      </c>
      <c r="HK395" s="240">
        <f t="shared" ca="1" si="809"/>
        <v>-1.2776280655482876E-3</v>
      </c>
      <c r="HL395" s="240">
        <f t="shared" ca="1" si="810"/>
        <v>-3.7072577987448452E-4</v>
      </c>
      <c r="HM395" s="240">
        <f t="shared" ca="1" si="811"/>
        <v>7.7969963101357951E-4</v>
      </c>
      <c r="HN395" s="240">
        <f t="shared" ca="1" si="812"/>
        <v>1.4179543184706456E-3</v>
      </c>
      <c r="HO395" s="240">
        <f t="shared" ca="1" si="813"/>
        <v>1.124780209252376E-3</v>
      </c>
      <c r="HP395" s="240">
        <f t="shared" ca="1" si="814"/>
        <v>9.2758125045622425E-5</v>
      </c>
      <c r="HQ395" s="240">
        <f t="shared" ca="1" si="815"/>
        <v>-1.0001951102339617E-3</v>
      </c>
      <c r="HR395" s="240">
        <f t="shared" ca="1" si="816"/>
        <v>-1.4361380907892542E-3</v>
      </c>
      <c r="HS395" s="240">
        <f t="shared" ca="1" si="817"/>
        <v>-9.28707680298881E-4</v>
      </c>
      <c r="HT395" s="240">
        <f t="shared" ca="1" si="818"/>
        <v>1.887741725094267E-4</v>
      </c>
      <c r="HU395" s="240">
        <f t="shared" ca="1" si="819"/>
        <v>1.182253652283963E-3</v>
      </c>
      <c r="HV395" s="240">
        <f t="shared" ca="1" si="820"/>
        <v>1.3991318816743458E-3</v>
      </c>
      <c r="HW395" s="240">
        <f t="shared" ca="1" si="821"/>
        <v>6.9694543601676374E-4</v>
      </c>
      <c r="HX395" s="240">
        <f t="shared" ca="1" si="822"/>
        <v>-4.6305198448071355E-4</v>
      </c>
      <c r="HY395" s="240">
        <f t="shared" ca="1" si="823"/>
        <v>-1.3188788494921575E-3</v>
      </c>
      <c r="HZ395" s="240">
        <f t="shared" ca="1" si="824"/>
        <v>-1.308357818988903E-3</v>
      </c>
      <c r="IA395" s="240">
        <f t="shared" ca="1" si="825"/>
        <v>-4.3839996948006205E-4</v>
      </c>
      <c r="IB395" s="240">
        <f t="shared" ca="1" si="826"/>
        <v>7.1953496837091403E-4</v>
      </c>
      <c r="IC395" s="240">
        <f t="shared" ca="1" si="827"/>
        <v>1.4048202721501665E-3</v>
      </c>
      <c r="ID395" s="240">
        <f t="shared" ca="1" si="828"/>
        <v>1.1673042990552203E-3</v>
      </c>
      <c r="IE395" s="240">
        <f t="shared" ca="1" si="829"/>
        <v>6.3125324763047366E-4</v>
      </c>
      <c r="IF395" s="240">
        <f t="shared" ca="1" si="830"/>
        <v>-9.4836662694651529E-4</v>
      </c>
      <c r="IG395" s="240">
        <f t="shared" ca="1" si="831"/>
        <v>-1.4367752395817242E-3</v>
      </c>
      <c r="IH395" s="240">
        <f t="shared" ca="1" si="832"/>
        <v>-9.8139192954063378E-4</v>
      </c>
      <c r="II395" s="240">
        <f t="shared" ca="1" si="833"/>
        <v>1.1865016258651436E-4</v>
      </c>
      <c r="IJ395" s="240">
        <f t="shared" ca="1" si="834"/>
        <v>1.1407530878986901E-3</v>
      </c>
      <c r="IK395" s="240">
        <f t="shared" ca="1" si="835"/>
        <v>1.4135157403089953E-3</v>
      </c>
      <c r="IL395" s="240">
        <f t="shared" ca="1" si="836"/>
        <v>7.5776521854476625E-4</v>
      </c>
      <c r="IM395" s="240">
        <f t="shared" ca="1" si="837"/>
        <v>-3.9574770393830658E-4</v>
      </c>
      <c r="IN395" s="240">
        <f t="shared" ca="1" si="838"/>
        <v>-1.2893010474245975E-3</v>
      </c>
      <c r="IO395" s="240">
        <f t="shared" ca="1" si="839"/>
        <v>-1.3359356238449465E-3</v>
      </c>
      <c r="IP395" s="240">
        <f t="shared" ca="1" si="840"/>
        <v>-5.0501801515982097E-4</v>
      </c>
      <c r="IQ395" s="240">
        <f t="shared" ca="1" si="841"/>
        <v>6.5763688296565813E-4</v>
      </c>
      <c r="IR395" s="240">
        <f t="shared" ca="1" si="842"/>
        <v>1.3883018907463554E-3</v>
      </c>
      <c r="IS395" s="240">
        <f t="shared" ca="1" si="843"/>
        <v>1.2070162505578607E-3</v>
      </c>
      <c r="IT395" s="240">
        <f t="shared" ca="1" si="844"/>
        <v>2.3286325266964783E-4</v>
      </c>
      <c r="IU395" s="240">
        <f t="shared" ca="1" si="845"/>
        <v>-8.9425344538764974E-4</v>
      </c>
      <c r="IV395" s="240">
        <f t="shared" ca="1" si="846"/>
        <v>-1.4339510709753952E-3</v>
      </c>
      <c r="IW395" s="240">
        <f t="shared" ca="1" si="847"/>
        <v>-1.0317119196643716E-3</v>
      </c>
      <c r="IX395" s="240">
        <f t="shared" ca="1" si="848"/>
        <v>4.8240314029363506E-5</v>
      </c>
      <c r="IY395" s="240">
        <f t="shared" ca="1" si="849"/>
        <v>1.0965043494064741E-3</v>
      </c>
      <c r="IZ395" s="240">
        <f t="shared" ca="1" si="850"/>
        <v>1.4244943157158756E-3</v>
      </c>
      <c r="JA395" s="240">
        <f t="shared" ca="1" si="851"/>
        <v>8.1675947828886502E-4</v>
      </c>
      <c r="JB395" s="240">
        <f t="shared" ca="1" si="852"/>
        <v>-3.2749003251374625E-4</v>
      </c>
    </row>
    <row r="396" spans="2:262">
      <c r="B396" s="248">
        <v>35</v>
      </c>
      <c r="C396" s="247">
        <f t="shared" si="853"/>
        <v>6.8359375000000028E-4</v>
      </c>
      <c r="D396" s="244">
        <f t="shared" ca="1" si="597"/>
        <v>80.167974805153833</v>
      </c>
      <c r="E396" s="243">
        <f ca="1">AO361</f>
        <v>0.16797480515382662</v>
      </c>
      <c r="F396" s="242">
        <v>35</v>
      </c>
      <c r="G396" s="240">
        <f t="shared" ca="1" si="854"/>
        <v>-6.2979022640872037E-3</v>
      </c>
      <c r="H396" s="240">
        <f t="shared" ca="1" si="598"/>
        <v>-6.6705326928891617E-3</v>
      </c>
      <c r="I396" s="240">
        <f t="shared" ca="1" si="599"/>
        <v>-2.4161193419738464E-3</v>
      </c>
      <c r="J396" s="240">
        <f t="shared" ca="1" si="600"/>
        <v>3.5142456138638274E-3</v>
      </c>
      <c r="K396" s="240">
        <f t="shared" ca="1" si="601"/>
        <v>7.0069389388644019E-3</v>
      </c>
      <c r="L396" s="240">
        <f t="shared" ca="1" si="602"/>
        <v>5.6392388403393341E-3</v>
      </c>
      <c r="M396" s="240">
        <f t="shared" ca="1" si="603"/>
        <v>3.5985639201520305E-4</v>
      </c>
      <c r="N396" s="240">
        <f t="shared" ca="1" si="604"/>
        <v>-5.1691419950840155E-3</v>
      </c>
      <c r="O396" s="240">
        <f t="shared" ca="1" si="605"/>
        <v>-7.112542737136773E-3</v>
      </c>
      <c r="P396" s="240">
        <f t="shared" ca="1" si="606"/>
        <v>-4.1222975254077135E-3</v>
      </c>
      <c r="Q396" s="240">
        <f t="shared" ca="1" si="607"/>
        <v>1.7273971487930212E-3</v>
      </c>
      <c r="R396" s="240">
        <f t="shared" ca="1" si="608"/>
        <v>6.3788753385824919E-3</v>
      </c>
      <c r="S396" s="240">
        <f t="shared" ca="1" si="609"/>
        <v>6.6056191307062922E-3</v>
      </c>
      <c r="T396" s="240">
        <f t="shared" ca="1" si="610"/>
        <v>2.2503467155640805E-3</v>
      </c>
      <c r="U396" s="241">
        <f t="shared" ca="1" si="611"/>
        <v>-3.665888407032923E-3</v>
      </c>
      <c r="V396" s="240">
        <f t="shared" ca="1" si="612"/>
        <v>-7.0392642211100538E-3</v>
      </c>
      <c r="W396" s="240">
        <f t="shared" ca="1" si="613"/>
        <v>-5.5298240401775948E-3</v>
      </c>
      <c r="X396" s="240">
        <f t="shared" ca="1" si="614"/>
        <v>-1.845975576038265E-4</v>
      </c>
      <c r="Y396" s="240">
        <f t="shared" ca="1" si="615"/>
        <v>5.2886758171727727E-3</v>
      </c>
      <c r="Z396" s="240">
        <f t="shared" ca="1" si="616"/>
        <v>7.0934363955310747E-3</v>
      </c>
      <c r="AA396" s="240">
        <f t="shared" ca="1" si="617"/>
        <v>3.9778042163888735E-3</v>
      </c>
      <c r="AB396" s="240">
        <f t="shared" ca="1" si="618"/>
        <v>-1.8970490180665769E-3</v>
      </c>
      <c r="AC396" s="240">
        <f t="shared" ca="1" si="619"/>
        <v>-6.4560060170953245E-3</v>
      </c>
      <c r="AD396" s="240">
        <f t="shared" ca="1" si="620"/>
        <v>-6.5367265905590926E-3</v>
      </c>
      <c r="AE396" s="240">
        <f t="shared" ca="1" si="621"/>
        <v>-2.0832185644387466E-3</v>
      </c>
      <c r="AF396" s="240">
        <f t="shared" ca="1" si="622"/>
        <v>3.8153230061020241E-3</v>
      </c>
      <c r="AG396" s="240">
        <f t="shared" ca="1" si="623"/>
        <v>7.0673493138039521E-3</v>
      </c>
      <c r="AH396" s="240">
        <f t="shared" ca="1" si="624"/>
        <v>5.4170782807874832E-3</v>
      </c>
      <c r="AI396" s="240">
        <f t="shared" ca="1" si="625"/>
        <v>9.2275285262964028E-6</v>
      </c>
      <c r="AJ396" s="240">
        <f t="shared" ca="1" si="626"/>
        <v>-5.4050239387055839E-3</v>
      </c>
      <c r="AK396" s="240">
        <f t="shared" ca="1" si="627"/>
        <v>-7.07005723308138E-3</v>
      </c>
      <c r="AL396" s="240">
        <f t="shared" ca="1" si="628"/>
        <v>-3.8309148268497726E-3</v>
      </c>
      <c r="AM396" s="240">
        <f t="shared" ca="1" si="629"/>
        <v>2.0655581759469058E-3</v>
      </c>
      <c r="AN396" s="240">
        <f t="shared" ca="1" si="630"/>
        <v>6.5292478389890737E-3</v>
      </c>
      <c r="AO396" s="240">
        <f t="shared" ca="1" si="631"/>
        <v>6.463896570737696E-3</v>
      </c>
      <c r="AP396" s="240">
        <f t="shared" ca="1" si="632"/>
        <v>1.9148355603467553E-3</v>
      </c>
      <c r="AQ396" s="240">
        <f t="shared" ca="1" si="633"/>
        <v>-3.9624593972563552E-3</v>
      </c>
      <c r="AR396" s="240">
        <f t="shared" ca="1" si="634"/>
        <v>-7.0911772995364301E-3</v>
      </c>
      <c r="AS396" s="240">
        <f t="shared" ca="1" si="635"/>
        <v>-5.3010694759986375E-3</v>
      </c>
      <c r="AT396" s="240">
        <f t="shared" ca="1" si="636"/>
        <v>1.6614805886937842E-4</v>
      </c>
      <c r="AU396" s="240">
        <f t="shared" ca="1" si="637"/>
        <v>5.5181162759245965E-3</v>
      </c>
      <c r="AV396" s="240">
        <f t="shared" ca="1" si="638"/>
        <v>7.0424193325209399E-3</v>
      </c>
      <c r="AW396" s="240">
        <f t="shared" ca="1" si="639"/>
        <v>3.6817178374661079E-3</v>
      </c>
      <c r="AX396" s="240">
        <f t="shared" ca="1" si="640"/>
        <v>-2.2328231188181911E-3</v>
      </c>
      <c r="AY396" s="240">
        <f t="shared" ca="1" si="641"/>
        <v>-6.5985566861289273E-3</v>
      </c>
      <c r="AZ396" s="240">
        <f t="shared" ca="1" si="642"/>
        <v>-6.387172941322748E-3</v>
      </c>
      <c r="BA396" s="240">
        <f t="shared" ca="1" si="643"/>
        <v>-1.7452991309135242E-3</v>
      </c>
      <c r="BB396" s="240">
        <f t="shared" ca="1" si="644"/>
        <v>4.1072089510356992E-3</v>
      </c>
      <c r="BC396" s="240">
        <f t="shared" ca="1" si="645"/>
        <v>7.1107338252198622E-3</v>
      </c>
      <c r="BD396" s="240">
        <f t="shared" ca="1" si="646"/>
        <v>5.1818675051772053E-3</v>
      </c>
      <c r="BE396" s="240">
        <f t="shared" ca="1" si="647"/>
        <v>-3.4142356488706615E-4</v>
      </c>
      <c r="BF396" s="240">
        <f t="shared" ca="1" si="648"/>
        <v>-5.6278847062346338E-3</v>
      </c>
      <c r="BG396" s="240">
        <f t="shared" ca="1" si="649"/>
        <v>-7.0105393418876142E-3</v>
      </c>
      <c r="BH396" s="240">
        <f t="shared" ca="1" si="650"/>
        <v>-3.5303031189254522E-3</v>
      </c>
      <c r="BI396" s="240">
        <f t="shared" ca="1" si="651"/>
        <v>2.3987430925333582E-3</v>
      </c>
      <c r="BJ396" s="240">
        <f t="shared" ca="1" si="652"/>
        <v>6.6638908094569741E-3</v>
      </c>
      <c r="BK396" s="240">
        <f t="shared" ca="1" si="653"/>
        <v>6.3066019177597278E-3</v>
      </c>
      <c r="BL396" s="240">
        <f t="shared" ca="1" si="654"/>
        <v>1.5747113985447694E-3</v>
      </c>
      <c r="BM396" s="240">
        <f t="shared" ca="1" si="655"/>
        <v>-4.2494844757213534E-3</v>
      </c>
      <c r="BN396" s="240">
        <f t="shared" ca="1" si="656"/>
        <v>-7.1260071107344461E-3</v>
      </c>
      <c r="BO396" s="240">
        <f t="shared" ca="1" si="657"/>
        <v>-5.0595441711331615E-3</v>
      </c>
      <c r="BP396" s="240">
        <f t="shared" ca="1" si="658"/>
        <v>5.1649341011591587E-4</v>
      </c>
      <c r="BQ396" s="240">
        <f t="shared" ca="1" si="659"/>
        <v>5.7342631092377992E-3</v>
      </c>
      <c r="BR396" s="240">
        <f t="shared" ca="1" si="660"/>
        <v>6.9744364644956864E-3</v>
      </c>
      <c r="BS396" s="240">
        <f t="shared" ca="1" si="661"/>
        <v>3.3767618777924922E-3</v>
      </c>
      <c r="BT396" s="240">
        <f t="shared" ca="1" si="662"/>
        <v>-2.5632181531044127E-3</v>
      </c>
      <c r="BU396" s="240">
        <f t="shared" ca="1" si="663"/>
        <v>-6.7252108541403311E-3</v>
      </c>
      <c r="BV396" s="240">
        <f t="shared" ca="1" si="664"/>
        <v>-6.2222320330204833E-3</v>
      </c>
      <c r="BW396" s="240">
        <f t="shared" ca="1" si="665"/>
        <v>-1.4031751189117825E-3</v>
      </c>
      <c r="BX396" s="240">
        <f t="shared" ca="1" si="666"/>
        <v>4.389200269857293E-3</v>
      </c>
      <c r="BY396" s="240">
        <f t="shared" ca="1" si="667"/>
        <v>7.1369879560240915E-3</v>
      </c>
      <c r="BZ396" s="240">
        <f t="shared" ca="1" si="668"/>
        <v>4.9341731568689684E-3</v>
      </c>
      <c r="CA396" s="240">
        <f t="shared" ca="1" si="669"/>
        <v>-6.9125213902749422E-4</v>
      </c>
      <c r="CB396" s="240">
        <f t="shared" ca="1" si="670"/>
        <v>-5.8371874065618699E-3</v>
      </c>
      <c r="CC396" s="240">
        <f t="shared" ca="1" si="671"/>
        <v>-6.9341324473685241E-3</v>
      </c>
      <c r="CD396" s="240">
        <f t="shared" ca="1" si="672"/>
        <v>-3.2211866015695633E-3</v>
      </c>
      <c r="CE396" s="240">
        <f t="shared" ca="1" si="673"/>
        <v>2.7261492269048423E-3</v>
      </c>
      <c r="CF396" s="240">
        <f t="shared" ca="1" si="674"/>
        <v>6.7824798832769847E-3</v>
      </c>
      <c r="CG396" s="240">
        <f t="shared" ca="1" si="675"/>
        <v>6.1341141083687632E-3</v>
      </c>
      <c r="CH396" s="240">
        <f t="shared" ca="1" si="676"/>
        <v>1.230793619055261E-3</v>
      </c>
      <c r="CI396" s="240">
        <f t="shared" ca="1" si="677"/>
        <v>-4.5262721738734404E-3</v>
      </c>
      <c r="CJ396" s="240">
        <f t="shared" ca="1" si="678"/>
        <v>-7.1436697466381984E-3</v>
      </c>
      <c r="CK396" s="240">
        <f t="shared" ca="1" si="679"/>
        <v>-4.8058299811956969E-3</v>
      </c>
      <c r="CL396" s="240">
        <f t="shared" ca="1" si="680"/>
        <v>8.6559448349805433E-4</v>
      </c>
      <c r="CM396" s="240">
        <f t="shared" ca="1" si="681"/>
        <v>5.9365956004586952E-3</v>
      </c>
      <c r="CN396" s="240">
        <f t="shared" ca="1" si="682"/>
        <v>6.8896515681389795E-3</v>
      </c>
      <c r="CO396" s="240">
        <f t="shared" ca="1" si="683"/>
        <v>3.0636710029858186E-3</v>
      </c>
      <c r="CP396" s="240">
        <f t="shared" ca="1" si="684"/>
        <v>-2.887438170348317E-3</v>
      </c>
      <c r="CQ396" s="240">
        <f t="shared" ca="1" si="685"/>
        <v>-6.8356634001452117E-3</v>
      </c>
      <c r="CR396" s="240">
        <f t="shared" ca="1" si="686"/>
        <v>-6.0423012227474888E-3</v>
      </c>
      <c r="CS396" s="240">
        <f t="shared" ca="1" si="687"/>
        <v>-1.0576707351449579E-3</v>
      </c>
      <c r="CT396" s="240">
        <f t="shared" ca="1" si="688"/>
        <v>4.6606176207802637E-3</v>
      </c>
      <c r="CU396" s="240">
        <f t="shared" ca="1" si="689"/>
        <v>7.1460484577159453E-3</v>
      </c>
      <c r="CV396" s="240">
        <f t="shared" ca="1" si="690"/>
        <v>4.6745919532433112E-3</v>
      </c>
      <c r="CW396" s="240">
        <f t="shared" ca="1" si="691"/>
        <v>-1.0394154262184179E-3</v>
      </c>
      <c r="CX396" s="240">
        <f t="shared" ca="1" si="692"/>
        <v>-6.0324278111494947E-3</v>
      </c>
      <c r="CY396" s="240">
        <f t="shared" ca="1" si="693"/>
        <v>-6.8410206204254538E-3</v>
      </c>
      <c r="CZ396" s="240">
        <f t="shared" ca="1" si="694"/>
        <v>-2.9043099635479141E-3</v>
      </c>
      <c r="DA396" s="240">
        <f t="shared" ca="1" si="695"/>
        <v>3.0469878290062423E-3</v>
      </c>
      <c r="DB396" s="240">
        <f t="shared" ca="1" si="696"/>
        <v>6.8847293689831106E-3</v>
      </c>
      <c r="DC396" s="240">
        <f t="shared" ca="1" si="697"/>
        <v>5.9468486808058251E-3</v>
      </c>
      <c r="DD396" s="240">
        <f t="shared" ca="1" si="698"/>
        <v>8.8391074993265993E-4</v>
      </c>
      <c r="DE396" s="240">
        <f t="shared" ca="1" si="699"/>
        <v>-4.7921556859040473E-3</v>
      </c>
      <c r="DF396" s="240">
        <f t="shared" ca="1" si="700"/>
        <v>-7.144122656410728E-3</v>
      </c>
      <c r="DG396" s="240">
        <f t="shared" ca="1" si="701"/>
        <v>-4.5405381258925431E-3</v>
      </c>
      <c r="DH396" s="240">
        <f t="shared" ca="1" si="702"/>
        <v>1.2126102639522739E-3</v>
      </c>
      <c r="DI396" s="240">
        <f t="shared" ca="1" si="703"/>
        <v>6.1246263128938074E-3</v>
      </c>
      <c r="DJ396" s="240">
        <f t="shared" ca="1" si="704"/>
        <v>6.7882688976924213E-3</v>
      </c>
      <c r="DK396" s="240">
        <f t="shared" ca="1" si="705"/>
        <v>2.7431994763871129E-3</v>
      </c>
      <c r="DL396" s="240">
        <f t="shared" ca="1" si="706"/>
        <v>-3.2047020961301874E-3</v>
      </c>
      <c r="DM396" s="240">
        <f t="shared" ca="1" si="707"/>
        <v>-6.9296482342857462E-3</v>
      </c>
      <c r="DN396" s="240">
        <f t="shared" ca="1" si="708"/>
        <v>-5.8478139795858407E-3</v>
      </c>
      <c r="DO396" s="240">
        <f t="shared" ca="1" si="709"/>
        <v>-7.0961832993615454E-4</v>
      </c>
      <c r="DP396" s="240">
        <f t="shared" ca="1" si="710"/>
        <v>4.9208071356328853E-3</v>
      </c>
      <c r="DQ396" s="240">
        <f t="shared" ca="1" si="711"/>
        <v>7.1378935027532429E-3</v>
      </c>
      <c r="DR396" s="240">
        <f t="shared" ca="1" si="712"/>
        <v>4.4037492481563941E-3</v>
      </c>
      <c r="DS396" s="240">
        <f t="shared" ca="1" si="713"/>
        <v>-1.3850746706055429E-3</v>
      </c>
      <c r="DT396" s="240">
        <f t="shared" ca="1" si="714"/>
        <v>-6.2131355687617597E-3</v>
      </c>
      <c r="DU396" s="240">
        <f t="shared" ca="1" si="715"/>
        <v>-6.7314281756051426E-3</v>
      </c>
      <c r="DV396" s="240">
        <f t="shared" ca="1" si="716"/>
        <v>-2.5804365884365705E-3</v>
      </c>
      <c r="DW396" s="240">
        <f t="shared" ca="1" si="717"/>
        <v>3.3604859705430434E-3</v>
      </c>
      <c r="DX396" s="240">
        <f t="shared" ca="1" si="718"/>
        <v>6.9703929386082854E-3</v>
      </c>
      <c r="DY396" s="240">
        <f t="shared" ca="1" si="719"/>
        <v>5.7452567738884011E-3</v>
      </c>
      <c r="DZ396" s="240">
        <f t="shared" ca="1" si="720"/>
        <v>5.3489846239203375E-4</v>
      </c>
      <c r="EA396" s="240">
        <f t="shared" ca="1" si="721"/>
        <v>-5.0464944751440486E-3</v>
      </c>
      <c r="EB396" s="240">
        <f t="shared" ca="1" si="722"/>
        <v>-7.1273647489527268E-3</v>
      </c>
      <c r="EC396" s="240">
        <f t="shared" ca="1" si="723"/>
        <v>-4.2643077165399465E-3</v>
      </c>
      <c r="ED396" s="240">
        <f t="shared" ca="1" si="724"/>
        <v>1.5567047600685174E-3</v>
      </c>
      <c r="EE396" s="240">
        <f t="shared" ca="1" si="725"/>
        <v>6.297902264087195E-3</v>
      </c>
      <c r="EF396" s="240">
        <f t="shared" ca="1" si="726"/>
        <v>6.6705326928891921E-3</v>
      </c>
      <c r="EG396" s="240">
        <f t="shared" ca="1" si="727"/>
        <v>2.4161193419738936E-3</v>
      </c>
      <c r="EH396" s="240">
        <f t="shared" ca="1" si="728"/>
        <v>-3.5142456138638175E-3</v>
      </c>
      <c r="EI396" s="240">
        <f t="shared" ca="1" si="729"/>
        <v>-7.0069389388643863E-3</v>
      </c>
      <c r="EJ396" s="240">
        <f t="shared" ca="1" si="730"/>
        <v>-5.6392388403393601E-3</v>
      </c>
      <c r="EK396" s="240">
        <f t="shared" ca="1" si="731"/>
        <v>-3.5985639201530973E-4</v>
      </c>
      <c r="EL396" s="240">
        <f t="shared" ca="1" si="732"/>
        <v>5.1691419950839687E-3</v>
      </c>
      <c r="EM396" s="240">
        <f t="shared" ca="1" si="733"/>
        <v>7.1125427371367773E-3</v>
      </c>
      <c r="EN396" s="240">
        <f t="shared" ca="1" si="734"/>
        <v>4.1222975254077907E-3</v>
      </c>
      <c r="EO396" s="240">
        <f t="shared" ca="1" si="735"/>
        <v>-1.7273971487929668E-3</v>
      </c>
      <c r="EP396" s="240">
        <f t="shared" ca="1" si="736"/>
        <v>-6.378875338582478E-3</v>
      </c>
      <c r="EQ396" s="240">
        <f t="shared" ca="1" si="737"/>
        <v>-6.6056191307063286E-3</v>
      </c>
      <c r="ER396" s="240">
        <f t="shared" ca="1" si="738"/>
        <v>-2.250346715564133E-3</v>
      </c>
      <c r="ES396" s="240">
        <f t="shared" ca="1" si="739"/>
        <v>3.6658884070329073E-3</v>
      </c>
      <c r="ET396" s="240">
        <f t="shared" ca="1" si="740"/>
        <v>7.0392642211100399E-3</v>
      </c>
      <c r="EU396" s="240">
        <f t="shared" ca="1" si="741"/>
        <v>5.5298240401776217E-3</v>
      </c>
      <c r="EV396" s="240">
        <f t="shared" ca="1" si="742"/>
        <v>1.845975576038317E-4</v>
      </c>
      <c r="EW396" s="240">
        <f t="shared" ca="1" si="743"/>
        <v>-5.288675817172718E-3</v>
      </c>
      <c r="EX396" s="240">
        <f t="shared" ca="1" si="744"/>
        <v>-7.0934363955310791E-3</v>
      </c>
      <c r="EY396" s="240">
        <f t="shared" ca="1" si="745"/>
        <v>-3.9778042163889629E-3</v>
      </c>
      <c r="EZ396" s="240">
        <f t="shared" ca="1" si="746"/>
        <v>1.8970490180665231E-3</v>
      </c>
      <c r="FA396" s="240">
        <f t="shared" ca="1" si="747"/>
        <v>6.4560060170952682E-3</v>
      </c>
      <c r="FB396" s="240">
        <f t="shared" ca="1" si="748"/>
        <v>6.5367265905590952E-3</v>
      </c>
      <c r="FC396" s="240">
        <f t="shared" ca="1" si="749"/>
        <v>2.0832185644388003E-3</v>
      </c>
      <c r="FD396" s="240">
        <f t="shared" ca="1" si="750"/>
        <v>-3.8153230061019126E-3</v>
      </c>
      <c r="FE396" s="240">
        <f t="shared" ca="1" si="751"/>
        <v>-7.0673493138039556E-3</v>
      </c>
      <c r="FF396" s="240">
        <f t="shared" ca="1" si="752"/>
        <v>-5.4170782807875196E-3</v>
      </c>
      <c r="FG396" s="240">
        <f t="shared" ca="1" si="753"/>
        <v>-9.2275285264030883E-6</v>
      </c>
      <c r="FH396" s="240">
        <f t="shared" ca="1" si="754"/>
        <v>5.4050239387055969E-3</v>
      </c>
      <c r="FI396" s="240">
        <f t="shared" ca="1" si="755"/>
        <v>7.0700572330813843E-3</v>
      </c>
      <c r="FJ396" s="240">
        <f t="shared" ca="1" si="756"/>
        <v>3.830914826849862E-3</v>
      </c>
      <c r="FK396" s="240">
        <f t="shared" ca="1" si="757"/>
        <v>-2.0655581759469253E-3</v>
      </c>
      <c r="FL396" s="240">
        <f t="shared" ca="1" si="758"/>
        <v>-6.5292478389890607E-3</v>
      </c>
      <c r="FM396" s="240">
        <f t="shared" ca="1" si="759"/>
        <v>-6.4638965707377411E-3</v>
      </c>
      <c r="FN396" s="240">
        <f t="shared" ca="1" si="760"/>
        <v>-1.9148355603467117E-3</v>
      </c>
      <c r="FO396" s="240">
        <f t="shared" ca="1" si="761"/>
        <v>3.9624593972563292E-3</v>
      </c>
      <c r="FP396" s="240">
        <f t="shared" ca="1" si="762"/>
        <v>7.0911772995364171E-3</v>
      </c>
      <c r="FQ396" s="240">
        <f t="shared" ca="1" si="763"/>
        <v>5.3010694759987424E-3</v>
      </c>
      <c r="FR396" s="240">
        <f t="shared" ca="1" si="764"/>
        <v>-1.6614805886937299E-4</v>
      </c>
      <c r="FS396" s="240">
        <f t="shared" ca="1" si="765"/>
        <v>-5.5181162759245289E-3</v>
      </c>
      <c r="FT396" s="240">
        <f t="shared" ca="1" si="766"/>
        <v>-7.0424193325209676E-3</v>
      </c>
      <c r="FU396" s="240">
        <f t="shared" ca="1" si="767"/>
        <v>-3.6817178374661131E-3</v>
      </c>
      <c r="FV396" s="240">
        <f t="shared" ca="1" si="768"/>
        <v>2.2328231188181377E-3</v>
      </c>
      <c r="FW396" s="240">
        <f t="shared" ca="1" si="769"/>
        <v>6.5985566861288666E-3</v>
      </c>
      <c r="FX396" s="240">
        <f t="shared" ca="1" si="770"/>
        <v>6.3871729413227506E-3</v>
      </c>
      <c r="FY396" s="240">
        <f t="shared" ca="1" si="771"/>
        <v>1.7452991309135787E-3</v>
      </c>
      <c r="FZ396" s="240">
        <f t="shared" ca="1" si="772"/>
        <v>-4.1072089510355708E-3</v>
      </c>
      <c r="GA396" s="240">
        <f t="shared" ca="1" si="773"/>
        <v>-7.1107338252198622E-3</v>
      </c>
      <c r="GB396" s="240">
        <f t="shared" ca="1" si="774"/>
        <v>-5.1818675051772444E-3</v>
      </c>
      <c r="GC396" s="240">
        <f t="shared" ca="1" si="775"/>
        <v>3.4142356488695968E-4</v>
      </c>
      <c r="GD396" s="240">
        <f t="shared" ca="1" si="776"/>
        <v>5.6278847062346312E-3</v>
      </c>
      <c r="GE396" s="240">
        <f t="shared" ca="1" si="777"/>
        <v>7.0105393418876246E-3</v>
      </c>
      <c r="GF396" s="240">
        <f t="shared" ca="1" si="778"/>
        <v>3.530303118925545E-3</v>
      </c>
      <c r="GG396" s="240">
        <f t="shared" ca="1" si="779"/>
        <v>-2.3987430925334011E-3</v>
      </c>
      <c r="GH396" s="240">
        <f t="shared" ca="1" si="780"/>
        <v>-6.6638908094569542E-3</v>
      </c>
      <c r="GI396" s="240">
        <f t="shared" ca="1" si="781"/>
        <v>-6.3066019177597781E-3</v>
      </c>
      <c r="GJ396" s="240">
        <f t="shared" ca="1" si="782"/>
        <v>-1.5747113985447249E-3</v>
      </c>
      <c r="GK396" s="240">
        <f t="shared" ca="1" si="783"/>
        <v>4.2494844757213091E-3</v>
      </c>
      <c r="GL396" s="240">
        <f t="shared" ca="1" si="784"/>
        <v>7.1260071107344374E-3</v>
      </c>
      <c r="GM396" s="240">
        <f t="shared" ca="1" si="785"/>
        <v>5.0595441711331285E-3</v>
      </c>
      <c r="GN396" s="240">
        <f t="shared" ca="1" si="786"/>
        <v>-5.1649341011591045E-4</v>
      </c>
      <c r="GO396" s="240">
        <f t="shared" ca="1" si="787"/>
        <v>-5.7342631092377359E-3</v>
      </c>
      <c r="GP396" s="240">
        <f t="shared" ca="1" si="788"/>
        <v>-6.9744364644956768E-3</v>
      </c>
      <c r="GQ396" s="240">
        <f t="shared" ca="1" si="789"/>
        <v>-3.3767618777924965E-3</v>
      </c>
      <c r="GR396" s="240">
        <f t="shared" ca="1" si="790"/>
        <v>2.563218153104313E-3</v>
      </c>
      <c r="GS396" s="240">
        <f t="shared" ca="1" si="791"/>
        <v>6.7252108541402773E-3</v>
      </c>
      <c r="GT396" s="240">
        <f t="shared" ca="1" si="792"/>
        <v>6.2222320330204859E-3</v>
      </c>
      <c r="GU396" s="240">
        <f t="shared" ca="1" si="793"/>
        <v>1.4031751189118374E-3</v>
      </c>
      <c r="GV396" s="240">
        <f t="shared" ca="1" si="794"/>
        <v>-4.3892002698571689E-3</v>
      </c>
      <c r="GW396" s="240">
        <f t="shared" ca="1" si="795"/>
        <v>-7.1369879560240915E-3</v>
      </c>
      <c r="GX396" s="240">
        <f t="shared" ca="1" si="796"/>
        <v>-4.9341731568690091E-3</v>
      </c>
      <c r="GY396" s="240">
        <f t="shared" ca="1" si="797"/>
        <v>6.9125213902733755E-4</v>
      </c>
      <c r="GZ396" s="240">
        <f t="shared" ca="1" si="798"/>
        <v>5.8371874065618673E-3</v>
      </c>
      <c r="HA396" s="240">
        <f t="shared" ca="1" si="799"/>
        <v>6.9341324473685371E-3</v>
      </c>
      <c r="HB396" s="240">
        <f t="shared" ca="1" si="800"/>
        <v>3.2211866015697038E-3</v>
      </c>
      <c r="HC396" s="240">
        <f t="shared" ca="1" si="801"/>
        <v>-2.7261492269048844E-3</v>
      </c>
      <c r="HD396" s="240">
        <f t="shared" ca="1" si="802"/>
        <v>-6.7824798832769682E-3</v>
      </c>
      <c r="HE396" s="240">
        <f t="shared" ca="1" si="803"/>
        <v>-6.1341141083688447E-3</v>
      </c>
      <c r="HF396" s="240">
        <f t="shared" ca="1" si="804"/>
        <v>-1.2307936190552159E-3</v>
      </c>
      <c r="HG396" s="240">
        <f t="shared" ca="1" si="805"/>
        <v>4.5262721738733962E-3</v>
      </c>
      <c r="HH396" s="240">
        <f t="shared" ca="1" si="806"/>
        <v>7.143669746638194E-3</v>
      </c>
      <c r="HI396" s="240">
        <f t="shared" ca="1" si="807"/>
        <v>4.805829981195664E-3</v>
      </c>
      <c r="HJ396" s="240">
        <f t="shared" ca="1" si="808"/>
        <v>-8.6559448349799893E-4</v>
      </c>
      <c r="HK396" s="240">
        <f t="shared" ca="1" si="809"/>
        <v>-5.9365956004586631E-3</v>
      </c>
      <c r="HL396" s="240">
        <f t="shared" ca="1" si="810"/>
        <v>-6.8896515681389674E-3</v>
      </c>
      <c r="HM396" s="240">
        <f t="shared" ca="1" si="811"/>
        <v>-3.0636710029858694E-3</v>
      </c>
      <c r="HN396" s="240">
        <f t="shared" ca="1" si="812"/>
        <v>2.8874381703482659E-3</v>
      </c>
      <c r="HO396" s="240">
        <f t="shared" ca="1" si="813"/>
        <v>6.8356634001452256E-3</v>
      </c>
      <c r="HP396" s="240">
        <f t="shared" ca="1" si="814"/>
        <v>6.0423012227475174E-3</v>
      </c>
      <c r="HQ396" s="240">
        <f t="shared" ca="1" si="815"/>
        <v>1.0576707351450134E-3</v>
      </c>
      <c r="HR396" s="240">
        <f t="shared" ca="1" si="816"/>
        <v>-4.660617620780144E-3</v>
      </c>
      <c r="HS396" s="240">
        <f t="shared" ca="1" si="817"/>
        <v>-7.1460484577159462E-3</v>
      </c>
      <c r="HT396" s="240">
        <f t="shared" ca="1" si="818"/>
        <v>-4.6745919532433537E-3</v>
      </c>
      <c r="HU396" s="240">
        <f t="shared" ca="1" si="819"/>
        <v>1.039415426218262E-3</v>
      </c>
      <c r="HV396" s="240">
        <f t="shared" ca="1" si="820"/>
        <v>6.0324278111494635E-3</v>
      </c>
      <c r="HW396" s="240">
        <f t="shared" ca="1" si="821"/>
        <v>6.8410206204254703E-3</v>
      </c>
      <c r="HX396" s="240">
        <f t="shared" ca="1" si="822"/>
        <v>2.9043099635480572E-3</v>
      </c>
      <c r="HY396" s="240">
        <f t="shared" ca="1" si="823"/>
        <v>-3.0469878290062835E-3</v>
      </c>
      <c r="HZ396" s="240">
        <f t="shared" ca="1" si="824"/>
        <v>-6.8847293689830958E-3</v>
      </c>
      <c r="IA396" s="240">
        <f t="shared" ca="1" si="825"/>
        <v>-5.9468486808059119E-3</v>
      </c>
      <c r="IB396" s="240">
        <f t="shared" ca="1" si="826"/>
        <v>-8.8391074993261504E-4</v>
      </c>
      <c r="IC396" s="240">
        <f t="shared" ca="1" si="827"/>
        <v>4.7921556859040057E-3</v>
      </c>
      <c r="ID396" s="240">
        <f t="shared" ca="1" si="828"/>
        <v>7.1441226564107323E-3</v>
      </c>
      <c r="IE396" s="240">
        <f t="shared" ca="1" si="829"/>
        <v>-1.4708053204658279E-3</v>
      </c>
      <c r="IF396" s="240">
        <f t="shared" ca="1" si="830"/>
        <v>-1.2126102639522186E-3</v>
      </c>
      <c r="IG396" s="240">
        <f t="shared" ca="1" si="831"/>
        <v>-6.124626312893725E-3</v>
      </c>
      <c r="IH396" s="240">
        <f t="shared" ca="1" si="832"/>
        <v>-6.7882688976924075E-3</v>
      </c>
      <c r="II396" s="240">
        <f t="shared" ca="1" si="833"/>
        <v>-2.7431994763871649E-3</v>
      </c>
      <c r="IJ396" s="240">
        <f t="shared" ca="1" si="834"/>
        <v>3.2047020961301371E-3</v>
      </c>
      <c r="IK396" s="240">
        <f t="shared" ca="1" si="835"/>
        <v>6.9296482342857575E-3</v>
      </c>
      <c r="IL396" s="240">
        <f t="shared" ca="1" si="836"/>
        <v>5.8478139795858728E-3</v>
      </c>
      <c r="IM396" s="240">
        <f t="shared" ca="1" si="837"/>
        <v>7.0961832993621005E-4</v>
      </c>
      <c r="IN396" s="240">
        <f t="shared" ca="1" si="838"/>
        <v>-4.9208071356329174E-3</v>
      </c>
      <c r="IO396" s="240">
        <f t="shared" ca="1" si="839"/>
        <v>-7.1378935027532446E-3</v>
      </c>
      <c r="IP396" s="240">
        <f t="shared" ca="1" si="840"/>
        <v>-4.4037492481564383E-3</v>
      </c>
      <c r="IQ396" s="240">
        <f t="shared" ca="1" si="841"/>
        <v>1.3850746706053883E-3</v>
      </c>
      <c r="IR396" s="240">
        <f t="shared" ca="1" si="842"/>
        <v>6.2131355687617337E-3</v>
      </c>
      <c r="IS396" s="240">
        <f t="shared" ca="1" si="843"/>
        <v>6.7314281756051617E-3</v>
      </c>
      <c r="IT396" s="240">
        <f t="shared" ca="1" si="844"/>
        <v>2.5804365884367171E-3</v>
      </c>
      <c r="IU396" s="240">
        <f t="shared" ca="1" si="845"/>
        <v>-3.3604859705429939E-3</v>
      </c>
      <c r="IV396" s="240">
        <f t="shared" ca="1" si="846"/>
        <v>-6.9703929386082724E-3</v>
      </c>
      <c r="IW396" s="240">
        <f t="shared" ca="1" si="847"/>
        <v>-5.7452567738884948E-3</v>
      </c>
      <c r="IX396" s="240">
        <f t="shared" ca="1" si="848"/>
        <v>-5.3489846239198821E-4</v>
      </c>
      <c r="IY396" s="240">
        <f t="shared" ca="1" si="849"/>
        <v>5.0464944751440087E-3</v>
      </c>
      <c r="IZ396" s="240">
        <f t="shared" ca="1" si="850"/>
        <v>7.1273647489527381E-3</v>
      </c>
      <c r="JA396" s="240">
        <f t="shared" ca="1" si="851"/>
        <v>4.2643077165399092E-3</v>
      </c>
      <c r="JB396" s="240">
        <f t="shared" ca="1" si="852"/>
        <v>-1.5567047600684627E-3</v>
      </c>
    </row>
    <row r="397" spans="2:262">
      <c r="B397" s="248">
        <v>36</v>
      </c>
      <c r="C397" s="247">
        <f t="shared" si="853"/>
        <v>7.031250000000003E-4</v>
      </c>
      <c r="D397" s="244">
        <f t="shared" ca="1" si="597"/>
        <v>80.159954983437729</v>
      </c>
      <c r="E397" s="243">
        <f ca="1">AP361</f>
        <v>0.15995498343773518</v>
      </c>
      <c r="F397" s="242">
        <v>36</v>
      </c>
      <c r="G397" s="240">
        <f t="shared" ca="1" si="854"/>
        <v>-1.2923402594978424E-3</v>
      </c>
      <c r="H397" s="240">
        <f t="shared" ca="1" si="598"/>
        <v>-1.3465689668450539E-3</v>
      </c>
      <c r="I397" s="240">
        <f t="shared" ca="1" si="599"/>
        <v>-4.1616835896151987E-4</v>
      </c>
      <c r="J397" s="240">
        <f t="shared" ca="1" si="600"/>
        <v>8.1854014283186741E-4</v>
      </c>
      <c r="K397" s="240">
        <f t="shared" ca="1" si="601"/>
        <v>1.454721097823295E-3</v>
      </c>
      <c r="L397" s="240">
        <f t="shared" ca="1" si="602"/>
        <v>1.0271904467486612E-3</v>
      </c>
      <c r="M397" s="240">
        <f t="shared" ca="1" si="603"/>
        <v>-1.5143565587448529E-4</v>
      </c>
      <c r="N397" s="240">
        <f t="shared" ca="1" si="604"/>
        <v>-1.2193299728880409E-3</v>
      </c>
      <c r="O397" s="240">
        <f t="shared" ca="1" si="605"/>
        <v>-1.3956338360847417E-3</v>
      </c>
      <c r="P397" s="240">
        <f t="shared" ca="1" si="606"/>
        <v>-5.5143149263937093E-4</v>
      </c>
      <c r="Q397" s="240">
        <f t="shared" ca="1" si="607"/>
        <v>6.9598496487123887E-4</v>
      </c>
      <c r="R397" s="240">
        <f t="shared" ca="1" si="608"/>
        <v>1.4344878678257391E-3</v>
      </c>
      <c r="S397" s="240">
        <f t="shared" ca="1" si="609"/>
        <v>1.1240739742545145E-3</v>
      </c>
      <c r="T397" s="240">
        <f t="shared" ca="1" si="610"/>
        <v>-8.2779074853348727E-6</v>
      </c>
      <c r="U397" s="241">
        <f t="shared" ca="1" si="611"/>
        <v>-1.1345768720857619E-3</v>
      </c>
      <c r="V397" s="240">
        <f t="shared" ca="1" si="612"/>
        <v>-1.4312579885518723E-3</v>
      </c>
      <c r="W397" s="240">
        <f t="shared" ca="1" si="613"/>
        <v>-6.8138403959998816E-4</v>
      </c>
      <c r="X397" s="240">
        <f t="shared" ca="1" si="614"/>
        <v>5.6672707123481443E-4</v>
      </c>
      <c r="Y397" s="240">
        <f t="shared" ca="1" si="615"/>
        <v>1.4004397354901864E-3</v>
      </c>
      <c r="Z397" s="240">
        <f t="shared" ca="1" si="616"/>
        <v>1.2101320549069571E-3</v>
      </c>
      <c r="AA397" s="240">
        <f t="shared" ca="1" si="617"/>
        <v>1.3495956167806374E-4</v>
      </c>
      <c r="AB397" s="240">
        <f t="shared" ca="1" si="618"/>
        <v>-1.0388971757824914E-3</v>
      </c>
      <c r="AC397" s="240">
        <f t="shared" ca="1" si="619"/>
        <v>-1.4530983441840453E-3</v>
      </c>
      <c r="AD397" s="240">
        <f t="shared" ca="1" si="620"/>
        <v>-8.0477448577685436E-4</v>
      </c>
      <c r="AE397" s="240">
        <f t="shared" ca="1" si="621"/>
        <v>4.3201128609787038E-4</v>
      </c>
      <c r="AF397" s="240">
        <f t="shared" ca="1" si="622"/>
        <v>1.3529046029436306E-3</v>
      </c>
      <c r="AG397" s="240">
        <f t="shared" ca="1" si="623"/>
        <v>1.2845359023451739E-3</v>
      </c>
      <c r="AH397" s="240">
        <f t="shared" ca="1" si="624"/>
        <v>2.7689729648610158E-4</v>
      </c>
      <c r="AI397" s="240">
        <f t="shared" ca="1" si="625"/>
        <v>-9.332123317574647E-4</v>
      </c>
      <c r="AJ397" s="240">
        <f t="shared" ca="1" si="626"/>
        <v>-1.460944568417369E-3</v>
      </c>
      <c r="AK397" s="240">
        <f t="shared" ca="1" si="627"/>
        <v>-9.2041451372120299E-4</v>
      </c>
      <c r="AL397" s="240">
        <f t="shared" ca="1" si="628"/>
        <v>2.9313499611441243E-4</v>
      </c>
      <c r="AM397" s="240">
        <f t="shared" ca="1" si="629"/>
        <v>1.2923402594978417E-3</v>
      </c>
      <c r="AN397" s="240">
        <f t="shared" ca="1" si="630"/>
        <v>1.3465689668450539E-3</v>
      </c>
      <c r="AO397" s="240">
        <f t="shared" ca="1" si="631"/>
        <v>4.1616835896151878E-4</v>
      </c>
      <c r="AP397" s="240">
        <f t="shared" ca="1" si="632"/>
        <v>-8.1854014283186437E-4</v>
      </c>
      <c r="AQ397" s="240">
        <f t="shared" ca="1" si="633"/>
        <v>-1.454721097823295E-3</v>
      </c>
      <c r="AR397" s="240">
        <f t="shared" ca="1" si="634"/>
        <v>-1.0271904467486622E-3</v>
      </c>
      <c r="AS397" s="240">
        <f t="shared" ca="1" si="635"/>
        <v>1.5143565587448366E-4</v>
      </c>
      <c r="AT397" s="240">
        <f t="shared" ca="1" si="636"/>
        <v>1.2193299728880409E-3</v>
      </c>
      <c r="AU397" s="240">
        <f t="shared" ca="1" si="637"/>
        <v>1.3956338360847414E-3</v>
      </c>
      <c r="AV397" s="240">
        <f t="shared" ca="1" si="638"/>
        <v>5.5143149263937007E-4</v>
      </c>
      <c r="AW397" s="240">
        <f t="shared" ca="1" si="639"/>
        <v>-6.9598496487123962E-4</v>
      </c>
      <c r="AX397" s="240">
        <f t="shared" ca="1" si="640"/>
        <v>-1.43448786782574E-3</v>
      </c>
      <c r="AY397" s="240">
        <f t="shared" ca="1" si="641"/>
        <v>-1.1240739742545188E-3</v>
      </c>
      <c r="AZ397" s="240">
        <f t="shared" ca="1" si="642"/>
        <v>8.2779074853281506E-6</v>
      </c>
      <c r="BA397" s="240">
        <f t="shared" ca="1" si="643"/>
        <v>1.1345768720857591E-3</v>
      </c>
      <c r="BB397" s="240">
        <f t="shared" ca="1" si="644"/>
        <v>1.4312579885518732E-3</v>
      </c>
      <c r="BC397" s="240">
        <f t="shared" ca="1" si="645"/>
        <v>6.8138403959999184E-4</v>
      </c>
      <c r="BD397" s="240">
        <f t="shared" ca="1" si="646"/>
        <v>-5.6672707123481291E-4</v>
      </c>
      <c r="BE397" s="240">
        <f t="shared" ca="1" si="647"/>
        <v>-1.4004397354901862E-3</v>
      </c>
      <c r="BF397" s="240">
        <f t="shared" ca="1" si="648"/>
        <v>-1.2101320549069582E-3</v>
      </c>
      <c r="BG397" s="240">
        <f t="shared" ca="1" si="649"/>
        <v>-1.3495956167806531E-4</v>
      </c>
      <c r="BH397" s="240">
        <f t="shared" ca="1" si="650"/>
        <v>1.0388971757824903E-3</v>
      </c>
      <c r="BI397" s="240">
        <f t="shared" ca="1" si="651"/>
        <v>1.4530983441840449E-3</v>
      </c>
      <c r="BJ397" s="240">
        <f t="shared" ca="1" si="652"/>
        <v>8.0477448577685154E-4</v>
      </c>
      <c r="BK397" s="240">
        <f t="shared" ca="1" si="653"/>
        <v>-4.3201128609787385E-4</v>
      </c>
      <c r="BL397" s="240">
        <f t="shared" ca="1" si="654"/>
        <v>-1.352904602943628E-3</v>
      </c>
      <c r="BM397" s="240">
        <f t="shared" ca="1" si="655"/>
        <v>-1.2845359023451772E-3</v>
      </c>
      <c r="BN397" s="240">
        <f t="shared" ca="1" si="656"/>
        <v>-2.768972964861083E-4</v>
      </c>
      <c r="BO397" s="240">
        <f t="shared" ca="1" si="657"/>
        <v>9.3321233175746351E-4</v>
      </c>
      <c r="BP397" s="240">
        <f t="shared" ca="1" si="658"/>
        <v>1.460944568417369E-3</v>
      </c>
      <c r="BQ397" s="240">
        <f t="shared" ca="1" si="659"/>
        <v>9.2041451372120418E-4</v>
      </c>
      <c r="BR397" s="240">
        <f t="shared" ca="1" si="660"/>
        <v>-2.9313499611441086E-4</v>
      </c>
      <c r="BS397" s="240">
        <f t="shared" ca="1" si="661"/>
        <v>-1.2923402594978411E-3</v>
      </c>
      <c r="BT397" s="240">
        <f t="shared" ca="1" si="662"/>
        <v>-1.3465689668450546E-3</v>
      </c>
      <c r="BU397" s="240">
        <f t="shared" ca="1" si="663"/>
        <v>-4.1616835896152036E-4</v>
      </c>
      <c r="BV397" s="240">
        <f t="shared" ca="1" si="664"/>
        <v>8.1854014283186741E-4</v>
      </c>
      <c r="BW397" s="240">
        <f t="shared" ca="1" si="665"/>
        <v>1.4547210978232952E-3</v>
      </c>
      <c r="BX397" s="240">
        <f t="shared" ca="1" si="666"/>
        <v>1.0271904467486596E-3</v>
      </c>
      <c r="BY397" s="240">
        <f t="shared" ca="1" si="667"/>
        <v>-1.5143565587447691E-4</v>
      </c>
      <c r="BZ397" s="240">
        <f t="shared" ca="1" si="668"/>
        <v>-1.219329972888037E-3</v>
      </c>
      <c r="CA397" s="240">
        <f t="shared" ca="1" si="669"/>
        <v>-1.3956338360847404E-3</v>
      </c>
      <c r="CB397" s="240">
        <f t="shared" ca="1" si="670"/>
        <v>-5.5143149263937635E-4</v>
      </c>
      <c r="CC397" s="240">
        <f t="shared" ca="1" si="671"/>
        <v>6.9598496487124277E-4</v>
      </c>
      <c r="CD397" s="240">
        <f t="shared" ca="1" si="672"/>
        <v>1.4344878678257387E-3</v>
      </c>
      <c r="CE397" s="240">
        <f t="shared" ca="1" si="673"/>
        <v>1.1240739742545231E-3</v>
      </c>
      <c r="CF397" s="240">
        <f t="shared" ca="1" si="674"/>
        <v>-8.2779074853317285E-6</v>
      </c>
      <c r="CG397" s="240">
        <f t="shared" ca="1" si="675"/>
        <v>-1.1345768720857547E-3</v>
      </c>
      <c r="CH397" s="240">
        <f t="shared" ca="1" si="676"/>
        <v>-1.4312579885518723E-3</v>
      </c>
      <c r="CI397" s="240">
        <f t="shared" ca="1" si="677"/>
        <v>-6.8138403959999802E-4</v>
      </c>
      <c r="CJ397" s="240">
        <f t="shared" ca="1" si="678"/>
        <v>5.6672707123481617E-4</v>
      </c>
      <c r="CK397" s="240">
        <f t="shared" ca="1" si="679"/>
        <v>1.400439735490184E-3</v>
      </c>
      <c r="CL397" s="240">
        <f t="shared" ca="1" si="680"/>
        <v>1.210132054906956E-3</v>
      </c>
      <c r="CM397" s="240">
        <f t="shared" ca="1" si="681"/>
        <v>1.3495956167807209E-4</v>
      </c>
      <c r="CN397" s="240">
        <f t="shared" ca="1" si="682"/>
        <v>-1.0388971757824927E-3</v>
      </c>
      <c r="CO397" s="240">
        <f t="shared" ca="1" si="683"/>
        <v>-1.4530983441840457E-3</v>
      </c>
      <c r="CP397" s="240">
        <f t="shared" ca="1" si="684"/>
        <v>-8.047744857768484E-4</v>
      </c>
      <c r="CQ397" s="240">
        <f t="shared" ca="1" si="685"/>
        <v>4.3201128609786734E-4</v>
      </c>
      <c r="CR397" s="240">
        <f t="shared" ca="1" si="686"/>
        <v>1.3529046029436256E-3</v>
      </c>
      <c r="CS397" s="240">
        <f t="shared" ca="1" si="687"/>
        <v>1.2845359023451754E-3</v>
      </c>
      <c r="CT397" s="240">
        <f t="shared" ca="1" si="688"/>
        <v>2.7689729648611503E-4</v>
      </c>
      <c r="CU397" s="240">
        <f t="shared" ca="1" si="689"/>
        <v>-9.3321233175746622E-4</v>
      </c>
      <c r="CV397" s="240">
        <f t="shared" ca="1" si="690"/>
        <v>-1.460944568417369E-3</v>
      </c>
      <c r="CW397" s="240">
        <f t="shared" ca="1" si="691"/>
        <v>-9.2041451372120147E-4</v>
      </c>
      <c r="CX397" s="240">
        <f t="shared" ca="1" si="692"/>
        <v>2.9313499611440419E-4</v>
      </c>
      <c r="CY397" s="240">
        <f t="shared" ca="1" si="693"/>
        <v>1.2923402594978428E-3</v>
      </c>
      <c r="CZ397" s="240">
        <f t="shared" ca="1" si="694"/>
        <v>1.3465689668450572E-3</v>
      </c>
      <c r="DA397" s="240">
        <f t="shared" ca="1" si="695"/>
        <v>4.1616835896151689E-4</v>
      </c>
      <c r="DB397" s="240">
        <f t="shared" ca="1" si="696"/>
        <v>-8.1854014283186166E-4</v>
      </c>
      <c r="DC397" s="240">
        <f t="shared" ca="1" si="697"/>
        <v>-1.4547210978232957E-3</v>
      </c>
      <c r="DD397" s="240">
        <f t="shared" ca="1" si="698"/>
        <v>-1.0271904467486646E-3</v>
      </c>
      <c r="DE397" s="240">
        <f t="shared" ca="1" si="699"/>
        <v>1.5143565587447011E-4</v>
      </c>
      <c r="DF397" s="240">
        <f t="shared" ca="1" si="700"/>
        <v>1.2193299728880389E-3</v>
      </c>
      <c r="DG397" s="240">
        <f t="shared" ca="1" si="701"/>
        <v>1.3956338360847456E-3</v>
      </c>
      <c r="DH397" s="240">
        <f t="shared" ca="1" si="702"/>
        <v>5.514314926393731E-4</v>
      </c>
      <c r="DI397" s="240">
        <f t="shared" ca="1" si="703"/>
        <v>-6.9598496487122781E-4</v>
      </c>
      <c r="DJ397" s="240">
        <f t="shared" ca="1" si="704"/>
        <v>-1.4344878678257394E-3</v>
      </c>
      <c r="DK397" s="240">
        <f t="shared" ca="1" si="705"/>
        <v>-1.1240739742545208E-3</v>
      </c>
      <c r="DL397" s="240">
        <f t="shared" ca="1" si="706"/>
        <v>8.2779074853352522E-6</v>
      </c>
      <c r="DM397" s="240">
        <f t="shared" ca="1" si="707"/>
        <v>1.1345768720857571E-3</v>
      </c>
      <c r="DN397" s="240">
        <f t="shared" ca="1" si="708"/>
        <v>1.4312579885518717E-3</v>
      </c>
      <c r="DO397" s="240">
        <f t="shared" ca="1" si="709"/>
        <v>6.8138403959999488E-4</v>
      </c>
      <c r="DP397" s="240">
        <f t="shared" ca="1" si="710"/>
        <v>-5.6672707123481953E-4</v>
      </c>
      <c r="DQ397" s="240">
        <f t="shared" ca="1" si="711"/>
        <v>-1.4004397354901851E-3</v>
      </c>
      <c r="DR397" s="240">
        <f t="shared" ca="1" si="712"/>
        <v>-1.210132054906966E-3</v>
      </c>
      <c r="DS397" s="240">
        <f t="shared" ca="1" si="713"/>
        <v>-1.3495956167806851E-4</v>
      </c>
      <c r="DT397" s="240">
        <f t="shared" ca="1" si="714"/>
        <v>1.0388971757824808E-3</v>
      </c>
      <c r="DU397" s="240">
        <f t="shared" ca="1" si="715"/>
        <v>1.4530983441840451E-3</v>
      </c>
      <c r="DV397" s="240">
        <f t="shared" ca="1" si="716"/>
        <v>8.0477448577686282E-4</v>
      </c>
      <c r="DW397" s="240">
        <f t="shared" ca="1" si="717"/>
        <v>-4.3201128609787081E-4</v>
      </c>
      <c r="DX397" s="240">
        <f t="shared" ca="1" si="718"/>
        <v>-1.3529046029436267E-3</v>
      </c>
      <c r="DY397" s="240">
        <f t="shared" ca="1" si="719"/>
        <v>-1.2845359023451737E-3</v>
      </c>
      <c r="DZ397" s="240">
        <f t="shared" ca="1" si="720"/>
        <v>-2.7689729648611145E-4</v>
      </c>
      <c r="EA397" s="240">
        <f t="shared" ca="1" si="721"/>
        <v>9.3321233175746904E-4</v>
      </c>
      <c r="EB397" s="240">
        <f t="shared" ca="1" si="722"/>
        <v>1.4609445684173692E-3</v>
      </c>
      <c r="EC397" s="240">
        <f t="shared" ca="1" si="723"/>
        <v>9.2041451372119843E-4</v>
      </c>
      <c r="ED397" s="240">
        <f t="shared" ca="1" si="724"/>
        <v>-2.9313499611440772E-4</v>
      </c>
      <c r="EE397" s="240">
        <f t="shared" ca="1" si="725"/>
        <v>-1.2923402594978348E-3</v>
      </c>
      <c r="EF397" s="240">
        <f t="shared" ca="1" si="726"/>
        <v>-1.3465689668450559E-3</v>
      </c>
      <c r="EG397" s="240">
        <f t="shared" ca="1" si="727"/>
        <v>-4.1616835896153331E-4</v>
      </c>
      <c r="EH397" s="240">
        <f t="shared" ca="1" si="728"/>
        <v>8.1854014283186459E-4</v>
      </c>
      <c r="EI397" s="240">
        <f t="shared" ca="1" si="729"/>
        <v>1.4547210978232939E-3</v>
      </c>
      <c r="EJ397" s="240">
        <f t="shared" ca="1" si="730"/>
        <v>1.027190446748662E-3</v>
      </c>
      <c r="EK397" s="240">
        <f t="shared" ca="1" si="731"/>
        <v>-1.5143565587447366E-4</v>
      </c>
      <c r="EL397" s="240">
        <f t="shared" ca="1" si="732"/>
        <v>-1.2193299728880409E-3</v>
      </c>
      <c r="EM397" s="240">
        <f t="shared" ca="1" si="733"/>
        <v>-1.3956338360847445E-3</v>
      </c>
      <c r="EN397" s="240">
        <f t="shared" ca="1" si="734"/>
        <v>-5.5143149263936974E-4</v>
      </c>
      <c r="EO397" s="240">
        <f t="shared" ca="1" si="735"/>
        <v>6.9598496487123084E-4</v>
      </c>
      <c r="EP397" s="240">
        <f t="shared" ca="1" si="736"/>
        <v>1.43448786782574E-3</v>
      </c>
      <c r="EQ397" s="240">
        <f t="shared" ca="1" si="737"/>
        <v>1.1240739742545186E-3</v>
      </c>
      <c r="ER397" s="240">
        <f t="shared" ca="1" si="738"/>
        <v>-8.2779074853180676E-6</v>
      </c>
      <c r="ES397" s="240">
        <f t="shared" ca="1" si="739"/>
        <v>-1.1345768720857593E-3</v>
      </c>
      <c r="ET397" s="240">
        <f t="shared" ca="1" si="740"/>
        <v>-1.4312579885518751E-3</v>
      </c>
      <c r="EU397" s="240">
        <f t="shared" ca="1" si="741"/>
        <v>-6.8138403959999163E-4</v>
      </c>
      <c r="EV397" s="240">
        <f t="shared" ca="1" si="742"/>
        <v>5.6672707123482289E-4</v>
      </c>
      <c r="EW397" s="240">
        <f t="shared" ca="1" si="743"/>
        <v>1.4004397354901801E-3</v>
      </c>
      <c r="EX397" s="240">
        <f t="shared" ca="1" si="744"/>
        <v>1.2101320549069636E-3</v>
      </c>
      <c r="EY397" s="240">
        <f t="shared" ca="1" si="745"/>
        <v>1.3495956167806499E-4</v>
      </c>
      <c r="EZ397" s="240">
        <f t="shared" ca="1" si="746"/>
        <v>-1.0388971757824979E-3</v>
      </c>
      <c r="FA397" s="240">
        <f t="shared" ca="1" si="747"/>
        <v>-1.4530983441840468E-3</v>
      </c>
      <c r="FB397" s="240">
        <f t="shared" ca="1" si="748"/>
        <v>-8.0477448577685989E-4</v>
      </c>
      <c r="FC397" s="240">
        <f t="shared" ca="1" si="749"/>
        <v>4.3201128609787417E-4</v>
      </c>
      <c r="FD397" s="240">
        <f t="shared" ca="1" si="750"/>
        <v>1.3529046029436202E-3</v>
      </c>
      <c r="FE397" s="240">
        <f t="shared" ca="1" si="751"/>
        <v>1.2845359023451819E-3</v>
      </c>
      <c r="FF397" s="240">
        <f t="shared" ca="1" si="752"/>
        <v>2.7689729648610792E-4</v>
      </c>
      <c r="FG397" s="240">
        <f t="shared" ca="1" si="753"/>
        <v>-9.3321233175747175E-4</v>
      </c>
      <c r="FH397" s="240">
        <f t="shared" ca="1" si="754"/>
        <v>-1.4609445684173692E-3</v>
      </c>
      <c r="FI397" s="240">
        <f t="shared" ca="1" si="755"/>
        <v>-9.2041451372121177E-4</v>
      </c>
      <c r="FJ397" s="240">
        <f t="shared" ca="1" si="756"/>
        <v>2.9313499611441119E-4</v>
      </c>
      <c r="FK397" s="240">
        <f t="shared" ca="1" si="757"/>
        <v>1.2923402594978461E-3</v>
      </c>
      <c r="FL397" s="240">
        <f t="shared" ca="1" si="758"/>
        <v>1.3465689668450626E-3</v>
      </c>
      <c r="FM397" s="240">
        <f t="shared" ca="1" si="759"/>
        <v>4.1616835896152995E-4</v>
      </c>
      <c r="FN397" s="240">
        <f t="shared" ca="1" si="760"/>
        <v>-8.1854014283186762E-4</v>
      </c>
      <c r="FO397" s="240">
        <f t="shared" ca="1" si="761"/>
        <v>-1.4547210978232963E-3</v>
      </c>
      <c r="FP397" s="240">
        <f t="shared" ca="1" si="762"/>
        <v>-1.0271904467486742E-3</v>
      </c>
      <c r="FQ397" s="240">
        <f t="shared" ca="1" si="763"/>
        <v>1.5143565587447726E-4</v>
      </c>
      <c r="FR397" s="240">
        <f t="shared" ca="1" si="764"/>
        <v>1.219329972888043E-3</v>
      </c>
      <c r="FS397" s="240">
        <f t="shared" ca="1" si="765"/>
        <v>1.3956338360847493E-3</v>
      </c>
      <c r="FT397" s="240">
        <f t="shared" ca="1" si="766"/>
        <v>5.5143149263938568E-4</v>
      </c>
      <c r="FU397" s="240">
        <f t="shared" ca="1" si="767"/>
        <v>-6.9598496487123399E-4</v>
      </c>
      <c r="FV397" s="240">
        <f t="shared" ca="1" si="768"/>
        <v>-1.4344878678257404E-3</v>
      </c>
      <c r="FW397" s="240">
        <f t="shared" ca="1" si="769"/>
        <v>-1.1240739742545297E-3</v>
      </c>
      <c r="FX397" s="240">
        <f t="shared" ca="1" si="770"/>
        <v>8.2779074853216454E-6</v>
      </c>
      <c r="FY397" s="240">
        <f t="shared" ca="1" si="771"/>
        <v>1.1345768720857617E-3</v>
      </c>
      <c r="FZ397" s="240">
        <f t="shared" ca="1" si="772"/>
        <v>1.4312579885518702E-3</v>
      </c>
      <c r="GA397" s="240">
        <f t="shared" ca="1" si="773"/>
        <v>6.8138403960000692E-4</v>
      </c>
      <c r="GB397" s="240">
        <f t="shared" ca="1" si="774"/>
        <v>-5.6672707123480706E-4</v>
      </c>
      <c r="GC397" s="240">
        <f t="shared" ca="1" si="775"/>
        <v>-1.4004397354901871E-3</v>
      </c>
      <c r="GD397" s="240">
        <f t="shared" ca="1" si="776"/>
        <v>-1.2101320549069733E-3</v>
      </c>
      <c r="GE397" s="240">
        <f t="shared" ca="1" si="777"/>
        <v>-1.3495956167808206E-4</v>
      </c>
      <c r="GF397" s="240">
        <f t="shared" ca="1" si="778"/>
        <v>1.0388971757824858E-3</v>
      </c>
      <c r="GG397" s="240">
        <f t="shared" ca="1" si="779"/>
        <v>1.4530983441840444E-3</v>
      </c>
      <c r="GH397" s="240">
        <f t="shared" ca="1" si="780"/>
        <v>8.0477448577687409E-4</v>
      </c>
      <c r="GI397" s="240">
        <f t="shared" ca="1" si="781"/>
        <v>-4.320112860978578E-4</v>
      </c>
      <c r="GJ397" s="240">
        <f t="shared" ca="1" si="782"/>
        <v>-1.3529046029436297E-3</v>
      </c>
      <c r="GK397" s="240">
        <f t="shared" ca="1" si="783"/>
        <v>-1.2845359023451702E-3</v>
      </c>
      <c r="GL397" s="240">
        <f t="shared" ca="1" si="784"/>
        <v>-2.7689729648612473E-4</v>
      </c>
      <c r="GM397" s="240">
        <f t="shared" ca="1" si="785"/>
        <v>9.3321233175745852E-4</v>
      </c>
      <c r="GN397" s="240">
        <f t="shared" ca="1" si="786"/>
        <v>1.460944568417369E-3</v>
      </c>
      <c r="GO397" s="240">
        <f t="shared" ca="1" si="787"/>
        <v>9.2041451372119301E-4</v>
      </c>
      <c r="GP397" s="240">
        <f t="shared" ca="1" si="788"/>
        <v>-2.9313499611439438E-4</v>
      </c>
      <c r="GQ397" s="240">
        <f t="shared" ca="1" si="789"/>
        <v>-1.292340259497838E-3</v>
      </c>
      <c r="GR397" s="240">
        <f t="shared" ca="1" si="790"/>
        <v>-1.3465689668450528E-3</v>
      </c>
      <c r="GS397" s="240">
        <f t="shared" ca="1" si="791"/>
        <v>-4.1616835896154643E-4</v>
      </c>
      <c r="GT397" s="240">
        <f t="shared" ca="1" si="792"/>
        <v>8.1854014283185331E-4</v>
      </c>
      <c r="GU397" s="240">
        <f t="shared" ca="1" si="793"/>
        <v>1.4547210978232948E-3</v>
      </c>
      <c r="GV397" s="240">
        <f t="shared" ca="1" si="794"/>
        <v>1.0271904467486568E-3</v>
      </c>
      <c r="GW397" s="240">
        <f t="shared" ca="1" si="795"/>
        <v>-1.5143565587446013E-4</v>
      </c>
      <c r="GX397" s="240">
        <f t="shared" ca="1" si="796"/>
        <v>-1.2193299728880335E-3</v>
      </c>
      <c r="GY397" s="240">
        <f t="shared" ca="1" si="797"/>
        <v>-1.3956338360847421E-3</v>
      </c>
      <c r="GZ397" s="240">
        <f t="shared" ca="1" si="798"/>
        <v>-5.5143149263936313E-4</v>
      </c>
      <c r="HA397" s="240">
        <f t="shared" ca="1" si="799"/>
        <v>6.9598496487121881E-4</v>
      </c>
      <c r="HB397" s="240">
        <f t="shared" ca="1" si="800"/>
        <v>1.4344878678257372E-3</v>
      </c>
      <c r="HC397" s="240">
        <f t="shared" ca="1" si="801"/>
        <v>1.124073974254514E-3</v>
      </c>
      <c r="HD397" s="240">
        <f t="shared" ca="1" si="802"/>
        <v>-8.277907485304515E-6</v>
      </c>
      <c r="HE397" s="240">
        <f t="shared" ca="1" si="803"/>
        <v>-1.1345768720857508E-3</v>
      </c>
      <c r="HF397" s="240">
        <f t="shared" ca="1" si="804"/>
        <v>-1.4312579885518736E-3</v>
      </c>
      <c r="HG397" s="240">
        <f t="shared" ca="1" si="805"/>
        <v>-6.8138403959998534E-4</v>
      </c>
      <c r="HH397" s="240">
        <f t="shared" ca="1" si="806"/>
        <v>5.6672707123479123E-4</v>
      </c>
      <c r="HI397" s="240">
        <f t="shared" ca="1" si="807"/>
        <v>1.4004397354901821E-3</v>
      </c>
      <c r="HJ397" s="240">
        <f t="shared" ca="1" si="808"/>
        <v>1.2101320549069597E-3</v>
      </c>
      <c r="HK397" s="240">
        <f t="shared" ca="1" si="809"/>
        <v>1.3495956167805778E-4</v>
      </c>
      <c r="HL397" s="240">
        <f t="shared" ca="1" si="810"/>
        <v>-1.0388971757824736E-3</v>
      </c>
      <c r="HM397" s="240">
        <f t="shared" ca="1" si="811"/>
        <v>-1.4530983441840462E-3</v>
      </c>
      <c r="HN397" s="240">
        <f t="shared" ca="1" si="812"/>
        <v>-8.0477448577685393E-4</v>
      </c>
      <c r="HO397" s="240">
        <f t="shared" ca="1" si="813"/>
        <v>4.32011286097881E-4</v>
      </c>
      <c r="HP397" s="240">
        <f t="shared" ca="1" si="814"/>
        <v>1.352904602943623E-3</v>
      </c>
      <c r="HQ397" s="240">
        <f t="shared" ca="1" si="815"/>
        <v>1.2845359023451782E-3</v>
      </c>
      <c r="HR397" s="240">
        <f t="shared" ca="1" si="816"/>
        <v>2.7689729648610088E-4</v>
      </c>
      <c r="HS397" s="240">
        <f t="shared" ca="1" si="817"/>
        <v>-9.3321233175744519E-4</v>
      </c>
      <c r="HT397" s="240">
        <f t="shared" ca="1" si="818"/>
        <v>-1.4609445684173692E-3</v>
      </c>
      <c r="HU397" s="240">
        <f t="shared" ca="1" si="819"/>
        <v>-9.2041451372120635E-4</v>
      </c>
      <c r="HV397" s="240">
        <f t="shared" ca="1" si="820"/>
        <v>2.9313499611441823E-4</v>
      </c>
      <c r="HW397" s="240">
        <f t="shared" ca="1" si="821"/>
        <v>1.29234025949783E-3</v>
      </c>
      <c r="HX397" s="240">
        <f t="shared" ca="1" si="822"/>
        <v>1.3465689668450598E-3</v>
      </c>
      <c r="HY397" s="240">
        <f t="shared" ca="1" si="823"/>
        <v>4.1616835896152312E-4</v>
      </c>
      <c r="HZ397" s="240">
        <f t="shared" ca="1" si="824"/>
        <v>-8.1854014283187348E-4</v>
      </c>
      <c r="IA397" s="240">
        <f t="shared" ca="1" si="825"/>
        <v>-1.4547210978232931E-3</v>
      </c>
      <c r="IB397" s="240">
        <f t="shared" ca="1" si="826"/>
        <v>-1.0271904467486692E-3</v>
      </c>
      <c r="IC397" s="240">
        <f t="shared" ca="1" si="827"/>
        <v>1.5143565587448434E-4</v>
      </c>
      <c r="ID397" s="240">
        <f t="shared" ca="1" si="828"/>
        <v>1.2193299728880242E-3</v>
      </c>
      <c r="IE397" s="240">
        <f t="shared" ca="1" si="829"/>
        <v>-1.1351096406591735E-3</v>
      </c>
      <c r="IF397" s="240">
        <f t="shared" ca="1" si="830"/>
        <v>5.5143149263937906E-4</v>
      </c>
      <c r="IG397" s="240">
        <f t="shared" ca="1" si="831"/>
        <v>-6.9598496487124027E-4</v>
      </c>
      <c r="IH397" s="240">
        <f t="shared" ca="1" si="832"/>
        <v>-1.4344878678257341E-3</v>
      </c>
      <c r="II397" s="240">
        <f t="shared" ca="1" si="833"/>
        <v>-1.1240739742545249E-3</v>
      </c>
      <c r="IJ397" s="240">
        <f t="shared" ca="1" si="834"/>
        <v>8.2779074853288554E-6</v>
      </c>
      <c r="IK397" s="240">
        <f t="shared" ca="1" si="835"/>
        <v>1.134576872085766E-3</v>
      </c>
      <c r="IL397" s="240">
        <f t="shared" ca="1" si="836"/>
        <v>1.4312579885518771E-3</v>
      </c>
      <c r="IM397" s="240">
        <f t="shared" ca="1" si="837"/>
        <v>6.8138403960000041E-4</v>
      </c>
      <c r="IN397" s="240">
        <f t="shared" ca="1" si="838"/>
        <v>-5.6672707123481367E-4</v>
      </c>
      <c r="IO397" s="240">
        <f t="shared" ca="1" si="839"/>
        <v>-1.400439735490189E-3</v>
      </c>
      <c r="IP397" s="240">
        <f t="shared" ca="1" si="840"/>
        <v>-1.2101320549069692E-3</v>
      </c>
      <c r="IQ397" s="240">
        <f t="shared" ca="1" si="841"/>
        <v>-1.3495956167807491E-4</v>
      </c>
      <c r="IR397" s="240">
        <f t="shared" ca="1" si="842"/>
        <v>1.0388971757824908E-3</v>
      </c>
      <c r="IS397" s="240">
        <f t="shared" ca="1" si="843"/>
        <v>1.4530983441840479E-3</v>
      </c>
      <c r="IT397" s="240">
        <f t="shared" ca="1" si="844"/>
        <v>8.0477448577686824E-4</v>
      </c>
      <c r="IU397" s="240">
        <f t="shared" ca="1" si="845"/>
        <v>-4.3201128609786458E-4</v>
      </c>
      <c r="IV397" s="240">
        <f t="shared" ca="1" si="846"/>
        <v>-1.3529046029436321E-3</v>
      </c>
      <c r="IW397" s="240">
        <f t="shared" ca="1" si="847"/>
        <v>-1.2845359023451867E-3</v>
      </c>
      <c r="IX397" s="240">
        <f t="shared" ca="1" si="848"/>
        <v>-2.7689729648611768E-4</v>
      </c>
      <c r="IY397" s="240">
        <f t="shared" ca="1" si="849"/>
        <v>9.3321233175746405E-4</v>
      </c>
      <c r="IZ397" s="240">
        <f t="shared" ca="1" si="850"/>
        <v>1.460944568417369E-3</v>
      </c>
      <c r="JA397" s="240">
        <f t="shared" ca="1" si="851"/>
        <v>9.2041451372121979E-4</v>
      </c>
      <c r="JB397" s="240">
        <f t="shared" ca="1" si="852"/>
        <v>-2.9313499611440137E-4</v>
      </c>
    </row>
    <row r="398" spans="2:262">
      <c r="B398" s="248">
        <v>37</v>
      </c>
      <c r="C398" s="247">
        <f t="shared" si="853"/>
        <v>7.2265625000000032E-4</v>
      </c>
      <c r="D398" s="244">
        <f t="shared" ca="1" si="597"/>
        <v>80.154883334445245</v>
      </c>
      <c r="E398" s="243">
        <f ca="1">AQ361</f>
        <v>0.15488333444524671</v>
      </c>
      <c r="F398" s="242">
        <v>37</v>
      </c>
      <c r="G398" s="240">
        <f t="shared" ca="1" si="854"/>
        <v>3.2445920908300181E-3</v>
      </c>
      <c r="H398" s="240">
        <f t="shared" ca="1" si="598"/>
        <v>3.2793595858811521E-3</v>
      </c>
      <c r="I398" s="240">
        <f t="shared" ca="1" si="599"/>
        <v>7.9053913738495545E-4</v>
      </c>
      <c r="J398" s="240">
        <f t="shared" ca="1" si="600"/>
        <v>-2.3066302840619867E-3</v>
      </c>
      <c r="K398" s="240">
        <f t="shared" ca="1" si="601"/>
        <v>-3.6287627744747536E-3</v>
      </c>
      <c r="L398" s="240">
        <f t="shared" ca="1" si="602"/>
        <v>-2.1584287030977558E-3</v>
      </c>
      <c r="M398" s="240">
        <f t="shared" ca="1" si="603"/>
        <v>9.7289572615133144E-4</v>
      </c>
      <c r="N398" s="240">
        <f t="shared" ca="1" si="604"/>
        <v>3.3555410732361091E-3</v>
      </c>
      <c r="O398" s="240">
        <f t="shared" ca="1" si="605"/>
        <v>3.1559740173400207E-3</v>
      </c>
      <c r="P398" s="240">
        <f t="shared" ca="1" si="606"/>
        <v>5.2776875580235708E-4</v>
      </c>
      <c r="Q398" s="240">
        <f t="shared" ca="1" si="607"/>
        <v>-2.5065739951579398E-3</v>
      </c>
      <c r="R398" s="240">
        <f t="shared" ca="1" si="608"/>
        <v>-3.6120157677004645E-3</v>
      </c>
      <c r="S398" s="240">
        <f t="shared" ca="1" si="609"/>
        <v>-1.937878416771384E-3</v>
      </c>
      <c r="T398" s="240">
        <f t="shared" ca="1" si="610"/>
        <v>1.2275277262962184E-3</v>
      </c>
      <c r="U398" s="241">
        <f t="shared" ca="1" si="611"/>
        <v>3.4483060878334648E-3</v>
      </c>
      <c r="V398" s="240">
        <f t="shared" ca="1" si="612"/>
        <v>3.0154859521570672E-3</v>
      </c>
      <c r="W398" s="240">
        <f t="shared" ca="1" si="613"/>
        <v>2.6213834960479366E-4</v>
      </c>
      <c r="X398" s="240">
        <f t="shared" ca="1" si="614"/>
        <v>-2.6929343645979908E-3</v>
      </c>
      <c r="Y398" s="240">
        <f t="shared" ca="1" si="615"/>
        <v>-3.5756949345264991E-3</v>
      </c>
      <c r="Z398" s="240">
        <f t="shared" ca="1" si="616"/>
        <v>-1.7068265994016683E-3</v>
      </c>
      <c r="AA398" s="240">
        <f t="shared" ca="1" si="617"/>
        <v>1.475507647336088E-3</v>
      </c>
      <c r="AB398" s="240">
        <f t="shared" ca="1" si="618"/>
        <v>3.5223844329705782E-3</v>
      </c>
      <c r="AC398" s="240">
        <f t="shared" ca="1" si="619"/>
        <v>2.8586567073297709E-3</v>
      </c>
      <c r="AD398" s="240">
        <f t="shared" ca="1" si="620"/>
        <v>-4.912607021631348E-6</v>
      </c>
      <c r="AE398" s="240">
        <f t="shared" ca="1" si="621"/>
        <v>-2.8647014893934024E-3</v>
      </c>
      <c r="AF398" s="240">
        <f t="shared" ca="1" si="622"/>
        <v>-3.5199971006947585E-3</v>
      </c>
      <c r="AG398" s="240">
        <f t="shared" ca="1" si="623"/>
        <v>-1.466525340805862E-3</v>
      </c>
      <c r="AH398" s="240">
        <f t="shared" ca="1" si="624"/>
        <v>1.715491664593196E-3</v>
      </c>
      <c r="AI398" s="240">
        <f t="shared" ca="1" si="625"/>
        <v>3.57737467167681E-3</v>
      </c>
      <c r="AJ398" s="240">
        <f t="shared" ca="1" si="626"/>
        <v>2.6863361541239498E-3</v>
      </c>
      <c r="AK398" s="240">
        <f t="shared" ca="1" si="627"/>
        <v>-2.7193694180496525E-4</v>
      </c>
      <c r="AL398" s="240">
        <f t="shared" ca="1" si="628"/>
        <v>-3.0209445486125497E-3</v>
      </c>
      <c r="AM398" s="240">
        <f t="shared" ca="1" si="629"/>
        <v>-3.4452240975925827E-3</v>
      </c>
      <c r="AN398" s="240">
        <f t="shared" ca="1" si="630"/>
        <v>-1.2182768543246313E-3</v>
      </c>
      <c r="AO398" s="240">
        <f t="shared" ca="1" si="631"/>
        <v>1.9461792838851707E-3</v>
      </c>
      <c r="AP398" s="240">
        <f t="shared" ca="1" si="632"/>
        <v>3.6129788070841102E-3</v>
      </c>
      <c r="AQ398" s="240">
        <f t="shared" ca="1" si="633"/>
        <v>2.4994581125477285E-3</v>
      </c>
      <c r="AR398" s="240">
        <f t="shared" ca="1" si="634"/>
        <v>-5.3748762673931606E-4</v>
      </c>
      <c r="AS398" s="240">
        <f t="shared" ca="1" si="635"/>
        <v>-3.1608168475802164E-3</v>
      </c>
      <c r="AT398" s="240">
        <f t="shared" ca="1" si="636"/>
        <v>-3.3517811266023166E-3</v>
      </c>
      <c r="AU398" s="240">
        <f t="shared" ca="1" si="637"/>
        <v>-9.6342642001511739E-4</v>
      </c>
      <c r="AV398" s="240">
        <f t="shared" ca="1" si="638"/>
        <v>2.1663203890157218E-3</v>
      </c>
      <c r="AW398" s="240">
        <f t="shared" ca="1" si="639"/>
        <v>3.6290038972978758E-3</v>
      </c>
      <c r="AX398" s="240">
        <f t="shared" ca="1" si="640"/>
        <v>2.2990352909000129E-3</v>
      </c>
      <c r="AY398" s="240">
        <f t="shared" ca="1" si="641"/>
        <v>-8.0012561965504348E-4</v>
      </c>
      <c r="AZ398" s="240">
        <f t="shared" ca="1" si="642"/>
        <v>-3.2835604061893934E-3</v>
      </c>
      <c r="BA398" s="240">
        <f t="shared" ca="1" si="643"/>
        <v>-3.2401745632798912E-3</v>
      </c>
      <c r="BB398" s="240">
        <f t="shared" ca="1" si="644"/>
        <v>-7.0335509446175278E-4</v>
      </c>
      <c r="BC398" s="240">
        <f t="shared" ca="1" si="645"/>
        <v>2.3747220162625123E-3</v>
      </c>
      <c r="BD398" s="240">
        <f t="shared" ca="1" si="646"/>
        <v>3.6253631009657795E-3</v>
      </c>
      <c r="BE398" s="240">
        <f t="shared" ca="1" si="647"/>
        <v>2.0861537978164703E-3</v>
      </c>
      <c r="BF398" s="240">
        <f t="shared" ca="1" si="648"/>
        <v>-1.0584276625128805E-3</v>
      </c>
      <c r="BG398" s="240">
        <f t="shared" ca="1" si="649"/>
        <v>-3.3885100664611547E-3</v>
      </c>
      <c r="BH398" s="240">
        <f t="shared" ca="1" si="650"/>
        <v>-3.1110092132618397E-3</v>
      </c>
      <c r="BI398" s="240">
        <f t="shared" ca="1" si="651"/>
        <v>-4.3947222671097193E-4</v>
      </c>
      <c r="BJ398" s="240">
        <f t="shared" ca="1" si="652"/>
        <v>2.5702548191510396E-3</v>
      </c>
      <c r="BK398" s="240">
        <f t="shared" ca="1" si="653"/>
        <v>3.602076147878594E-3</v>
      </c>
      <c r="BL398" s="240">
        <f t="shared" ca="1" si="654"/>
        <v>1.86196725655273E-3</v>
      </c>
      <c r="BM398" s="240">
        <f t="shared" ca="1" si="655"/>
        <v>-1.3109939941626147E-3</v>
      </c>
      <c r="BN398" s="240">
        <f t="shared" ca="1" si="656"/>
        <v>-3.4750970970933745E-3</v>
      </c>
      <c r="BO398" s="240">
        <f t="shared" ca="1" si="657"/>
        <v>-2.9649850347711346E-3</v>
      </c>
      <c r="BP398" s="240">
        <f t="shared" ca="1" si="658"/>
        <v>-1.732078208866194E-4</v>
      </c>
      <c r="BQ398" s="240">
        <f t="shared" ca="1" si="659"/>
        <v>2.7518591884809606E-3</v>
      </c>
      <c r="BR398" s="240">
        <f t="shared" ca="1" si="660"/>
        <v>3.5592692320527406E-3</v>
      </c>
      <c r="BS398" s="240">
        <f t="shared" ca="1" si="661"/>
        <v>1.6276905534000096E-3</v>
      </c>
      <c r="BT398" s="240">
        <f t="shared" ca="1" si="662"/>
        <v>-1.5564559357700279E-3</v>
      </c>
      <c r="BU398" s="240">
        <f t="shared" ca="1" si="663"/>
        <v>-3.5428522754649295E-3</v>
      </c>
      <c r="BV398" s="240">
        <f t="shared" ca="1" si="664"/>
        <v>-2.8028933454829347E-3</v>
      </c>
      <c r="BW398" s="240">
        <f t="shared" ca="1" si="665"/>
        <v>9.399521312629703E-5</v>
      </c>
      <c r="BX398" s="240">
        <f t="shared" ca="1" si="666"/>
        <v>2.9185509944402322E-3</v>
      </c>
      <c r="BY398" s="240">
        <f t="shared" ca="1" si="667"/>
        <v>3.4971743278739832E-3</v>
      </c>
      <c r="BZ398" s="240">
        <f t="shared" ca="1" si="668"/>
        <v>1.3845932541110646E-3</v>
      </c>
      <c r="CA398" s="240">
        <f t="shared" ca="1" si="669"/>
        <v>-1.7934833078061064E-3</v>
      </c>
      <c r="CB398" s="240">
        <f t="shared" ca="1" si="670"/>
        <v>-3.5914084303937379E-3</v>
      </c>
      <c r="CC398" s="240">
        <f t="shared" ca="1" si="671"/>
        <v>-2.6256125343055402E-3</v>
      </c>
      <c r="CD398" s="240">
        <f t="shared" ca="1" si="672"/>
        <v>3.6068887893526492E-4</v>
      </c>
      <c r="CE398" s="240">
        <f t="shared" ca="1" si="673"/>
        <v>3.0694269196897424E-3</v>
      </c>
      <c r="CF398" s="240">
        <f t="shared" ca="1" si="674"/>
        <v>3.4161279330081314E-3</v>
      </c>
      <c r="CG398" s="240">
        <f t="shared" ca="1" si="675"/>
        <v>1.1339927240132828E-3</v>
      </c>
      <c r="CH398" s="240">
        <f t="shared" ca="1" si="676"/>
        <v>-2.0207916384050251E-3</v>
      </c>
      <c r="CI398" s="240">
        <f t="shared" ca="1" si="677"/>
        <v>-3.6205024318692078E-3</v>
      </c>
      <c r="CJ398" s="240">
        <f t="shared" ca="1" si="678"/>
        <v>-2.434103301314796E-3</v>
      </c>
      <c r="CK398" s="240">
        <f t="shared" ca="1" si="679"/>
        <v>6.2542794045827919E-4</v>
      </c>
      <c r="CL398" s="240">
        <f t="shared" ca="1" si="680"/>
        <v>3.2036693545182491E-3</v>
      </c>
      <c r="CM398" s="240">
        <f t="shared" ca="1" si="681"/>
        <v>3.3165692448910359E-3</v>
      </c>
      <c r="CN398" s="240">
        <f t="shared" ca="1" si="682"/>
        <v>8.7724698909197232E-4</v>
      </c>
      <c r="CO398" s="240">
        <f t="shared" ca="1" si="683"/>
        <v>-2.2371491240287906E-3</v>
      </c>
      <c r="CP398" s="240">
        <f t="shared" ca="1" si="684"/>
        <v>-3.6299766169765641E-3</v>
      </c>
      <c r="CQ398" s="240">
        <f t="shared" ca="1" si="685"/>
        <v>-2.2294034516371405E-3</v>
      </c>
      <c r="CR398" s="240">
        <f t="shared" ca="1" si="686"/>
        <v>8.8677775378323477E-4</v>
      </c>
      <c r="CS398" s="240">
        <f t="shared" ca="1" si="687"/>
        <v>3.3205508275403165E-3</v>
      </c>
      <c r="CT398" s="240">
        <f t="shared" ca="1" si="688"/>
        <v>3.1990377806796282E-3</v>
      </c>
      <c r="CU398" s="240">
        <f t="shared" ca="1" si="689"/>
        <v>6.157473767297954E-4</v>
      </c>
      <c r="CV398" s="240">
        <f t="shared" ca="1" si="690"/>
        <v>-2.4413833047169835E-3</v>
      </c>
      <c r="CW398" s="240">
        <f t="shared" ca="1" si="691"/>
        <v>-3.6197796442858404E-3</v>
      </c>
      <c r="CX398" s="240">
        <f t="shared" ca="1" si="692"/>
        <v>-2.0126222714937081E-3</v>
      </c>
      <c r="CY398" s="240">
        <f t="shared" ca="1" si="693"/>
        <v>1.1433220416276913E-3</v>
      </c>
      <c r="CZ398" s="240">
        <f t="shared" ca="1" si="694"/>
        <v>3.4194379479267211E-3</v>
      </c>
      <c r="DA398" s="240">
        <f t="shared" ca="1" si="695"/>
        <v>3.0641704535617036E-3</v>
      </c>
      <c r="DB398" s="240">
        <f t="shared" ca="1" si="696"/>
        <v>3.5091097598315363E-4</v>
      </c>
      <c r="DC398" s="240">
        <f t="shared" ca="1" si="697"/>
        <v>-2.6323874177490696E-3</v>
      </c>
      <c r="DD398" s="240">
        <f t="shared" ca="1" si="698"/>
        <v>-3.5899667720755411E-3</v>
      </c>
      <c r="DE398" s="240">
        <f t="shared" ca="1" si="699"/>
        <v>-1.7849345168821852E-3</v>
      </c>
      <c r="DF398" s="240">
        <f t="shared" ca="1" si="700"/>
        <v>1.3936705682681509E-3</v>
      </c>
      <c r="DG398" s="240">
        <f t="shared" ca="1" si="701"/>
        <v>3.4997948378042488E-3</v>
      </c>
      <c r="DH398" s="240">
        <f t="shared" ca="1" si="702"/>
        <v>2.9126981212681735E-3</v>
      </c>
      <c r="DI398" s="240">
        <f t="shared" ca="1" si="703"/>
        <v>8.417295825381341E-5</v>
      </c>
      <c r="DJ398" s="240">
        <f t="shared" ca="1" si="704"/>
        <v>-2.809126395287432E-3</v>
      </c>
      <c r="DK398" s="240">
        <f t="shared" ca="1" si="705"/>
        <v>-3.5406995588832392E-3</v>
      </c>
      <c r="DL398" s="240">
        <f t="shared" ca="1" si="706"/>
        <v>-1.547574047472276E-3</v>
      </c>
      <c r="DM398" s="240">
        <f t="shared" ca="1" si="707"/>
        <v>1.6364666733478962E-3</v>
      </c>
      <c r="DN398" s="240">
        <f t="shared" ca="1" si="708"/>
        <v>3.5611860362243226E-3</v>
      </c>
      <c r="DO398" s="240">
        <f t="shared" ca="1" si="709"/>
        <v>2.7454416254916957E-3</v>
      </c>
      <c r="DP398" s="240">
        <f t="shared" ca="1" si="710"/>
        <v>-1.8302120002926996E-4</v>
      </c>
      <c r="DQ398" s="240">
        <f t="shared" ca="1" si="711"/>
        <v>-2.9706424734996621E-3</v>
      </c>
      <c r="DR398" s="240">
        <f t="shared" ca="1" si="712"/>
        <v>-3.472244988005864E-3</v>
      </c>
      <c r="DS398" s="240">
        <f t="shared" ca="1" si="713"/>
        <v>-1.3018271402132438E-3</v>
      </c>
      <c r="DT398" s="240">
        <f t="shared" ca="1" si="714"/>
        <v>1.8703946237370098E-3</v>
      </c>
      <c r="DU398" s="240">
        <f t="shared" ca="1" si="715"/>
        <v>3.6032788589636031E-3</v>
      </c>
      <c r="DV398" s="240">
        <f t="shared" ca="1" si="716"/>
        <v>2.5633073436744239E-3</v>
      </c>
      <c r="DW398" s="240">
        <f t="shared" ca="1" si="717"/>
        <v>-4.4922355057195863E-4</v>
      </c>
      <c r="DX398" s="240">
        <f t="shared" ca="1" si="718"/>
        <v>-3.116060382763752E-3</v>
      </c>
      <c r="DY398" s="240">
        <f t="shared" ca="1" si="719"/>
        <v>-3.3849740206940825E-3</v>
      </c>
      <c r="DZ398" s="240">
        <f t="shared" ca="1" si="720"/>
        <v>-1.0490255188876831E-3</v>
      </c>
      <c r="EA398" s="240">
        <f t="shared" ca="1" si="721"/>
        <v>2.0941867436042026E-3</v>
      </c>
      <c r="EB398" s="240">
        <f t="shared" ca="1" si="722"/>
        <v>3.62584520136865E-3</v>
      </c>
      <c r="EC398" s="240">
        <f t="shared" ca="1" si="723"/>
        <v>2.3672822772701175E-3</v>
      </c>
      <c r="ED398" s="240">
        <f t="shared" ca="1" si="724"/>
        <v>-7.1299151977219258E-4</v>
      </c>
      <c r="EE398" s="240">
        <f t="shared" ca="1" si="725"/>
        <v>-3.2445920908300107E-3</v>
      </c>
      <c r="EF398" s="240">
        <f t="shared" ca="1" si="726"/>
        <v>-3.2793595858811439E-3</v>
      </c>
      <c r="EG398" s="240">
        <f t="shared" ca="1" si="727"/>
        <v>-7.9053913738495079E-4</v>
      </c>
      <c r="EH398" s="240">
        <f t="shared" ca="1" si="728"/>
        <v>2.3066302840619789E-3</v>
      </c>
      <c r="EI398" s="240">
        <f t="shared" ca="1" si="729"/>
        <v>3.6287627744747545E-3</v>
      </c>
      <c r="EJ398" s="240">
        <f t="shared" ca="1" si="730"/>
        <v>2.1584287030977458E-3</v>
      </c>
      <c r="EK398" s="240">
        <f t="shared" ca="1" si="731"/>
        <v>-9.7289572615132786E-4</v>
      </c>
      <c r="EL398" s="240">
        <f t="shared" ca="1" si="732"/>
        <v>-3.355541073236103E-3</v>
      </c>
      <c r="EM398" s="240">
        <f t="shared" ca="1" si="733"/>
        <v>-3.1559740173400103E-3</v>
      </c>
      <c r="EN398" s="240">
        <f t="shared" ca="1" si="734"/>
        <v>-5.2776875580234797E-4</v>
      </c>
      <c r="EO398" s="240">
        <f t="shared" ca="1" si="735"/>
        <v>2.5065739951579328E-3</v>
      </c>
      <c r="EP398" s="240">
        <f t="shared" ca="1" si="736"/>
        <v>3.6120157677004667E-3</v>
      </c>
      <c r="EQ398" s="240">
        <f t="shared" ca="1" si="737"/>
        <v>1.9378784167713705E-3</v>
      </c>
      <c r="ER398" s="240">
        <f t="shared" ca="1" si="738"/>
        <v>-1.227527726296215E-3</v>
      </c>
      <c r="ES398" s="240">
        <f t="shared" ca="1" si="739"/>
        <v>-3.4483060878334601E-3</v>
      </c>
      <c r="ET398" s="240">
        <f t="shared" ca="1" si="740"/>
        <v>-3.0154859521570828E-3</v>
      </c>
      <c r="EU398" s="240">
        <f t="shared" ca="1" si="741"/>
        <v>-2.6213834960483573E-4</v>
      </c>
      <c r="EV398" s="240">
        <f t="shared" ca="1" si="742"/>
        <v>2.6929343645980233E-3</v>
      </c>
      <c r="EW398" s="240">
        <f t="shared" ca="1" si="743"/>
        <v>3.5756949345264934E-3</v>
      </c>
      <c r="EX398" s="240">
        <f t="shared" ca="1" si="744"/>
        <v>1.7068265994016488E-3</v>
      </c>
      <c r="EY398" s="240">
        <f t="shared" ca="1" si="745"/>
        <v>-1.4755076473360849E-3</v>
      </c>
      <c r="EZ398" s="240">
        <f t="shared" ca="1" si="746"/>
        <v>-3.5223844329705743E-3</v>
      </c>
      <c r="FA398" s="240">
        <f t="shared" ca="1" si="747"/>
        <v>-2.8586567073297891E-3</v>
      </c>
      <c r="FB398" s="240">
        <f t="shared" ca="1" si="748"/>
        <v>4.9126070215891725E-6</v>
      </c>
      <c r="FC398" s="240">
        <f t="shared" ca="1" si="749"/>
        <v>2.8647014893934319E-3</v>
      </c>
      <c r="FD398" s="240">
        <f t="shared" ca="1" si="750"/>
        <v>3.5199971006947498E-3</v>
      </c>
      <c r="FE398" s="240">
        <f t="shared" ca="1" si="751"/>
        <v>1.4665253408058417E-3</v>
      </c>
      <c r="FF398" s="240">
        <f t="shared" ca="1" si="752"/>
        <v>-1.7154916645931927E-3</v>
      </c>
      <c r="FG398" s="240">
        <f t="shared" ca="1" si="753"/>
        <v>-3.577374671676807E-3</v>
      </c>
      <c r="FH398" s="240">
        <f t="shared" ca="1" si="754"/>
        <v>-2.6863361541239689E-3</v>
      </c>
      <c r="FI398" s="240">
        <f t="shared" ca="1" si="755"/>
        <v>2.7193694180492302E-4</v>
      </c>
      <c r="FJ398" s="240">
        <f t="shared" ca="1" si="756"/>
        <v>3.0209445486125189E-3</v>
      </c>
      <c r="FK398" s="240">
        <f t="shared" ca="1" si="757"/>
        <v>3.4452240975925714E-3</v>
      </c>
      <c r="FL398" s="240">
        <f t="shared" ca="1" si="758"/>
        <v>1.2182768543246103E-3</v>
      </c>
      <c r="FM398" s="240">
        <f t="shared" ca="1" si="759"/>
        <v>-1.9461792838851785E-3</v>
      </c>
      <c r="FN398" s="240">
        <f t="shared" ca="1" si="760"/>
        <v>-3.6129788070841098E-3</v>
      </c>
      <c r="FO398" s="240">
        <f t="shared" ca="1" si="761"/>
        <v>-2.4994581125477497E-3</v>
      </c>
      <c r="FP398" s="240">
        <f t="shared" ca="1" si="762"/>
        <v>5.3748762673928711E-4</v>
      </c>
      <c r="FQ398" s="240">
        <f t="shared" ca="1" si="763"/>
        <v>3.1608168475801891E-3</v>
      </c>
      <c r="FR398" s="240">
        <f t="shared" ca="1" si="764"/>
        <v>3.3517811266022984E-3</v>
      </c>
      <c r="FS398" s="240">
        <f t="shared" ca="1" si="765"/>
        <v>9.6342642001509614E-4</v>
      </c>
      <c r="FT398" s="240">
        <f t="shared" ca="1" si="766"/>
        <v>-2.1663203890157187E-3</v>
      </c>
      <c r="FU398" s="240">
        <f t="shared" ca="1" si="767"/>
        <v>-3.6290038972978758E-3</v>
      </c>
      <c r="FV398" s="240">
        <f t="shared" ca="1" si="768"/>
        <v>-2.2990352909000359E-3</v>
      </c>
      <c r="FW398" s="240">
        <f t="shared" ca="1" si="769"/>
        <v>8.0012561965501475E-4</v>
      </c>
      <c r="FX398" s="240">
        <f t="shared" ca="1" si="770"/>
        <v>3.2835604061893695E-3</v>
      </c>
      <c r="FY398" s="240">
        <f t="shared" ca="1" si="771"/>
        <v>3.2401745632798695E-3</v>
      </c>
      <c r="FZ398" s="240">
        <f t="shared" ca="1" si="772"/>
        <v>7.0335509446173099E-4</v>
      </c>
      <c r="GA398" s="240">
        <f t="shared" ca="1" si="773"/>
        <v>-2.3747220162625097E-3</v>
      </c>
      <c r="GB398" s="240">
        <f t="shared" ca="1" si="774"/>
        <v>-3.6253631009657799E-3</v>
      </c>
      <c r="GC398" s="240">
        <f t="shared" ca="1" si="775"/>
        <v>-2.0861537978164937E-3</v>
      </c>
      <c r="GD398" s="240">
        <f t="shared" ca="1" si="776"/>
        <v>1.0584276625128523E-3</v>
      </c>
      <c r="GE398" s="240">
        <f t="shared" ca="1" si="777"/>
        <v>3.3885100664611352E-3</v>
      </c>
      <c r="GF398" s="240">
        <f t="shared" ca="1" si="778"/>
        <v>3.1110092132618154E-3</v>
      </c>
      <c r="GG398" s="240">
        <f t="shared" ca="1" si="779"/>
        <v>4.3947222671094992E-4</v>
      </c>
      <c r="GH398" s="240">
        <f t="shared" ca="1" si="780"/>
        <v>-2.570254819151037E-3</v>
      </c>
      <c r="GI398" s="240">
        <f t="shared" ca="1" si="781"/>
        <v>-3.6020761478785944E-3</v>
      </c>
      <c r="GJ398" s="240">
        <f t="shared" ca="1" si="782"/>
        <v>-1.8619672565527551E-3</v>
      </c>
      <c r="GK398" s="240">
        <f t="shared" ca="1" si="783"/>
        <v>1.3109939941625874E-3</v>
      </c>
      <c r="GL398" s="240">
        <f t="shared" ca="1" si="784"/>
        <v>3.4750970970933584E-3</v>
      </c>
      <c r="GM398" s="240">
        <f t="shared" ca="1" si="785"/>
        <v>2.9649850347711068E-3</v>
      </c>
      <c r="GN398" s="240">
        <f t="shared" ca="1" si="786"/>
        <v>1.7320782088659718E-4</v>
      </c>
      <c r="GO398" s="240">
        <f t="shared" ca="1" si="787"/>
        <v>-2.7518591884809749E-3</v>
      </c>
      <c r="GP398" s="240">
        <f t="shared" ca="1" si="788"/>
        <v>-3.5592692320527411E-3</v>
      </c>
      <c r="GQ398" s="240">
        <f t="shared" ca="1" si="789"/>
        <v>-1.6276905534000356E-3</v>
      </c>
      <c r="GR398" s="240">
        <f t="shared" ca="1" si="790"/>
        <v>1.5564559357700014E-3</v>
      </c>
      <c r="GS398" s="240">
        <f t="shared" ca="1" si="791"/>
        <v>3.5428522754649173E-3</v>
      </c>
      <c r="GT398" s="240">
        <f t="shared" ca="1" si="792"/>
        <v>2.8028933454829039E-3</v>
      </c>
      <c r="GU398" s="240">
        <f t="shared" ca="1" si="793"/>
        <v>-9.3995213126319365E-5</v>
      </c>
      <c r="GV398" s="240">
        <f t="shared" ca="1" si="794"/>
        <v>-2.9185509944402452E-3</v>
      </c>
      <c r="GW398" s="240">
        <f t="shared" ca="1" si="795"/>
        <v>-3.4971743278739845E-3</v>
      </c>
      <c r="GX398" s="240">
        <f t="shared" ca="1" si="796"/>
        <v>-1.3845932541110685E-3</v>
      </c>
      <c r="GY398" s="240">
        <f t="shared" ca="1" si="797"/>
        <v>1.7934833078060582E-3</v>
      </c>
      <c r="GZ398" s="240">
        <f t="shared" ca="1" si="798"/>
        <v>3.5914084303937301E-3</v>
      </c>
      <c r="HA398" s="240">
        <f t="shared" ca="1" si="799"/>
        <v>2.6256125343055072E-3</v>
      </c>
      <c r="HB398" s="240">
        <f t="shared" ca="1" si="800"/>
        <v>-3.6068887893531278E-4</v>
      </c>
      <c r="HC398" s="240">
        <f t="shared" ca="1" si="801"/>
        <v>-3.0694269196897407E-3</v>
      </c>
      <c r="HD398" s="240">
        <f t="shared" ca="1" si="802"/>
        <v>-3.4161279330081331E-3</v>
      </c>
      <c r="HE398" s="240">
        <f t="shared" ca="1" si="803"/>
        <v>-1.1339927240132863E-3</v>
      </c>
      <c r="HF398" s="240">
        <f t="shared" ca="1" si="804"/>
        <v>2.0207916384050216E-3</v>
      </c>
      <c r="HG398" s="240">
        <f t="shared" ca="1" si="805"/>
        <v>3.6205024318692039E-3</v>
      </c>
      <c r="HH398" s="240">
        <f t="shared" ca="1" si="806"/>
        <v>2.4341033013147604E-3</v>
      </c>
      <c r="HI398" s="240">
        <f t="shared" ca="1" si="807"/>
        <v>-6.2542794045832646E-4</v>
      </c>
      <c r="HJ398" s="240">
        <f t="shared" ca="1" si="808"/>
        <v>-3.2036693545182482E-3</v>
      </c>
      <c r="HK398" s="240">
        <f t="shared" ca="1" si="809"/>
        <v>-3.3165692448910368E-3</v>
      </c>
      <c r="HL398" s="240">
        <f t="shared" ca="1" si="810"/>
        <v>-8.7724698909197589E-4</v>
      </c>
      <c r="HM398" s="240">
        <f t="shared" ca="1" si="811"/>
        <v>2.2371491240287876E-3</v>
      </c>
      <c r="HN398" s="240">
        <f t="shared" ca="1" si="812"/>
        <v>3.6299766169765641E-3</v>
      </c>
      <c r="HO398" s="240">
        <f t="shared" ca="1" si="813"/>
        <v>2.2294034516371027E-3</v>
      </c>
      <c r="HP398" s="240">
        <f t="shared" ca="1" si="814"/>
        <v>-8.8677775378328129E-4</v>
      </c>
      <c r="HQ398" s="240">
        <f t="shared" ca="1" si="815"/>
        <v>-3.3205508275403156E-3</v>
      </c>
      <c r="HR398" s="240">
        <f t="shared" ca="1" si="816"/>
        <v>-3.1990377806796295E-3</v>
      </c>
      <c r="HS398" s="240">
        <f t="shared" ca="1" si="817"/>
        <v>-6.1574737672979887E-4</v>
      </c>
      <c r="HT398" s="240">
        <f t="shared" ca="1" si="818"/>
        <v>2.4413833047169805E-3</v>
      </c>
      <c r="HU398" s="240">
        <f t="shared" ca="1" si="819"/>
        <v>3.6197796442858443E-3</v>
      </c>
      <c r="HV398" s="240">
        <f t="shared" ca="1" si="820"/>
        <v>2.0126222714936678E-3</v>
      </c>
      <c r="HW398" s="240">
        <f t="shared" ca="1" si="821"/>
        <v>-1.1433220416277371E-3</v>
      </c>
      <c r="HX398" s="240">
        <f t="shared" ca="1" si="822"/>
        <v>-3.4194379479267198E-3</v>
      </c>
      <c r="HY398" s="240">
        <f t="shared" ca="1" si="823"/>
        <v>-3.0641704535617057E-3</v>
      </c>
      <c r="HZ398" s="240">
        <f t="shared" ca="1" si="824"/>
        <v>-3.5091097598315732E-4</v>
      </c>
      <c r="IA398" s="240">
        <f t="shared" ca="1" si="825"/>
        <v>2.632387417749067E-3</v>
      </c>
      <c r="IB398" s="240">
        <f t="shared" ca="1" si="826"/>
        <v>3.5899667720755493E-3</v>
      </c>
      <c r="IC398" s="240">
        <f t="shared" ca="1" si="827"/>
        <v>1.7849345168822334E-3</v>
      </c>
      <c r="ID398" s="240">
        <f t="shared" ca="1" si="828"/>
        <v>-1.3936705682681952E-3</v>
      </c>
      <c r="IE398" s="240">
        <f t="shared" ca="1" si="829"/>
        <v>3.2119328057019733E-3</v>
      </c>
      <c r="IF398" s="240">
        <f t="shared" ca="1" si="830"/>
        <v>-2.9126981212681756E-3</v>
      </c>
      <c r="IG398" s="240">
        <f t="shared" ca="1" si="831"/>
        <v>-8.4172958253816987E-5</v>
      </c>
      <c r="IH398" s="240">
        <f t="shared" ca="1" si="832"/>
        <v>2.8091263952874299E-3</v>
      </c>
      <c r="II398" s="240">
        <f t="shared" ca="1" si="833"/>
        <v>3.5406995588832513E-3</v>
      </c>
      <c r="IJ398" s="240">
        <f t="shared" ca="1" si="834"/>
        <v>1.5475740474723255E-3</v>
      </c>
      <c r="IK398" s="240">
        <f t="shared" ca="1" si="835"/>
        <v>-1.6364666733479391E-3</v>
      </c>
      <c r="IL398" s="240">
        <f t="shared" ca="1" si="836"/>
        <v>-3.5611860362243213E-3</v>
      </c>
      <c r="IM398" s="240">
        <f t="shared" ca="1" si="837"/>
        <v>-2.7454416254916979E-3</v>
      </c>
      <c r="IN398" s="240">
        <f t="shared" ca="1" si="838"/>
        <v>1.8302120002926649E-4</v>
      </c>
      <c r="IO398" s="240">
        <f t="shared" ca="1" si="839"/>
        <v>2.9706424734996604E-3</v>
      </c>
      <c r="IP398" s="240">
        <f t="shared" ca="1" si="840"/>
        <v>3.4722449880058796E-3</v>
      </c>
      <c r="IQ398" s="240">
        <f t="shared" ca="1" si="841"/>
        <v>1.3018271402132956E-3</v>
      </c>
      <c r="IR398" s="240">
        <f t="shared" ca="1" si="842"/>
        <v>-1.870394623737051E-3</v>
      </c>
      <c r="IS398" s="240">
        <f t="shared" ca="1" si="843"/>
        <v>-3.6032788589636091E-3</v>
      </c>
      <c r="IT398" s="240">
        <f t="shared" ca="1" si="844"/>
        <v>-2.5633073436744261E-3</v>
      </c>
      <c r="IU398" s="240">
        <f t="shared" ca="1" si="845"/>
        <v>4.4922355057195517E-4</v>
      </c>
      <c r="IV398" s="240">
        <f t="shared" ca="1" si="846"/>
        <v>3.1160603827637503E-3</v>
      </c>
      <c r="IW398" s="240">
        <f t="shared" ca="1" si="847"/>
        <v>3.3849740206941025E-3</v>
      </c>
      <c r="IX398" s="240">
        <f t="shared" ca="1" si="848"/>
        <v>1.0490255188877358E-3</v>
      </c>
      <c r="IY398" s="240">
        <f t="shared" ca="1" si="849"/>
        <v>-2.094186743604242E-3</v>
      </c>
      <c r="IZ398" s="240">
        <f t="shared" ca="1" si="850"/>
        <v>-3.6258452013686526E-3</v>
      </c>
      <c r="JA398" s="240">
        <f t="shared" ca="1" si="851"/>
        <v>-2.3672822772701197E-3</v>
      </c>
      <c r="JB398" s="240">
        <f t="shared" ca="1" si="852"/>
        <v>7.1299151977218911E-4</v>
      </c>
    </row>
    <row r="399" spans="2:262">
      <c r="B399" s="248">
        <v>38</v>
      </c>
      <c r="C399" s="247">
        <f t="shared" si="853"/>
        <v>7.4218750000000033E-4</v>
      </c>
      <c r="D399" s="244">
        <f t="shared" ca="1" si="597"/>
        <v>80.153689511229189</v>
      </c>
      <c r="E399" s="243">
        <f ca="1">AR361</f>
        <v>0.15368951122919117</v>
      </c>
      <c r="F399" s="242">
        <v>38</v>
      </c>
      <c r="G399" s="240">
        <f t="shared" ca="1" si="854"/>
        <v>-1.1326089868747978E-3</v>
      </c>
      <c r="H399" s="240">
        <f t="shared" ca="1" si="598"/>
        <v>-1.1245222832687333E-3</v>
      </c>
      <c r="I399" s="240">
        <f t="shared" ca="1" si="599"/>
        <v>-2.0714529718405758E-4</v>
      </c>
      <c r="J399" s="240">
        <f t="shared" ca="1" si="600"/>
        <v>8.7772966434589042E-4</v>
      </c>
      <c r="K399" s="240">
        <f t="shared" ca="1" si="601"/>
        <v>1.2528711983505053E-3</v>
      </c>
      <c r="L399" s="240">
        <f t="shared" ca="1" si="602"/>
        <v>6.1493933860610496E-4</v>
      </c>
      <c r="M399" s="240">
        <f t="shared" ca="1" si="603"/>
        <v>-5.202333257251175E-4</v>
      </c>
      <c r="N399" s="240">
        <f t="shared" ca="1" si="604"/>
        <v>-1.2347445992225816E-3</v>
      </c>
      <c r="O399" s="240">
        <f t="shared" ca="1" si="605"/>
        <v>-9.5083967224024229E-4</v>
      </c>
      <c r="P399" s="240">
        <f t="shared" ca="1" si="606"/>
        <v>1.0191553634793093E-4</v>
      </c>
      <c r="Q399" s="240">
        <f t="shared" ca="1" si="607"/>
        <v>1.0722617004791126E-3</v>
      </c>
      <c r="R399" s="240">
        <f t="shared" ca="1" si="608"/>
        <v>1.1755755620706332E-3</v>
      </c>
      <c r="S399" s="240">
        <f t="shared" ca="1" si="609"/>
        <v>3.2831738892844187E-4</v>
      </c>
      <c r="T399" s="240">
        <f t="shared" ca="1" si="610"/>
        <v>-7.8441868159574235E-4</v>
      </c>
      <c r="U399" s="241">
        <f t="shared" ca="1" si="611"/>
        <v>-1.2628727150433541E-3</v>
      </c>
      <c r="V399" s="240">
        <f t="shared" ca="1" si="612"/>
        <v>-7.2016611443185099E-4</v>
      </c>
      <c r="W399" s="240">
        <f t="shared" ca="1" si="613"/>
        <v>4.0486780807121096E-4</v>
      </c>
      <c r="X399" s="240">
        <f t="shared" ca="1" si="614"/>
        <v>1.2025250577906437E-3</v>
      </c>
      <c r="Y399" s="240">
        <f t="shared" ca="1" si="615"/>
        <v>1.0278188730500088E-3</v>
      </c>
      <c r="Z399" s="240">
        <f t="shared" ca="1" si="616"/>
        <v>2.2016917849528072E-5</v>
      </c>
      <c r="AA399" s="240">
        <f t="shared" ca="1" si="617"/>
        <v>-1.0015879477499442E-3</v>
      </c>
      <c r="AB399" s="240">
        <f t="shared" ca="1" si="618"/>
        <v>-1.2153074055748214E-3</v>
      </c>
      <c r="AC399" s="240">
        <f t="shared" ca="1" si="619"/>
        <v>-4.4632760474090367E-4</v>
      </c>
      <c r="AD399" s="240">
        <f t="shared" ca="1" si="620"/>
        <v>6.8355331813495907E-4</v>
      </c>
      <c r="AE399" s="240">
        <f t="shared" ca="1" si="621"/>
        <v>1.2607120771338854E-3</v>
      </c>
      <c r="AF399" s="240">
        <f t="shared" ca="1" si="622"/>
        <v>8.1845729689277347E-4</v>
      </c>
      <c r="AG399" s="240">
        <f t="shared" ca="1" si="623"/>
        <v>-2.8560319210231951E-4</v>
      </c>
      <c r="AH399" s="240">
        <f t="shared" ca="1" si="624"/>
        <v>-1.1587245426851152E-3</v>
      </c>
      <c r="AI399" s="240">
        <f t="shared" ca="1" si="625"/>
        <v>-1.0948996162493529E-3</v>
      </c>
      <c r="AJ399" s="240">
        <f t="shared" ca="1" si="626"/>
        <v>-1.4573733709242898E-4</v>
      </c>
      <c r="AK399" s="240">
        <f t="shared" ca="1" si="627"/>
        <v>9.2126835556027723E-4</v>
      </c>
      <c r="AL399" s="240">
        <f t="shared" ca="1" si="628"/>
        <v>1.2433351744087166E-3</v>
      </c>
      <c r="AM399" s="240">
        <f t="shared" ca="1" si="629"/>
        <v>5.600394417322271E-4</v>
      </c>
      <c r="AN399" s="240">
        <f t="shared" ca="1" si="630"/>
        <v>-5.7610496255228259E-4</v>
      </c>
      <c r="AO399" s="240">
        <f t="shared" ca="1" si="631"/>
        <v>-1.2464100927462934E-3</v>
      </c>
      <c r="AP399" s="240">
        <f t="shared" ca="1" si="632"/>
        <v>-9.0886628817034884E-4</v>
      </c>
      <c r="AQ399" s="240">
        <f t="shared" ca="1" si="633"/>
        <v>1.6358806126689869E-4</v>
      </c>
      <c r="AR399" s="240">
        <f t="shared" ca="1" si="634"/>
        <v>1.1037648768102634E-3</v>
      </c>
      <c r="AS399" s="240">
        <f t="shared" ca="1" si="635"/>
        <v>1.1514358776112043E-3</v>
      </c>
      <c r="AT399" s="240">
        <f t="shared" ca="1" si="636"/>
        <v>2.6805422611098865E-4</v>
      </c>
      <c r="AU399" s="240">
        <f t="shared" ca="1" si="637"/>
        <v>-8.3207644549005344E-4</v>
      </c>
      <c r="AV399" s="240">
        <f t="shared" ca="1" si="638"/>
        <v>-1.2593889458369122E-3</v>
      </c>
      <c r="AW399" s="240">
        <f t="shared" ca="1" si="639"/>
        <v>-6.6835779275096455E-4</v>
      </c>
      <c r="AX399" s="240">
        <f t="shared" ca="1" si="640"/>
        <v>4.6310840124921593E-4</v>
      </c>
      <c r="AY399" s="240">
        <f t="shared" ca="1" si="641"/>
        <v>1.2201044978084868E-3</v>
      </c>
      <c r="AZ399" s="240">
        <f t="shared" ca="1" si="642"/>
        <v>9.9052240025599195E-4</v>
      </c>
      <c r="BA399" s="240">
        <f t="shared" ca="1" si="643"/>
        <v>-3.9997487975146839E-5</v>
      </c>
      <c r="BB399" s="240">
        <f t="shared" ca="1" si="644"/>
        <v>-1.0381753517924709E-3</v>
      </c>
      <c r="BC399" s="240">
        <f t="shared" ca="1" si="645"/>
        <v>-1.1968831820327801E-3</v>
      </c>
      <c r="BD399" s="240">
        <f t="shared" ca="1" si="646"/>
        <v>-3.8778960639876685E-4</v>
      </c>
      <c r="BE399" s="240">
        <f t="shared" ca="1" si="647"/>
        <v>7.3487118439050656E-4</v>
      </c>
      <c r="BF399" s="240">
        <f t="shared" ca="1" si="648"/>
        <v>1.2633141132646711E-3</v>
      </c>
      <c r="BG399" s="240">
        <f t="shared" ca="1" si="649"/>
        <v>7.702394928639758E-4</v>
      </c>
      <c r="BH399" s="240">
        <f t="shared" ca="1" si="650"/>
        <v>-3.4565185288131948E-4</v>
      </c>
      <c r="BI399" s="240">
        <f t="shared" ca="1" si="651"/>
        <v>-1.1820486295798223E-3</v>
      </c>
      <c r="BJ399" s="240">
        <f t="shared" ca="1" si="652"/>
        <v>-1.0626392401525513E-3</v>
      </c>
      <c r="BK399" s="240">
        <f t="shared" ca="1" si="653"/>
        <v>-8.3978282990656666E-5</v>
      </c>
      <c r="BL399" s="240">
        <f t="shared" ca="1" si="654"/>
        <v>9.6258763061254048E-4</v>
      </c>
      <c r="BM399" s="240">
        <f t="shared" ca="1" si="655"/>
        <v>1.2308038471284782E-3</v>
      </c>
      <c r="BN399" s="240">
        <f t="shared" ca="1" si="656"/>
        <v>5.0379036078955389E-4</v>
      </c>
      <c r="BO399" s="240">
        <f t="shared" ca="1" si="657"/>
        <v>-6.3058871206381857E-4</v>
      </c>
      <c r="BP399" s="240">
        <f t="shared" ca="1" si="658"/>
        <v>-1.2550728751839484E-3</v>
      </c>
      <c r="BQ399" s="240">
        <f t="shared" ca="1" si="659"/>
        <v>-8.6470336560497E-4</v>
      </c>
      <c r="BR399" s="240">
        <f t="shared" ca="1" si="660"/>
        <v>2.2486648821765269E-4</v>
      </c>
      <c r="BS399" s="240">
        <f t="shared" ca="1" si="661"/>
        <v>1.1326089868747939E-3</v>
      </c>
      <c r="BT399" s="240">
        <f t="shared" ca="1" si="662"/>
        <v>1.1245222832687383E-3</v>
      </c>
      <c r="BU399" s="240">
        <f t="shared" ca="1" si="663"/>
        <v>2.0714529718406102E-4</v>
      </c>
      <c r="BV399" s="240">
        <f t="shared" ca="1" si="664"/>
        <v>-8.7772966434588662E-4</v>
      </c>
      <c r="BW399" s="240">
        <f t="shared" ca="1" si="665"/>
        <v>-1.2528711983505073E-3</v>
      </c>
      <c r="BX399" s="240">
        <f t="shared" ca="1" si="666"/>
        <v>-6.1493933860610464E-4</v>
      </c>
      <c r="BY399" s="240">
        <f t="shared" ca="1" si="667"/>
        <v>5.2023332572511674E-4</v>
      </c>
      <c r="BZ399" s="240">
        <f t="shared" ca="1" si="668"/>
        <v>1.2347445992225811E-3</v>
      </c>
      <c r="CA399" s="240">
        <f t="shared" ca="1" si="669"/>
        <v>9.5083967224024566E-4</v>
      </c>
      <c r="CB399" s="240">
        <f t="shared" ca="1" si="670"/>
        <v>-1.0191553634792349E-4</v>
      </c>
      <c r="CC399" s="240">
        <f t="shared" ca="1" si="671"/>
        <v>-1.0722617004791084E-3</v>
      </c>
      <c r="CD399" s="240">
        <f t="shared" ca="1" si="672"/>
        <v>-1.1755755620706369E-3</v>
      </c>
      <c r="CE399" s="240">
        <f t="shared" ca="1" si="673"/>
        <v>-3.2831738892845352E-4</v>
      </c>
      <c r="CF399" s="240">
        <f t="shared" ca="1" si="674"/>
        <v>7.8441868159573303E-4</v>
      </c>
      <c r="CG399" s="240">
        <f t="shared" ca="1" si="675"/>
        <v>1.2628727150433548E-3</v>
      </c>
      <c r="CH399" s="240">
        <f t="shared" ca="1" si="676"/>
        <v>7.201661144318498E-4</v>
      </c>
      <c r="CI399" s="240">
        <f t="shared" ca="1" si="677"/>
        <v>-4.0486780807121037E-4</v>
      </c>
      <c r="CJ399" s="240">
        <f t="shared" ca="1" si="678"/>
        <v>-1.2025250577906428E-3</v>
      </c>
      <c r="CK399" s="240">
        <f t="shared" ca="1" si="679"/>
        <v>-1.0278188730500105E-3</v>
      </c>
      <c r="CL399" s="240">
        <f t="shared" ca="1" si="680"/>
        <v>-2.2016917849535525E-5</v>
      </c>
      <c r="CM399" s="240">
        <f t="shared" ca="1" si="681"/>
        <v>1.0015879477499397E-3</v>
      </c>
      <c r="CN399" s="240">
        <f t="shared" ca="1" si="682"/>
        <v>1.2153074055748234E-3</v>
      </c>
      <c r="CO399" s="240">
        <f t="shared" ca="1" si="683"/>
        <v>4.4632760474091484E-4</v>
      </c>
      <c r="CP399" s="240">
        <f t="shared" ca="1" si="684"/>
        <v>-6.835533181349491E-4</v>
      </c>
      <c r="CQ399" s="240">
        <f t="shared" ca="1" si="685"/>
        <v>-1.2607120771338848E-3</v>
      </c>
      <c r="CR399" s="240">
        <f t="shared" ca="1" si="686"/>
        <v>-8.1845729689278594E-4</v>
      </c>
      <c r="CS399" s="240">
        <f t="shared" ca="1" si="687"/>
        <v>2.8560319210232103E-4</v>
      </c>
      <c r="CT399" s="240">
        <f t="shared" ca="1" si="688"/>
        <v>1.1587245426851159E-3</v>
      </c>
      <c r="CU399" s="240">
        <f t="shared" ca="1" si="689"/>
        <v>1.0948996162493546E-3</v>
      </c>
      <c r="CV399" s="240">
        <f t="shared" ca="1" si="690"/>
        <v>1.4573733709243196E-4</v>
      </c>
      <c r="CW399" s="240">
        <f t="shared" ca="1" si="691"/>
        <v>-9.2126835556027213E-4</v>
      </c>
      <c r="CX399" s="240">
        <f t="shared" ca="1" si="692"/>
        <v>-1.2433351744087179E-3</v>
      </c>
      <c r="CY399" s="240">
        <f t="shared" ca="1" si="693"/>
        <v>-5.6003944173223371E-4</v>
      </c>
      <c r="CZ399" s="240">
        <f t="shared" ca="1" si="694"/>
        <v>5.7610496255227196E-4</v>
      </c>
      <c r="DA399" s="240">
        <f t="shared" ca="1" si="695"/>
        <v>1.2464100927462906E-3</v>
      </c>
      <c r="DB399" s="240">
        <f t="shared" ca="1" si="696"/>
        <v>9.0886628817036033E-4</v>
      </c>
      <c r="DC399" s="240">
        <f t="shared" ca="1" si="697"/>
        <v>-1.6358806126688243E-4</v>
      </c>
      <c r="DD399" s="240">
        <f t="shared" ca="1" si="698"/>
        <v>-1.1037648768102643E-3</v>
      </c>
      <c r="DE399" s="240">
        <f t="shared" ca="1" si="699"/>
        <v>-1.1514358776112037E-3</v>
      </c>
      <c r="DF399" s="240">
        <f t="shared" ca="1" si="700"/>
        <v>-2.6805422611099586E-4</v>
      </c>
      <c r="DG399" s="240">
        <f t="shared" ca="1" si="701"/>
        <v>8.320764454900478E-4</v>
      </c>
      <c r="DH399" s="240">
        <f t="shared" ca="1" si="702"/>
        <v>1.2593889458369129E-3</v>
      </c>
      <c r="DI399" s="240">
        <f t="shared" ca="1" si="703"/>
        <v>6.6835779275097073E-4</v>
      </c>
      <c r="DJ399" s="240">
        <f t="shared" ca="1" si="704"/>
        <v>-4.6310840124920904E-4</v>
      </c>
      <c r="DK399" s="240">
        <f t="shared" ca="1" si="705"/>
        <v>-1.220104497808485E-3</v>
      </c>
      <c r="DL399" s="240">
        <f t="shared" ca="1" si="706"/>
        <v>-9.9052240025600214E-4</v>
      </c>
      <c r="DM399" s="240">
        <f t="shared" ca="1" si="707"/>
        <v>3.9997487975130494E-5</v>
      </c>
      <c r="DN399" s="240">
        <f t="shared" ca="1" si="708"/>
        <v>1.0381753517924616E-3</v>
      </c>
      <c r="DO399" s="240">
        <f t="shared" ca="1" si="709"/>
        <v>1.1968831820327796E-3</v>
      </c>
      <c r="DP399" s="240">
        <f t="shared" ca="1" si="710"/>
        <v>3.8778960639876544E-4</v>
      </c>
      <c r="DQ399" s="240">
        <f t="shared" ca="1" si="711"/>
        <v>-7.3487118439050059E-4</v>
      </c>
      <c r="DR399" s="240">
        <f t="shared" ca="1" si="712"/>
        <v>-1.2633141132646708E-3</v>
      </c>
      <c r="DS399" s="240">
        <f t="shared" ca="1" si="713"/>
        <v>-7.7023949286398165E-4</v>
      </c>
      <c r="DT399" s="240">
        <f t="shared" ca="1" si="714"/>
        <v>3.4565185288131233E-4</v>
      </c>
      <c r="DU399" s="240">
        <f t="shared" ca="1" si="715"/>
        <v>1.1820486295798197E-3</v>
      </c>
      <c r="DV399" s="240">
        <f t="shared" ca="1" si="716"/>
        <v>1.0626392401525554E-3</v>
      </c>
      <c r="DW399" s="240">
        <f t="shared" ca="1" si="717"/>
        <v>8.3978282990673065E-5</v>
      </c>
      <c r="DX399" s="240">
        <f t="shared" ca="1" si="718"/>
        <v>-9.6258763061252985E-4</v>
      </c>
      <c r="DY399" s="240">
        <f t="shared" ca="1" si="719"/>
        <v>-1.230803847128478E-3</v>
      </c>
      <c r="DZ399" s="240">
        <f t="shared" ca="1" si="720"/>
        <v>-5.0379036078955248E-4</v>
      </c>
      <c r="EA399" s="240">
        <f t="shared" ca="1" si="721"/>
        <v>6.3058871206381987E-4</v>
      </c>
      <c r="EB399" s="240">
        <f t="shared" ca="1" si="722"/>
        <v>1.2550728751839478E-3</v>
      </c>
      <c r="EC399" s="240">
        <f t="shared" ca="1" si="723"/>
        <v>8.6470336560497542E-4</v>
      </c>
      <c r="ED399" s="240">
        <f t="shared" ca="1" si="724"/>
        <v>-2.248664882176454E-4</v>
      </c>
      <c r="EE399" s="240">
        <f t="shared" ca="1" si="725"/>
        <v>-1.1326089868747904E-3</v>
      </c>
      <c r="EF399" s="240">
        <f t="shared" ca="1" si="726"/>
        <v>-1.1245222832687418E-3</v>
      </c>
      <c r="EG399" s="240">
        <f t="shared" ca="1" si="727"/>
        <v>-2.071452971840772E-4</v>
      </c>
      <c r="EH399" s="240">
        <f t="shared" ca="1" si="728"/>
        <v>8.7772966434587481E-4</v>
      </c>
      <c r="EI399" s="240">
        <f t="shared" ca="1" si="729"/>
        <v>1.2528711983505086E-3</v>
      </c>
      <c r="EJ399" s="240">
        <f t="shared" ca="1" si="730"/>
        <v>6.1493933860611114E-4</v>
      </c>
      <c r="EK399" s="240">
        <f t="shared" ca="1" si="731"/>
        <v>-5.2023332572511002E-4</v>
      </c>
      <c r="EL399" s="240">
        <f t="shared" ca="1" si="732"/>
        <v>-1.2347445992225792E-3</v>
      </c>
      <c r="EM399" s="240">
        <f t="shared" ca="1" si="733"/>
        <v>-9.5083967224025075E-4</v>
      </c>
      <c r="EN399" s="240">
        <f t="shared" ca="1" si="734"/>
        <v>1.0191553634789819E-4</v>
      </c>
      <c r="EO399" s="240">
        <f t="shared" ca="1" si="735"/>
        <v>1.0722617004791048E-3</v>
      </c>
      <c r="EP399" s="240">
        <f t="shared" ca="1" si="736"/>
        <v>1.1755755620706328E-3</v>
      </c>
      <c r="EQ399" s="240">
        <f t="shared" ca="1" si="737"/>
        <v>3.2831738892846068E-4</v>
      </c>
      <c r="ER399" s="240">
        <f t="shared" ca="1" si="738"/>
        <v>-7.8441868159574127E-4</v>
      </c>
      <c r="ES399" s="240">
        <f t="shared" ca="1" si="739"/>
        <v>-1.262872715043355E-3</v>
      </c>
      <c r="ET399" s="240">
        <f t="shared" ca="1" si="740"/>
        <v>-7.2016611443185587E-4</v>
      </c>
      <c r="EU399" s="240">
        <f t="shared" ca="1" si="741"/>
        <v>4.048678080711863E-4</v>
      </c>
      <c r="EV399" s="240">
        <f t="shared" ca="1" si="742"/>
        <v>1.2025250577906404E-3</v>
      </c>
      <c r="EW399" s="240">
        <f t="shared" ca="1" si="743"/>
        <v>1.0278188730500255E-3</v>
      </c>
      <c r="EX399" s="240">
        <f t="shared" ca="1" si="744"/>
        <v>2.2016917849542925E-5</v>
      </c>
      <c r="EY399" s="240">
        <f t="shared" ca="1" si="745"/>
        <v>-1.0015879477499243E-3</v>
      </c>
      <c r="EZ399" s="240">
        <f t="shared" ca="1" si="746"/>
        <v>-1.2153074055748256E-3</v>
      </c>
      <c r="FA399" s="240">
        <f t="shared" ca="1" si="747"/>
        <v>-4.4632760474090497E-4</v>
      </c>
      <c r="FB399" s="240">
        <f t="shared" ca="1" si="748"/>
        <v>6.8355331813494281E-4</v>
      </c>
      <c r="FC399" s="240">
        <f t="shared" ca="1" si="749"/>
        <v>1.2607120771338854E-3</v>
      </c>
      <c r="FD399" s="240">
        <f t="shared" ca="1" si="750"/>
        <v>8.1845729689279168E-4</v>
      </c>
      <c r="FE399" s="240">
        <f t="shared" ca="1" si="751"/>
        <v>-2.8560319210231376E-4</v>
      </c>
      <c r="FF399" s="240">
        <f t="shared" ca="1" si="752"/>
        <v>-1.1587245426851057E-3</v>
      </c>
      <c r="FG399" s="240">
        <f t="shared" ca="1" si="753"/>
        <v>-1.0948996162493581E-3</v>
      </c>
      <c r="FH399" s="240">
        <f t="shared" ca="1" si="754"/>
        <v>-1.4573733709245711E-4</v>
      </c>
      <c r="FI399" s="240">
        <f t="shared" ca="1" si="755"/>
        <v>9.2126835556026714E-4</v>
      </c>
      <c r="FJ399" s="240">
        <f t="shared" ca="1" si="756"/>
        <v>1.2433351744087161E-3</v>
      </c>
      <c r="FK399" s="240">
        <f t="shared" ca="1" si="757"/>
        <v>5.6003944173224044E-4</v>
      </c>
      <c r="FL399" s="240">
        <f t="shared" ca="1" si="758"/>
        <v>-5.761049625522814E-4</v>
      </c>
      <c r="FM399" s="240">
        <f t="shared" ca="1" si="759"/>
        <v>-1.2464100927462893E-3</v>
      </c>
      <c r="FN399" s="240">
        <f t="shared" ca="1" si="760"/>
        <v>-9.0886628817035296E-4</v>
      </c>
      <c r="FO399" s="240">
        <f t="shared" ca="1" si="761"/>
        <v>1.6358806126687506E-4</v>
      </c>
      <c r="FP399" s="240">
        <f t="shared" ca="1" si="762"/>
        <v>1.1037648768102606E-3</v>
      </c>
      <c r="FQ399" s="240">
        <f t="shared" ca="1" si="763"/>
        <v>1.1514358776112141E-3</v>
      </c>
      <c r="FR399" s="240">
        <f t="shared" ca="1" si="764"/>
        <v>2.6805422611100312E-4</v>
      </c>
      <c r="FS399" s="240">
        <f t="shared" ca="1" si="765"/>
        <v>-8.3207644549002872E-4</v>
      </c>
      <c r="FT399" s="240">
        <f t="shared" ca="1" si="766"/>
        <v>-1.2593889458369135E-3</v>
      </c>
      <c r="FU399" s="240">
        <f t="shared" ca="1" si="767"/>
        <v>-6.6835779275096184E-4</v>
      </c>
      <c r="FV399" s="240">
        <f t="shared" ca="1" si="768"/>
        <v>4.631084012492021E-4</v>
      </c>
      <c r="FW399" s="240">
        <f t="shared" ca="1" si="769"/>
        <v>1.2201044978084876E-3</v>
      </c>
      <c r="FX399" s="240">
        <f t="shared" ca="1" si="770"/>
        <v>9.905224002560067E-4</v>
      </c>
      <c r="FY399" s="240">
        <f t="shared" ca="1" si="771"/>
        <v>-3.9997487975141011E-5</v>
      </c>
      <c r="FZ399" s="240">
        <f t="shared" ca="1" si="772"/>
        <v>-1.0381753517924573E-3</v>
      </c>
      <c r="GA399" s="240">
        <f t="shared" ca="1" si="773"/>
        <v>-1.1968831820327818E-3</v>
      </c>
      <c r="GB399" s="240">
        <f t="shared" ca="1" si="774"/>
        <v>-3.8778960639878951E-4</v>
      </c>
      <c r="GC399" s="240">
        <f t="shared" ca="1" si="775"/>
        <v>7.3487118439049452E-4</v>
      </c>
      <c r="GD399" s="240">
        <f t="shared" ca="1" si="776"/>
        <v>1.2633141132646704E-3</v>
      </c>
      <c r="GE399" s="240">
        <f t="shared" ca="1" si="777"/>
        <v>7.7023949286398751E-4</v>
      </c>
      <c r="GF399" s="240">
        <f t="shared" ca="1" si="778"/>
        <v>-3.4565185288132241E-4</v>
      </c>
      <c r="GG399" s="240">
        <f t="shared" ca="1" si="779"/>
        <v>-1.1820486295798171E-3</v>
      </c>
      <c r="GH399" s="240">
        <f t="shared" ca="1" si="780"/>
        <v>-1.0626392401525497E-3</v>
      </c>
      <c r="GI399" s="240">
        <f t="shared" ca="1" si="781"/>
        <v>-8.3978282990680437E-5</v>
      </c>
      <c r="GJ399" s="240">
        <f t="shared" ca="1" si="782"/>
        <v>9.6258763061253679E-4</v>
      </c>
      <c r="GK399" s="240">
        <f t="shared" ca="1" si="783"/>
        <v>1.2308038471284838E-3</v>
      </c>
      <c r="GL399" s="240">
        <f t="shared" ca="1" si="784"/>
        <v>5.0379036078955931E-4</v>
      </c>
      <c r="GM399" s="240">
        <f t="shared" ca="1" si="785"/>
        <v>-6.3058871206379797E-4</v>
      </c>
      <c r="GN399" s="240">
        <f t="shared" ca="1" si="786"/>
        <v>-1.2550728751839467E-3</v>
      </c>
      <c r="GO399" s="240">
        <f t="shared" ca="1" si="787"/>
        <v>-8.6470336560499374E-4</v>
      </c>
      <c r="GP399" s="240">
        <f t="shared" ca="1" si="788"/>
        <v>2.2486648821763808E-4</v>
      </c>
      <c r="GQ399" s="240">
        <f t="shared" ca="1" si="789"/>
        <v>1.1326089868747952E-3</v>
      </c>
      <c r="GR399" s="240">
        <f t="shared" ca="1" si="790"/>
        <v>1.1245222832687452E-3</v>
      </c>
      <c r="GS399" s="240">
        <f t="shared" ca="1" si="791"/>
        <v>2.0714529718406682E-4</v>
      </c>
      <c r="GT399" s="240">
        <f t="shared" ca="1" si="792"/>
        <v>-8.7772966434586949E-4</v>
      </c>
      <c r="GU399" s="240">
        <f t="shared" ca="1" si="793"/>
        <v>-1.252871198350507E-3</v>
      </c>
      <c r="GV399" s="240">
        <f t="shared" ca="1" si="794"/>
        <v>-6.1493933860613315E-4</v>
      </c>
      <c r="GW399" s="240">
        <f t="shared" ca="1" si="795"/>
        <v>5.2023332572510318E-4</v>
      </c>
      <c r="GX399" s="240">
        <f t="shared" ca="1" si="796"/>
        <v>1.234744599222574E-3</v>
      </c>
      <c r="GY399" s="240">
        <f t="shared" ca="1" si="797"/>
        <v>9.5083967224025552E-4</v>
      </c>
      <c r="GZ399" s="240">
        <f t="shared" ca="1" si="798"/>
        <v>-1.0191553634789079E-4</v>
      </c>
      <c r="HA399" s="240">
        <f t="shared" ca="1" si="799"/>
        <v>-1.0722617004791006E-3</v>
      </c>
      <c r="HB399" s="240">
        <f t="shared" ca="1" si="800"/>
        <v>-1.1755755620706356E-3</v>
      </c>
      <c r="HC399" s="240">
        <f t="shared" ca="1" si="801"/>
        <v>-3.2831738892846789E-4</v>
      </c>
      <c r="HD399" s="240">
        <f t="shared" ca="1" si="802"/>
        <v>7.8441868159573552E-4</v>
      </c>
      <c r="HE399" s="240">
        <f t="shared" ca="1" si="803"/>
        <v>1.2628727150433552E-3</v>
      </c>
      <c r="HF399" s="240">
        <f t="shared" ca="1" si="804"/>
        <v>7.2016611443186194E-4</v>
      </c>
      <c r="HG399" s="240">
        <f t="shared" ca="1" si="805"/>
        <v>-4.0486780807117925E-4</v>
      </c>
      <c r="HH399" s="240">
        <f t="shared" ca="1" si="806"/>
        <v>-1.202525057790638E-3</v>
      </c>
      <c r="HI399" s="240">
        <f t="shared" ca="1" si="807"/>
        <v>-1.0278188730500296E-3</v>
      </c>
      <c r="HJ399" s="240">
        <f t="shared" ca="1" si="808"/>
        <v>-2.2016917849550352E-5</v>
      </c>
      <c r="HK399" s="240">
        <f t="shared" ca="1" si="809"/>
        <v>1.0015879477499197E-3</v>
      </c>
      <c r="HL399" s="240">
        <f t="shared" ca="1" si="810"/>
        <v>1.2153074055748275E-3</v>
      </c>
      <c r="HM399" s="240">
        <f t="shared" ca="1" si="811"/>
        <v>4.4632760474091191E-4</v>
      </c>
      <c r="HN399" s="240">
        <f t="shared" ca="1" si="812"/>
        <v>-6.8355331813493652E-4</v>
      </c>
      <c r="HO399" s="240">
        <f t="shared" ca="1" si="813"/>
        <v>-1.2607120771338848E-3</v>
      </c>
      <c r="HP399" s="240">
        <f t="shared" ca="1" si="814"/>
        <v>-8.1845729689279743E-4</v>
      </c>
      <c r="HQ399" s="240">
        <f t="shared" ca="1" si="815"/>
        <v>2.8560319210230655E-4</v>
      </c>
      <c r="HR399" s="240">
        <f t="shared" ca="1" si="816"/>
        <v>1.1587245426851027E-3</v>
      </c>
      <c r="HS399" s="240">
        <f t="shared" ca="1" si="817"/>
        <v>1.094899616249362E-3</v>
      </c>
      <c r="HT399" s="240">
        <f t="shared" ca="1" si="818"/>
        <v>1.4573733709246449E-4</v>
      </c>
      <c r="HU399" s="240">
        <f t="shared" ca="1" si="819"/>
        <v>-9.2126835556026194E-4</v>
      </c>
      <c r="HV399" s="240">
        <f t="shared" ca="1" si="820"/>
        <v>-1.2433351744087237E-3</v>
      </c>
      <c r="HW399" s="240">
        <f t="shared" ca="1" si="821"/>
        <v>-5.6003944173224716E-4</v>
      </c>
      <c r="HX399" s="240">
        <f t="shared" ca="1" si="822"/>
        <v>5.7610496255227478E-4</v>
      </c>
      <c r="HY399" s="240">
        <f t="shared" ca="1" si="823"/>
        <v>1.2464100927462882E-3</v>
      </c>
      <c r="HZ399" s="240">
        <f t="shared" ca="1" si="824"/>
        <v>9.0886628817035795E-4</v>
      </c>
      <c r="IA399" s="240">
        <f t="shared" ca="1" si="825"/>
        <v>-1.6358806126686771E-4</v>
      </c>
      <c r="IB399" s="240">
        <f t="shared" ca="1" si="826"/>
        <v>-1.1037648768102569E-3</v>
      </c>
      <c r="IC399" s="240">
        <f t="shared" ca="1" si="827"/>
        <v>-1.1514358776112173E-3</v>
      </c>
      <c r="ID399" s="240">
        <f t="shared" ca="1" si="828"/>
        <v>-2.6805422611101033E-4</v>
      </c>
      <c r="IE399" s="240">
        <f t="shared" ca="1" si="829"/>
        <v>-5.4777947827165121E-4</v>
      </c>
      <c r="IF399" s="240">
        <f t="shared" ca="1" si="830"/>
        <v>1.259388945836914E-3</v>
      </c>
      <c r="IG399" s="240">
        <f t="shared" ca="1" si="831"/>
        <v>6.6835779275096813E-4</v>
      </c>
      <c r="IH399" s="240">
        <f t="shared" ca="1" si="832"/>
        <v>-4.6310840124919516E-4</v>
      </c>
      <c r="II399" s="240">
        <f t="shared" ca="1" si="833"/>
        <v>-1.2201044978084859E-3</v>
      </c>
      <c r="IJ399" s="240">
        <f t="shared" ca="1" si="834"/>
        <v>-9.9052240025601125E-4</v>
      </c>
      <c r="IK399" s="240">
        <f t="shared" ca="1" si="835"/>
        <v>3.9997487975133584E-5</v>
      </c>
      <c r="IL399" s="240">
        <f t="shared" ca="1" si="836"/>
        <v>1.0381753517924531E-3</v>
      </c>
      <c r="IM399" s="240">
        <f t="shared" ca="1" si="837"/>
        <v>1.1968831820327842E-3</v>
      </c>
      <c r="IN399" s="240">
        <f t="shared" ca="1" si="838"/>
        <v>3.8778960639879667E-4</v>
      </c>
      <c r="IO399" s="240">
        <f t="shared" ca="1" si="839"/>
        <v>-7.3487118439048845E-4</v>
      </c>
      <c r="IP399" s="240">
        <f t="shared" ca="1" si="840"/>
        <v>-1.2633141132646704E-3</v>
      </c>
      <c r="IQ399" s="240">
        <f t="shared" ca="1" si="841"/>
        <v>-7.7023949286399336E-4</v>
      </c>
      <c r="IR399" s="240">
        <f t="shared" ca="1" si="842"/>
        <v>3.4565185288131531E-4</v>
      </c>
      <c r="IS399" s="240">
        <f t="shared" ca="1" si="843"/>
        <v>1.1820486295798143E-3</v>
      </c>
      <c r="IT399" s="240">
        <f t="shared" ca="1" si="844"/>
        <v>1.0626392401525539E-3</v>
      </c>
      <c r="IU399" s="240">
        <f t="shared" ca="1" si="845"/>
        <v>8.3978282990687864E-5</v>
      </c>
      <c r="IV399" s="240">
        <f t="shared" ca="1" si="846"/>
        <v>-9.6258763061253191E-4</v>
      </c>
      <c r="IW399" s="240">
        <f t="shared" ca="1" si="847"/>
        <v>-1.2308038471284853E-3</v>
      </c>
      <c r="IX399" s="240">
        <f t="shared" ca="1" si="848"/>
        <v>-5.0379036078956603E-4</v>
      </c>
      <c r="IY399" s="240">
        <f t="shared" ca="1" si="849"/>
        <v>6.3058871206379146E-4</v>
      </c>
      <c r="IZ399" s="240">
        <f t="shared" ca="1" si="850"/>
        <v>1.2550728751839458E-3</v>
      </c>
      <c r="JA399" s="240">
        <f t="shared" ca="1" si="851"/>
        <v>8.6470336560499938E-4</v>
      </c>
      <c r="JB399" s="240">
        <f t="shared" ca="1" si="852"/>
        <v>-2.2486648821763076E-4</v>
      </c>
    </row>
    <row r="400" spans="2:262">
      <c r="B400" s="248">
        <v>39</v>
      </c>
      <c r="C400" s="247">
        <f t="shared" si="853"/>
        <v>7.6171875000000035E-4</v>
      </c>
      <c r="D400" s="244">
        <f t="shared" ca="1" si="597"/>
        <v>80.156972203317324</v>
      </c>
      <c r="E400" s="243">
        <f ca="1">AS361</f>
        <v>0.1569722033173255</v>
      </c>
      <c r="F400" s="242">
        <v>39</v>
      </c>
      <c r="G400" s="240">
        <f t="shared" ca="1" si="854"/>
        <v>-5.1282364319480403E-3</v>
      </c>
      <c r="H400" s="240">
        <f t="shared" ca="1" si="598"/>
        <v>-4.93080895839641E-3</v>
      </c>
      <c r="I400" s="240">
        <f t="shared" ca="1" si="599"/>
        <v>-5.5016394517425342E-4</v>
      </c>
      <c r="J400" s="240">
        <f t="shared" ca="1" si="600"/>
        <v>4.297231145888222E-3</v>
      </c>
      <c r="K400" s="240">
        <f t="shared" ca="1" si="601"/>
        <v>5.4989257336109194E-3</v>
      </c>
      <c r="L400" s="240">
        <f t="shared" ca="1" si="602"/>
        <v>2.0354218169348799E-3</v>
      </c>
      <c r="M400" s="240">
        <f t="shared" ca="1" si="603"/>
        <v>-3.1549006232475204E-3</v>
      </c>
      <c r="N400" s="240">
        <f t="shared" ca="1" si="604"/>
        <v>-5.6686570608852583E-3</v>
      </c>
      <c r="O400" s="240">
        <f t="shared" ca="1" si="605"/>
        <v>-3.3732177167451563E-3</v>
      </c>
      <c r="P400" s="240">
        <f t="shared" ca="1" si="606"/>
        <v>1.7840042754099319E-3</v>
      </c>
      <c r="Q400" s="240">
        <f t="shared" ca="1" si="607"/>
        <v>5.4277062673561503E-3</v>
      </c>
      <c r="R400" s="240">
        <f t="shared" ca="1" si="608"/>
        <v>4.4666311832973647E-3</v>
      </c>
      <c r="S400" s="240">
        <f t="shared" ca="1" si="609"/>
        <v>-2.8386062058613644E-4</v>
      </c>
      <c r="T400" s="240">
        <f t="shared" ca="1" si="610"/>
        <v>-4.7935297244062662E-3</v>
      </c>
      <c r="U400" s="241">
        <f t="shared" ca="1" si="611"/>
        <v>-5.2364467416499746E-3</v>
      </c>
      <c r="V400" s="240">
        <f t="shared" ca="1" si="612"/>
        <v>-1.2368481311244143E-3</v>
      </c>
      <c r="W400" s="240">
        <f t="shared" ca="1" si="613"/>
        <v>3.8120721707673908E-3</v>
      </c>
      <c r="X400" s="240">
        <f t="shared" ca="1" si="614"/>
        <v>5.6268928955321585E-3</v>
      </c>
      <c r="Y400" s="240">
        <f t="shared" ca="1" si="615"/>
        <v>2.6679498721892065E-3</v>
      </c>
      <c r="Z400" s="240">
        <f t="shared" ca="1" si="616"/>
        <v>-2.5544381141346891E-3</v>
      </c>
      <c r="AA400" s="240">
        <f t="shared" ca="1" si="617"/>
        <v>-5.6096826533666147E-3</v>
      </c>
      <c r="AB400" s="240">
        <f t="shared" ca="1" si="618"/>
        <v>-3.9057643319914959E-3</v>
      </c>
      <c r="AC400" s="240">
        <f t="shared" ca="1" si="619"/>
        <v>1.1117404611499162E-3</v>
      </c>
      <c r="AD400" s="240">
        <f t="shared" ca="1" si="620"/>
        <v>5.1860628605130427E-3</v>
      </c>
      <c r="AE400" s="240">
        <f t="shared" ca="1" si="621"/>
        <v>4.8606144914326282E-3</v>
      </c>
      <c r="AF400" s="240">
        <f t="shared" ca="1" si="622"/>
        <v>4.1150041846934042E-4</v>
      </c>
      <c r="AG400" s="240">
        <f t="shared" ca="1" si="623"/>
        <v>-4.3867238679795948E-3</v>
      </c>
      <c r="AH400" s="240">
        <f t="shared" ca="1" si="624"/>
        <v>-5.4633234918109877E-3</v>
      </c>
      <c r="AI400" s="240">
        <f t="shared" ca="1" si="625"/>
        <v>-1.9049289699210321E-3</v>
      </c>
      <c r="AJ400" s="240">
        <f t="shared" ca="1" si="626"/>
        <v>3.2695760819116139E-3</v>
      </c>
      <c r="AK400" s="240">
        <f t="shared" ca="1" si="627"/>
        <v>5.6702263507781691E-3</v>
      </c>
      <c r="AL400" s="240">
        <f t="shared" ca="1" si="628"/>
        <v>3.2603494780311642E-3</v>
      </c>
      <c r="AM400" s="240">
        <f t="shared" ca="1" si="629"/>
        <v>-1.9155544781076939E-3</v>
      </c>
      <c r="AN400" s="240">
        <f t="shared" ca="1" si="630"/>
        <v>-5.4663333972342467E-3</v>
      </c>
      <c r="AO400" s="240">
        <f t="shared" ca="1" si="631"/>
        <v>-4.3795646161891499E-3</v>
      </c>
      <c r="AP400" s="240">
        <f t="shared" ca="1" si="632"/>
        <v>4.2275503554332612E-4</v>
      </c>
      <c r="AQ400" s="240">
        <f t="shared" ca="1" si="633"/>
        <v>4.8664162410471286E-3</v>
      </c>
      <c r="AR400" s="240">
        <f t="shared" ca="1" si="634"/>
        <v>5.181489633344233E-3</v>
      </c>
      <c r="AS400" s="240">
        <f t="shared" ca="1" si="635"/>
        <v>1.1006721082053971E-3</v>
      </c>
      <c r="AT400" s="240">
        <f t="shared" ca="1" si="636"/>
        <v>-3.9139376014046016E-3</v>
      </c>
      <c r="AU400" s="240">
        <f t="shared" ca="1" si="637"/>
        <v>-5.6080267713795569E-3</v>
      </c>
      <c r="AV400" s="240">
        <f t="shared" ca="1" si="638"/>
        <v>-2.5443579038972285E-3</v>
      </c>
      <c r="AW400" s="240">
        <f t="shared" ca="1" si="639"/>
        <v>2.6779025254540351E-3</v>
      </c>
      <c r="AX400" s="240">
        <f t="shared" ca="1" si="640"/>
        <v>5.6282743238471556E-3</v>
      </c>
      <c r="AY400" s="240">
        <f t="shared" ca="1" si="641"/>
        <v>3.8037103929818438E-3</v>
      </c>
      <c r="AZ400" s="240">
        <f t="shared" ca="1" si="642"/>
        <v>-1.2478591197268892E-3</v>
      </c>
      <c r="BA400" s="240">
        <f t="shared" ca="1" si="643"/>
        <v>-5.2407653987302507E-3</v>
      </c>
      <c r="BB400" s="240">
        <f t="shared" ca="1" si="644"/>
        <v>-4.7874921720492776E-3</v>
      </c>
      <c r="BC400" s="240">
        <f t="shared" ca="1" si="645"/>
        <v>-2.7258901929931329E-4</v>
      </c>
      <c r="BD400" s="240">
        <f t="shared" ca="1" si="646"/>
        <v>4.4735741916430496E-3</v>
      </c>
      <c r="BE400" s="240">
        <f t="shared" ca="1" si="647"/>
        <v>5.4244303482264122E-3</v>
      </c>
      <c r="BF400" s="240">
        <f t="shared" ca="1" si="648"/>
        <v>1.7732886649255868E-3</v>
      </c>
      <c r="BG400" s="240">
        <f t="shared" ca="1" si="649"/>
        <v>-3.3822820702012805E-3</v>
      </c>
      <c r="BH400" s="240">
        <f t="shared" ca="1" si="650"/>
        <v>-5.668380108340791E-3</v>
      </c>
      <c r="BI400" s="240">
        <f t="shared" ca="1" si="651"/>
        <v>-3.14551732670391E-3</v>
      </c>
      <c r="BJ400" s="240">
        <f t="shared" ca="1" si="652"/>
        <v>2.045950822415011E-3</v>
      </c>
      <c r="BK400" s="240">
        <f t="shared" ca="1" si="653"/>
        <v>5.5016678122732209E-3</v>
      </c>
      <c r="BL400" s="240">
        <f t="shared" ca="1" si="654"/>
        <v>4.2898599631186127E-3</v>
      </c>
      <c r="BM400" s="240">
        <f t="shared" ca="1" si="655"/>
        <v>-5.6139479867492329E-4</v>
      </c>
      <c r="BN400" s="240">
        <f t="shared" ca="1" si="656"/>
        <v>-4.9363714105113976E-3</v>
      </c>
      <c r="BO400" s="240">
        <f t="shared" ca="1" si="657"/>
        <v>-5.1234113894317191E-3</v>
      </c>
      <c r="BP400" s="240">
        <f t="shared" ca="1" si="658"/>
        <v>-9.6383308156516856E-4</v>
      </c>
      <c r="BQ400" s="240">
        <f t="shared" ca="1" si="659"/>
        <v>4.0134454223822811E-3</v>
      </c>
      <c r="BR400" s="240">
        <f t="shared" ca="1" si="660"/>
        <v>5.5857825815975046E-3</v>
      </c>
      <c r="BS400" s="240">
        <f t="shared" ca="1" si="661"/>
        <v>2.4192333095436318E-3</v>
      </c>
      <c r="BT400" s="240">
        <f t="shared" ca="1" si="662"/>
        <v>-2.7997538684252552E-3</v>
      </c>
      <c r="BU400" s="240">
        <f t="shared" ca="1" si="663"/>
        <v>-5.6434757323297474E-3</v>
      </c>
      <c r="BV400" s="240">
        <f t="shared" ca="1" si="664"/>
        <v>-3.6993652410613523E-3</v>
      </c>
      <c r="BW400" s="240">
        <f t="shared" ca="1" si="665"/>
        <v>1.3832261146305969E-3</v>
      </c>
      <c r="BX400" s="240">
        <f t="shared" ca="1" si="666"/>
        <v>5.2923110958361039E-3</v>
      </c>
      <c r="BY400" s="240">
        <f t="shared" ca="1" si="667"/>
        <v>4.7114860463973564E-3</v>
      </c>
      <c r="BZ400" s="240">
        <f t="shared" ca="1" si="668"/>
        <v>1.3351342269684035E-4</v>
      </c>
      <c r="CA400" s="240">
        <f t="shared" ca="1" si="669"/>
        <v>-4.5577298014912093E-3</v>
      </c>
      <c r="CB400" s="240">
        <f t="shared" ca="1" si="670"/>
        <v>-5.3822697306325686E-3</v>
      </c>
      <c r="CC400" s="240">
        <f t="shared" ca="1" si="671"/>
        <v>-1.6405801971458855E-3</v>
      </c>
      <c r="CD400" s="240">
        <f t="shared" ca="1" si="672"/>
        <v>3.4929506982434994E-3</v>
      </c>
      <c r="CE400" s="240">
        <f t="shared" ca="1" si="673"/>
        <v>5.6631194456805345E-3</v>
      </c>
      <c r="CF400" s="240">
        <f t="shared" ca="1" si="674"/>
        <v>3.028790433357569E-3</v>
      </c>
      <c r="CG400" s="240">
        <f t="shared" ca="1" si="675"/>
        <v>-2.1751147624499536E-3</v>
      </c>
      <c r="CH400" s="240">
        <f t="shared" ca="1" si="676"/>
        <v>-5.5336882283426921E-3</v>
      </c>
      <c r="CI400" s="240">
        <f t="shared" ca="1" si="677"/>
        <v>-4.1975712588144887E-3</v>
      </c>
      <c r="CJ400" s="240">
        <f t="shared" ca="1" si="678"/>
        <v>6.9969639857170242E-4</v>
      </c>
      <c r="CK400" s="240">
        <f t="shared" ca="1" si="679"/>
        <v>5.0033530944207909E-3</v>
      </c>
      <c r="CL400" s="240">
        <f t="shared" ca="1" si="680"/>
        <v>5.062246994074919E-3</v>
      </c>
      <c r="CM400" s="240">
        <f t="shared" ca="1" si="681"/>
        <v>8.2641347791660518E-4</v>
      </c>
      <c r="CN400" s="240">
        <f t="shared" ca="1" si="682"/>
        <v>-4.1105356939099367E-3</v>
      </c>
      <c r="CO400" s="240">
        <f t="shared" ca="1" si="683"/>
        <v>-5.5601737252541535E-3</v>
      </c>
      <c r="CP400" s="240">
        <f t="shared" ca="1" si="684"/>
        <v>-2.2926514595053623E-3</v>
      </c>
      <c r="CQ400" s="240">
        <f t="shared" ca="1" si="685"/>
        <v>2.9199187443556414E-3</v>
      </c>
      <c r="CR400" s="240">
        <f t="shared" ca="1" si="686"/>
        <v>5.6552777220543323E-3</v>
      </c>
      <c r="CS400" s="240">
        <f t="shared" ca="1" si="687"/>
        <v>3.5927917298478225E-3</v>
      </c>
      <c r="CT400" s="240">
        <f t="shared" ca="1" si="688"/>
        <v>-1.5177599058450067E-3</v>
      </c>
      <c r="CU400" s="240">
        <f t="shared" ca="1" si="689"/>
        <v>-5.3406689026300842E-3</v>
      </c>
      <c r="CV400" s="240">
        <f t="shared" ca="1" si="690"/>
        <v>-4.6326418977248977E-3</v>
      </c>
      <c r="CW400" s="240">
        <f t="shared" ca="1" si="691"/>
        <v>5.6425973990767517E-6</v>
      </c>
      <c r="CX400" s="240">
        <f t="shared" ca="1" si="692"/>
        <v>4.639140005331421E-3</v>
      </c>
      <c r="CY400" s="240">
        <f t="shared" ca="1" si="693"/>
        <v>5.3368670350090325E-3</v>
      </c>
      <c r="CZ400" s="240">
        <f t="shared" ca="1" si="694"/>
        <v>1.5068835052007071E-3</v>
      </c>
      <c r="DA400" s="240">
        <f t="shared" ca="1" si="695"/>
        <v>-3.6015153033949671E-3</v>
      </c>
      <c r="DB400" s="240">
        <f t="shared" ca="1" si="696"/>
        <v>-5.6544475316238751E-3</v>
      </c>
      <c r="DC400" s="240">
        <f t="shared" ca="1" si="697"/>
        <v>-2.9102391099079085E-3</v>
      </c>
      <c r="DD400" s="240">
        <f t="shared" ca="1" si="698"/>
        <v>2.3029684946847756E-3</v>
      </c>
      <c r="DE400" s="240">
        <f t="shared" ca="1" si="699"/>
        <v>5.5623753575413408E-3</v>
      </c>
      <c r="DF400" s="240">
        <f t="shared" ca="1" si="700"/>
        <v>4.1027540945413532E-3</v>
      </c>
      <c r="DG400" s="240">
        <f t="shared" ca="1" si="701"/>
        <v>-8.375765275213154E-4</v>
      </c>
      <c r="DH400" s="240">
        <f t="shared" ca="1" si="702"/>
        <v>-5.067320945513527E-3</v>
      </c>
      <c r="DI400" s="240">
        <f t="shared" ca="1" si="703"/>
        <v>-4.9980332904184955E-3</v>
      </c>
      <c r="DJ400" s="240">
        <f t="shared" ca="1" si="704"/>
        <v>-6.8849607369057526E-4</v>
      </c>
      <c r="DK400" s="240">
        <f t="shared" ca="1" si="705"/>
        <v>4.2051499324383818E-3</v>
      </c>
      <c r="DL400" s="240">
        <f t="shared" ca="1" si="706"/>
        <v>5.5312156281670044E-3</v>
      </c>
      <c r="DM400" s="240">
        <f t="shared" ca="1" si="707"/>
        <v>2.1646886019556105E-3</v>
      </c>
      <c r="DN400" s="240">
        <f t="shared" ca="1" si="708"/>
        <v>-3.038324770417258E-3</v>
      </c>
      <c r="DO400" s="240">
        <f t="shared" ca="1" si="709"/>
        <v>-5.663673183943607E-3</v>
      </c>
      <c r="DP400" s="240">
        <f t="shared" ca="1" si="710"/>
        <v>-3.4840540552393681E-3</v>
      </c>
      <c r="DQ400" s="240">
        <f t="shared" ca="1" si="711"/>
        <v>1.6513794552448341E-3</v>
      </c>
      <c r="DR400" s="240">
        <f t="shared" ca="1" si="712"/>
        <v>5.385809690177594E-3</v>
      </c>
      <c r="DS400" s="240">
        <f t="shared" ca="1" si="713"/>
        <v>4.551007218798888E-3</v>
      </c>
      <c r="DT400" s="240">
        <f t="shared" ca="1" si="714"/>
        <v>-1.4479521860531091E-4</v>
      </c>
      <c r="DU400" s="240">
        <f t="shared" ca="1" si="715"/>
        <v>-4.7177557647010383E-3</v>
      </c>
      <c r="DV400" s="240">
        <f t="shared" ca="1" si="716"/>
        <v>-5.2882496102419178E-3</v>
      </c>
      <c r="DW400" s="240">
        <f t="shared" ca="1" si="717"/>
        <v>-1.3722791229779992E-3</v>
      </c>
      <c r="DX400" s="240">
        <f t="shared" ca="1" si="718"/>
        <v>3.7079104903970628E-3</v>
      </c>
      <c r="DY400" s="240">
        <f t="shared" ca="1" si="719"/>
        <v>5.6423695898075773E-3</v>
      </c>
      <c r="DZ400" s="240">
        <f t="shared" ca="1" si="720"/>
        <v>2.789934767239289E-3</v>
      </c>
      <c r="EA400" s="240">
        <f t="shared" ca="1" si="721"/>
        <v>-2.4294350048119388E-3</v>
      </c>
      <c r="EB400" s="240">
        <f t="shared" ca="1" si="722"/>
        <v>-5.5877119198152175E-3</v>
      </c>
      <c r="EC400" s="240">
        <f t="shared" ca="1" si="723"/>
        <v>-4.0054655846135248E-3</v>
      </c>
      <c r="ED400" s="240">
        <f t="shared" ca="1" si="724"/>
        <v>9.7495213168975346E-4</v>
      </c>
      <c r="EE400" s="240">
        <f t="shared" ca="1" si="725"/>
        <v>5.128236431948022E-3</v>
      </c>
      <c r="EF400" s="240">
        <f t="shared" ca="1" si="726"/>
        <v>4.9308089583964265E-3</v>
      </c>
      <c r="EG400" s="240">
        <f t="shared" ca="1" si="727"/>
        <v>5.5016394517428042E-4</v>
      </c>
      <c r="EH400" s="240">
        <f t="shared" ca="1" si="728"/>
        <v>-4.2972311458882098E-3</v>
      </c>
      <c r="EI400" s="240">
        <f t="shared" ca="1" si="729"/>
        <v>-5.498925733610922E-3</v>
      </c>
      <c r="EJ400" s="240">
        <f t="shared" ca="1" si="730"/>
        <v>-2.0354218169349615E-3</v>
      </c>
      <c r="EK400" s="240">
        <f t="shared" ca="1" si="731"/>
        <v>3.1549006232474558E-3</v>
      </c>
      <c r="EL400" s="240">
        <f t="shared" ca="1" si="732"/>
        <v>5.6686570608852566E-3</v>
      </c>
      <c r="EM400" s="240">
        <f t="shared" ca="1" si="733"/>
        <v>3.3732177167452096E-3</v>
      </c>
      <c r="EN400" s="240">
        <f t="shared" ca="1" si="734"/>
        <v>-1.7840042754098773E-3</v>
      </c>
      <c r="EO400" s="240">
        <f t="shared" ca="1" si="735"/>
        <v>-5.4277062673561364E-3</v>
      </c>
      <c r="EP400" s="240">
        <f t="shared" ca="1" si="736"/>
        <v>-4.466631183297395E-3</v>
      </c>
      <c r="EQ400" s="240">
        <f t="shared" ca="1" si="737"/>
        <v>2.8386062058609936E-4</v>
      </c>
      <c r="ER400" s="240">
        <f t="shared" ca="1" si="738"/>
        <v>4.7935297244062515E-3</v>
      </c>
      <c r="ES400" s="240">
        <f t="shared" ca="1" si="739"/>
        <v>5.2364467416499841E-3</v>
      </c>
      <c r="ET400" s="240">
        <f t="shared" ca="1" si="740"/>
        <v>1.2368481311244312E-3</v>
      </c>
      <c r="EU400" s="240">
        <f t="shared" ca="1" si="741"/>
        <v>-3.8120721707673856E-3</v>
      </c>
      <c r="EV400" s="240">
        <f t="shared" ca="1" si="742"/>
        <v>-5.6268928955321585E-3</v>
      </c>
      <c r="EW400" s="240">
        <f t="shared" ca="1" si="743"/>
        <v>-2.6679498721891943E-3</v>
      </c>
      <c r="EX400" s="240">
        <f t="shared" ca="1" si="744"/>
        <v>2.5544381141347008E-3</v>
      </c>
      <c r="EY400" s="240">
        <f t="shared" ca="1" si="745"/>
        <v>5.6096826533666173E-3</v>
      </c>
      <c r="EZ400" s="240">
        <f t="shared" ca="1" si="746"/>
        <v>3.9057643319914716E-3</v>
      </c>
      <c r="FA400" s="240">
        <f t="shared" ca="1" si="747"/>
        <v>-1.1117404611499489E-3</v>
      </c>
      <c r="FB400" s="240">
        <f t="shared" ca="1" si="748"/>
        <v>-5.1860628605129907E-3</v>
      </c>
      <c r="FC400" s="240">
        <f t="shared" ca="1" si="749"/>
        <v>-4.8606144914326837E-3</v>
      </c>
      <c r="FD400" s="240">
        <f t="shared" ca="1" si="750"/>
        <v>-4.1150041846944776E-4</v>
      </c>
      <c r="FE400" s="240">
        <f t="shared" ca="1" si="751"/>
        <v>4.3867238679795263E-3</v>
      </c>
      <c r="FF400" s="240">
        <f t="shared" ca="1" si="752"/>
        <v>5.463323491811012E-3</v>
      </c>
      <c r="FG400" s="240">
        <f t="shared" ca="1" si="753"/>
        <v>1.9049289699211145E-3</v>
      </c>
      <c r="FH400" s="240">
        <f t="shared" ca="1" si="754"/>
        <v>-3.2695760819115424E-3</v>
      </c>
      <c r="FI400" s="240">
        <f t="shared" ca="1" si="755"/>
        <v>-5.6702263507781691E-3</v>
      </c>
      <c r="FJ400" s="240">
        <f t="shared" ca="1" si="756"/>
        <v>-3.2603494780312193E-3</v>
      </c>
      <c r="FK400" s="240">
        <f t="shared" ca="1" si="757"/>
        <v>1.9155544781076306E-3</v>
      </c>
      <c r="FL400" s="240">
        <f t="shared" ca="1" si="758"/>
        <v>5.4663333972342345E-3</v>
      </c>
      <c r="FM400" s="240">
        <f t="shared" ca="1" si="759"/>
        <v>4.3795646161891803E-3</v>
      </c>
      <c r="FN400" s="240">
        <f t="shared" ca="1" si="760"/>
        <v>-4.2275503554327896E-4</v>
      </c>
      <c r="FO400" s="240">
        <f t="shared" ca="1" si="761"/>
        <v>-4.8664162410471043E-3</v>
      </c>
      <c r="FP400" s="240">
        <f t="shared" ca="1" si="762"/>
        <v>-5.1814896333442365E-3</v>
      </c>
      <c r="FQ400" s="240">
        <f t="shared" ca="1" si="763"/>
        <v>-1.1006721082054041E-3</v>
      </c>
      <c r="FR400" s="240">
        <f t="shared" ca="1" si="764"/>
        <v>3.9139376014045973E-3</v>
      </c>
      <c r="FS400" s="240">
        <f t="shared" ca="1" si="765"/>
        <v>5.6080267713795578E-3</v>
      </c>
      <c r="FT400" s="240">
        <f t="shared" ca="1" si="766"/>
        <v>2.544357903897235E-3</v>
      </c>
      <c r="FU400" s="240">
        <f t="shared" ca="1" si="767"/>
        <v>-2.677902525454029E-3</v>
      </c>
      <c r="FV400" s="240">
        <f t="shared" ca="1" si="768"/>
        <v>-5.62827432384716E-3</v>
      </c>
      <c r="FW400" s="240">
        <f t="shared" ca="1" si="769"/>
        <v>-3.8037103929818182E-3</v>
      </c>
      <c r="FX400" s="240">
        <f t="shared" ca="1" si="770"/>
        <v>1.2478591197269218E-3</v>
      </c>
      <c r="FY400" s="240">
        <f t="shared" ca="1" si="771"/>
        <v>5.2407653987302022E-3</v>
      </c>
      <c r="FZ400" s="240">
        <f t="shared" ca="1" si="772"/>
        <v>4.7874921720493461E-3</v>
      </c>
      <c r="GA400" s="240">
        <f t="shared" ca="1" si="773"/>
        <v>2.7258901929944101E-4</v>
      </c>
      <c r="GB400" s="240">
        <f t="shared" ca="1" si="774"/>
        <v>-4.4735741916429959E-3</v>
      </c>
      <c r="GC400" s="240">
        <f t="shared" ca="1" si="775"/>
        <v>-5.4244303482264382E-3</v>
      </c>
      <c r="GD400" s="240">
        <f t="shared" ca="1" si="776"/>
        <v>-1.7732886649256701E-3</v>
      </c>
      <c r="GE400" s="240">
        <f t="shared" ca="1" si="777"/>
        <v>3.3822820702012106E-3</v>
      </c>
      <c r="GF400" s="240">
        <f t="shared" ca="1" si="778"/>
        <v>5.6683801083407927E-3</v>
      </c>
      <c r="GG400" s="240">
        <f t="shared" ca="1" si="779"/>
        <v>3.1455173267039829E-3</v>
      </c>
      <c r="GH400" s="240">
        <f t="shared" ca="1" si="780"/>
        <v>-2.0459508224149668E-3</v>
      </c>
      <c r="GI400" s="240">
        <f t="shared" ca="1" si="781"/>
        <v>-5.5016678122732096E-3</v>
      </c>
      <c r="GJ400" s="240">
        <f t="shared" ca="1" si="782"/>
        <v>-4.2898599631186439E-3</v>
      </c>
      <c r="GK400" s="240">
        <f t="shared" ca="1" si="783"/>
        <v>5.6139479867487634E-4</v>
      </c>
      <c r="GL400" s="240">
        <f t="shared" ca="1" si="784"/>
        <v>4.9363714105113742E-3</v>
      </c>
      <c r="GM400" s="240">
        <f t="shared" ca="1" si="785"/>
        <v>5.1234113894317399E-3</v>
      </c>
      <c r="GN400" s="240">
        <f t="shared" ca="1" si="786"/>
        <v>9.638330815651755E-4</v>
      </c>
      <c r="GO400" s="240">
        <f t="shared" ca="1" si="787"/>
        <v>-4.0134454223822759E-3</v>
      </c>
      <c r="GP400" s="240">
        <f t="shared" ca="1" si="788"/>
        <v>-5.5857825815975055E-3</v>
      </c>
      <c r="GQ400" s="240">
        <f t="shared" ca="1" si="789"/>
        <v>-2.4192333095436379E-3</v>
      </c>
      <c r="GR400" s="240">
        <f t="shared" ca="1" si="790"/>
        <v>2.7997538684252491E-3</v>
      </c>
      <c r="GS400" s="240">
        <f t="shared" ca="1" si="791"/>
        <v>5.64347573232975E-3</v>
      </c>
      <c r="GT400" s="240">
        <f t="shared" ca="1" si="792"/>
        <v>3.6993652410613267E-3</v>
      </c>
      <c r="GU400" s="240">
        <f t="shared" ca="1" si="793"/>
        <v>-1.3832261146306292E-3</v>
      </c>
      <c r="GV400" s="240">
        <f t="shared" ca="1" si="794"/>
        <v>-5.292311095836057E-3</v>
      </c>
      <c r="GW400" s="240">
        <f t="shared" ca="1" si="795"/>
        <v>-4.7114860463974284E-3</v>
      </c>
      <c r="GX400" s="240">
        <f t="shared" ca="1" si="796"/>
        <v>-1.3351342269696807E-4</v>
      </c>
      <c r="GY400" s="240">
        <f t="shared" ca="1" si="797"/>
        <v>4.5577298014911338E-3</v>
      </c>
      <c r="GZ400" s="240">
        <f t="shared" ca="1" si="798"/>
        <v>5.3822697306326085E-3</v>
      </c>
      <c r="HA400" s="240">
        <f t="shared" ca="1" si="799"/>
        <v>1.6405801971460083E-3</v>
      </c>
      <c r="HB400" s="240">
        <f t="shared" ca="1" si="800"/>
        <v>-3.4929506982434616E-3</v>
      </c>
      <c r="HC400" s="240">
        <f t="shared" ca="1" si="801"/>
        <v>-5.6631194456805371E-3</v>
      </c>
      <c r="HD400" s="240">
        <f t="shared" ca="1" si="802"/>
        <v>-3.0287904333576084E-3</v>
      </c>
      <c r="HE400" s="240">
        <f t="shared" ca="1" si="803"/>
        <v>2.1751147624499093E-3</v>
      </c>
      <c r="HF400" s="240">
        <f t="shared" ca="1" si="804"/>
        <v>5.5336882283426817E-3</v>
      </c>
      <c r="HG400" s="240">
        <f t="shared" ca="1" si="805"/>
        <v>4.1975712588145208E-3</v>
      </c>
      <c r="HH400" s="240">
        <f t="shared" ca="1" si="806"/>
        <v>-6.9969639857165558E-4</v>
      </c>
      <c r="HI400" s="240">
        <f t="shared" ca="1" si="807"/>
        <v>-5.0033530944207684E-3</v>
      </c>
      <c r="HJ400" s="240">
        <f t="shared" ca="1" si="808"/>
        <v>-5.0622469940749398E-3</v>
      </c>
      <c r="HK400" s="240">
        <f t="shared" ca="1" si="809"/>
        <v>-8.264134779166518E-4</v>
      </c>
      <c r="HL400" s="240">
        <f t="shared" ca="1" si="810"/>
        <v>4.1105356939099037E-3</v>
      </c>
      <c r="HM400" s="240">
        <f t="shared" ca="1" si="811"/>
        <v>5.560173725254163E-3</v>
      </c>
      <c r="HN400" s="240">
        <f t="shared" ca="1" si="812"/>
        <v>2.2926514595053319E-3</v>
      </c>
      <c r="HO400" s="240">
        <f t="shared" ca="1" si="813"/>
        <v>-2.9199187443556701E-3</v>
      </c>
      <c r="HP400" s="240">
        <f t="shared" ca="1" si="814"/>
        <v>-5.6552777220543349E-3</v>
      </c>
      <c r="HQ400" s="240">
        <f t="shared" ca="1" si="815"/>
        <v>-3.5927917298477965E-3</v>
      </c>
      <c r="HR400" s="240">
        <f t="shared" ca="1" si="816"/>
        <v>1.517759905845039E-3</v>
      </c>
      <c r="HS400" s="240">
        <f t="shared" ca="1" si="817"/>
        <v>5.3406689026300946E-3</v>
      </c>
      <c r="HT400" s="240">
        <f t="shared" ca="1" si="818"/>
        <v>4.6326418977249715E-3</v>
      </c>
      <c r="HU400" s="240">
        <f t="shared" ca="1" si="819"/>
        <v>-5.6425973989490327E-6</v>
      </c>
      <c r="HV400" s="240">
        <f t="shared" ca="1" si="820"/>
        <v>-4.6391400053313481E-3</v>
      </c>
      <c r="HW400" s="240">
        <f t="shared" ca="1" si="821"/>
        <v>-5.336867035009075E-3</v>
      </c>
      <c r="HX400" s="240">
        <f t="shared" ca="1" si="822"/>
        <v>-1.50688350520083E-3</v>
      </c>
      <c r="HY400" s="240">
        <f t="shared" ca="1" si="823"/>
        <v>3.6015153033949307E-3</v>
      </c>
      <c r="HZ400" s="240">
        <f t="shared" ca="1" si="824"/>
        <v>5.6544475316238785E-3</v>
      </c>
      <c r="IA400" s="240">
        <f t="shared" ca="1" si="825"/>
        <v>2.9102391099079489E-3</v>
      </c>
      <c r="IB400" s="240">
        <f t="shared" ca="1" si="826"/>
        <v>-2.3029684946847323E-3</v>
      </c>
      <c r="IC400" s="240">
        <f t="shared" ca="1" si="827"/>
        <v>-5.5623753575413321E-3</v>
      </c>
      <c r="ID400" s="240">
        <f t="shared" ca="1" si="828"/>
        <v>-4.1027540945413861E-3</v>
      </c>
      <c r="IE400" s="240">
        <f t="shared" ca="1" si="829"/>
        <v>1.9296144346900839E-3</v>
      </c>
      <c r="IF400" s="240">
        <f t="shared" ca="1" si="830"/>
        <v>5.0673209455135062E-3</v>
      </c>
      <c r="IG400" s="240">
        <f t="shared" ca="1" si="831"/>
        <v>4.9980332904185172E-3</v>
      </c>
      <c r="IH400" s="240">
        <f t="shared" ca="1" si="832"/>
        <v>6.8849607369062221E-4</v>
      </c>
      <c r="II400" s="240">
        <f t="shared" ca="1" si="833"/>
        <v>-4.2051499324383505E-3</v>
      </c>
      <c r="IJ400" s="240">
        <f t="shared" ca="1" si="834"/>
        <v>-5.5312156281670157E-3</v>
      </c>
      <c r="IK400" s="240">
        <f t="shared" ca="1" si="835"/>
        <v>-2.1646886019555801E-3</v>
      </c>
      <c r="IL400" s="240">
        <f t="shared" ca="1" si="836"/>
        <v>3.0383247704172862E-3</v>
      </c>
      <c r="IM400" s="240">
        <f t="shared" ca="1" si="837"/>
        <v>5.6636731839436096E-3</v>
      </c>
      <c r="IN400" s="240">
        <f t="shared" ca="1" si="838"/>
        <v>3.4840540552393412E-3</v>
      </c>
      <c r="IO400" s="240">
        <f t="shared" ca="1" si="839"/>
        <v>-1.651379455244866E-3</v>
      </c>
      <c r="IP400" s="240">
        <f t="shared" ca="1" si="840"/>
        <v>-5.3858096901776044E-3</v>
      </c>
      <c r="IQ400" s="240">
        <f t="shared" ca="1" si="841"/>
        <v>-4.5510072187989643E-3</v>
      </c>
      <c r="IR400" s="240">
        <f t="shared" ca="1" si="842"/>
        <v>1.4479521860518319E-4</v>
      </c>
      <c r="IS400" s="240">
        <f t="shared" ca="1" si="843"/>
        <v>4.717755764700968E-3</v>
      </c>
      <c r="IT400" s="240">
        <f t="shared" ca="1" si="844"/>
        <v>5.2882496102419638E-3</v>
      </c>
      <c r="IU400" s="240">
        <f t="shared" ca="1" si="845"/>
        <v>1.3722791229781235E-3</v>
      </c>
      <c r="IV400" s="240">
        <f t="shared" ca="1" si="846"/>
        <v>-3.7079104903969661E-3</v>
      </c>
      <c r="IW400" s="240">
        <f t="shared" ca="1" si="847"/>
        <v>-5.6423695898075825E-3</v>
      </c>
      <c r="IX400" s="240">
        <f t="shared" ca="1" si="848"/>
        <v>-2.7899347672393302E-3</v>
      </c>
      <c r="IY400" s="240">
        <f t="shared" ca="1" si="849"/>
        <v>2.4294350048118959E-3</v>
      </c>
      <c r="IZ400" s="240">
        <f t="shared" ca="1" si="850"/>
        <v>5.5877119198152097E-3</v>
      </c>
      <c r="JA400" s="240">
        <f t="shared" ca="1" si="851"/>
        <v>4.0054655846135578E-3</v>
      </c>
      <c r="JB400" s="240">
        <f t="shared" ca="1" si="852"/>
        <v>-9.7495213168970695E-4</v>
      </c>
    </row>
    <row r="401" spans="2:262">
      <c r="B401" s="248">
        <v>40</v>
      </c>
      <c r="C401" s="247">
        <f t="shared" si="853"/>
        <v>7.8125000000000037E-4</v>
      </c>
      <c r="D401" s="244">
        <f t="shared" ca="1" si="597"/>
        <v>80.15949967285556</v>
      </c>
      <c r="E401" s="243">
        <f ca="1">AT361</f>
        <v>0.15949967285556116</v>
      </c>
      <c r="F401" s="242">
        <v>40</v>
      </c>
      <c r="G401" s="240">
        <f t="shared" ca="1" si="854"/>
        <v>-1.1732109534605061E-3</v>
      </c>
      <c r="H401" s="240">
        <f t="shared" ca="1" si="598"/>
        <v>-1.1001660995289722E-3</v>
      </c>
      <c r="I401" s="240">
        <f t="shared" ca="1" si="599"/>
        <v>-4.9228119090650221E-5</v>
      </c>
      <c r="J401" s="240">
        <f t="shared" ca="1" si="600"/>
        <v>1.045466744340354E-3</v>
      </c>
      <c r="K401" s="240">
        <f t="shared" ca="1" si="601"/>
        <v>1.2108885246254805E-3</v>
      </c>
      <c r="L401" s="240">
        <f t="shared" ca="1" si="602"/>
        <v>3.0000049523352799E-4</v>
      </c>
      <c r="M401" s="240">
        <f t="shared" ca="1" si="603"/>
        <v>-8.7754583453970663E-4</v>
      </c>
      <c r="N401" s="240">
        <f t="shared" ca="1" si="604"/>
        <v>-1.27507718279474E-3</v>
      </c>
      <c r="O401" s="240">
        <f t="shared" ca="1" si="605"/>
        <v>-5.3924402058679619E-4</v>
      </c>
      <c r="P401" s="240">
        <f t="shared" ca="1" si="606"/>
        <v>6.7590133045107299E-4</v>
      </c>
      <c r="Q401" s="240">
        <f t="shared" ca="1" si="607"/>
        <v>1.2902653399007196E-3</v>
      </c>
      <c r="R401" s="240">
        <f t="shared" ca="1" si="608"/>
        <v>7.5776470064044667E-4</v>
      </c>
      <c r="S401" s="240">
        <f t="shared" ca="1" si="609"/>
        <v>-4.4828231728303572E-4</v>
      </c>
      <c r="T401" s="240">
        <f t="shared" ca="1" si="610"/>
        <v>-1.2558693235834532E-3</v>
      </c>
      <c r="U401" s="241">
        <f t="shared" ca="1" si="611"/>
        <v>-9.4716490820782255E-4</v>
      </c>
      <c r="V401" s="240">
        <f t="shared" ca="1" si="612"/>
        <v>2.0343606606143321E-4</v>
      </c>
      <c r="W401" s="240">
        <f t="shared" ca="1" si="613"/>
        <v>1.1732109534605059E-3</v>
      </c>
      <c r="X401" s="240">
        <f t="shared" ca="1" si="614"/>
        <v>1.1001660995289724E-3</v>
      </c>
      <c r="Y401" s="240">
        <f t="shared" ca="1" si="615"/>
        <v>4.9228119090649895E-5</v>
      </c>
      <c r="Z401" s="240">
        <f t="shared" ca="1" si="616"/>
        <v>-1.0454667443403542E-3</v>
      </c>
      <c r="AA401" s="240">
        <f t="shared" ca="1" si="617"/>
        <v>-1.2108885246254805E-3</v>
      </c>
      <c r="AB401" s="240">
        <f t="shared" ca="1" si="618"/>
        <v>-3.0000049523352663E-4</v>
      </c>
      <c r="AC401" s="240">
        <f t="shared" ca="1" si="619"/>
        <v>8.7754583453970771E-4</v>
      </c>
      <c r="AD401" s="240">
        <f t="shared" ca="1" si="620"/>
        <v>1.2750771827947406E-3</v>
      </c>
      <c r="AE401" s="240">
        <f t="shared" ca="1" si="621"/>
        <v>5.3924402058679911E-4</v>
      </c>
      <c r="AF401" s="240">
        <f t="shared" ca="1" si="622"/>
        <v>-6.7590133045107039E-4</v>
      </c>
      <c r="AG401" s="240">
        <f t="shared" ca="1" si="623"/>
        <v>-1.2902653399007196E-3</v>
      </c>
      <c r="AH401" s="240">
        <f t="shared" ca="1" si="624"/>
        <v>-7.5776470064044732E-4</v>
      </c>
      <c r="AI401" s="240">
        <f t="shared" ca="1" si="625"/>
        <v>4.4828231728303496E-4</v>
      </c>
      <c r="AJ401" s="240">
        <f t="shared" ca="1" si="626"/>
        <v>1.2558693235834532E-3</v>
      </c>
      <c r="AK401" s="240">
        <f t="shared" ca="1" si="627"/>
        <v>9.4716490820782309E-4</v>
      </c>
      <c r="AL401" s="240">
        <f t="shared" ca="1" si="628"/>
        <v>-2.0343606606143243E-4</v>
      </c>
      <c r="AM401" s="240">
        <f t="shared" ca="1" si="629"/>
        <v>-1.1732109534605037E-3</v>
      </c>
      <c r="AN401" s="240">
        <f t="shared" ca="1" si="630"/>
        <v>-1.1001660995289726E-3</v>
      </c>
      <c r="AO401" s="240">
        <f t="shared" ca="1" si="631"/>
        <v>-4.9228119090655262E-5</v>
      </c>
      <c r="AP401" s="240">
        <f t="shared" ca="1" si="632"/>
        <v>1.0454667443403536E-3</v>
      </c>
      <c r="AQ401" s="240">
        <f t="shared" ca="1" si="633"/>
        <v>1.2108885246254824E-3</v>
      </c>
      <c r="AR401" s="240">
        <f t="shared" ca="1" si="634"/>
        <v>3.0000049523352739E-4</v>
      </c>
      <c r="AS401" s="240">
        <f t="shared" ca="1" si="635"/>
        <v>-8.7754583453970381E-4</v>
      </c>
      <c r="AT401" s="240">
        <f t="shared" ca="1" si="636"/>
        <v>-1.27507718279474E-3</v>
      </c>
      <c r="AU401" s="240">
        <f t="shared" ca="1" si="637"/>
        <v>-5.3924402058679976E-4</v>
      </c>
      <c r="AV401" s="240">
        <f t="shared" ca="1" si="638"/>
        <v>6.7590133045107364E-4</v>
      </c>
      <c r="AW401" s="240">
        <f t="shared" ca="1" si="639"/>
        <v>1.2902653399007194E-3</v>
      </c>
      <c r="AX401" s="240">
        <f t="shared" ca="1" si="640"/>
        <v>7.5776470064044406E-4</v>
      </c>
      <c r="AY401" s="240">
        <f t="shared" ca="1" si="641"/>
        <v>-4.482823172830342E-4</v>
      </c>
      <c r="AZ401" s="240">
        <f t="shared" ca="1" si="642"/>
        <v>-1.255869323583454E-3</v>
      </c>
      <c r="BA401" s="240">
        <f t="shared" ca="1" si="643"/>
        <v>-9.4716490820782363E-4</v>
      </c>
      <c r="BB401" s="240">
        <f t="shared" ca="1" si="644"/>
        <v>2.0343606606142712E-4</v>
      </c>
      <c r="BC401" s="240">
        <f t="shared" ca="1" si="645"/>
        <v>1.1732109534605053E-3</v>
      </c>
      <c r="BD401" s="240">
        <f t="shared" ca="1" si="646"/>
        <v>1.1001660995289754E-3</v>
      </c>
      <c r="BE401" s="240">
        <f t="shared" ca="1" si="647"/>
        <v>4.9228119090651468E-5</v>
      </c>
      <c r="BF401" s="240">
        <f t="shared" ca="1" si="648"/>
        <v>-1.0454667443403505E-3</v>
      </c>
      <c r="BG401" s="240">
        <f t="shared" ca="1" si="649"/>
        <v>-1.2108885246254811E-3</v>
      </c>
      <c r="BH401" s="240">
        <f t="shared" ca="1" si="650"/>
        <v>-3.000004952335326E-4</v>
      </c>
      <c r="BI401" s="240">
        <f t="shared" ca="1" si="651"/>
        <v>8.7754583453970663E-4</v>
      </c>
      <c r="BJ401" s="240">
        <f t="shared" ca="1" si="652"/>
        <v>1.2750771827947408E-3</v>
      </c>
      <c r="BK401" s="240">
        <f t="shared" ca="1" si="653"/>
        <v>5.392440205867964E-4</v>
      </c>
      <c r="BL401" s="240">
        <f t="shared" ca="1" si="654"/>
        <v>-6.7590133045106909E-4</v>
      </c>
      <c r="BM401" s="240">
        <f t="shared" ca="1" si="655"/>
        <v>-1.2902653399007194E-3</v>
      </c>
      <c r="BN401" s="240">
        <f t="shared" ca="1" si="656"/>
        <v>-7.5776470064044851E-4</v>
      </c>
      <c r="BO401" s="240">
        <f t="shared" ca="1" si="657"/>
        <v>4.4828231728303778E-4</v>
      </c>
      <c r="BP401" s="240">
        <f t="shared" ca="1" si="658"/>
        <v>1.2558693235834527E-3</v>
      </c>
      <c r="BQ401" s="240">
        <f t="shared" ca="1" si="659"/>
        <v>9.4716490820782114E-4</v>
      </c>
      <c r="BR401" s="240">
        <f t="shared" ca="1" si="660"/>
        <v>-2.0343606606143088E-4</v>
      </c>
      <c r="BS401" s="240">
        <f t="shared" ca="1" si="661"/>
        <v>-1.1732109534605031E-3</v>
      </c>
      <c r="BT401" s="240">
        <f t="shared" ca="1" si="662"/>
        <v>-1.1001660995289785E-3</v>
      </c>
      <c r="BU401" s="240">
        <f t="shared" ca="1" si="663"/>
        <v>-4.9228119090656834E-5</v>
      </c>
      <c r="BV401" s="240">
        <f t="shared" ca="1" si="664"/>
        <v>1.0454667443403529E-3</v>
      </c>
      <c r="BW401" s="240">
        <f t="shared" ca="1" si="665"/>
        <v>1.2108885246254798E-3</v>
      </c>
      <c r="BX401" s="240">
        <f t="shared" ca="1" si="666"/>
        <v>3.000004952335378E-4</v>
      </c>
      <c r="BY401" s="240">
        <f t="shared" ca="1" si="667"/>
        <v>-8.7754583453970262E-4</v>
      </c>
      <c r="BZ401" s="240">
        <f t="shared" ca="1" si="668"/>
        <v>-1.2750771827947402E-3</v>
      </c>
      <c r="CA401" s="240">
        <f t="shared" ca="1" si="669"/>
        <v>-5.3924402058679293E-4</v>
      </c>
      <c r="CB401" s="240">
        <f t="shared" ca="1" si="670"/>
        <v>6.7590133045106453E-4</v>
      </c>
      <c r="CC401" s="240">
        <f t="shared" ca="1" si="671"/>
        <v>1.2902653399007194E-3</v>
      </c>
      <c r="CD401" s="240">
        <f t="shared" ca="1" si="672"/>
        <v>7.5776470064044547E-4</v>
      </c>
      <c r="CE401" s="240">
        <f t="shared" ca="1" si="673"/>
        <v>-4.4828231728304135E-4</v>
      </c>
      <c r="CF401" s="240">
        <f t="shared" ca="1" si="674"/>
        <v>-1.2558693235834514E-3</v>
      </c>
      <c r="CG401" s="240">
        <f t="shared" ca="1" si="675"/>
        <v>-9.4716490820782471E-4</v>
      </c>
      <c r="CH401" s="240">
        <f t="shared" ca="1" si="676"/>
        <v>2.0343606606143462E-4</v>
      </c>
      <c r="CI401" s="240">
        <f t="shared" ca="1" si="677"/>
        <v>1.1732109534605007E-3</v>
      </c>
      <c r="CJ401" s="240">
        <f t="shared" ca="1" si="678"/>
        <v>1.1001660995289765E-3</v>
      </c>
      <c r="CK401" s="240">
        <f t="shared" ca="1" si="679"/>
        <v>4.922811909065304E-5</v>
      </c>
      <c r="CL401" s="240">
        <f t="shared" ca="1" si="680"/>
        <v>-1.0454667443403549E-3</v>
      </c>
      <c r="CM401" s="240">
        <f t="shared" ca="1" si="681"/>
        <v>-1.2108885246254848E-3</v>
      </c>
      <c r="CN401" s="240">
        <f t="shared" ca="1" si="682"/>
        <v>-3.0000049523353411E-4</v>
      </c>
      <c r="CO401" s="240">
        <f t="shared" ca="1" si="683"/>
        <v>8.7754583453970544E-4</v>
      </c>
      <c r="CP401" s="240">
        <f t="shared" ca="1" si="684"/>
        <v>1.2750771827947395E-3</v>
      </c>
      <c r="CQ401" s="240">
        <f t="shared" ca="1" si="685"/>
        <v>5.3924402058680605E-4</v>
      </c>
      <c r="CR401" s="240">
        <f t="shared" ca="1" si="686"/>
        <v>-6.7590133045106779E-4</v>
      </c>
      <c r="CS401" s="240">
        <f t="shared" ca="1" si="687"/>
        <v>-1.2902653399007196E-3</v>
      </c>
      <c r="CT401" s="240">
        <f t="shared" ca="1" si="688"/>
        <v>-7.5776470064044233E-4</v>
      </c>
      <c r="CU401" s="240">
        <f t="shared" ca="1" si="689"/>
        <v>4.4828231728302769E-4</v>
      </c>
      <c r="CV401" s="240">
        <f t="shared" ca="1" si="690"/>
        <v>1.2558693235834523E-3</v>
      </c>
      <c r="CW401" s="240">
        <f t="shared" ca="1" si="691"/>
        <v>9.4716490820782222E-4</v>
      </c>
      <c r="CX401" s="240">
        <f t="shared" ca="1" si="692"/>
        <v>-2.0343606606142026E-4</v>
      </c>
      <c r="CY401" s="240">
        <f t="shared" ca="1" si="693"/>
        <v>-1.1732109534605024E-3</v>
      </c>
      <c r="CZ401" s="240">
        <f t="shared" ca="1" si="694"/>
        <v>-1.1001660995289743E-3</v>
      </c>
      <c r="DA401" s="240">
        <f t="shared" ca="1" si="695"/>
        <v>-4.9228119090649299E-5</v>
      </c>
      <c r="DB401" s="240">
        <f t="shared" ca="1" si="696"/>
        <v>1.0454667443403466E-3</v>
      </c>
      <c r="DC401" s="240">
        <f t="shared" ca="1" si="697"/>
        <v>1.2108885246254835E-3</v>
      </c>
      <c r="DD401" s="240">
        <f t="shared" ca="1" si="698"/>
        <v>3.0000049523353043E-4</v>
      </c>
      <c r="DE401" s="240">
        <f t="shared" ca="1" si="699"/>
        <v>-8.7754583453970825E-4</v>
      </c>
      <c r="DF401" s="240">
        <f t="shared" ca="1" si="700"/>
        <v>-1.2750771827947419E-3</v>
      </c>
      <c r="DG401" s="240">
        <f t="shared" ca="1" si="701"/>
        <v>-5.3924402058680269E-4</v>
      </c>
      <c r="DH401" s="240">
        <f t="shared" ca="1" si="702"/>
        <v>6.7590133045107093E-4</v>
      </c>
      <c r="DI401" s="240">
        <f t="shared" ca="1" si="703"/>
        <v>1.2902653399007198E-3</v>
      </c>
      <c r="DJ401" s="240">
        <f t="shared" ca="1" si="704"/>
        <v>7.5776470064045415E-4</v>
      </c>
      <c r="DK401" s="240">
        <f t="shared" ca="1" si="705"/>
        <v>-4.4828231728303127E-4</v>
      </c>
      <c r="DL401" s="240">
        <f t="shared" ca="1" si="706"/>
        <v>-1.2558693235834532E-3</v>
      </c>
      <c r="DM401" s="240">
        <f t="shared" ca="1" si="707"/>
        <v>-9.4716490820781962E-4</v>
      </c>
      <c r="DN401" s="240">
        <f t="shared" ca="1" si="708"/>
        <v>2.03436066061424E-4</v>
      </c>
      <c r="DO401" s="240">
        <f t="shared" ca="1" si="709"/>
        <v>1.1732109534605037E-3</v>
      </c>
      <c r="DP401" s="240">
        <f t="shared" ca="1" si="710"/>
        <v>1.1001660995289724E-3</v>
      </c>
      <c r="DQ401" s="240">
        <f t="shared" ca="1" si="711"/>
        <v>4.9228119090663773E-5</v>
      </c>
      <c r="DR401" s="240">
        <f t="shared" ca="1" si="712"/>
        <v>-1.0454667443403486E-3</v>
      </c>
      <c r="DS401" s="240">
        <f t="shared" ca="1" si="713"/>
        <v>-1.210888524625482E-3</v>
      </c>
      <c r="DT401" s="240">
        <f t="shared" ca="1" si="714"/>
        <v>-3.0000049523352674E-4</v>
      </c>
      <c r="DU401" s="240">
        <f t="shared" ca="1" si="715"/>
        <v>8.7754583453969763E-4</v>
      </c>
      <c r="DV401" s="240">
        <f t="shared" ca="1" si="716"/>
        <v>1.2750771827947413E-3</v>
      </c>
      <c r="DW401" s="240">
        <f t="shared" ca="1" si="717"/>
        <v>5.3924402058679911E-4</v>
      </c>
      <c r="DX401" s="240">
        <f t="shared" ca="1" si="718"/>
        <v>-6.7590133045107418E-4</v>
      </c>
      <c r="DY401" s="240">
        <f t="shared" ca="1" si="719"/>
        <v>-1.2902653399007192E-3</v>
      </c>
      <c r="DZ401" s="240">
        <f t="shared" ca="1" si="720"/>
        <v>-7.57764700640451E-4</v>
      </c>
      <c r="EA401" s="240">
        <f t="shared" ca="1" si="721"/>
        <v>4.4828231728303485E-4</v>
      </c>
      <c r="EB401" s="240">
        <f t="shared" ca="1" si="722"/>
        <v>1.255869323583454E-3</v>
      </c>
      <c r="EC401" s="240">
        <f t="shared" ca="1" si="723"/>
        <v>9.4716490820782949E-4</v>
      </c>
      <c r="ED401" s="240">
        <f t="shared" ca="1" si="724"/>
        <v>-2.0343606606142774E-4</v>
      </c>
      <c r="EE401" s="240">
        <f t="shared" ca="1" si="725"/>
        <v>-1.1732109534605055E-3</v>
      </c>
      <c r="EF401" s="240">
        <f t="shared" ca="1" si="726"/>
        <v>-1.1001660995289802E-3</v>
      </c>
      <c r="EG401" s="240">
        <f t="shared" ca="1" si="727"/>
        <v>-4.9228119090659979E-5</v>
      </c>
      <c r="EH401" s="240">
        <f t="shared" ca="1" si="728"/>
        <v>1.0454667443403403E-3</v>
      </c>
      <c r="EI401" s="240">
        <f t="shared" ca="1" si="729"/>
        <v>1.2108885246254809E-3</v>
      </c>
      <c r="EJ401" s="240">
        <f t="shared" ca="1" si="730"/>
        <v>3.0000049523354084E-4</v>
      </c>
      <c r="EK401" s="240">
        <f t="shared" ca="1" si="731"/>
        <v>-8.7754583453971378E-4</v>
      </c>
      <c r="EL401" s="240">
        <f t="shared" ca="1" si="732"/>
        <v>-1.2750771827947406E-3</v>
      </c>
      <c r="EM401" s="240">
        <f t="shared" ca="1" si="733"/>
        <v>-5.3924402058681256E-4</v>
      </c>
      <c r="EN401" s="240">
        <f t="shared" ca="1" si="734"/>
        <v>6.7590133045107744E-4</v>
      </c>
      <c r="EO401" s="240">
        <f t="shared" ca="1" si="735"/>
        <v>1.2902653399007194E-3</v>
      </c>
      <c r="EP401" s="240">
        <f t="shared" ca="1" si="736"/>
        <v>7.5776470064046282E-4</v>
      </c>
      <c r="EQ401" s="240">
        <f t="shared" ca="1" si="737"/>
        <v>-4.4828231728303837E-4</v>
      </c>
      <c r="ER401" s="240">
        <f t="shared" ca="1" si="738"/>
        <v>-1.2558693235834508E-3</v>
      </c>
      <c r="ES401" s="240">
        <f t="shared" ca="1" si="739"/>
        <v>-9.4716490820781452E-4</v>
      </c>
      <c r="ET401" s="240">
        <f t="shared" ca="1" si="740"/>
        <v>2.0343606606143151E-4</v>
      </c>
      <c r="EU401" s="240">
        <f t="shared" ca="1" si="741"/>
        <v>1.1732109534604994E-3</v>
      </c>
      <c r="EV401" s="240">
        <f t="shared" ca="1" si="742"/>
        <v>1.1001660995289685E-3</v>
      </c>
      <c r="EW401" s="240">
        <f t="shared" ca="1" si="743"/>
        <v>4.9228119090656238E-5</v>
      </c>
      <c r="EX401" s="240">
        <f t="shared" ca="1" si="744"/>
        <v>-1.0454667443403423E-3</v>
      </c>
      <c r="EY401" s="240">
        <f t="shared" ca="1" si="745"/>
        <v>-1.2108885246254796E-3</v>
      </c>
      <c r="EZ401" s="240">
        <f t="shared" ca="1" si="746"/>
        <v>-3.0000049523353715E-4</v>
      </c>
      <c r="FA401" s="240">
        <f t="shared" ca="1" si="747"/>
        <v>8.7754583453968961E-4</v>
      </c>
      <c r="FB401" s="240">
        <f t="shared" ca="1" si="748"/>
        <v>1.27507718279474E-3</v>
      </c>
      <c r="FC401" s="240">
        <f t="shared" ca="1" si="749"/>
        <v>5.3924402058680898E-4</v>
      </c>
      <c r="FD401" s="240">
        <f t="shared" ca="1" si="750"/>
        <v>-6.7590133045108069E-4</v>
      </c>
      <c r="FE401" s="240">
        <f t="shared" ca="1" si="751"/>
        <v>-1.2902653399007196E-3</v>
      </c>
      <c r="FF401" s="240">
        <f t="shared" ca="1" si="752"/>
        <v>-7.5776470064045978E-4</v>
      </c>
      <c r="FG401" s="240">
        <f t="shared" ca="1" si="753"/>
        <v>4.4828231728304195E-4</v>
      </c>
      <c r="FH401" s="240">
        <f t="shared" ca="1" si="754"/>
        <v>1.2558693235834517E-3</v>
      </c>
      <c r="FI401" s="240">
        <f t="shared" ca="1" si="755"/>
        <v>9.4716490820783675E-4</v>
      </c>
      <c r="FJ401" s="240">
        <f t="shared" ca="1" si="756"/>
        <v>-2.0343606606143525E-4</v>
      </c>
      <c r="FK401" s="240">
        <f t="shared" ca="1" si="757"/>
        <v>-1.1732109534605011E-3</v>
      </c>
      <c r="FL401" s="240">
        <f t="shared" ca="1" si="758"/>
        <v>-1.1001660995289856E-3</v>
      </c>
      <c r="FM401" s="240">
        <f t="shared" ca="1" si="759"/>
        <v>-4.9228119090652416E-5</v>
      </c>
      <c r="FN401" s="240">
        <f t="shared" ca="1" si="760"/>
        <v>1.0454667443403447E-3</v>
      </c>
      <c r="FO401" s="240">
        <f t="shared" ca="1" si="761"/>
        <v>1.2108885246254783E-3</v>
      </c>
      <c r="FP401" s="240">
        <f t="shared" ca="1" si="762"/>
        <v>3.0000049523353346E-4</v>
      </c>
      <c r="FQ401" s="240">
        <f t="shared" ca="1" si="763"/>
        <v>-8.7754583453969232E-4</v>
      </c>
      <c r="FR401" s="240">
        <f t="shared" ca="1" si="764"/>
        <v>-1.2750771827947395E-3</v>
      </c>
      <c r="FS401" s="240">
        <f t="shared" ca="1" si="765"/>
        <v>-5.3924402058680562E-4</v>
      </c>
      <c r="FT401" s="240">
        <f t="shared" ca="1" si="766"/>
        <v>6.7590133045105261E-4</v>
      </c>
      <c r="FU401" s="240">
        <f t="shared" ca="1" si="767"/>
        <v>1.2902653399007196E-3</v>
      </c>
      <c r="FV401" s="240">
        <f t="shared" ca="1" si="768"/>
        <v>7.5776470064045686E-4</v>
      </c>
      <c r="FW401" s="240">
        <f t="shared" ca="1" si="769"/>
        <v>-4.4828231728304553E-4</v>
      </c>
      <c r="FX401" s="240">
        <f t="shared" ca="1" si="770"/>
        <v>-1.2558693235834527E-3</v>
      </c>
      <c r="FY401" s="240">
        <f t="shared" ca="1" si="771"/>
        <v>-9.4716490820783436E-4</v>
      </c>
      <c r="FZ401" s="240">
        <f t="shared" ca="1" si="772"/>
        <v>2.0343606606143899E-4</v>
      </c>
      <c r="GA401" s="240">
        <f t="shared" ca="1" si="773"/>
        <v>1.1732109534605024E-3</v>
      </c>
      <c r="GB401" s="240">
        <f t="shared" ca="1" si="774"/>
        <v>1.1001660995289837E-3</v>
      </c>
      <c r="GC401" s="240">
        <f t="shared" ca="1" si="775"/>
        <v>4.9228119090648622E-5</v>
      </c>
      <c r="GD401" s="240">
        <f t="shared" ca="1" si="776"/>
        <v>-1.0454667443403468E-3</v>
      </c>
      <c r="GE401" s="240">
        <f t="shared" ca="1" si="777"/>
        <v>-1.2108885246254896E-3</v>
      </c>
      <c r="GF401" s="240">
        <f t="shared" ca="1" si="778"/>
        <v>-3.0000049523352978E-4</v>
      </c>
      <c r="GG401" s="240">
        <f t="shared" ca="1" si="779"/>
        <v>8.7754583453969514E-4</v>
      </c>
      <c r="GH401" s="240">
        <f t="shared" ca="1" si="780"/>
        <v>1.2750771827947389E-3</v>
      </c>
      <c r="GI401" s="240">
        <f t="shared" ca="1" si="781"/>
        <v>5.3924402058680215E-4</v>
      </c>
      <c r="GJ401" s="240">
        <f t="shared" ca="1" si="782"/>
        <v>-6.7590133045105586E-4</v>
      </c>
      <c r="GK401" s="240">
        <f t="shared" ca="1" si="783"/>
        <v>-1.2902653399007196E-3</v>
      </c>
      <c r="GL401" s="240">
        <f t="shared" ca="1" si="784"/>
        <v>-7.577647006404536E-4</v>
      </c>
      <c r="GM401" s="240">
        <f t="shared" ca="1" si="785"/>
        <v>4.4828231728301468E-4</v>
      </c>
      <c r="GN401" s="240">
        <f t="shared" ca="1" si="786"/>
        <v>1.2558693235834534E-3</v>
      </c>
      <c r="GO401" s="240">
        <f t="shared" ca="1" si="787"/>
        <v>9.4716490820783165E-4</v>
      </c>
      <c r="GP401" s="240">
        <f t="shared" ca="1" si="788"/>
        <v>-2.0343606606140652E-4</v>
      </c>
      <c r="GQ401" s="240">
        <f t="shared" ca="1" si="789"/>
        <v>-1.1732109534605042E-3</v>
      </c>
      <c r="GR401" s="240">
        <f t="shared" ca="1" si="790"/>
        <v>-1.1001660995289817E-3</v>
      </c>
      <c r="GS401" s="240">
        <f t="shared" ca="1" si="791"/>
        <v>-4.9228119090644827E-5</v>
      </c>
      <c r="GT401" s="240">
        <f t="shared" ca="1" si="792"/>
        <v>1.045466744340349E-3</v>
      </c>
      <c r="GU401" s="240">
        <f t="shared" ca="1" si="793"/>
        <v>1.2108885246254883E-3</v>
      </c>
      <c r="GV401" s="240">
        <f t="shared" ca="1" si="794"/>
        <v>3.0000049523352614E-4</v>
      </c>
      <c r="GW401" s="240">
        <f t="shared" ca="1" si="795"/>
        <v>-8.7754583453969796E-4</v>
      </c>
      <c r="GX401" s="240">
        <f t="shared" ca="1" si="796"/>
        <v>-1.2750771827947441E-3</v>
      </c>
      <c r="GY401" s="240">
        <f t="shared" ca="1" si="797"/>
        <v>-5.3924402058679857E-4</v>
      </c>
      <c r="GZ401" s="240">
        <f t="shared" ca="1" si="798"/>
        <v>6.7590133045105911E-4</v>
      </c>
      <c r="HA401" s="240">
        <f t="shared" ca="1" si="799"/>
        <v>1.2902653399007201E-3</v>
      </c>
      <c r="HB401" s="240">
        <f t="shared" ca="1" si="800"/>
        <v>7.5776470064045057E-4</v>
      </c>
      <c r="HC401" s="240">
        <f t="shared" ca="1" si="801"/>
        <v>-4.4828231728301826E-4</v>
      </c>
      <c r="HD401" s="240">
        <f t="shared" ca="1" si="802"/>
        <v>-1.2558693235834543E-3</v>
      </c>
      <c r="HE401" s="240">
        <f t="shared" ca="1" si="803"/>
        <v>-9.4716490820782927E-4</v>
      </c>
      <c r="HF401" s="240">
        <f t="shared" ca="1" si="804"/>
        <v>2.0343606606141026E-4</v>
      </c>
      <c r="HG401" s="240">
        <f t="shared" ca="1" si="805"/>
        <v>1.1732109534605059E-3</v>
      </c>
      <c r="HH401" s="240">
        <f t="shared" ca="1" si="806"/>
        <v>1.1001660995289798E-3</v>
      </c>
      <c r="HI401" s="240">
        <f t="shared" ca="1" si="807"/>
        <v>4.9228119090677705E-5</v>
      </c>
      <c r="HJ401" s="240">
        <f t="shared" ca="1" si="808"/>
        <v>-1.0454667443403512E-3</v>
      </c>
      <c r="HK401" s="240">
        <f t="shared" ca="1" si="809"/>
        <v>-1.210888524625487E-3</v>
      </c>
      <c r="HL401" s="240">
        <f t="shared" ca="1" si="810"/>
        <v>-3.0000049523352246E-4</v>
      </c>
      <c r="HM401" s="240">
        <f t="shared" ca="1" si="811"/>
        <v>8.7754583453970077E-4</v>
      </c>
      <c r="HN401" s="240">
        <f t="shared" ca="1" si="812"/>
        <v>1.2750771827947434E-3</v>
      </c>
      <c r="HO401" s="240">
        <f t="shared" ca="1" si="813"/>
        <v>5.392440205867951E-4</v>
      </c>
      <c r="HP401" s="240">
        <f t="shared" ca="1" si="814"/>
        <v>-6.7590133045106237E-4</v>
      </c>
      <c r="HQ401" s="240">
        <f t="shared" ca="1" si="815"/>
        <v>-1.2902653399007188E-3</v>
      </c>
      <c r="HR401" s="240">
        <f t="shared" ca="1" si="816"/>
        <v>-7.5776470064044764E-4</v>
      </c>
      <c r="HS401" s="240">
        <f t="shared" ca="1" si="817"/>
        <v>4.4828231728302178E-4</v>
      </c>
      <c r="HT401" s="240">
        <f t="shared" ca="1" si="818"/>
        <v>1.2558693235834551E-3</v>
      </c>
      <c r="HU401" s="240">
        <f t="shared" ca="1" si="819"/>
        <v>9.4716490820782656E-4</v>
      </c>
      <c r="HV401" s="240">
        <f t="shared" ca="1" si="820"/>
        <v>-2.03436066061414E-4</v>
      </c>
      <c r="HW401" s="240">
        <f t="shared" ca="1" si="821"/>
        <v>-1.1732109534605072E-3</v>
      </c>
      <c r="HX401" s="240">
        <f t="shared" ca="1" si="822"/>
        <v>-1.1001660995289778E-3</v>
      </c>
      <c r="HY401" s="240">
        <f t="shared" ca="1" si="823"/>
        <v>-4.9228119090673911E-5</v>
      </c>
      <c r="HZ401" s="240">
        <f t="shared" ca="1" si="824"/>
        <v>1.0454667443403536E-3</v>
      </c>
      <c r="IA401" s="240">
        <f t="shared" ca="1" si="825"/>
        <v>1.2108885246254859E-3</v>
      </c>
      <c r="IB401" s="240">
        <f t="shared" ca="1" si="826"/>
        <v>3.0000049523355439E-4</v>
      </c>
      <c r="IC401" s="240">
        <f t="shared" ca="1" si="827"/>
        <v>-8.7754583453970348E-4</v>
      </c>
      <c r="ID401" s="240">
        <f t="shared" ca="1" si="828"/>
        <v>-1.2750771827947428E-3</v>
      </c>
      <c r="IE401" s="240">
        <f t="shared" ca="1" si="829"/>
        <v>1.2293388378106238E-3</v>
      </c>
      <c r="IF401" s="240">
        <f t="shared" ca="1" si="830"/>
        <v>6.7590133045106562E-4</v>
      </c>
      <c r="IG401" s="240">
        <f t="shared" ca="1" si="831"/>
        <v>1.2902653399007188E-3</v>
      </c>
      <c r="IH401" s="240">
        <f t="shared" ca="1" si="832"/>
        <v>7.577647006404445E-4</v>
      </c>
      <c r="II401" s="240">
        <f t="shared" ca="1" si="833"/>
        <v>-4.4828231728302536E-4</v>
      </c>
      <c r="IJ401" s="240">
        <f t="shared" ca="1" si="834"/>
        <v>-1.2558693235834475E-3</v>
      </c>
      <c r="IK401" s="240">
        <f t="shared" ca="1" si="835"/>
        <v>-9.4716490820782396E-4</v>
      </c>
      <c r="IL401" s="240">
        <f t="shared" ca="1" si="836"/>
        <v>2.0343606606141777E-4</v>
      </c>
      <c r="IM401" s="240">
        <f t="shared" ca="1" si="837"/>
        <v>1.1732109534604936E-3</v>
      </c>
      <c r="IN401" s="240">
        <f t="shared" ca="1" si="838"/>
        <v>1.1001660995289756E-3</v>
      </c>
      <c r="IO401" s="240">
        <f t="shared" ca="1" si="839"/>
        <v>4.9228119090670089E-5</v>
      </c>
      <c r="IP401" s="240">
        <f t="shared" ca="1" si="840"/>
        <v>-1.0454667443403559E-3</v>
      </c>
      <c r="IQ401" s="240">
        <f t="shared" ca="1" si="841"/>
        <v>-1.2108885246254844E-3</v>
      </c>
      <c r="IR401" s="240">
        <f t="shared" ca="1" si="842"/>
        <v>-3.000004952335507E-4</v>
      </c>
      <c r="IS401" s="240">
        <f t="shared" ca="1" si="843"/>
        <v>8.775458345397063E-4</v>
      </c>
      <c r="IT401" s="240">
        <f t="shared" ca="1" si="844"/>
        <v>1.2750771827947423E-3</v>
      </c>
      <c r="IU401" s="240">
        <f t="shared" ca="1" si="845"/>
        <v>5.3924402058682167E-4</v>
      </c>
      <c r="IV401" s="240">
        <f t="shared" ca="1" si="846"/>
        <v>-6.7590133045106887E-4</v>
      </c>
      <c r="IW401" s="240">
        <f t="shared" ca="1" si="847"/>
        <v>-1.290265339900719E-3</v>
      </c>
      <c r="IX401" s="240">
        <f t="shared" ca="1" si="848"/>
        <v>-7.5776470064044135E-4</v>
      </c>
      <c r="IY401" s="240">
        <f t="shared" ca="1" si="849"/>
        <v>4.4828231728302889E-4</v>
      </c>
      <c r="IZ401" s="240">
        <f t="shared" ca="1" si="850"/>
        <v>1.2558693235834484E-3</v>
      </c>
      <c r="JA401" s="240">
        <f t="shared" ca="1" si="851"/>
        <v>9.4716490820782146E-4</v>
      </c>
      <c r="JB401" s="240">
        <f t="shared" ca="1" si="852"/>
        <v>-2.0343606606142151E-4</v>
      </c>
    </row>
    <row r="402" spans="2:262">
      <c r="B402" s="248">
        <v>41</v>
      </c>
      <c r="C402" s="247">
        <f t="shared" si="853"/>
        <v>8.0078125000000039E-4</v>
      </c>
      <c r="D402" s="244">
        <f t="shared" ca="1" si="597"/>
        <v>80.162007056157393</v>
      </c>
      <c r="E402" s="243">
        <f ca="1">AU361</f>
        <v>0.16200705615738598</v>
      </c>
      <c r="F402" s="242">
        <v>41</v>
      </c>
      <c r="G402" s="240">
        <f t="shared" ca="1" si="854"/>
        <v>2.4629286688629933E-3</v>
      </c>
      <c r="H402" s="240">
        <f t="shared" ca="1" si="598"/>
        <v>2.2118802134984362E-3</v>
      </c>
      <c r="I402" s="240">
        <f t="shared" ca="1" si="599"/>
        <v>-9.6227369468936347E-5</v>
      </c>
      <c r="J402" s="240">
        <f t="shared" ca="1" si="600"/>
        <v>-2.3148430407661917E-3</v>
      </c>
      <c r="K402" s="240">
        <f t="shared" ca="1" si="601"/>
        <v>-2.3806436649753096E-3</v>
      </c>
      <c r="L402" s="240">
        <f t="shared" ca="1" si="602"/>
        <v>-2.3243434835598387E-4</v>
      </c>
      <c r="M402" s="240">
        <f t="shared" ca="1" si="603"/>
        <v>2.1319400186743912E-3</v>
      </c>
      <c r="N402" s="240">
        <f t="shared" ca="1" si="604"/>
        <v>2.5136000198216889E-3</v>
      </c>
      <c r="O402" s="240">
        <f t="shared" ca="1" si="605"/>
        <v>5.5760003723113885E-4</v>
      </c>
      <c r="P402" s="240">
        <f t="shared" ca="1" si="606"/>
        <v>-1.9169706342864596E-3</v>
      </c>
      <c r="Q402" s="240">
        <f t="shared" ca="1" si="607"/>
        <v>-2.6087494907045664E-3</v>
      </c>
      <c r="R402" s="240">
        <f t="shared" ca="1" si="608"/>
        <v>-8.7437890253078436E-4</v>
      </c>
      <c r="S402" s="240">
        <f t="shared" ca="1" si="609"/>
        <v>1.6731682272376456E-3</v>
      </c>
      <c r="T402" s="240">
        <f t="shared" ca="1" si="610"/>
        <v>2.6646609410164905E-3</v>
      </c>
      <c r="U402" s="241">
        <f t="shared" ca="1" si="611"/>
        <v>1.1780062952622241E-3</v>
      </c>
      <c r="V402" s="240">
        <f t="shared" ca="1" si="612"/>
        <v>-1.4041998126618745E-3</v>
      </c>
      <c r="W402" s="240">
        <f t="shared" ca="1" si="613"/>
        <v>-2.6804934105022472E-3</v>
      </c>
      <c r="X402" s="240">
        <f t="shared" ca="1" si="614"/>
        <v>-1.4639153768216291E-3</v>
      </c>
      <c r="Y402" s="240">
        <f t="shared" ca="1" si="615"/>
        <v>1.1141109258708648E-3</v>
      </c>
      <c r="Z402" s="240">
        <f t="shared" ca="1" si="616"/>
        <v>2.6560087640838683E-3</v>
      </c>
      <c r="AA402" s="240">
        <f t="shared" ca="1" si="617"/>
        <v>1.7278058084974192E-3</v>
      </c>
      <c r="AB402" s="240">
        <f t="shared" ca="1" si="618"/>
        <v>-8.0726477373742399E-4</v>
      </c>
      <c r="AC402" s="240">
        <f t="shared" ca="1" si="619"/>
        <v>-2.5915752736338561E-3</v>
      </c>
      <c r="AD402" s="240">
        <f t="shared" ca="1" si="620"/>
        <v>-1.965708432567311E-3</v>
      </c>
      <c r="AE402" s="240">
        <f t="shared" ca="1" si="621"/>
        <v>4.8827660800284723E-4</v>
      </c>
      <c r="AF402" s="240">
        <f t="shared" ca="1" si="622"/>
        <v>2.4881620788234421E-3</v>
      </c>
      <c r="AG402" s="240">
        <f t="shared" ca="1" si="623"/>
        <v>2.1740449721249031E-3</v>
      </c>
      <c r="AH402" s="240">
        <f t="shared" ca="1" si="624"/>
        <v>-1.6194430759477172E-4</v>
      </c>
      <c r="AI402" s="240">
        <f t="shared" ca="1" si="625"/>
        <v>-2.3473246103598369E-3</v>
      </c>
      <c r="AJ402" s="240">
        <f t="shared" ca="1" si="626"/>
        <v>-2.3496818516950684E-3</v>
      </c>
      <c r="AK402" s="240">
        <f t="shared" ca="1" si="627"/>
        <v>-1.6682378593769895E-4</v>
      </c>
      <c r="AL402" s="240">
        <f t="shared" ca="1" si="628"/>
        <v>2.171181194860621E-3</v>
      </c>
      <c r="AM402" s="240">
        <f t="shared" ca="1" si="629"/>
        <v>2.4899773291258134E-3</v>
      </c>
      <c r="AN402" s="240">
        <f t="shared" ca="1" si="630"/>
        <v>4.9308269444966579E-4</v>
      </c>
      <c r="AO402" s="240">
        <f t="shared" ca="1" si="631"/>
        <v>-1.9623811932496368E-3</v>
      </c>
      <c r="AP402" s="240">
        <f t="shared" ca="1" si="632"/>
        <v>-2.5928212298491835E-3</v>
      </c>
      <c r="AQ402" s="240">
        <f t="shared" ca="1" si="633"/>
        <v>-8.1192518027446529E-4</v>
      </c>
      <c r="AR402" s="240">
        <f t="shared" ca="1" si="634"/>
        <v>1.7240651519027147E-3</v>
      </c>
      <c r="AS402" s="240">
        <f t="shared" ca="1" si="635"/>
        <v>2.6566666858709271E-3</v>
      </c>
      <c r="AT402" s="240">
        <f t="shared" ca="1" si="636"/>
        <v>1.1185555556458664E-3</v>
      </c>
      <c r="AU402" s="240">
        <f t="shared" ca="1" si="637"/>
        <v>-1.4598175659068697E-3</v>
      </c>
      <c r="AV402" s="240">
        <f t="shared" ca="1" si="638"/>
        <v>-2.68055340210497E-3</v>
      </c>
      <c r="AW402" s="240">
        <f t="shared" ca="1" si="639"/>
        <v>-1.4083618143059741E-3</v>
      </c>
      <c r="AX402" s="240">
        <f t="shared" ca="1" si="640"/>
        <v>1.173612964917828E-3</v>
      </c>
      <c r="AY402" s="240">
        <f t="shared" ca="1" si="641"/>
        <v>2.6641221001053304E-3</v>
      </c>
      <c r="AZ402" s="240">
        <f t="shared" ca="1" si="642"/>
        <v>1.6769850003721088E-3</v>
      </c>
      <c r="BA402" s="240">
        <f t="shared" ca="1" si="643"/>
        <v>-8.6975613253444605E-4</v>
      </c>
      <c r="BB402" s="240">
        <f t="shared" ca="1" si="644"/>
        <v>-2.6076199219483807E-3</v>
      </c>
      <c r="BC402" s="240">
        <f t="shared" ca="1" si="645"/>
        <v>-1.9203847710906677E-3</v>
      </c>
      <c r="BD402" s="240">
        <f t="shared" ca="1" si="646"/>
        <v>5.528173583465119E-4</v>
      </c>
      <c r="BE402" s="240">
        <f t="shared" ca="1" si="647"/>
        <v>2.5118967129859815E-3</v>
      </c>
      <c r="BF402" s="240">
        <f t="shared" ca="1" si="648"/>
        <v>2.1349001673529374E-3</v>
      </c>
      <c r="BG402" s="240">
        <f t="shared" ca="1" si="649"/>
        <v>-2.2756369652520453E-4</v>
      </c>
      <c r="BH402" s="240">
        <f t="shared" ca="1" si="650"/>
        <v>-2.3783922393803259E-3</v>
      </c>
      <c r="BI402" s="240">
        <f t="shared" ca="1" si="651"/>
        <v>-2.3173046779276338E-3</v>
      </c>
      <c r="BJ402" s="240">
        <f t="shared" ca="1" si="652"/>
        <v>-1.0111273510871792E-4</v>
      </c>
      <c r="BK402" s="240">
        <f t="shared" ca="1" si="653"/>
        <v>2.2091145326807561E-3</v>
      </c>
      <c r="BL402" s="240">
        <f t="shared" ca="1" si="654"/>
        <v>2.4648547691931244E-3</v>
      </c>
      <c r="BM402" s="240">
        <f t="shared" ca="1" si="655"/>
        <v>4.2826833709059175E-4</v>
      </c>
      <c r="BN402" s="240">
        <f t="shared" ca="1" si="656"/>
        <v>-2.0066096871601724E-3</v>
      </c>
      <c r="BO402" s="240">
        <f t="shared" ca="1" si="657"/>
        <v>-2.5753311504367643E-3</v>
      </c>
      <c r="BP402" s="240">
        <f t="shared" ca="1" si="658"/>
        <v>-7.489823846493687E-4</v>
      </c>
      <c r="BQ402" s="240">
        <f t="shared" ca="1" si="659"/>
        <v>1.7739235641872147E-3</v>
      </c>
      <c r="BR402" s="240">
        <f t="shared" ca="1" si="660"/>
        <v>2.6470721540529634E-3</v>
      </c>
      <c r="BS402" s="240">
        <f t="shared" ca="1" si="661"/>
        <v>1.0584310399882652E-3</v>
      </c>
      <c r="BT402" s="240">
        <f t="shared" ca="1" si="662"/>
        <v>-1.5145559796362492E-3</v>
      </c>
      <c r="BU402" s="240">
        <f t="shared" ca="1" si="663"/>
        <v>-2.6789987285706124E-3</v>
      </c>
      <c r="BV402" s="240">
        <f t="shared" ca="1" si="664"/>
        <v>-1.3519599072954298E-3</v>
      </c>
      <c r="BW402" s="240">
        <f t="shared" ca="1" si="665"/>
        <v>1.2324080633989575E-3</v>
      </c>
      <c r="BX402" s="240">
        <f t="shared" ca="1" si="666"/>
        <v>2.6706306685916315E-3</v>
      </c>
      <c r="BY402" s="240">
        <f t="shared" ca="1" si="667"/>
        <v>1.6251540391890675E-3</v>
      </c>
      <c r="BZ402" s="240">
        <f t="shared" ca="1" si="668"/>
        <v>-9.317235827595062E-4</v>
      </c>
      <c r="CA402" s="240">
        <f t="shared" ca="1" si="669"/>
        <v>-2.6220938375271169E-3</v>
      </c>
      <c r="CB402" s="240">
        <f t="shared" ca="1" si="670"/>
        <v>-1.8739043416357581E-3</v>
      </c>
      <c r="CC402" s="240">
        <f t="shared" ca="1" si="671"/>
        <v>6.1702511218467192E-4</v>
      </c>
      <c r="CD402" s="240">
        <f t="shared" ca="1" si="672"/>
        <v>2.5341182744944889E-3</v>
      </c>
      <c r="CE402" s="240">
        <f t="shared" ca="1" si="673"/>
        <v>2.0944693785492235E-3</v>
      </c>
      <c r="CF402" s="240">
        <f t="shared" ca="1" si="674"/>
        <v>-2.9304600959401464E-4</v>
      </c>
      <c r="CG402" s="240">
        <f t="shared" ca="1" si="675"/>
        <v>-2.4080272138496221E-3</v>
      </c>
      <c r="CH402" s="240">
        <f t="shared" ca="1" si="676"/>
        <v>-2.2835316464718093E-3</v>
      </c>
      <c r="CI402" s="240">
        <f t="shared" ca="1" si="677"/>
        <v>-3.5340777748956137E-5</v>
      </c>
      <c r="CJ402" s="240">
        <f t="shared" ca="1" si="678"/>
        <v>2.2457171825105288E-3</v>
      </c>
      <c r="CK402" s="240">
        <f t="shared" ca="1" si="679"/>
        <v>2.4382474729143294E-3</v>
      </c>
      <c r="CL402" s="240">
        <f t="shared" ca="1" si="680"/>
        <v>3.6319600689925773E-4</v>
      </c>
      <c r="CM402" s="240">
        <f t="shared" ca="1" si="681"/>
        <v>-2.0496294744271077E-3</v>
      </c>
      <c r="CN402" s="240">
        <f t="shared" ca="1" si="682"/>
        <v>-2.5562897878371625E-3</v>
      </c>
      <c r="CO402" s="240">
        <f t="shared" ca="1" si="683"/>
        <v>-6.8558843004201458E-4</v>
      </c>
      <c r="CP402" s="240">
        <f t="shared" ca="1" si="684"/>
        <v>1.8227134312479231E-3</v>
      </c>
      <c r="CQ402" s="240">
        <f t="shared" ca="1" si="685"/>
        <v>2.6358831249497978E-3</v>
      </c>
      <c r="CR402" s="240">
        <f t="shared" ca="1" si="686"/>
        <v>9.9766896504949621E-4</v>
      </c>
      <c r="CS402" s="240">
        <f t="shared" ca="1" si="687"/>
        <v>-1.5683820814764078E-3</v>
      </c>
      <c r="CT402" s="240">
        <f t="shared" ca="1" si="688"/>
        <v>-2.6758303263763809E-3</v>
      </c>
      <c r="CU402" s="240">
        <f t="shared" ca="1" si="689"/>
        <v>-1.2947436301897512E-3</v>
      </c>
      <c r="CV402" s="240">
        <f t="shared" ca="1" si="690"/>
        <v>1.2904608053453677E-3</v>
      </c>
      <c r="CW402" s="240">
        <f t="shared" ca="1" si="691"/>
        <v>2.6755305490244871E-3</v>
      </c>
      <c r="CX402" s="240">
        <f t="shared" ca="1" si="692"/>
        <v>1.5723441459812731E-3</v>
      </c>
      <c r="CY402" s="240">
        <f t="shared" ca="1" si="693"/>
        <v>-9.9312979753771852E-4</v>
      </c>
      <c r="CZ402" s="240">
        <f t="shared" ca="1" si="694"/>
        <v>-2.6349883018245306E-3</v>
      </c>
      <c r="DA402" s="240">
        <f t="shared" ca="1" si="695"/>
        <v>-1.8262951422752173E-3</v>
      </c>
      <c r="DB402" s="240">
        <f t="shared" ca="1" si="696"/>
        <v>6.808611931673255E-4</v>
      </c>
      <c r="DC402" s="240">
        <f t="shared" ca="1" si="697"/>
        <v>2.5548133779112149E-3</v>
      </c>
      <c r="DD402" s="240">
        <f t="shared" ca="1" si="698"/>
        <v>2.0527769597091143E-3</v>
      </c>
      <c r="DE402" s="240">
        <f t="shared" ca="1" si="699"/>
        <v>-3.5835180270430371E-4</v>
      </c>
      <c r="DF402" s="240">
        <f t="shared" ca="1" si="700"/>
        <v>-2.4362116827672409E-3</v>
      </c>
      <c r="DG402" s="240">
        <f t="shared" ca="1" si="701"/>
        <v>-2.2483831009389192E-3</v>
      </c>
      <c r="DH402" s="240">
        <f t="shared" ca="1" si="702"/>
        <v>3.0452467573863998E-5</v>
      </c>
      <c r="DI402" s="240">
        <f t="shared" ca="1" si="703"/>
        <v>2.2809670962823311E-3</v>
      </c>
      <c r="DJ402" s="240">
        <f t="shared" ca="1" si="704"/>
        <v>2.4101714675297892E-3</v>
      </c>
      <c r="DK402" s="240">
        <f t="shared" ca="1" si="705"/>
        <v>2.9790490101412208E-4</v>
      </c>
      <c r="DL402" s="240">
        <f t="shared" ca="1" si="706"/>
        <v>-2.0914146415392555E-3</v>
      </c>
      <c r="DM402" s="240">
        <f t="shared" ca="1" si="707"/>
        <v>-2.5357086118551939E-3</v>
      </c>
      <c r="DN402" s="240">
        <f t="shared" ca="1" si="708"/>
        <v>-6.2178150260024253E-4</v>
      </c>
      <c r="DO402" s="240">
        <f t="shared" ca="1" si="709"/>
        <v>1.8704053638933075E-3</v>
      </c>
      <c r="DP402" s="240">
        <f t="shared" ca="1" si="710"/>
        <v>2.6231063384141891E-3</v>
      </c>
      <c r="DQ402" s="240">
        <f t="shared" ca="1" si="711"/>
        <v>9.3630593163139162E-4</v>
      </c>
      <c r="DR402" s="240">
        <f t="shared" ca="1" si="712"/>
        <v>-1.6212634485962378E-3</v>
      </c>
      <c r="DS402" s="240">
        <f t="shared" ca="1" si="713"/>
        <v>-2.6710501040492786E-3</v>
      </c>
      <c r="DT402" s="240">
        <f t="shared" ca="1" si="714"/>
        <v>-1.2367474479348286E-3</v>
      </c>
      <c r="DU402" s="240">
        <f t="shared" ca="1" si="715"/>
        <v>1.3477362219561089E-3</v>
      </c>
      <c r="DV402" s="240">
        <f t="shared" ca="1" si="716"/>
        <v>2.6788187898991417E-3</v>
      </c>
      <c r="DW402" s="240">
        <f t="shared" ca="1" si="717"/>
        <v>1.5185871314536434E-3</v>
      </c>
      <c r="DX402" s="240">
        <f t="shared" ca="1" si="718"/>
        <v>-1.0539377880614091E-3</v>
      </c>
      <c r="DY402" s="240">
        <f t="shared" ca="1" si="719"/>
        <v>-2.646295547697478E-3</v>
      </c>
      <c r="DZ402" s="240">
        <f t="shared" ca="1" si="720"/>
        <v>-1.7775858510105434E-3</v>
      </c>
      <c r="EA402" s="240">
        <f t="shared" ca="1" si="721"/>
        <v>7.4428714882621822E-4</v>
      </c>
      <c r="EB402" s="240">
        <f t="shared" ca="1" si="722"/>
        <v>2.5739695572797251E-3</v>
      </c>
      <c r="EC402" s="240">
        <f t="shared" ca="1" si="723"/>
        <v>2.0098480247867758E-3</v>
      </c>
      <c r="ED402" s="240">
        <f t="shared" ca="1" si="724"/>
        <v>-4.2344173808831848E-4</v>
      </c>
      <c r="EE402" s="240">
        <f t="shared" ca="1" si="725"/>
        <v>-2.4629286688629833E-3</v>
      </c>
      <c r="EF402" s="240">
        <f t="shared" ca="1" si="726"/>
        <v>-2.2118802134984406E-3</v>
      </c>
      <c r="EG402" s="240">
        <f t="shared" ca="1" si="727"/>
        <v>9.622736946887059E-5</v>
      </c>
      <c r="EH402" s="240">
        <f t="shared" ca="1" si="728"/>
        <v>2.3148430407661665E-3</v>
      </c>
      <c r="EI402" s="240">
        <f t="shared" ca="1" si="729"/>
        <v>2.3806436649753244E-3</v>
      </c>
      <c r="EJ402" s="240">
        <f t="shared" ca="1" si="730"/>
        <v>2.3243434835599726E-4</v>
      </c>
      <c r="EK402" s="240">
        <f t="shared" ca="1" si="731"/>
        <v>-2.1319400186743469E-3</v>
      </c>
      <c r="EL402" s="240">
        <f t="shared" ca="1" si="732"/>
        <v>-2.5136000198217089E-3</v>
      </c>
      <c r="EM402" s="240">
        <f t="shared" ca="1" si="733"/>
        <v>-5.5760003723117539E-4</v>
      </c>
      <c r="EN402" s="240">
        <f t="shared" ca="1" si="734"/>
        <v>1.9169706342864435E-3</v>
      </c>
      <c r="EO402" s="240">
        <f t="shared" ca="1" si="735"/>
        <v>2.6087494907045677E-3</v>
      </c>
      <c r="EP402" s="240">
        <f t="shared" ca="1" si="736"/>
        <v>8.7437890253084225E-4</v>
      </c>
      <c r="EQ402" s="240">
        <f t="shared" ca="1" si="737"/>
        <v>-1.673168227237609E-3</v>
      </c>
      <c r="ER402" s="240">
        <f t="shared" ca="1" si="738"/>
        <v>-2.6646609410164936E-3</v>
      </c>
      <c r="ES402" s="240">
        <f t="shared" ca="1" si="739"/>
        <v>-1.1780062952622362E-3</v>
      </c>
      <c r="ET402" s="240">
        <f t="shared" ca="1" si="740"/>
        <v>1.4041998126618147E-3</v>
      </c>
      <c r="EU402" s="240">
        <f t="shared" ca="1" si="741"/>
        <v>2.6804934105022467E-3</v>
      </c>
      <c r="EV402" s="240">
        <f t="shared" ca="1" si="742"/>
        <v>1.4639153768216564E-3</v>
      </c>
      <c r="EW402" s="240">
        <f t="shared" ca="1" si="743"/>
        <v>-1.1141109258708437E-3</v>
      </c>
      <c r="EX402" s="240">
        <f t="shared" ca="1" si="744"/>
        <v>-2.6560087640838574E-3</v>
      </c>
      <c r="EY402" s="240">
        <f t="shared" ca="1" si="745"/>
        <v>-1.727805808497466E-3</v>
      </c>
      <c r="EZ402" s="240">
        <f t="shared" ca="1" si="746"/>
        <v>8.0726477373738387E-4</v>
      </c>
      <c r="FA402" s="240">
        <f t="shared" ca="1" si="747"/>
        <v>2.5915752736338504E-3</v>
      </c>
      <c r="FB402" s="240">
        <f t="shared" ca="1" si="748"/>
        <v>1.9657084325673136E-3</v>
      </c>
      <c r="FC402" s="240">
        <f t="shared" ca="1" si="749"/>
        <v>-4.8827660800277779E-4</v>
      </c>
      <c r="FD402" s="240">
        <f t="shared" ca="1" si="750"/>
        <v>-2.4881620788234225E-3</v>
      </c>
      <c r="FE402" s="240">
        <f t="shared" ca="1" si="751"/>
        <v>-2.1740449721249218E-3</v>
      </c>
      <c r="FF402" s="240">
        <f t="shared" ca="1" si="752"/>
        <v>1.6194430759475828E-4</v>
      </c>
      <c r="FG402" s="240">
        <f t="shared" ca="1" si="753"/>
        <v>2.3473246103598031E-3</v>
      </c>
      <c r="FH402" s="240">
        <f t="shared" ca="1" si="754"/>
        <v>2.3496818516950974E-3</v>
      </c>
      <c r="FI402" s="240">
        <f t="shared" ca="1" si="755"/>
        <v>1.6682378593774097E-4</v>
      </c>
      <c r="FJ402" s="240">
        <f t="shared" ca="1" si="756"/>
        <v>-2.1711811948606071E-3</v>
      </c>
      <c r="FK402" s="240">
        <f t="shared" ca="1" si="757"/>
        <v>-2.4899773291258147E-3</v>
      </c>
      <c r="FL402" s="240">
        <f t="shared" ca="1" si="758"/>
        <v>-4.9308269444972596E-4</v>
      </c>
      <c r="FM402" s="240">
        <f t="shared" ca="1" si="759"/>
        <v>1.9623811932496082E-3</v>
      </c>
      <c r="FN402" s="240">
        <f t="shared" ca="1" si="760"/>
        <v>2.5928212298491891E-3</v>
      </c>
      <c r="FO402" s="240">
        <f t="shared" ca="1" si="761"/>
        <v>8.1192518027446898E-4</v>
      </c>
      <c r="FP402" s="240">
        <f t="shared" ca="1" si="762"/>
        <v>-1.7240651519026531E-3</v>
      </c>
      <c r="FQ402" s="240">
        <f t="shared" ca="1" si="763"/>
        <v>-2.6566666858709354E-3</v>
      </c>
      <c r="FR402" s="240">
        <f t="shared" ca="1" si="764"/>
        <v>-1.1185555556459045E-3</v>
      </c>
      <c r="FS402" s="240">
        <f t="shared" ca="1" si="765"/>
        <v>1.4598175659068504E-3</v>
      </c>
      <c r="FT402" s="240">
        <f t="shared" ca="1" si="766"/>
        <v>2.6805534021049713E-3</v>
      </c>
      <c r="FU402" s="240">
        <f t="shared" ca="1" si="767"/>
        <v>1.4083618143060259E-3</v>
      </c>
      <c r="FV402" s="240">
        <f t="shared" ca="1" si="768"/>
        <v>-1.1736129649177903E-3</v>
      </c>
      <c r="FW402" s="240">
        <f t="shared" ca="1" si="769"/>
        <v>-2.6641221001053282E-3</v>
      </c>
      <c r="FX402" s="240">
        <f t="shared" ca="1" si="770"/>
        <v>-1.6769850003721118E-3</v>
      </c>
      <c r="FY402" s="240">
        <f t="shared" ca="1" si="771"/>
        <v>8.6975613253438837E-4</v>
      </c>
      <c r="FZ402" s="240">
        <f t="shared" ca="1" si="772"/>
        <v>2.6076199219483708E-3</v>
      </c>
      <c r="GA402" s="240">
        <f t="shared" ca="1" si="773"/>
        <v>1.920384771090697E-3</v>
      </c>
      <c r="GB402" s="240">
        <f t="shared" ca="1" si="774"/>
        <v>-5.5281735834648935E-4</v>
      </c>
      <c r="GC402" s="240">
        <f t="shared" ca="1" si="775"/>
        <v>-2.5118967129859533E-3</v>
      </c>
      <c r="GD402" s="240">
        <f t="shared" ca="1" si="776"/>
        <v>-2.1349001673529743E-3</v>
      </c>
      <c r="GE402" s="240">
        <f t="shared" ca="1" si="777"/>
        <v>2.2756369652516268E-4</v>
      </c>
      <c r="GF402" s="240">
        <f t="shared" ca="1" si="778"/>
        <v>2.3783922393803151E-3</v>
      </c>
      <c r="GG402" s="240">
        <f t="shared" ca="1" si="779"/>
        <v>2.3173046779276355E-3</v>
      </c>
      <c r="GH402" s="240">
        <f t="shared" ca="1" si="780"/>
        <v>1.0111273510877901E-4</v>
      </c>
      <c r="GI402" s="240">
        <f t="shared" ca="1" si="781"/>
        <v>-2.2091145326807323E-3</v>
      </c>
      <c r="GJ402" s="240">
        <f t="shared" ca="1" si="782"/>
        <v>-2.4648547691931331E-3</v>
      </c>
      <c r="GK402" s="240">
        <f t="shared" ca="1" si="783"/>
        <v>-4.2826833709061447E-4</v>
      </c>
      <c r="GL402" s="240">
        <f t="shared" ca="1" si="784"/>
        <v>2.0066096871601195E-3</v>
      </c>
      <c r="GM402" s="240">
        <f t="shared" ca="1" si="785"/>
        <v>2.5753311504367812E-3</v>
      </c>
      <c r="GN402" s="240">
        <f t="shared" ca="1" si="786"/>
        <v>7.4898238464940904E-4</v>
      </c>
      <c r="GO402" s="240">
        <f t="shared" ca="1" si="787"/>
        <v>-1.7739235641871976E-3</v>
      </c>
      <c r="GP402" s="240">
        <f t="shared" ca="1" si="788"/>
        <v>-2.647072154052976E-3</v>
      </c>
      <c r="GQ402" s="240">
        <f t="shared" ca="1" si="789"/>
        <v>-1.0584310399883389E-3</v>
      </c>
      <c r="GR402" s="240">
        <f t="shared" ca="1" si="790"/>
        <v>1.5145559796362147E-3</v>
      </c>
      <c r="GS402" s="240">
        <f t="shared" ca="1" si="791"/>
        <v>2.6789987285706141E-3</v>
      </c>
      <c r="GT402" s="240">
        <f t="shared" ca="1" si="792"/>
        <v>1.351959907295433E-3</v>
      </c>
      <c r="GU402" s="240">
        <f t="shared" ca="1" si="793"/>
        <v>-1.2324080633988863E-3</v>
      </c>
      <c r="GV402" s="240">
        <f t="shared" ca="1" si="794"/>
        <v>-2.6706306685916276E-3</v>
      </c>
      <c r="GW402" s="240">
        <f t="shared" ca="1" si="795"/>
        <v>-1.6251540391891009E-3</v>
      </c>
      <c r="GX402" s="240">
        <f t="shared" ca="1" si="796"/>
        <v>9.3172358275950252E-4</v>
      </c>
      <c r="GY402" s="240">
        <f t="shared" ca="1" si="797"/>
        <v>2.6220938375271004E-3</v>
      </c>
      <c r="GZ402" s="240">
        <f t="shared" ca="1" si="798"/>
        <v>1.8739043416357883E-3</v>
      </c>
      <c r="HA402" s="240">
        <f t="shared" ca="1" si="799"/>
        <v>-6.1702511218463105E-4</v>
      </c>
      <c r="HB402" s="240">
        <f t="shared" ca="1" si="800"/>
        <v>-2.5341182744944755E-3</v>
      </c>
      <c r="HC402" s="240">
        <f t="shared" ca="1" si="801"/>
        <v>-2.0944693785492261E-3</v>
      </c>
      <c r="HD402" s="240">
        <f t="shared" ca="1" si="802"/>
        <v>2.9304600959393506E-4</v>
      </c>
      <c r="HE402" s="240">
        <f t="shared" ca="1" si="803"/>
        <v>2.4080272138496035E-3</v>
      </c>
      <c r="HF402" s="240">
        <f t="shared" ca="1" si="804"/>
        <v>2.2835316464718315E-3</v>
      </c>
      <c r="HG402" s="240">
        <f t="shared" ca="1" si="805"/>
        <v>3.5340777748960094E-5</v>
      </c>
      <c r="HH402" s="240">
        <f t="shared" ca="1" si="806"/>
        <v>-2.245717182510485E-3</v>
      </c>
      <c r="HI402" s="240">
        <f t="shared" ca="1" si="807"/>
        <v>-2.4382474729143472E-3</v>
      </c>
      <c r="HJ402" s="240">
        <f t="shared" ca="1" si="808"/>
        <v>-3.6319600689929931E-4</v>
      </c>
      <c r="HK402" s="240">
        <f t="shared" ca="1" si="809"/>
        <v>2.0496294744271051E-3</v>
      </c>
      <c r="HL402" s="240">
        <f t="shared" ca="1" si="810"/>
        <v>2.5562897878371642E-3</v>
      </c>
      <c r="HM402" s="240">
        <f t="shared" ca="1" si="811"/>
        <v>6.8558843004209189E-4</v>
      </c>
      <c r="HN402" s="240">
        <f t="shared" ca="1" si="812"/>
        <v>-1.8227134312478925E-3</v>
      </c>
      <c r="HO402" s="240">
        <f t="shared" ca="1" si="813"/>
        <v>-2.635883124949806E-3</v>
      </c>
      <c r="HP402" s="240">
        <f t="shared" ca="1" si="814"/>
        <v>-9.976689650494999E-4</v>
      </c>
      <c r="HQ402" s="240">
        <f t="shared" ca="1" si="815"/>
        <v>1.5683820814763427E-3</v>
      </c>
      <c r="HR402" s="240">
        <f t="shared" ca="1" si="816"/>
        <v>2.6758303263763835E-3</v>
      </c>
      <c r="HS402" s="240">
        <f t="shared" ca="1" si="817"/>
        <v>1.2947436301897876E-3</v>
      </c>
      <c r="HT402" s="240">
        <f t="shared" ca="1" si="818"/>
        <v>-1.2904608053453642E-3</v>
      </c>
      <c r="HU402" s="240">
        <f t="shared" ca="1" si="819"/>
        <v>-2.6755305490244823E-3</v>
      </c>
      <c r="HV402" s="240">
        <f t="shared" ca="1" si="820"/>
        <v>-1.5723441459813072E-3</v>
      </c>
      <c r="HW402" s="240">
        <f t="shared" ca="1" si="821"/>
        <v>9.9312979753767949E-4</v>
      </c>
      <c r="HX402" s="240">
        <f t="shared" ca="1" si="822"/>
        <v>2.6349883018245228E-3</v>
      </c>
      <c r="HY402" s="240">
        <f t="shared" ca="1" si="823"/>
        <v>1.8262951422752206E-3</v>
      </c>
      <c r="HZ402" s="240">
        <f t="shared" ca="1" si="824"/>
        <v>-6.8086119316724809E-4</v>
      </c>
      <c r="IA402" s="240">
        <f t="shared" ca="1" si="825"/>
        <v>-2.5548133779112023E-3</v>
      </c>
      <c r="IB402" s="240">
        <f t="shared" ca="1" si="826"/>
        <v>-2.0527769597091412E-3</v>
      </c>
      <c r="IC402" s="240">
        <f t="shared" ca="1" si="827"/>
        <v>3.5835180270429981E-4</v>
      </c>
      <c r="ID402" s="240">
        <f t="shared" ca="1" si="828"/>
        <v>2.436211682767208E-3</v>
      </c>
      <c r="IE402" s="240">
        <f t="shared" ca="1" si="829"/>
        <v>-2.7543500254225955E-3</v>
      </c>
      <c r="IF402" s="240">
        <f t="shared" ca="1" si="830"/>
        <v>-3.0452467573821877E-5</v>
      </c>
      <c r="IG402" s="240">
        <f t="shared" ca="1" si="831"/>
        <v>-2.280967096282309E-3</v>
      </c>
      <c r="IH402" s="240">
        <f t="shared" ca="1" si="832"/>
        <v>-2.4101714675297909E-3</v>
      </c>
      <c r="II402" s="240">
        <f t="shared" ca="1" si="833"/>
        <v>-2.9790490101420176E-4</v>
      </c>
      <c r="IJ402" s="240">
        <f t="shared" ca="1" si="834"/>
        <v>2.0914146415392291E-3</v>
      </c>
      <c r="IK402" s="240">
        <f t="shared" ca="1" si="835"/>
        <v>2.5357086118552074E-3</v>
      </c>
      <c r="IL402" s="240">
        <f t="shared" ca="1" si="836"/>
        <v>6.2178150260024643E-4</v>
      </c>
      <c r="IM402" s="240">
        <f t="shared" ca="1" si="837"/>
        <v>-1.8704053638932501E-3</v>
      </c>
      <c r="IN402" s="240">
        <f t="shared" ca="1" si="838"/>
        <v>-2.6231063384141982E-3</v>
      </c>
      <c r="IO402" s="240">
        <f t="shared" ca="1" si="839"/>
        <v>-9.3630593163143098E-4</v>
      </c>
      <c r="IP402" s="240">
        <f t="shared" ca="1" si="840"/>
        <v>1.6212634485962346E-3</v>
      </c>
      <c r="IQ402" s="240">
        <f t="shared" ca="1" si="841"/>
        <v>2.6710501040492856E-3</v>
      </c>
      <c r="IR402" s="240">
        <f t="shared" ca="1" si="842"/>
        <v>1.2367474479349E-3</v>
      </c>
      <c r="IS402" s="240">
        <f t="shared" ca="1" si="843"/>
        <v>-1.3477362219560724E-3</v>
      </c>
      <c r="IT402" s="240">
        <f t="shared" ca="1" si="844"/>
        <v>-2.6788187898991399E-3</v>
      </c>
      <c r="IU402" s="240">
        <f t="shared" ca="1" si="845"/>
        <v>-1.5185871314536466E-3</v>
      </c>
      <c r="IV402" s="240">
        <f t="shared" ca="1" si="846"/>
        <v>1.0539377880613356E-3</v>
      </c>
      <c r="IW402" s="240">
        <f t="shared" ca="1" si="847"/>
        <v>2.646295547697471E-3</v>
      </c>
      <c r="IX402" s="240">
        <f t="shared" ca="1" si="848"/>
        <v>1.7775858510105751E-3</v>
      </c>
      <c r="IY402" s="240">
        <f t="shared" ca="1" si="849"/>
        <v>-7.4428714882621453E-4</v>
      </c>
      <c r="IZ402" s="240">
        <f t="shared" ca="1" si="850"/>
        <v>-2.573969557279703E-3</v>
      </c>
      <c r="JA402" s="240">
        <f t="shared" ca="1" si="851"/>
        <v>-2.0098480247868035E-3</v>
      </c>
      <c r="JB402" s="240">
        <f t="shared" ca="1" si="852"/>
        <v>4.2344173808827701E-4</v>
      </c>
    </row>
    <row r="403" spans="2:262">
      <c r="B403" s="248">
        <v>42</v>
      </c>
      <c r="C403" s="247">
        <f t="shared" si="853"/>
        <v>8.203125000000004E-4</v>
      </c>
      <c r="D403" s="244">
        <f t="shared" ca="1" si="597"/>
        <v>80.15805462006449</v>
      </c>
      <c r="E403" s="243">
        <f ca="1">AV361</f>
        <v>0.1580546200644834</v>
      </c>
      <c r="F403" s="242">
        <v>42</v>
      </c>
      <c r="G403" s="240">
        <f t="shared" ca="1" si="854"/>
        <v>-1.0343408966393441E-3</v>
      </c>
      <c r="H403" s="240">
        <f t="shared" ca="1" si="598"/>
        <v>-9.0550531916841557E-4</v>
      </c>
      <c r="I403" s="240">
        <f t="shared" ca="1" si="599"/>
        <v>1.0329535770726099E-4</v>
      </c>
      <c r="J403" s="240">
        <f t="shared" ca="1" si="600"/>
        <v>1.0117141728878622E-3</v>
      </c>
      <c r="K403" s="240">
        <f t="shared" ca="1" si="601"/>
        <v>9.3695470753439006E-4</v>
      </c>
      <c r="L403" s="240">
        <f t="shared" ca="1" si="602"/>
        <v>-4.8332200231487448E-5</v>
      </c>
      <c r="M403" s="240">
        <f t="shared" ca="1" si="603"/>
        <v>-9.8665014107819789E-4</v>
      </c>
      <c r="N403" s="240">
        <f t="shared" ca="1" si="604"/>
        <v>-9.6614688994237454E-4</v>
      </c>
      <c r="O403" s="240">
        <f t="shared" ca="1" si="605"/>
        <v>-6.747393748044513E-6</v>
      </c>
      <c r="P403" s="240">
        <f t="shared" ca="1" si="606"/>
        <v>9.5920918265833077E-4</v>
      </c>
      <c r="Q403" s="240">
        <f t="shared" ca="1" si="607"/>
        <v>9.9301153986801468E-4</v>
      </c>
      <c r="R403" s="240">
        <f t="shared" ca="1" si="608"/>
        <v>6.1810732665035554E-5</v>
      </c>
      <c r="S403" s="240">
        <f t="shared" ca="1" si="609"/>
        <v>-9.2945740530063785E-4</v>
      </c>
      <c r="T403" s="240">
        <f t="shared" ca="1" si="610"/>
        <v>-1.0174839380165744E-3</v>
      </c>
      <c r="U403" s="241">
        <f t="shared" ca="1" si="611"/>
        <v>-1.1672516411305575E-4</v>
      </c>
      <c r="V403" s="240">
        <f t="shared" ca="1" si="612"/>
        <v>8.9746648364272209E-4</v>
      </c>
      <c r="W403" s="240">
        <f t="shared" ca="1" si="613"/>
        <v>1.0395051282373841E-3</v>
      </c>
      <c r="X403" s="240">
        <f t="shared" ca="1" si="614"/>
        <v>1.7135839441681072E-4</v>
      </c>
      <c r="Y403" s="240">
        <f t="shared" ca="1" si="615"/>
        <v>-8.6331348661693001E-4</v>
      </c>
      <c r="Z403" s="240">
        <f t="shared" ca="1" si="616"/>
        <v>-1.0590220595543759E-3</v>
      </c>
      <c r="AA403" s="240">
        <f t="shared" ca="1" si="617"/>
        <v>-2.2557880733919093E-4</v>
      </c>
      <c r="AB403" s="240">
        <f t="shared" ca="1" si="618"/>
        <v>8.2708069178454957E-4</v>
      </c>
      <c r="AC403" s="240">
        <f t="shared" ca="1" si="619"/>
        <v>1.0759877139705238E-3</v>
      </c>
      <c r="AD403" s="240">
        <f t="shared" ca="1" si="620"/>
        <v>2.7925578115632502E-4</v>
      </c>
      <c r="AE403" s="240">
        <f t="shared" ca="1" si="621"/>
        <v>-7.8885538712194765E-4</v>
      </c>
      <c r="AF403" s="240">
        <f t="shared" ca="1" si="622"/>
        <v>-1.0903612197383226E-3</v>
      </c>
      <c r="AG403" s="240">
        <f t="shared" ca="1" si="623"/>
        <v>-3.3226000333673575E-4</v>
      </c>
      <c r="AH403" s="240">
        <f t="shared" ca="1" si="624"/>
        <v>7.4872966073619477E-4</v>
      </c>
      <c r="AI403" s="240">
        <f t="shared" ca="1" si="625"/>
        <v>1.1021079498234089E-3</v>
      </c>
      <c r="AJ403" s="240">
        <f t="shared" ca="1" si="626"/>
        <v>3.8446378206656551E-4</v>
      </c>
      <c r="AK403" s="240">
        <f t="shared" ca="1" si="627"/>
        <v>-7.0680017901675557E-4</v>
      </c>
      <c r="AL403" s="240">
        <f t="shared" ca="1" si="628"/>
        <v>-1.1111996053241159E-3</v>
      </c>
      <c r="AM403" s="240">
        <f t="shared" ca="1" si="629"/>
        <v>-4.3574135387034678E-4</v>
      </c>
      <c r="AN403" s="240">
        <f t="shared" ca="1" si="630"/>
        <v>6.6316795375768707E-4</v>
      </c>
      <c r="AO403" s="240">
        <f t="shared" ca="1" si="631"/>
        <v>1.1176142836460065E-3</v>
      </c>
      <c r="AP403" s="240">
        <f t="shared" ca="1" si="632"/>
        <v>4.8596918658622319E-4</v>
      </c>
      <c r="AQ403" s="240">
        <f t="shared" ca="1" si="633"/>
        <v>-6.179380988113577E-4</v>
      </c>
      <c r="AR403" s="240">
        <f t="shared" ca="1" si="634"/>
        <v>-1.1213365312671441E-3</v>
      </c>
      <c r="AS403" s="240">
        <f t="shared" ca="1" si="635"/>
        <v>-5.350262769657397E-4</v>
      </c>
      <c r="AT403" s="240">
        <f t="shared" ca="1" si="636"/>
        <v>5.7121957686000668E-4</v>
      </c>
      <c r="AU403" s="240">
        <f t="shared" ca="1" si="637"/>
        <v>1.1223573809669787E-3</v>
      </c>
      <c r="AV403" s="240">
        <f t="shared" ca="1" si="638"/>
        <v>5.8279444218127183E-4</v>
      </c>
      <c r="AW403" s="240">
        <f t="shared" ca="1" si="639"/>
        <v>-5.2312493691507398E-4</v>
      </c>
      <c r="AX403" s="240">
        <f t="shared" ca="1" si="640"/>
        <v>-1.1206743734291683E-3</v>
      </c>
      <c r="AY403" s="240">
        <f t="shared" ca="1" si="641"/>
        <v>-6.2915860453883186E-4</v>
      </c>
      <c r="AZ403" s="240">
        <f t="shared" ca="1" si="642"/>
        <v>4.7377004317678006E-4</v>
      </c>
      <c r="BA403" s="240">
        <f t="shared" ca="1" si="643"/>
        <v>1.1162915631662846E-3</v>
      </c>
      <c r="BB403" s="240">
        <f t="shared" ca="1" si="644"/>
        <v>6.7400706871027262E-4</v>
      </c>
      <c r="BC403" s="240">
        <f t="shared" ca="1" si="645"/>
        <v>-4.2327379590712569E-4</v>
      </c>
      <c r="BD403" s="240">
        <f t="shared" ca="1" si="646"/>
        <v>-1.1092195087521412E-3</v>
      </c>
      <c r="BE403" s="240">
        <f t="shared" ca="1" si="647"/>
        <v>-7.1723179081714336E-4</v>
      </c>
      <c r="BF403" s="240">
        <f t="shared" ca="1" si="648"/>
        <v>3.7175784498871795E-4</v>
      </c>
      <c r="BG403" s="240">
        <f t="shared" ca="1" si="649"/>
        <v>1.0994752473852587E-3</v>
      </c>
      <c r="BH403" s="240">
        <f t="shared" ca="1" si="650"/>
        <v>7.5872863871785006E-4</v>
      </c>
      <c r="BI403" s="240">
        <f t="shared" ca="1" si="651"/>
        <v>-3.1934629685959081E-4</v>
      </c>
      <c r="BJ403" s="240">
        <f t="shared" ca="1" si="652"/>
        <v>-1.0870822538447667E-3</v>
      </c>
      <c r="BK403" s="240">
        <f t="shared" ca="1" si="653"/>
        <v>-7.9839764287109995E-4</v>
      </c>
      <c r="BL403" s="240">
        <f t="shared" ca="1" si="654"/>
        <v>2.6616541552990466E-4</v>
      </c>
      <c r="BM403" s="240">
        <f t="shared" ca="1" si="655"/>
        <v>1.0720703839376033E-3</v>
      </c>
      <c r="BN403" s="240">
        <f t="shared" ca="1" si="656"/>
        <v>8.3614323717130486E-4</v>
      </c>
      <c r="BO403" s="240">
        <f t="shared" ca="1" si="657"/>
        <v>-2.1234331840086224E-4</v>
      </c>
      <c r="BP403" s="240">
        <f t="shared" ca="1" si="658"/>
        <v>-1.0544758025732583E-3</v>
      </c>
      <c r="BQ403" s="240">
        <f t="shared" ca="1" si="659"/>
        <v>-8.7187448917566126E-4</v>
      </c>
      <c r="BR403" s="240">
        <f t="shared" ca="1" si="660"/>
        <v>1.5800966761871408E-4</v>
      </c>
      <c r="BS403" s="240">
        <f t="shared" ca="1" si="661"/>
        <v>1.0343408966393421E-3</v>
      </c>
      <c r="BT403" s="240">
        <f t="shared" ca="1" si="662"/>
        <v>9.0550531916841264E-4</v>
      </c>
      <c r="BU403" s="240">
        <f t="shared" ca="1" si="663"/>
        <v>-1.0329535770726011E-4</v>
      </c>
      <c r="BV403" s="240">
        <f t="shared" ca="1" si="664"/>
        <v>-1.0117141728878663E-3</v>
      </c>
      <c r="BW403" s="240">
        <f t="shared" ca="1" si="665"/>
        <v>-9.3695470753438832E-4</v>
      </c>
      <c r="BX403" s="240">
        <f t="shared" ca="1" si="666"/>
        <v>4.8332200231484548E-5</v>
      </c>
      <c r="BY403" s="240">
        <f t="shared" ca="1" si="667"/>
        <v>9.8665014107820136E-4</v>
      </c>
      <c r="BZ403" s="240">
        <f t="shared" ca="1" si="668"/>
        <v>9.6614688994237368E-4</v>
      </c>
      <c r="CA403" s="240">
        <f t="shared" ca="1" si="669"/>
        <v>6.7473937480493919E-6</v>
      </c>
      <c r="CB403" s="240">
        <f t="shared" ca="1" si="670"/>
        <v>-9.5920918265833327E-4</v>
      </c>
      <c r="CC403" s="240">
        <f t="shared" ca="1" si="671"/>
        <v>-9.9301153986801512E-4</v>
      </c>
      <c r="CD403" s="240">
        <f t="shared" ca="1" si="672"/>
        <v>-6.1810732665042411E-5</v>
      </c>
      <c r="CE403" s="240">
        <f t="shared" ca="1" si="673"/>
        <v>9.2945740530063958E-4</v>
      </c>
      <c r="CF403" s="240">
        <f t="shared" ca="1" si="674"/>
        <v>1.0174839380165757E-3</v>
      </c>
      <c r="CG403" s="240">
        <f t="shared" ca="1" si="675"/>
        <v>1.1672516411304868E-4</v>
      </c>
      <c r="CH403" s="240">
        <f t="shared" ca="1" si="676"/>
        <v>-8.9746648364272274E-4</v>
      </c>
      <c r="CI403" s="240">
        <f t="shared" ca="1" si="677"/>
        <v>-1.0395051282373867E-3</v>
      </c>
      <c r="CJ403" s="240">
        <f t="shared" ca="1" si="678"/>
        <v>-1.7135839441680567E-4</v>
      </c>
      <c r="CK403" s="240">
        <f t="shared" ca="1" si="679"/>
        <v>8.6331348661693066E-4</v>
      </c>
      <c r="CL403" s="240">
        <f t="shared" ca="1" si="680"/>
        <v>1.0590220595543727E-3</v>
      </c>
      <c r="CM403" s="240">
        <f t="shared" ca="1" si="681"/>
        <v>2.2557880733918985E-4</v>
      </c>
      <c r="CN403" s="240">
        <f t="shared" ca="1" si="682"/>
        <v>-8.2708069178454762E-4</v>
      </c>
      <c r="CO403" s="240">
        <f t="shared" ca="1" si="683"/>
        <v>-1.0759877139705212E-3</v>
      </c>
      <c r="CP403" s="240">
        <f t="shared" ca="1" si="684"/>
        <v>-2.7925578115632388E-4</v>
      </c>
      <c r="CQ403" s="240">
        <f t="shared" ca="1" si="685"/>
        <v>7.8885538712194277E-4</v>
      </c>
      <c r="CR403" s="240">
        <f t="shared" ca="1" si="686"/>
        <v>1.0903612197383215E-3</v>
      </c>
      <c r="CS403" s="240">
        <f t="shared" ca="1" si="687"/>
        <v>3.3226000333673477E-4</v>
      </c>
      <c r="CT403" s="240">
        <f t="shared" ca="1" si="688"/>
        <v>-7.4872966073618978E-4</v>
      </c>
      <c r="CU403" s="240">
        <f t="shared" ca="1" si="689"/>
        <v>-1.1021079498234085E-3</v>
      </c>
      <c r="CV403" s="240">
        <f t="shared" ca="1" si="690"/>
        <v>-3.8446378206656823E-4</v>
      </c>
      <c r="CW403" s="240">
        <f t="shared" ca="1" si="691"/>
        <v>7.0680017901676251E-4</v>
      </c>
      <c r="CX403" s="240">
        <f t="shared" ca="1" si="692"/>
        <v>1.1111996053241157E-3</v>
      </c>
      <c r="CY403" s="240">
        <f t="shared" ca="1" si="693"/>
        <v>4.3574135387035317E-4</v>
      </c>
      <c r="CZ403" s="240">
        <f t="shared" ca="1" si="694"/>
        <v>-6.6316795375768794E-4</v>
      </c>
      <c r="DA403" s="240">
        <f t="shared" ca="1" si="695"/>
        <v>-1.1176142836460065E-3</v>
      </c>
      <c r="DB403" s="240">
        <f t="shared" ca="1" si="696"/>
        <v>-4.8596918658621506E-4</v>
      </c>
      <c r="DC403" s="240">
        <f t="shared" ca="1" si="697"/>
        <v>6.1793809881135868E-4</v>
      </c>
      <c r="DD403" s="240">
        <f t="shared" ca="1" si="698"/>
        <v>1.1213365312671441E-3</v>
      </c>
      <c r="DE403" s="240">
        <f t="shared" ca="1" si="699"/>
        <v>5.3502627696573189E-4</v>
      </c>
      <c r="DF403" s="240">
        <f t="shared" ca="1" si="700"/>
        <v>-5.7121957686000766E-4</v>
      </c>
      <c r="DG403" s="240">
        <f t="shared" ca="1" si="701"/>
        <v>-1.1223573809669789E-3</v>
      </c>
      <c r="DH403" s="240">
        <f t="shared" ca="1" si="702"/>
        <v>-5.8279444218127085E-4</v>
      </c>
      <c r="DI403" s="240">
        <f t="shared" ca="1" si="703"/>
        <v>5.2312493691507506E-4</v>
      </c>
      <c r="DJ403" s="240">
        <f t="shared" ca="1" si="704"/>
        <v>1.1206743734291679E-3</v>
      </c>
      <c r="DK403" s="240">
        <f t="shared" ca="1" si="705"/>
        <v>6.2915860453883099E-4</v>
      </c>
      <c r="DL403" s="240">
        <f t="shared" ca="1" si="706"/>
        <v>-4.7377004317678093E-4</v>
      </c>
      <c r="DM403" s="240">
        <f t="shared" ca="1" si="707"/>
        <v>-1.1162915631662855E-3</v>
      </c>
      <c r="DN403" s="240">
        <f t="shared" ca="1" si="708"/>
        <v>-6.7400706871027175E-4</v>
      </c>
      <c r="DO403" s="240">
        <f t="shared" ca="1" si="709"/>
        <v>4.2327379590711934E-4</v>
      </c>
      <c r="DP403" s="240">
        <f t="shared" ca="1" si="710"/>
        <v>1.1092195087521412E-3</v>
      </c>
      <c r="DQ403" s="240">
        <f t="shared" ca="1" si="711"/>
        <v>7.1723179081714249E-4</v>
      </c>
      <c r="DR403" s="240">
        <f t="shared" ca="1" si="712"/>
        <v>-3.7175784498872652E-4</v>
      </c>
      <c r="DS403" s="240">
        <f t="shared" ca="1" si="713"/>
        <v>-1.0994752473852587E-3</v>
      </c>
      <c r="DT403" s="240">
        <f t="shared" ca="1" si="714"/>
        <v>-7.587286387178493E-4</v>
      </c>
      <c r="DU403" s="240">
        <f t="shared" ca="1" si="715"/>
        <v>3.1934629685959954E-4</v>
      </c>
      <c r="DV403" s="240">
        <f t="shared" ca="1" si="716"/>
        <v>1.0870822538447671E-3</v>
      </c>
      <c r="DW403" s="240">
        <f t="shared" ca="1" si="717"/>
        <v>7.9839764287110483E-4</v>
      </c>
      <c r="DX403" s="240">
        <f t="shared" ca="1" si="718"/>
        <v>-2.6616541552990569E-4</v>
      </c>
      <c r="DY403" s="240">
        <f t="shared" ca="1" si="719"/>
        <v>-1.0720703839376033E-3</v>
      </c>
      <c r="DZ403" s="240">
        <f t="shared" ca="1" si="720"/>
        <v>-8.3614323717130963E-4</v>
      </c>
      <c r="EA403" s="240">
        <f t="shared" ca="1" si="721"/>
        <v>2.1234331840084766E-4</v>
      </c>
      <c r="EB403" s="240">
        <f t="shared" ca="1" si="722"/>
        <v>1.054475802573264E-3</v>
      </c>
      <c r="EC403" s="240">
        <f t="shared" ca="1" si="723"/>
        <v>8.718744891756605E-4</v>
      </c>
      <c r="ED403" s="240">
        <f t="shared" ca="1" si="724"/>
        <v>-1.5800966761871516E-4</v>
      </c>
      <c r="EE403" s="240">
        <f t="shared" ca="1" si="725"/>
        <v>-1.0343408966393425E-3</v>
      </c>
      <c r="EF403" s="240">
        <f t="shared" ca="1" si="726"/>
        <v>-9.0550531916842143E-4</v>
      </c>
      <c r="EG403" s="240">
        <f t="shared" ca="1" si="727"/>
        <v>1.0329535770727709E-4</v>
      </c>
      <c r="EH403" s="240">
        <f t="shared" ca="1" si="728"/>
        <v>1.0117141728878667E-3</v>
      </c>
      <c r="EI403" s="240">
        <f t="shared" ca="1" si="729"/>
        <v>9.3695470753438778E-4</v>
      </c>
      <c r="EJ403" s="240">
        <f t="shared" ca="1" si="730"/>
        <v>-4.8332200231485659E-5</v>
      </c>
      <c r="EK403" s="240">
        <f t="shared" ca="1" si="731"/>
        <v>-9.8665014107819421E-4</v>
      </c>
      <c r="EL403" s="240">
        <f t="shared" ca="1" si="732"/>
        <v>-9.6614688994236522E-4</v>
      </c>
      <c r="EM403" s="240">
        <f t="shared" ca="1" si="733"/>
        <v>-6.74739374803237E-6</v>
      </c>
      <c r="EN403" s="240">
        <f t="shared" ca="1" si="734"/>
        <v>9.5920918265833392E-4</v>
      </c>
      <c r="EO403" s="240">
        <f t="shared" ca="1" si="735"/>
        <v>9.9301153986801468E-4</v>
      </c>
      <c r="EP403" s="240">
        <f t="shared" ca="1" si="736"/>
        <v>6.1810732665041327E-5</v>
      </c>
      <c r="EQ403" s="240">
        <f t="shared" ca="1" si="737"/>
        <v>-9.2945740530063123E-4</v>
      </c>
      <c r="ER403" s="240">
        <f t="shared" ca="1" si="738"/>
        <v>-1.0174839380165685E-3</v>
      </c>
      <c r="ES403" s="240">
        <f t="shared" ca="1" si="739"/>
        <v>-1.1672516411304759E-4</v>
      </c>
      <c r="ET403" s="240">
        <f t="shared" ca="1" si="740"/>
        <v>8.974664836427235E-4</v>
      </c>
      <c r="EU403" s="240">
        <f t="shared" ca="1" si="741"/>
        <v>1.0395051282373865E-3</v>
      </c>
      <c r="EV403" s="240">
        <f t="shared" ca="1" si="742"/>
        <v>1.7135839441682037E-4</v>
      </c>
      <c r="EW403" s="240">
        <f t="shared" ca="1" si="743"/>
        <v>-8.6331348661694172E-4</v>
      </c>
      <c r="EX403" s="240">
        <f t="shared" ca="1" si="744"/>
        <v>-1.0590220595543725E-3</v>
      </c>
      <c r="EY403" s="240">
        <f t="shared" ca="1" si="745"/>
        <v>-2.2557880733918876E-4</v>
      </c>
      <c r="EZ403" s="240">
        <f t="shared" ca="1" si="746"/>
        <v>8.2708069178454827E-4</v>
      </c>
      <c r="FA403" s="240">
        <f t="shared" ca="1" si="747"/>
        <v>1.0759877139705253E-3</v>
      </c>
      <c r="FB403" s="240">
        <f t="shared" ca="1" si="748"/>
        <v>2.7925578115633835E-4</v>
      </c>
      <c r="FC403" s="240">
        <f t="shared" ca="1" si="749"/>
        <v>-7.8885538712195492E-4</v>
      </c>
      <c r="FD403" s="240">
        <f t="shared" ca="1" si="750"/>
        <v>-1.090361219738321E-3</v>
      </c>
      <c r="FE403" s="240">
        <f t="shared" ca="1" si="751"/>
        <v>-3.3226000333673369E-4</v>
      </c>
      <c r="FF403" s="240">
        <f t="shared" ca="1" si="752"/>
        <v>7.4872966073619054E-4</v>
      </c>
      <c r="FG403" s="240">
        <f t="shared" ca="1" si="753"/>
        <v>1.1021079498234115E-3</v>
      </c>
      <c r="FH403" s="240">
        <f t="shared" ca="1" si="754"/>
        <v>3.8446378206655229E-4</v>
      </c>
      <c r="FI403" s="240">
        <f t="shared" ca="1" si="755"/>
        <v>-7.0680017901676338E-4</v>
      </c>
      <c r="FJ403" s="240">
        <f t="shared" ca="1" si="756"/>
        <v>-1.1111996053241155E-3</v>
      </c>
      <c r="FK403" s="240">
        <f t="shared" ca="1" si="757"/>
        <v>-4.357413538703522E-4</v>
      </c>
      <c r="FL403" s="240">
        <f t="shared" ca="1" si="758"/>
        <v>6.6316795375767601E-4</v>
      </c>
      <c r="FM403" s="240">
        <f t="shared" ca="1" si="759"/>
        <v>1.117614283646005E-3</v>
      </c>
      <c r="FN403" s="240">
        <f t="shared" ca="1" si="760"/>
        <v>4.8596918658621403E-4</v>
      </c>
      <c r="FO403" s="240">
        <f t="shared" ca="1" si="761"/>
        <v>-6.1793809881135954E-4</v>
      </c>
      <c r="FP403" s="240">
        <f t="shared" ca="1" si="762"/>
        <v>-1.1213365312671441E-3</v>
      </c>
      <c r="FQ403" s="240">
        <f t="shared" ca="1" si="763"/>
        <v>-5.350262769657449E-4</v>
      </c>
      <c r="FR403" s="240">
        <f t="shared" ca="1" si="764"/>
        <v>5.712195768600223E-4</v>
      </c>
      <c r="FS403" s="240">
        <f t="shared" ca="1" si="765"/>
        <v>1.1223573809669789E-3</v>
      </c>
      <c r="FT403" s="240">
        <f t="shared" ca="1" si="766"/>
        <v>5.8279444218126988E-4</v>
      </c>
      <c r="FU403" s="240">
        <f t="shared" ca="1" si="767"/>
        <v>-5.2312493691507593E-4</v>
      </c>
      <c r="FV403" s="240">
        <f t="shared" ca="1" si="768"/>
        <v>-1.1206743734291677E-3</v>
      </c>
      <c r="FW403" s="240">
        <f t="shared" ca="1" si="769"/>
        <v>-6.2915860453884335E-4</v>
      </c>
      <c r="FX403" s="240">
        <f t="shared" ca="1" si="770"/>
        <v>4.7377004317679643E-4</v>
      </c>
      <c r="FY403" s="240">
        <f t="shared" ca="1" si="771"/>
        <v>1.1162915631662857E-3</v>
      </c>
      <c r="FZ403" s="240">
        <f t="shared" ca="1" si="772"/>
        <v>6.7400706871027078E-4</v>
      </c>
      <c r="GA403" s="240">
        <f t="shared" ca="1" si="773"/>
        <v>-4.2327379590712032E-4</v>
      </c>
      <c r="GB403" s="240">
        <f t="shared" ca="1" si="774"/>
        <v>-1.1092195087521392E-3</v>
      </c>
      <c r="GC403" s="240">
        <f t="shared" ca="1" si="775"/>
        <v>-7.1723179081712926E-4</v>
      </c>
      <c r="GD403" s="240">
        <f t="shared" ca="1" si="776"/>
        <v>3.7175784498872755E-4</v>
      </c>
      <c r="GE403" s="240">
        <f t="shared" ca="1" si="777"/>
        <v>1.0994752473852591E-3</v>
      </c>
      <c r="GF403" s="240">
        <f t="shared" ca="1" si="778"/>
        <v>7.5872863871784843E-4</v>
      </c>
      <c r="GG403" s="240">
        <f t="shared" ca="1" si="779"/>
        <v>-3.1934629685958528E-4</v>
      </c>
      <c r="GH403" s="240">
        <f t="shared" ca="1" si="780"/>
        <v>-1.0870822538447636E-3</v>
      </c>
      <c r="GI403" s="240">
        <f t="shared" ca="1" si="781"/>
        <v>-7.983976428710929E-4</v>
      </c>
      <c r="GJ403" s="240">
        <f t="shared" ca="1" si="782"/>
        <v>2.6616541552990677E-4</v>
      </c>
      <c r="GK403" s="240">
        <f t="shared" ca="1" si="783"/>
        <v>1.0720703839376038E-3</v>
      </c>
      <c r="GL403" s="240">
        <f t="shared" ca="1" si="784"/>
        <v>8.3614323717130876E-4</v>
      </c>
      <c r="GM403" s="240">
        <f t="shared" ca="1" si="785"/>
        <v>-2.1234331840084875E-4</v>
      </c>
      <c r="GN403" s="240">
        <f t="shared" ca="1" si="786"/>
        <v>-1.0544758025732644E-3</v>
      </c>
      <c r="GO403" s="240">
        <f t="shared" ca="1" si="787"/>
        <v>-8.7187448917565974E-4</v>
      </c>
      <c r="GP403" s="240">
        <f t="shared" ca="1" si="788"/>
        <v>1.5800966761871628E-4</v>
      </c>
      <c r="GQ403" s="240">
        <f t="shared" ca="1" si="789"/>
        <v>1.034340896639343E-3</v>
      </c>
      <c r="GR403" s="240">
        <f t="shared" ca="1" si="790"/>
        <v>9.0550531916842056E-4</v>
      </c>
      <c r="GS403" s="240">
        <f t="shared" ca="1" si="791"/>
        <v>-1.0329535770727821E-4</v>
      </c>
      <c r="GT403" s="240">
        <f t="shared" ca="1" si="792"/>
        <v>-1.0117141728878671E-3</v>
      </c>
      <c r="GU403" s="240">
        <f t="shared" ca="1" si="793"/>
        <v>-9.3695470753438724E-4</v>
      </c>
      <c r="GV403" s="240">
        <f t="shared" ca="1" si="794"/>
        <v>4.833220023148677E-5</v>
      </c>
      <c r="GW403" s="240">
        <f t="shared" ca="1" si="795"/>
        <v>9.8665014107819486E-4</v>
      </c>
      <c r="GX403" s="240">
        <f t="shared" ca="1" si="796"/>
        <v>9.6614688994236468E-4</v>
      </c>
      <c r="GY403" s="240">
        <f t="shared" ca="1" si="797"/>
        <v>6.7473937480312586E-6</v>
      </c>
      <c r="GZ403" s="240">
        <f t="shared" ca="1" si="798"/>
        <v>-9.5920918265833446E-4</v>
      </c>
      <c r="HA403" s="240">
        <f t="shared" ca="1" si="799"/>
        <v>-9.9301153986801403E-4</v>
      </c>
      <c r="HB403" s="240">
        <f t="shared" ca="1" si="800"/>
        <v>-6.1810732665040189E-5</v>
      </c>
      <c r="HC403" s="240">
        <f t="shared" ca="1" si="801"/>
        <v>9.2945740530063188E-4</v>
      </c>
      <c r="HD403" s="240">
        <f t="shared" ca="1" si="802"/>
        <v>1.0174839380165679E-3</v>
      </c>
      <c r="HE403" s="240">
        <f t="shared" ca="1" si="803"/>
        <v>1.1672516411304653E-4</v>
      </c>
      <c r="HF403" s="240">
        <f t="shared" ca="1" si="804"/>
        <v>-8.9746648364272415E-4</v>
      </c>
      <c r="HG403" s="240">
        <f t="shared" ca="1" si="805"/>
        <v>-1.039505128237386E-3</v>
      </c>
      <c r="HH403" s="240">
        <f t="shared" ca="1" si="806"/>
        <v>-1.7135839441681925E-4</v>
      </c>
      <c r="HI403" s="240">
        <f t="shared" ca="1" si="807"/>
        <v>8.6331348661694226E-4</v>
      </c>
      <c r="HJ403" s="240">
        <f t="shared" ca="1" si="808"/>
        <v>1.0590220595543722E-3</v>
      </c>
      <c r="HK403" s="240">
        <f t="shared" ca="1" si="809"/>
        <v>2.2557880733918773E-4</v>
      </c>
      <c r="HL403" s="240">
        <f t="shared" ca="1" si="810"/>
        <v>-8.2708069178454903E-4</v>
      </c>
      <c r="HM403" s="240">
        <f t="shared" ca="1" si="811"/>
        <v>-1.0759877139705251E-3</v>
      </c>
      <c r="HN403" s="240">
        <f t="shared" ca="1" si="812"/>
        <v>-2.7925578115633727E-4</v>
      </c>
      <c r="HO403" s="240">
        <f t="shared" ca="1" si="813"/>
        <v>7.8885538712195568E-4</v>
      </c>
      <c r="HP403" s="240">
        <f t="shared" ca="1" si="814"/>
        <v>1.0903612197383208E-3</v>
      </c>
      <c r="HQ403" s="240">
        <f t="shared" ca="1" si="815"/>
        <v>3.3226000333673266E-4</v>
      </c>
      <c r="HR403" s="240">
        <f t="shared" ca="1" si="816"/>
        <v>-7.487296607361913E-4</v>
      </c>
      <c r="HS403" s="240">
        <f t="shared" ca="1" si="817"/>
        <v>-1.1021079498234113E-3</v>
      </c>
      <c r="HT403" s="240">
        <f t="shared" ca="1" si="818"/>
        <v>-3.844637820665512E-4</v>
      </c>
      <c r="HU403" s="240">
        <f t="shared" ca="1" si="819"/>
        <v>7.0680017901676414E-4</v>
      </c>
      <c r="HV403" s="240">
        <f t="shared" ca="1" si="820"/>
        <v>1.1111996053241155E-3</v>
      </c>
      <c r="HW403" s="240">
        <f t="shared" ca="1" si="821"/>
        <v>4.3574135387035111E-4</v>
      </c>
      <c r="HX403" s="240">
        <f t="shared" ca="1" si="822"/>
        <v>-6.6316795375767688E-4</v>
      </c>
      <c r="HY403" s="240">
        <f t="shared" ca="1" si="823"/>
        <v>-1.1176142836460048E-3</v>
      </c>
      <c r="HZ403" s="240">
        <f t="shared" ca="1" si="824"/>
        <v>-4.8596918658621311E-4</v>
      </c>
      <c r="IA403" s="240">
        <f t="shared" ca="1" si="825"/>
        <v>6.1793809881136052E-4</v>
      </c>
      <c r="IB403" s="240">
        <f t="shared" ca="1" si="826"/>
        <v>1.1213365312671441E-3</v>
      </c>
      <c r="IC403" s="240">
        <f t="shared" ca="1" si="827"/>
        <v>5.3502627696574393E-4</v>
      </c>
      <c r="ID403" s="240">
        <f t="shared" ca="1" si="828"/>
        <v>-5.7121957686002327E-4</v>
      </c>
      <c r="IE403" s="240">
        <f t="shared" ca="1" si="829"/>
        <v>5.4808593294533537E-4</v>
      </c>
      <c r="IF403" s="240">
        <f t="shared" ca="1" si="830"/>
        <v>-5.8279444218126901E-4</v>
      </c>
      <c r="IG403" s="240">
        <f t="shared" ca="1" si="831"/>
        <v>5.2312493691507702E-4</v>
      </c>
      <c r="IH403" s="240">
        <f t="shared" ca="1" si="832"/>
        <v>1.1206743734291681E-3</v>
      </c>
      <c r="II403" s="240">
        <f t="shared" ca="1" si="833"/>
        <v>6.2915860453884227E-4</v>
      </c>
      <c r="IJ403" s="240">
        <f t="shared" ca="1" si="834"/>
        <v>-4.7377004317679746E-4</v>
      </c>
      <c r="IK403" s="240">
        <f t="shared" ca="1" si="835"/>
        <v>-1.1162915631662857E-3</v>
      </c>
      <c r="IL403" s="240">
        <f t="shared" ca="1" si="836"/>
        <v>-6.7400706871026991E-4</v>
      </c>
      <c r="IM403" s="240">
        <f t="shared" ca="1" si="837"/>
        <v>4.2327379590712135E-4</v>
      </c>
      <c r="IN403" s="240">
        <f t="shared" ca="1" si="838"/>
        <v>1.1092195087521392E-3</v>
      </c>
      <c r="IO403" s="240">
        <f t="shared" ca="1" si="839"/>
        <v>7.1723179081712839E-4</v>
      </c>
      <c r="IP403" s="240">
        <f t="shared" ca="1" si="840"/>
        <v>-3.7175784498872858E-4</v>
      </c>
      <c r="IQ403" s="240">
        <f t="shared" ca="1" si="841"/>
        <v>-1.0994752473852593E-3</v>
      </c>
      <c r="IR403" s="240">
        <f t="shared" ca="1" si="842"/>
        <v>-7.5872863871784767E-4</v>
      </c>
      <c r="IS403" s="240">
        <f t="shared" ca="1" si="843"/>
        <v>3.1934629685958631E-4</v>
      </c>
      <c r="IT403" s="240">
        <f t="shared" ca="1" si="844"/>
        <v>1.0870822538447636E-3</v>
      </c>
      <c r="IU403" s="240">
        <f t="shared" ca="1" si="845"/>
        <v>7.9839764287109225E-4</v>
      </c>
      <c r="IV403" s="240">
        <f t="shared" ca="1" si="846"/>
        <v>-2.6616541552987685E-4</v>
      </c>
      <c r="IW403" s="240">
        <f t="shared" ca="1" si="847"/>
        <v>-1.0720703839376042E-3</v>
      </c>
      <c r="IX403" s="240">
        <f t="shared" ca="1" si="848"/>
        <v>-8.3614323717128686E-4</v>
      </c>
      <c r="IY403" s="240">
        <f t="shared" ca="1" si="849"/>
        <v>2.1234331840084983E-4</v>
      </c>
      <c r="IZ403" s="240">
        <f t="shared" ca="1" si="850"/>
        <v>1.0544758025732648E-3</v>
      </c>
      <c r="JA403" s="240">
        <f t="shared" ca="1" si="851"/>
        <v>8.7187448917567915E-4</v>
      </c>
      <c r="JB403" s="240">
        <f t="shared" ca="1" si="852"/>
        <v>-1.5800966761871736E-4</v>
      </c>
    </row>
    <row r="404" spans="2:262">
      <c r="B404" s="248">
        <v>43</v>
      </c>
      <c r="C404" s="247">
        <f t="shared" si="853"/>
        <v>8.3984375000000042E-4</v>
      </c>
      <c r="D404" s="244">
        <f t="shared" ca="1" si="597"/>
        <v>80.152861847773067</v>
      </c>
      <c r="E404" s="243">
        <f ca="1">AW361</f>
        <v>0.15286184777306114</v>
      </c>
      <c r="F404" s="242">
        <v>43</v>
      </c>
      <c r="G404" s="240">
        <f t="shared" ca="1" si="854"/>
        <v>-4.267406506463802E-3</v>
      </c>
      <c r="H404" s="240">
        <f t="shared" ca="1" si="598"/>
        <v>-3.5738762236978516E-3</v>
      </c>
      <c r="I404" s="240">
        <f t="shared" ca="1" si="599"/>
        <v>7.4429224663644556E-4</v>
      </c>
      <c r="J404" s="240">
        <f t="shared" ca="1" si="600"/>
        <v>4.3075968294133491E-3</v>
      </c>
      <c r="K404" s="240">
        <f t="shared" ca="1" si="601"/>
        <v>3.5021211335087331E-3</v>
      </c>
      <c r="L404" s="240">
        <f t="shared" ca="1" si="602"/>
        <v>-8.5521847806099512E-4</v>
      </c>
      <c r="M404" s="240">
        <f t="shared" ca="1" si="603"/>
        <v>-4.3451924171042768E-3</v>
      </c>
      <c r="N404" s="240">
        <f t="shared" ca="1" si="604"/>
        <v>-3.4282564965015332E-3</v>
      </c>
      <c r="O404" s="240">
        <f t="shared" ca="1" si="605"/>
        <v>9.6562955785304324E-4</v>
      </c>
      <c r="P404" s="240">
        <f t="shared" ca="1" si="606"/>
        <v>4.3801706233603504E-3</v>
      </c>
      <c r="Q404" s="240">
        <f t="shared" ca="1" si="607"/>
        <v>3.3523268059716099E-3</v>
      </c>
      <c r="R404" s="240">
        <f t="shared" ca="1" si="608"/>
        <v>-1.0754589785066477E-3</v>
      </c>
      <c r="S404" s="240">
        <f t="shared" ca="1" si="609"/>
        <v>-4.4125103786180429E-3</v>
      </c>
      <c r="T404" s="240">
        <f t="shared" ca="1" si="610"/>
        <v>-3.2743777991253377E-3</v>
      </c>
      <c r="U404" s="241">
        <f t="shared" ca="1" si="611"/>
        <v>1.1846405828856012E-3</v>
      </c>
      <c r="V404" s="240">
        <f t="shared" ca="1" si="612"/>
        <v>4.4421922026180415E-3</v>
      </c>
      <c r="W404" s="240">
        <f t="shared" ca="1" si="613"/>
        <v>3.1944564295297438E-3</v>
      </c>
      <c r="X404" s="240">
        <f t="shared" ca="1" si="614"/>
        <v>-1.2931086040740046E-3</v>
      </c>
      <c r="Y404" s="240">
        <f t="shared" ca="1" si="615"/>
        <v>-4.4691982161394507E-3</v>
      </c>
      <c r="Z404" s="240">
        <f t="shared" ca="1" si="616"/>
        <v>-3.112610838829427E-3</v>
      </c>
      <c r="AA404" s="240">
        <f t="shared" ca="1" si="617"/>
        <v>1.400797704991743E-3</v>
      </c>
      <c r="AB404" s="240">
        <f t="shared" ca="1" si="618"/>
        <v>4.4935121517695421E-3</v>
      </c>
      <c r="AC404" s="240">
        <f t="shared" ca="1" si="619"/>
        <v>3.0288903277478148E-3</v>
      </c>
      <c r="AD404" s="240">
        <f t="shared" ca="1" si="620"/>
        <v>-1.5076430177511947E-3</v>
      </c>
      <c r="AE404" s="240">
        <f t="shared" ca="1" si="621"/>
        <v>-4.5151193637026537E-3</v>
      </c>
      <c r="AF404" s="240">
        <f t="shared" ca="1" si="622"/>
        <v>-2.9433453263902594E-3</v>
      </c>
      <c r="AG404" s="240">
        <f t="shared" ca="1" si="623"/>
        <v>1.6135801827311565E-3</v>
      </c>
      <c r="AH404" s="240">
        <f t="shared" ca="1" si="624"/>
        <v>4.5340068365622528E-3</v>
      </c>
      <c r="AI404" s="240">
        <f t="shared" ca="1" si="625"/>
        <v>2.8560273638668695E-3</v>
      </c>
      <c r="AJ404" s="240">
        <f t="shared" ca="1" si="626"/>
        <v>-1.7185453873446903E-3</v>
      </c>
      <c r="AK404" s="240">
        <f t="shared" ca="1" si="627"/>
        <v>-4.550163193240947E-3</v>
      </c>
      <c r="AL404" s="240">
        <f t="shared" ca="1" si="628"/>
        <v>-2.7669890372532288E-3</v>
      </c>
      <c r="AM404" s="240">
        <f t="shared" ca="1" si="629"/>
        <v>1.8224754044774392E-3</v>
      </c>
      <c r="AN404" s="240">
        <f t="shared" ca="1" si="630"/>
        <v>4.5635787017535888E-3</v>
      </c>
      <c r="AO404" s="240">
        <f t="shared" ca="1" si="631"/>
        <v>2.6762839799079302E-3</v>
      </c>
      <c r="AP404" s="240">
        <f t="shared" ca="1" si="632"/>
        <v>-1.9253076305733052E-3</v>
      </c>
      <c r="AQ404" s="240">
        <f t="shared" ca="1" si="633"/>
        <v>-4.5742452810994946E-3</v>
      </c>
      <c r="AR404" s="240">
        <f t="shared" ca="1" si="634"/>
        <v>-2.5839668291658393E-3</v>
      </c>
      <c r="AS404" s="240">
        <f t="shared" ca="1" si="635"/>
        <v>2.0269801233443732E-3</v>
      </c>
      <c r="AT404" s="240">
        <f t="shared" ca="1" si="636"/>
        <v>4.5821565061301139E-3</v>
      </c>
      <c r="AU404" s="240">
        <f t="shared" ca="1" si="637"/>
        <v>2.4900931934266025E-3</v>
      </c>
      <c r="AV404" s="240">
        <f t="shared" ca="1" si="638"/>
        <v>-2.127431639082807E-3</v>
      </c>
      <c r="AW404" s="240">
        <f t="shared" ca="1" si="639"/>
        <v>-4.5873076114193089E-3</v>
      </c>
      <c r="AX404" s="240">
        <f t="shared" ca="1" si="640"/>
        <v>-2.3947196186582267E-3</v>
      </c>
      <c r="AY404" s="240">
        <f t="shared" ca="1" si="641"/>
        <v>2.2266016695516502E-3</v>
      </c>
      <c r="AZ404" s="240">
        <f t="shared" ca="1" si="642"/>
        <v>4.5896954941338644E-3</v>
      </c>
      <c r="BA404" s="240">
        <f t="shared" ca="1" si="643"/>
        <v>2.2979035543358771E-3</v>
      </c>
      <c r="BB404" s="240">
        <f t="shared" ca="1" si="644"/>
        <v>-2.3244304784327549E-3</v>
      </c>
      <c r="BC404" s="240">
        <f t="shared" ca="1" si="645"/>
        <v>-4.5893187159025232E-3</v>
      </c>
      <c r="BD404" s="240">
        <f t="shared" ca="1" si="646"/>
        <v>-2.1997033188365725E-3</v>
      </c>
      <c r="BE404" s="240">
        <f t="shared" ca="1" si="647"/>
        <v>2.4208591373097062E-3</v>
      </c>
      <c r="BF404" s="240">
        <f t="shared" ca="1" si="648"/>
        <v>4.5861775036824008E-3</v>
      </c>
      <c r="BG404" s="240">
        <f t="shared" ca="1" si="649"/>
        <v>2.1001780643102055E-3</v>
      </c>
      <c r="BH404" s="240">
        <f t="shared" ca="1" si="650"/>
        <v>-2.515829561164095E-3</v>
      </c>
      <c r="BI404" s="240">
        <f t="shared" ca="1" si="651"/>
        <v>-4.5802737496222819E-3</v>
      </c>
      <c r="BJ404" s="240">
        <f t="shared" ca="1" si="652"/>
        <v>-1.999387741048614E-3</v>
      </c>
      <c r="BK404" s="240">
        <f t="shared" ca="1" si="653"/>
        <v>2.6092845433637653E-3</v>
      </c>
      <c r="BL404" s="240">
        <f t="shared" ca="1" si="654"/>
        <v>4.5716110099228591E-3</v>
      </c>
      <c r="BM404" s="240">
        <f t="shared" ca="1" si="655"/>
        <v>1.8973930613737379E-3</v>
      </c>
      <c r="BN404" s="240">
        <f t="shared" ca="1" si="656"/>
        <v>-2.7011677901219479E-3</v>
      </c>
      <c r="BO404" s="240">
        <f t="shared" ca="1" si="657"/>
        <v>-4.5601945026946082E-3</v>
      </c>
      <c r="BP404" s="240">
        <f t="shared" ca="1" si="658"/>
        <v>-1.7942554630667568E-3</v>
      </c>
      <c r="BQ404" s="240">
        <f t="shared" ca="1" si="659"/>
        <v>2.791423954406555E-3</v>
      </c>
      <c r="BR404" s="240">
        <f t="shared" ca="1" si="660"/>
        <v>4.5460311048145822E-3</v>
      </c>
      <c r="BS404" s="240">
        <f t="shared" ca="1" si="661"/>
        <v>1.6900370723604177E-3</v>
      </c>
      <c r="BT404" s="240">
        <f t="shared" ca="1" si="662"/>
        <v>-2.879998669279041E-3</v>
      </c>
      <c r="BU404" s="240">
        <f t="shared" ca="1" si="663"/>
        <v>-4.529129347784067E-3</v>
      </c>
      <c r="BV404" s="240">
        <f t="shared" ca="1" si="664"/>
        <v>-1.584800666516184E-3</v>
      </c>
      <c r="BW404" s="240">
        <f t="shared" ca="1" si="665"/>
        <v>2.9668385806432915E-3</v>
      </c>
      <c r="BX404" s="240">
        <f t="shared" ca="1" si="666"/>
        <v>4.5094994125895113E-3</v>
      </c>
      <c r="BY404" s="240">
        <f t="shared" ca="1" si="667"/>
        <v>1.4786096360100164E-3</v>
      </c>
      <c r="BZ404" s="240">
        <f t="shared" ca="1" si="668"/>
        <v>-3.0518913793838006E-3</v>
      </c>
      <c r="CA404" s="240">
        <f t="shared" ca="1" si="669"/>
        <v>-4.4871531235698443E-3</v>
      </c>
      <c r="CB404" s="240">
        <f t="shared" ca="1" si="670"/>
        <v>-1.3715279463478304E-3</v>
      </c>
      <c r="CC404" s="240">
        <f t="shared" ca="1" si="671"/>
        <v>3.1351058328748897E-3</v>
      </c>
      <c r="CD404" s="240">
        <f t="shared" ca="1" si="672"/>
        <v>4.4621039412940152E-3</v>
      </c>
      <c r="CE404" s="240">
        <f t="shared" ca="1" si="673"/>
        <v>1.2636200995355599E-3</v>
      </c>
      <c r="CF404" s="240">
        <f t="shared" ca="1" si="674"/>
        <v>-3.2164318158414613E-3</v>
      </c>
      <c r="CG404" s="240">
        <f t="shared" ca="1" si="675"/>
        <v>-4.4343669544527481E-3</v>
      </c>
      <c r="CH404" s="240">
        <f t="shared" ca="1" si="676"/>
        <v>-1.1549510952250654E-3</v>
      </c>
      <c r="CI404" s="240">
        <f t="shared" ca="1" si="677"/>
        <v>3.2958203405522553E-3</v>
      </c>
      <c r="CJ404" s="240">
        <f t="shared" ca="1" si="678"/>
        <v>4.403958870769796E-3</v>
      </c>
      <c r="CK404" s="240">
        <f t="shared" ca="1" si="679"/>
        <v>1.0455863915612097E-3</v>
      </c>
      <c r="CL404" s="240">
        <f t="shared" ca="1" si="680"/>
        <v>-3.3732235863286062E-3</v>
      </c>
      <c r="CM404" s="240">
        <f t="shared" ca="1" si="681"/>
        <v>-4.3708980069377037E-3</v>
      </c>
      <c r="CN404" s="240">
        <f t="shared" ca="1" si="682"/>
        <v>-9.3559186575213496E-4</v>
      </c>
      <c r="CO404" s="240">
        <f t="shared" ca="1" si="683"/>
        <v>3.4485949283494625E-3</v>
      </c>
      <c r="CP404" s="240">
        <f t="shared" ca="1" si="684"/>
        <v>4.3352042775846545E-3</v>
      </c>
      <c r="CQ404" s="240">
        <f t="shared" ca="1" si="685"/>
        <v>8.250337743871001E-4</v>
      </c>
      <c r="CR404" s="240">
        <f t="shared" ca="1" si="686"/>
        <v>-3.5218889657367947E-3</v>
      </c>
      <c r="CS404" s="240">
        <f t="shared" ca="1" si="687"/>
        <v>-4.2968991832784973E-3</v>
      </c>
      <c r="CT404" s="240">
        <f t="shared" ca="1" si="688"/>
        <v>-7.1397871352643888E-4</v>
      </c>
      <c r="CU404" s="240">
        <f t="shared" ca="1" si="689"/>
        <v>3.5930615489030366E-3</v>
      </c>
      <c r="CV404" s="240">
        <f t="shared" ca="1" si="690"/>
        <v>4.2560057975757409E-3</v>
      </c>
      <c r="CW404" s="240">
        <f t="shared" ca="1" si="691"/>
        <v>6.0249357858606833E-4</v>
      </c>
      <c r="CX404" s="240">
        <f t="shared" ca="1" si="692"/>
        <v>-3.6620698061454846E-3</v>
      </c>
      <c r="CY404" s="240">
        <f t="shared" ca="1" si="693"/>
        <v>-4.2125487531228566E-3</v>
      </c>
      <c r="CZ404" s="240">
        <f t="shared" ca="1" si="694"/>
        <v>-4.9064552404270826E-4</v>
      </c>
      <c r="DA404" s="240">
        <f t="shared" ca="1" si="695"/>
        <v>3.72887216947032E-3</v>
      </c>
      <c r="DB404" s="240">
        <f t="shared" ca="1" si="696"/>
        <v>4.1665542268184081E-3</v>
      </c>
      <c r="DC404" s="240">
        <f t="shared" ca="1" si="697"/>
        <v>3.7850192298201802E-4</v>
      </c>
      <c r="DD404" s="240">
        <f t="shared" ca="1" si="698"/>
        <v>-3.7934283996317393E-3</v>
      </c>
      <c r="DE404" s="240">
        <f t="shared" ca="1" si="699"/>
        <v>-4.1180499240452504E-3</v>
      </c>
      <c r="DF404" s="240">
        <f t="shared" ca="1" si="700"/>
        <v>-2.6613032651602174E-4</v>
      </c>
      <c r="DG404" s="240">
        <f t="shared" ca="1" si="701"/>
        <v>3.8556996103706813E-3</v>
      </c>
      <c r="DH404" s="240">
        <f t="shared" ca="1" si="702"/>
        <v>4.0670650619816237E-3</v>
      </c>
      <c r="DI404" s="240">
        <f t="shared" ca="1" si="703"/>
        <v>1.5359842309265132E-4</v>
      </c>
      <c r="DJ404" s="240">
        <f t="shared" ca="1" si="704"/>
        <v>-3.9156482918381958E-3</v>
      </c>
      <c r="DK404" s="240">
        <f t="shared" ca="1" si="705"/>
        <v>-4.0136303520020471E-3</v>
      </c>
      <c r="DL404" s="240">
        <f t="shared" ca="1" si="706"/>
        <v>-4.0973997722559331E-5</v>
      </c>
      <c r="DM404" s="240">
        <f t="shared" ca="1" si="707"/>
        <v>3.9732383331902614E-3</v>
      </c>
      <c r="DN404" s="240">
        <f t="shared" ca="1" si="708"/>
        <v>3.957777981177699E-3</v>
      </c>
      <c r="DO404" s="240">
        <f t="shared" ca="1" si="709"/>
        <v>-7.1675108851578786E-5</v>
      </c>
      <c r="DP404" s="240">
        <f t="shared" ca="1" si="710"/>
        <v>-4.0284350443393312E-3</v>
      </c>
      <c r="DQ404" s="240">
        <f t="shared" ca="1" si="711"/>
        <v>-3.899541592888339E-3</v>
      </c>
      <c r="DR404" s="240">
        <f t="shared" ca="1" si="712"/>
        <v>1.8428104102031497E-4</v>
      </c>
      <c r="DS404" s="240">
        <f t="shared" ca="1" si="713"/>
        <v>4.0812051768506115E-3</v>
      </c>
      <c r="DT404" s="240">
        <f t="shared" ca="1" si="714"/>
        <v>3.8389562665567091E-3</v>
      </c>
      <c r="DU404" s="240">
        <f t="shared" ca="1" si="715"/>
        <v>-2.9677596918058723E-4</v>
      </c>
      <c r="DV404" s="240">
        <f t="shared" ca="1" si="716"/>
        <v>-4.1315169439694183E-3</v>
      </c>
      <c r="DW404" s="240">
        <f t="shared" ca="1" si="717"/>
        <v>-3.7760584965178911E-3</v>
      </c>
      <c r="DX404" s="240">
        <f t="shared" ca="1" si="718"/>
        <v>4.0909213059419345E-4</v>
      </c>
      <c r="DY404" s="240">
        <f t="shared" ca="1" si="719"/>
        <v>4.179340039768574E-3</v>
      </c>
      <c r="DZ404" s="240">
        <f t="shared" ca="1" si="720"/>
        <v>3.7108861700366914E-3</v>
      </c>
      <c r="EA404" s="240">
        <f t="shared" ca="1" si="721"/>
        <v>-5.2116187020533489E-4</v>
      </c>
      <c r="EB404" s="240">
        <f t="shared" ca="1" si="722"/>
        <v>-4.2246456574033635E-3</v>
      </c>
      <c r="EC404" s="240">
        <f t="shared" ca="1" si="723"/>
        <v>-3.6434785444857108E-3</v>
      </c>
      <c r="ED404" s="240">
        <f t="shared" ca="1" si="724"/>
        <v>6.3291768139336186E-4</v>
      </c>
      <c r="EE404" s="240">
        <f t="shared" ca="1" si="725"/>
        <v>4.2674065064638072E-3</v>
      </c>
      <c r="EF404" s="240">
        <f t="shared" ca="1" si="726"/>
        <v>3.5738762236978928E-3</v>
      </c>
      <c r="EG404" s="240">
        <f t="shared" ca="1" si="727"/>
        <v>-7.4429224663643374E-4</v>
      </c>
      <c r="EH404" s="240">
        <f t="shared" ca="1" si="728"/>
        <v>-4.3075968294133187E-3</v>
      </c>
      <c r="EI404" s="240">
        <f t="shared" ca="1" si="729"/>
        <v>-3.5021211335087565E-3</v>
      </c>
      <c r="EJ404" s="240">
        <f t="shared" ca="1" si="730"/>
        <v>8.5521847806101139E-4</v>
      </c>
      <c r="EK404" s="240">
        <f t="shared" ca="1" si="731"/>
        <v>4.3451924171042568E-3</v>
      </c>
      <c r="EL404" s="240">
        <f t="shared" ca="1" si="732"/>
        <v>3.428256496501538E-3</v>
      </c>
      <c r="EM404" s="240">
        <f t="shared" ca="1" si="733"/>
        <v>-9.6562955785295596E-4</v>
      </c>
      <c r="EN404" s="240">
        <f t="shared" ca="1" si="734"/>
        <v>-4.38017062336034E-3</v>
      </c>
      <c r="EO404" s="240">
        <f t="shared" ca="1" si="735"/>
        <v>-3.3523268059715925E-3</v>
      </c>
      <c r="EP404" s="240">
        <f t="shared" ca="1" si="736"/>
        <v>1.0754589785065924E-3</v>
      </c>
      <c r="EQ404" s="240">
        <f t="shared" ca="1" si="737"/>
        <v>4.4125103786180394E-3</v>
      </c>
      <c r="ER404" s="240">
        <f t="shared" ca="1" si="738"/>
        <v>3.2743777991253945E-3</v>
      </c>
      <c r="ES404" s="240">
        <f t="shared" ca="1" si="739"/>
        <v>-1.1846405828855777E-3</v>
      </c>
      <c r="ET404" s="240">
        <f t="shared" ca="1" si="740"/>
        <v>-4.4421922026180484E-3</v>
      </c>
      <c r="EU404" s="240">
        <f t="shared" ca="1" si="741"/>
        <v>-3.1944564295297846E-3</v>
      </c>
      <c r="EV404" s="240">
        <f t="shared" ca="1" si="742"/>
        <v>1.2931086040739968E-3</v>
      </c>
      <c r="EW404" s="240">
        <f t="shared" ca="1" si="743"/>
        <v>4.4691982161394342E-3</v>
      </c>
      <c r="EX404" s="240">
        <f t="shared" ca="1" si="744"/>
        <v>3.1126108388294443E-3</v>
      </c>
      <c r="EY404" s="240">
        <f t="shared" ca="1" si="745"/>
        <v>-1.4007977049916426E-3</v>
      </c>
      <c r="EZ404" s="240">
        <f t="shared" ca="1" si="746"/>
        <v>-4.4935121517695343E-3</v>
      </c>
      <c r="FA404" s="240">
        <f t="shared" ca="1" si="747"/>
        <v>-3.0288903277478087E-3</v>
      </c>
      <c r="FB404" s="240">
        <f t="shared" ca="1" si="748"/>
        <v>1.5076430177511256E-3</v>
      </c>
      <c r="FC404" s="240">
        <f t="shared" ca="1" si="749"/>
        <v>4.5151193637026485E-3</v>
      </c>
      <c r="FD404" s="240">
        <f t="shared" ca="1" si="750"/>
        <v>2.9433453263903405E-3</v>
      </c>
      <c r="FE404" s="240">
        <f t="shared" ca="1" si="751"/>
        <v>-1.6135801827311187E-3</v>
      </c>
      <c r="FF404" s="240">
        <f t="shared" ca="1" si="752"/>
        <v>-4.5340068365622545E-3</v>
      </c>
      <c r="FG404" s="240">
        <f t="shared" ca="1" si="753"/>
        <v>-2.8560273638669272E-3</v>
      </c>
      <c r="FH404" s="240">
        <f t="shared" ca="1" si="754"/>
        <v>1.7185453873446829E-3</v>
      </c>
      <c r="FI404" s="240">
        <f t="shared" ca="1" si="755"/>
        <v>4.5501631932409322E-3</v>
      </c>
      <c r="FJ404" s="240">
        <f t="shared" ca="1" si="756"/>
        <v>2.7669890372532613E-3</v>
      </c>
      <c r="FK404" s="240">
        <f t="shared" ca="1" si="757"/>
        <v>-1.822475404477462E-3</v>
      </c>
      <c r="FL404" s="240">
        <f t="shared" ca="1" si="758"/>
        <v>-4.563578701753581E-3</v>
      </c>
      <c r="FM404" s="240">
        <f t="shared" ca="1" si="759"/>
        <v>-2.6762839799079371E-3</v>
      </c>
      <c r="FN404" s="240">
        <f t="shared" ca="1" si="760"/>
        <v>1.9253076305732091E-3</v>
      </c>
      <c r="FO404" s="240">
        <f t="shared" ca="1" si="761"/>
        <v>4.574245281099492E-3</v>
      </c>
      <c r="FP404" s="240">
        <f t="shared" ca="1" si="762"/>
        <v>2.5839668291658189E-3</v>
      </c>
      <c r="FQ404" s="240">
        <f t="shared" ca="1" si="763"/>
        <v>-2.0269801233443073E-3</v>
      </c>
      <c r="FR404" s="240">
        <f t="shared" ca="1" si="764"/>
        <v>-4.5821565061301139E-3</v>
      </c>
      <c r="FS404" s="240">
        <f t="shared" ca="1" si="765"/>
        <v>-2.4900931934266637E-3</v>
      </c>
      <c r="FT404" s="240">
        <f t="shared" ca="1" si="766"/>
        <v>2.127431639082771E-3</v>
      </c>
      <c r="FU404" s="240">
        <f t="shared" ca="1" si="767"/>
        <v>4.5873076114193098E-3</v>
      </c>
      <c r="FV404" s="240">
        <f t="shared" ca="1" si="768"/>
        <v>2.3947196186582609E-3</v>
      </c>
      <c r="FW404" s="240">
        <f t="shared" ca="1" si="769"/>
        <v>-2.2266016695516437E-3</v>
      </c>
      <c r="FX404" s="240">
        <f t="shared" ca="1" si="770"/>
        <v>-4.5896954941338636E-3</v>
      </c>
      <c r="FY404" s="240">
        <f t="shared" ca="1" si="771"/>
        <v>-2.2979035543359127E-3</v>
      </c>
      <c r="FZ404" s="240">
        <f t="shared" ca="1" si="772"/>
        <v>2.3244304784326639E-3</v>
      </c>
      <c r="GA404" s="240">
        <f t="shared" ca="1" si="773"/>
        <v>4.5893187159025232E-3</v>
      </c>
      <c r="GB404" s="240">
        <f t="shared" ca="1" si="774"/>
        <v>2.1997033188365794E-3</v>
      </c>
      <c r="GC404" s="240">
        <f t="shared" ca="1" si="775"/>
        <v>-2.4208591373096437E-3</v>
      </c>
      <c r="GD404" s="240">
        <f t="shared" ca="1" si="776"/>
        <v>-4.5861775036824017E-3</v>
      </c>
      <c r="GE404" s="240">
        <f t="shared" ca="1" si="777"/>
        <v>-2.1001780643102996E-3</v>
      </c>
      <c r="GF404" s="240">
        <f t="shared" ca="1" si="778"/>
        <v>2.5158295611640612E-3</v>
      </c>
      <c r="GG404" s="240">
        <f t="shared" ca="1" si="779"/>
        <v>4.5802737496222819E-3</v>
      </c>
      <c r="GH404" s="240">
        <f t="shared" ca="1" si="780"/>
        <v>1.9993877410486799E-3</v>
      </c>
      <c r="GI404" s="240">
        <f t="shared" ca="1" si="781"/>
        <v>-2.6092845433637593E-3</v>
      </c>
      <c r="GJ404" s="240">
        <f t="shared" ca="1" si="782"/>
        <v>-4.5716110099228687E-3</v>
      </c>
      <c r="GK404" s="240">
        <f t="shared" ca="1" si="783"/>
        <v>-1.8973930613737748E-3</v>
      </c>
      <c r="GL404" s="240">
        <f t="shared" ca="1" si="784"/>
        <v>2.7011677901219678E-3</v>
      </c>
      <c r="GM404" s="240">
        <f t="shared" ca="1" si="785"/>
        <v>4.5601945026946126E-3</v>
      </c>
      <c r="GN404" s="240">
        <f t="shared" ca="1" si="786"/>
        <v>1.7942554630667944E-3</v>
      </c>
      <c r="GO404" s="240">
        <f t="shared" ca="1" si="787"/>
        <v>-2.7914239544064713E-3</v>
      </c>
      <c r="GP404" s="240">
        <f t="shared" ca="1" si="788"/>
        <v>-4.5460311048145883E-3</v>
      </c>
      <c r="GQ404" s="240">
        <f t="shared" ca="1" si="789"/>
        <v>-1.6900370723603943E-3</v>
      </c>
      <c r="GR404" s="240">
        <f t="shared" ca="1" si="790"/>
        <v>2.8799986692790098E-3</v>
      </c>
      <c r="GS404" s="240">
        <f t="shared" ca="1" si="791"/>
        <v>4.529129347784073E-3</v>
      </c>
      <c r="GT404" s="240">
        <f t="shared" ca="1" si="792"/>
        <v>1.5848006665162833E-3</v>
      </c>
      <c r="GU404" s="240">
        <f t="shared" ca="1" si="793"/>
        <v>-2.9668385806432608E-3</v>
      </c>
      <c r="GV404" s="240">
        <f t="shared" ca="1" si="794"/>
        <v>-4.509499412589507E-3</v>
      </c>
      <c r="GW404" s="240">
        <f t="shared" ca="1" si="795"/>
        <v>-1.478609636010055E-3</v>
      </c>
      <c r="GX404" s="240">
        <f t="shared" ca="1" si="796"/>
        <v>3.0518913793837706E-3</v>
      </c>
      <c r="GY404" s="240">
        <f t="shared" ca="1" si="797"/>
        <v>4.4871531235698668E-3</v>
      </c>
      <c r="GZ404" s="240">
        <f t="shared" ca="1" si="798"/>
        <v>1.3715279463478692E-3</v>
      </c>
      <c r="HA404" s="240">
        <f t="shared" ca="1" si="799"/>
        <v>-3.1351058328749084E-3</v>
      </c>
      <c r="HB404" s="240">
        <f t="shared" ca="1" si="800"/>
        <v>-4.4621039412940239E-3</v>
      </c>
      <c r="HC404" s="240">
        <f t="shared" ca="1" si="801"/>
        <v>-1.2636200995355361E-3</v>
      </c>
      <c r="HD404" s="240">
        <f t="shared" ca="1" si="802"/>
        <v>3.2164318158413854E-3</v>
      </c>
      <c r="HE404" s="240">
        <f t="shared" ca="1" si="803"/>
        <v>4.4343669544527585E-3</v>
      </c>
      <c r="HF404" s="240">
        <f t="shared" ca="1" si="804"/>
        <v>1.1549510952250414E-3</v>
      </c>
      <c r="HG404" s="240">
        <f t="shared" ca="1" si="805"/>
        <v>-3.2958203405522267E-3</v>
      </c>
      <c r="HH404" s="240">
        <f t="shared" ca="1" si="806"/>
        <v>-4.4039588707697891E-3</v>
      </c>
      <c r="HI404" s="240">
        <f t="shared" ca="1" si="807"/>
        <v>-1.0455863915613127E-3</v>
      </c>
      <c r="HJ404" s="240">
        <f t="shared" ca="1" si="808"/>
        <v>3.3732235863285784E-3</v>
      </c>
      <c r="HK404" s="240">
        <f t="shared" ca="1" si="809"/>
        <v>4.3708980069377349E-3</v>
      </c>
      <c r="HL404" s="240">
        <f t="shared" ca="1" si="810"/>
        <v>9.3559186575217432E-4</v>
      </c>
      <c r="HM404" s="240">
        <f t="shared" ca="1" si="811"/>
        <v>-3.448594928349479E-3</v>
      </c>
      <c r="HN404" s="240">
        <f t="shared" ca="1" si="812"/>
        <v>-4.3352042775846675E-3</v>
      </c>
      <c r="HO404" s="240">
        <f t="shared" ca="1" si="813"/>
        <v>-8.2503377438714E-4</v>
      </c>
      <c r="HP404" s="240">
        <f t="shared" ca="1" si="814"/>
        <v>3.5218889657367271E-3</v>
      </c>
      <c r="HQ404" s="240">
        <f t="shared" ca="1" si="815"/>
        <v>4.2968991832785111E-3</v>
      </c>
      <c r="HR404" s="240">
        <f t="shared" ca="1" si="816"/>
        <v>7.1397871352641416E-4</v>
      </c>
      <c r="HS404" s="240">
        <f t="shared" ca="1" si="817"/>
        <v>-3.5930615489030114E-3</v>
      </c>
      <c r="HT404" s="240">
        <f t="shared" ca="1" si="818"/>
        <v>-4.2560057975757556E-3</v>
      </c>
      <c r="HU404" s="240">
        <f t="shared" ca="1" si="819"/>
        <v>-6.0249357858617328E-4</v>
      </c>
      <c r="HV404" s="240">
        <f t="shared" ca="1" si="820"/>
        <v>3.6620698061454603E-3</v>
      </c>
      <c r="HW404" s="240">
        <f t="shared" ca="1" si="821"/>
        <v>4.2125487531228462E-3</v>
      </c>
      <c r="HX404" s="240">
        <f t="shared" ca="1" si="822"/>
        <v>4.9064552404274871E-4</v>
      </c>
      <c r="HY404" s="240">
        <f t="shared" ca="1" si="823"/>
        <v>-3.7288721694702966E-3</v>
      </c>
      <c r="HZ404" s="240">
        <f t="shared" ca="1" si="824"/>
        <v>-4.1665542268184523E-3</v>
      </c>
      <c r="IA404" s="240">
        <f t="shared" ca="1" si="825"/>
        <v>-3.7850192298205857E-4</v>
      </c>
      <c r="IB404" s="240">
        <f t="shared" ca="1" si="826"/>
        <v>3.7934283996317528E-3</v>
      </c>
      <c r="IC404" s="240">
        <f t="shared" ca="1" si="827"/>
        <v>4.1180499240452677E-3</v>
      </c>
      <c r="ID404" s="240">
        <f t="shared" ca="1" si="828"/>
        <v>2.6613032651606218E-4</v>
      </c>
      <c r="IE404" s="240">
        <f t="shared" ca="1" si="829"/>
        <v>-1.6258891328433268E-3</v>
      </c>
      <c r="IF404" s="240">
        <f t="shared" ca="1" si="830"/>
        <v>-4.067065061981642E-3</v>
      </c>
      <c r="IG404" s="240">
        <f t="shared" ca="1" si="831"/>
        <v>-1.5359842309262638E-4</v>
      </c>
      <c r="IH404" s="240">
        <f t="shared" ca="1" si="832"/>
        <v>3.915648291838175E-3</v>
      </c>
      <c r="II404" s="240">
        <f t="shared" ca="1" si="833"/>
        <v>4.013630352002035E-3</v>
      </c>
      <c r="IJ404" s="240">
        <f t="shared" ca="1" si="834"/>
        <v>4.0973997722665041E-5</v>
      </c>
      <c r="IK404" s="240">
        <f t="shared" ca="1" si="835"/>
        <v>-3.9732383331902415E-3</v>
      </c>
      <c r="IL404" s="240">
        <f t="shared" ca="1" si="836"/>
        <v>-3.9577779811777519E-3</v>
      </c>
      <c r="IM404" s="240">
        <f t="shared" ca="1" si="837"/>
        <v>7.1675108851538345E-5</v>
      </c>
      <c r="IN404" s="240">
        <f t="shared" ca="1" si="838"/>
        <v>4.0284350443393433E-3</v>
      </c>
      <c r="IO404" s="240">
        <f t="shared" ca="1" si="839"/>
        <v>3.8995415928883945E-3</v>
      </c>
      <c r="IP404" s="240">
        <f t="shared" ca="1" si="840"/>
        <v>-1.842810410201441E-4</v>
      </c>
      <c r="IQ404" s="240">
        <f t="shared" ca="1" si="841"/>
        <v>-4.0812051768506228E-3</v>
      </c>
      <c r="IR404" s="240">
        <f t="shared" ca="1" si="842"/>
        <v>-3.8389562665567317E-3</v>
      </c>
      <c r="IS404" s="240">
        <f t="shared" ca="1" si="843"/>
        <v>2.9677596918048174E-4</v>
      </c>
      <c r="IT404" s="240">
        <f t="shared" ca="1" si="844"/>
        <v>4.1315169439694573E-3</v>
      </c>
      <c r="IU404" s="240">
        <f t="shared" ca="1" si="845"/>
        <v>3.7760584965179146E-3</v>
      </c>
      <c r="IV404" s="240">
        <f t="shared" ca="1" si="846"/>
        <v>-4.0909213059415323E-4</v>
      </c>
      <c r="IW404" s="240">
        <f t="shared" ca="1" si="847"/>
        <v>-4.1793400397686122E-3</v>
      </c>
      <c r="IX404" s="240">
        <f t="shared" ca="1" si="848"/>
        <v>-3.7108861700367152E-3</v>
      </c>
      <c r="IY404" s="240">
        <f t="shared" ca="1" si="849"/>
        <v>5.2116187020529467E-4</v>
      </c>
      <c r="IZ404" s="240">
        <f t="shared" ca="1" si="850"/>
        <v>4.2246456574032967E-3</v>
      </c>
      <c r="JA404" s="240">
        <f t="shared" ca="1" si="851"/>
        <v>3.6434785444856566E-3</v>
      </c>
      <c r="JB404" s="240">
        <f t="shared" ca="1" si="852"/>
        <v>-6.3291768139332174E-4</v>
      </c>
    </row>
    <row r="405" spans="2:262">
      <c r="B405" s="248">
        <v>44</v>
      </c>
      <c r="C405" s="247">
        <f t="shared" si="853"/>
        <v>8.5937500000000044E-4</v>
      </c>
      <c r="D405" s="244">
        <f t="shared" ca="1" si="597"/>
        <v>80.142796907887771</v>
      </c>
      <c r="E405" s="243">
        <f ca="1">AX361</f>
        <v>0.14279690788776817</v>
      </c>
      <c r="F405" s="242">
        <v>44</v>
      </c>
      <c r="G405" s="240">
        <f t="shared" ca="1" si="854"/>
        <v>-1.0767400790602396E-3</v>
      </c>
      <c r="H405" s="240">
        <f t="shared" ca="1" si="598"/>
        <v>-8.7049020261086843E-4</v>
      </c>
      <c r="I405" s="240">
        <f t="shared" ca="1" si="599"/>
        <v>2.5604759716070952E-4</v>
      </c>
      <c r="J405" s="240">
        <f t="shared" ca="1" si="600"/>
        <v>1.1118902061582605E-3</v>
      </c>
      <c r="K405" s="240">
        <f t="shared" ca="1" si="601"/>
        <v>7.9223523262287037E-4</v>
      </c>
      <c r="L405" s="240">
        <f t="shared" ca="1" si="602"/>
        <v>-3.6497599924424781E-4</v>
      </c>
      <c r="M405" s="240">
        <f t="shared" ca="1" si="603"/>
        <v>-1.1363322227499631E-3</v>
      </c>
      <c r="N405" s="240">
        <f t="shared" ca="1" si="604"/>
        <v>-7.0635060426488283E-4</v>
      </c>
      <c r="O405" s="240">
        <f t="shared" ca="1" si="605"/>
        <v>4.7038948293888787E-4</v>
      </c>
      <c r="P405" s="240">
        <f t="shared" ca="1" si="606"/>
        <v>1.1498307388542032E-3</v>
      </c>
      <c r="Q405" s="240">
        <f t="shared" ca="1" si="607"/>
        <v>6.136634334573068E-4</v>
      </c>
      <c r="R405" s="240">
        <f t="shared" ca="1" si="608"/>
        <v>-5.7127285877177846E-4</v>
      </c>
      <c r="S405" s="240">
        <f t="shared" ca="1" si="609"/>
        <v>-1.1522557563818578E-3</v>
      </c>
      <c r="T405" s="240">
        <f t="shared" ca="1" si="610"/>
        <v>-5.1506634832298071E-4</v>
      </c>
      <c r="U405" s="241">
        <f t="shared" ca="1" si="611"/>
        <v>6.6665456468518612E-4</v>
      </c>
      <c r="V405" s="240">
        <f t="shared" ca="1" si="612"/>
        <v>1.1435839210884864E-3</v>
      </c>
      <c r="W405" s="240">
        <f t="shared" ca="1" si="613"/>
        <v>4.1150889269039751E-4</v>
      </c>
      <c r="X405" s="240">
        <f t="shared" ca="1" si="614"/>
        <v>-7.5561602271022018E-4</v>
      </c>
      <c r="Y405" s="240">
        <f t="shared" ca="1" si="615"/>
        <v>-1.123898747488471E-3</v>
      </c>
      <c r="Z405" s="240">
        <f t="shared" ca="1" si="616"/>
        <v>-3.0398838146756255E-4</v>
      </c>
      <c r="AA405" s="240">
        <f t="shared" ca="1" si="617"/>
        <v>8.3730048537482E-4</v>
      </c>
      <c r="AB405" s="240">
        <f t="shared" ca="1" si="618"/>
        <v>1.0933898145645911E-3</v>
      </c>
      <c r="AC405" s="240">
        <f t="shared" ca="1" si="619"/>
        <v>1.9354029595424209E-4</v>
      </c>
      <c r="AD405" s="240">
        <f t="shared" ca="1" si="620"/>
        <v>-9.109212866502557E-4</v>
      </c>
      <c r="AE405" s="240">
        <f t="shared" ca="1" si="621"/>
        <v>-1.0523509400187821E-3</v>
      </c>
      <c r="AF405" s="240">
        <f t="shared" ca="1" si="622"/>
        <v>-8.1228311590994464E-5</v>
      </c>
      <c r="AG405" s="240">
        <f t="shared" ca="1" si="623"/>
        <v>9.7576941797502159E-4</v>
      </c>
      <c r="AH405" s="240">
        <f t="shared" ca="1" si="624"/>
        <v>1.0011773506470509E-3</v>
      </c>
      <c r="AI405" s="240">
        <f t="shared" ca="1" si="625"/>
        <v>-3.1865945816786362E-5</v>
      </c>
      <c r="AJ405" s="240">
        <f t="shared" ca="1" si="626"/>
        <v>-1.0312203563948652E-3</v>
      </c>
      <c r="AK405" s="240">
        <f t="shared" ca="1" si="627"/>
        <v>-9.4036187608937749E-4</v>
      </c>
      <c r="AL405" s="240">
        <f t="shared" ca="1" si="628"/>
        <v>1.4465331674665358E-4</v>
      </c>
      <c r="AM405" s="240">
        <f t="shared" ca="1" si="629"/>
        <v>1.0767400790602376E-3</v>
      </c>
      <c r="AN405" s="240">
        <f t="shared" ca="1" si="630"/>
        <v>8.70490202610872E-4</v>
      </c>
      <c r="AO405" s="240">
        <f t="shared" ca="1" si="631"/>
        <v>-2.5604759716070399E-4</v>
      </c>
      <c r="AP405" s="240">
        <f t="shared" ca="1" si="632"/>
        <v>-1.111890206158259E-3</v>
      </c>
      <c r="AQ405" s="240">
        <f t="shared" ca="1" si="633"/>
        <v>-7.9223523262287449E-4</v>
      </c>
      <c r="AR405" s="240">
        <f t="shared" ca="1" si="634"/>
        <v>3.6497599924424238E-4</v>
      </c>
      <c r="AS405" s="240">
        <f t="shared" ca="1" si="635"/>
        <v>1.136332222749962E-3</v>
      </c>
      <c r="AT405" s="240">
        <f t="shared" ca="1" si="636"/>
        <v>7.0635060426488749E-4</v>
      </c>
      <c r="AU405" s="240">
        <f t="shared" ca="1" si="637"/>
        <v>-4.7038948293888266E-4</v>
      </c>
      <c r="AV405" s="240">
        <f t="shared" ca="1" si="638"/>
        <v>-1.1498307388542028E-3</v>
      </c>
      <c r="AW405" s="240">
        <f t="shared" ca="1" si="639"/>
        <v>-6.1366343345731168E-4</v>
      </c>
      <c r="AX405" s="240">
        <f t="shared" ca="1" si="640"/>
        <v>5.7127285877177358E-4</v>
      </c>
      <c r="AY405" s="240">
        <f t="shared" ca="1" si="641"/>
        <v>1.152255756381858E-3</v>
      </c>
      <c r="AZ405" s="240">
        <f t="shared" ca="1" si="642"/>
        <v>5.150663483229858E-4</v>
      </c>
      <c r="BA405" s="240">
        <f t="shared" ca="1" si="643"/>
        <v>-6.6665456468518146E-4</v>
      </c>
      <c r="BB405" s="240">
        <f t="shared" ca="1" si="644"/>
        <v>-1.143583921088487E-3</v>
      </c>
      <c r="BC405" s="240">
        <f t="shared" ca="1" si="645"/>
        <v>-4.1150889269040282E-4</v>
      </c>
      <c r="BD405" s="240">
        <f t="shared" ca="1" si="646"/>
        <v>7.5561602271021584E-4</v>
      </c>
      <c r="BE405" s="240">
        <f t="shared" ca="1" si="647"/>
        <v>1.1238987474884723E-3</v>
      </c>
      <c r="BF405" s="240">
        <f t="shared" ca="1" si="648"/>
        <v>3.0398838146756797E-4</v>
      </c>
      <c r="BG405" s="240">
        <f t="shared" ca="1" si="649"/>
        <v>-8.373004853748161E-4</v>
      </c>
      <c r="BH405" s="240">
        <f t="shared" ca="1" si="650"/>
        <v>-1.0933898145645928E-3</v>
      </c>
      <c r="BI405" s="240">
        <f t="shared" ca="1" si="651"/>
        <v>-1.935402959542477E-4</v>
      </c>
      <c r="BJ405" s="240">
        <f t="shared" ca="1" si="652"/>
        <v>9.1092128665025234E-4</v>
      </c>
      <c r="BK405" s="240">
        <f t="shared" ca="1" si="653"/>
        <v>1.0523509400187842E-3</v>
      </c>
      <c r="BL405" s="240">
        <f t="shared" ca="1" si="654"/>
        <v>8.1228311591000128E-5</v>
      </c>
      <c r="BM405" s="240">
        <f t="shared" ca="1" si="655"/>
        <v>-9.7576941797501856E-4</v>
      </c>
      <c r="BN405" s="240">
        <f t="shared" ca="1" si="656"/>
        <v>-1.0011773506470537E-3</v>
      </c>
      <c r="BO405" s="240">
        <f t="shared" ca="1" si="657"/>
        <v>3.1865945816780697E-5</v>
      </c>
      <c r="BP405" s="240">
        <f t="shared" ca="1" si="658"/>
        <v>1.0312203563948629E-3</v>
      </c>
      <c r="BQ405" s="240">
        <f t="shared" ca="1" si="659"/>
        <v>9.4036187608938096E-4</v>
      </c>
      <c r="BR405" s="240">
        <f t="shared" ca="1" si="660"/>
        <v>-1.4465331674664797E-4</v>
      </c>
      <c r="BS405" s="240">
        <f t="shared" ca="1" si="661"/>
        <v>-1.0767400790602354E-3</v>
      </c>
      <c r="BT405" s="240">
        <f t="shared" ca="1" si="662"/>
        <v>-8.704902026108758E-4</v>
      </c>
      <c r="BU405" s="240">
        <f t="shared" ca="1" si="663"/>
        <v>2.5604759716069852E-4</v>
      </c>
      <c r="BV405" s="240">
        <f t="shared" ca="1" si="664"/>
        <v>1.1118902061582575E-3</v>
      </c>
      <c r="BW405" s="240">
        <f t="shared" ca="1" si="665"/>
        <v>7.9223523262287861E-4</v>
      </c>
      <c r="BX405" s="240">
        <f t="shared" ca="1" si="666"/>
        <v>-3.6497599924423707E-4</v>
      </c>
      <c r="BY405" s="240">
        <f t="shared" ca="1" si="667"/>
        <v>-1.1363322227499609E-3</v>
      </c>
      <c r="BZ405" s="240">
        <f t="shared" ca="1" si="668"/>
        <v>-7.0635060426489182E-4</v>
      </c>
      <c r="CA405" s="240">
        <f t="shared" ca="1" si="669"/>
        <v>4.7038948293887757E-4</v>
      </c>
      <c r="CB405" s="240">
        <f t="shared" ca="1" si="670"/>
        <v>1.1498307388542023E-3</v>
      </c>
      <c r="CC405" s="240">
        <f t="shared" ca="1" si="671"/>
        <v>6.1366343345731645E-4</v>
      </c>
      <c r="CD405" s="240">
        <f t="shared" ca="1" si="672"/>
        <v>-5.7127285877176871E-4</v>
      </c>
      <c r="CE405" s="240">
        <f t="shared" ca="1" si="673"/>
        <v>-1.1522557563818582E-3</v>
      </c>
      <c r="CF405" s="240">
        <f t="shared" ca="1" si="674"/>
        <v>-5.150663483229909E-4</v>
      </c>
      <c r="CG405" s="240">
        <f t="shared" ca="1" si="675"/>
        <v>6.666545646851768E-4</v>
      </c>
      <c r="CH405" s="240">
        <f t="shared" ca="1" si="676"/>
        <v>1.1435839210884877E-3</v>
      </c>
      <c r="CI405" s="240">
        <f t="shared" ca="1" si="677"/>
        <v>4.1150889269040802E-4</v>
      </c>
      <c r="CJ405" s="240">
        <f t="shared" ca="1" si="678"/>
        <v>-7.556160227102115E-4</v>
      </c>
      <c r="CK405" s="240">
        <f t="shared" ca="1" si="679"/>
        <v>-1.1238987474884738E-3</v>
      </c>
      <c r="CL405" s="240">
        <f t="shared" ca="1" si="680"/>
        <v>-3.039883814675735E-4</v>
      </c>
      <c r="CM405" s="240">
        <f t="shared" ca="1" si="681"/>
        <v>8.3730048537481209E-4</v>
      </c>
      <c r="CN405" s="240">
        <f t="shared" ca="1" si="682"/>
        <v>1.0933898145645945E-3</v>
      </c>
      <c r="CO405" s="240">
        <f t="shared" ca="1" si="683"/>
        <v>1.9354029595425323E-4</v>
      </c>
      <c r="CP405" s="240">
        <f t="shared" ca="1" si="684"/>
        <v>-9.1092128665024887E-4</v>
      </c>
      <c r="CQ405" s="240">
        <f t="shared" ca="1" si="685"/>
        <v>-1.0523509400187866E-3</v>
      </c>
      <c r="CR405" s="240">
        <f t="shared" ca="1" si="686"/>
        <v>-8.1228311591005766E-5</v>
      </c>
      <c r="CS405" s="240">
        <f t="shared" ca="1" si="687"/>
        <v>9.7576941797501552E-4</v>
      </c>
      <c r="CT405" s="240">
        <f t="shared" ca="1" si="688"/>
        <v>1.0011773506470565E-3</v>
      </c>
      <c r="CU405" s="240">
        <f t="shared" ca="1" si="689"/>
        <v>-3.1865945816775032E-5</v>
      </c>
      <c r="CV405" s="240">
        <f t="shared" ca="1" si="690"/>
        <v>-1.0312203563948602E-3</v>
      </c>
      <c r="CW405" s="240">
        <f t="shared" ca="1" si="691"/>
        <v>-9.4036187608938422E-4</v>
      </c>
      <c r="CX405" s="240">
        <f t="shared" ca="1" si="692"/>
        <v>1.4465331674664238E-4</v>
      </c>
      <c r="CY405" s="240">
        <f t="shared" ca="1" si="693"/>
        <v>1.0767400790602335E-3</v>
      </c>
      <c r="CZ405" s="240">
        <f t="shared" ca="1" si="694"/>
        <v>8.7049020261087949E-4</v>
      </c>
      <c r="DA405" s="240">
        <f t="shared" ca="1" si="695"/>
        <v>-2.5604759716069299E-4</v>
      </c>
      <c r="DB405" s="240">
        <f t="shared" ca="1" si="696"/>
        <v>-1.111890206158256E-3</v>
      </c>
      <c r="DC405" s="240">
        <f t="shared" ca="1" si="697"/>
        <v>-7.9223523262288273E-4</v>
      </c>
      <c r="DD405" s="240">
        <f t="shared" ca="1" si="698"/>
        <v>3.6497599924423176E-4</v>
      </c>
      <c r="DE405" s="240">
        <f t="shared" ca="1" si="699"/>
        <v>1.1363322227499601E-3</v>
      </c>
      <c r="DF405" s="240">
        <f t="shared" ca="1" si="700"/>
        <v>7.0635060426489627E-4</v>
      </c>
      <c r="DG405" s="240">
        <f t="shared" ca="1" si="701"/>
        <v>-4.7038948293887231E-4</v>
      </c>
      <c r="DH405" s="240">
        <f t="shared" ca="1" si="702"/>
        <v>-1.1498307388542019E-3</v>
      </c>
      <c r="DI405" s="240">
        <f t="shared" ca="1" si="703"/>
        <v>-6.1366343345732122E-4</v>
      </c>
      <c r="DJ405" s="240">
        <f t="shared" ca="1" si="704"/>
        <v>5.7127285877176383E-4</v>
      </c>
      <c r="DK405" s="240">
        <f t="shared" ca="1" si="705"/>
        <v>1.1522557563818584E-3</v>
      </c>
      <c r="DL405" s="240">
        <f t="shared" ca="1" si="706"/>
        <v>5.1506634832299599E-4</v>
      </c>
      <c r="DM405" s="240">
        <f t="shared" ca="1" si="707"/>
        <v>-6.6665456468517224E-4</v>
      </c>
      <c r="DN405" s="240">
        <f t="shared" ca="1" si="708"/>
        <v>-1.1435839210884884E-3</v>
      </c>
      <c r="DO405" s="240">
        <f t="shared" ca="1" si="709"/>
        <v>-4.1150889269041339E-4</v>
      </c>
      <c r="DP405" s="240">
        <f t="shared" ca="1" si="710"/>
        <v>7.5561602271020738E-4</v>
      </c>
      <c r="DQ405" s="240">
        <f t="shared" ca="1" si="711"/>
        <v>1.1238987474884749E-3</v>
      </c>
      <c r="DR405" s="240">
        <f t="shared" ca="1" si="712"/>
        <v>3.0398838146757892E-4</v>
      </c>
      <c r="DS405" s="240">
        <f t="shared" ca="1" si="713"/>
        <v>-8.3730048537480819E-4</v>
      </c>
      <c r="DT405" s="240">
        <f t="shared" ca="1" si="714"/>
        <v>-1.0933898145645963E-3</v>
      </c>
      <c r="DU405" s="240">
        <f t="shared" ca="1" si="715"/>
        <v>-1.9354029595425884E-4</v>
      </c>
      <c r="DV405" s="240">
        <f t="shared" ca="1" si="716"/>
        <v>9.1092128665024551E-4</v>
      </c>
      <c r="DW405" s="240">
        <f t="shared" ca="1" si="717"/>
        <v>1.0523509400187888E-3</v>
      </c>
      <c r="DX405" s="240">
        <f t="shared" ca="1" si="718"/>
        <v>8.1228311591011377E-5</v>
      </c>
      <c r="DY405" s="240">
        <f t="shared" ca="1" si="719"/>
        <v>-9.7576941797501249E-4</v>
      </c>
      <c r="DZ405" s="240">
        <f t="shared" ca="1" si="720"/>
        <v>-1.0011773506470594E-3</v>
      </c>
      <c r="EA405" s="240">
        <f t="shared" ca="1" si="721"/>
        <v>3.1865945816769394E-5</v>
      </c>
      <c r="EB405" s="240">
        <f t="shared" ca="1" si="722"/>
        <v>1.0312203563948576E-3</v>
      </c>
      <c r="EC405" s="240">
        <f t="shared" ca="1" si="723"/>
        <v>9.4036187608938747E-4</v>
      </c>
      <c r="ED405" s="240">
        <f t="shared" ca="1" si="724"/>
        <v>-1.4465331674663677E-4</v>
      </c>
      <c r="EE405" s="240">
        <f t="shared" ca="1" si="725"/>
        <v>-1.0767400790602313E-3</v>
      </c>
      <c r="EF405" s="240">
        <f t="shared" ca="1" si="726"/>
        <v>-8.7049020261088317E-4</v>
      </c>
      <c r="EG405" s="240">
        <f t="shared" ca="1" si="727"/>
        <v>2.5604759716068746E-4</v>
      </c>
      <c r="EH405" s="240">
        <f t="shared" ca="1" si="728"/>
        <v>1.1118902061582547E-3</v>
      </c>
      <c r="EI405" s="240">
        <f t="shared" ca="1" si="729"/>
        <v>7.9223523262288685E-4</v>
      </c>
      <c r="EJ405" s="240">
        <f t="shared" ca="1" si="730"/>
        <v>-3.6497599924422634E-4</v>
      </c>
      <c r="EK405" s="240">
        <f t="shared" ca="1" si="731"/>
        <v>-1.136332222749959E-3</v>
      </c>
      <c r="EL405" s="240">
        <f t="shared" ca="1" si="732"/>
        <v>-7.0635060426490082E-4</v>
      </c>
      <c r="EM405" s="240">
        <f t="shared" ca="1" si="733"/>
        <v>4.7038948293886721E-4</v>
      </c>
      <c r="EN405" s="240">
        <f t="shared" ca="1" si="734"/>
        <v>1.1498307388542015E-3</v>
      </c>
      <c r="EO405" s="240">
        <f t="shared" ca="1" si="735"/>
        <v>6.1366343345732599E-4</v>
      </c>
      <c r="EP405" s="240">
        <f t="shared" ca="1" si="736"/>
        <v>-5.7127285877175884E-4</v>
      </c>
      <c r="EQ405" s="240">
        <f t="shared" ca="1" si="737"/>
        <v>-1.1522557563818584E-3</v>
      </c>
      <c r="ER405" s="240">
        <f t="shared" ca="1" si="738"/>
        <v>-5.1506634832300087E-4</v>
      </c>
      <c r="ES405" s="240">
        <f t="shared" ca="1" si="739"/>
        <v>6.6665456468516758E-4</v>
      </c>
      <c r="ET405" s="240">
        <f t="shared" ca="1" si="740"/>
        <v>1.1435839210884892E-3</v>
      </c>
      <c r="EU405" s="240">
        <f t="shared" ca="1" si="741"/>
        <v>4.115088926904187E-4</v>
      </c>
      <c r="EV405" s="240">
        <f t="shared" ca="1" si="742"/>
        <v>-7.5561602271020305E-4</v>
      </c>
      <c r="EW405" s="240">
        <f t="shared" ca="1" si="743"/>
        <v>-1.123898747488476E-3</v>
      </c>
      <c r="EX405" s="240">
        <f t="shared" ca="1" si="744"/>
        <v>-3.039883814675844E-4</v>
      </c>
      <c r="EY405" s="240">
        <f t="shared" ca="1" si="745"/>
        <v>8.3730048537480428E-4</v>
      </c>
      <c r="EZ405" s="240">
        <f t="shared" ca="1" si="746"/>
        <v>1.093389814564598E-3</v>
      </c>
      <c r="FA405" s="240">
        <f t="shared" ca="1" si="747"/>
        <v>1.9354029595426437E-4</v>
      </c>
      <c r="FB405" s="240">
        <f t="shared" ca="1" si="748"/>
        <v>-9.1092128665024193E-4</v>
      </c>
      <c r="FC405" s="240">
        <f t="shared" ca="1" si="749"/>
        <v>-1.0523509400187912E-3</v>
      </c>
      <c r="FD405" s="240">
        <f t="shared" ca="1" si="750"/>
        <v>-8.1228311591017015E-5</v>
      </c>
      <c r="FE405" s="240">
        <f t="shared" ca="1" si="751"/>
        <v>9.7576941797500945E-4</v>
      </c>
      <c r="FF405" s="240">
        <f t="shared" ca="1" si="752"/>
        <v>1.0011773506470622E-3</v>
      </c>
      <c r="FG405" s="240">
        <f t="shared" ca="1" si="753"/>
        <v>-3.1865945816763743E-5</v>
      </c>
      <c r="FH405" s="240">
        <f t="shared" ca="1" si="754"/>
        <v>-1.0312203563948553E-3</v>
      </c>
      <c r="FI405" s="240">
        <f t="shared" ca="1" si="755"/>
        <v>-9.4036187608939061E-4</v>
      </c>
      <c r="FJ405" s="240">
        <f t="shared" ca="1" si="756"/>
        <v>1.4465331674663116E-4</v>
      </c>
      <c r="FK405" s="240">
        <f t="shared" ca="1" si="757"/>
        <v>1.0767400790602294E-3</v>
      </c>
      <c r="FL405" s="240">
        <f t="shared" ca="1" si="758"/>
        <v>8.7049020261088686E-4</v>
      </c>
      <c r="FM405" s="240">
        <f t="shared" ca="1" si="759"/>
        <v>-2.5604759716068198E-4</v>
      </c>
      <c r="FN405" s="240">
        <f t="shared" ca="1" si="760"/>
        <v>-1.1118902061582532E-3</v>
      </c>
      <c r="FO405" s="240">
        <f t="shared" ca="1" si="761"/>
        <v>-7.9223523262289086E-4</v>
      </c>
      <c r="FP405" s="240">
        <f t="shared" ca="1" si="762"/>
        <v>3.6497599924422103E-4</v>
      </c>
      <c r="FQ405" s="240">
        <f t="shared" ca="1" si="763"/>
        <v>1.1363322227499581E-3</v>
      </c>
      <c r="FR405" s="240">
        <f t="shared" ca="1" si="764"/>
        <v>7.0635060426490516E-4</v>
      </c>
      <c r="FS405" s="240">
        <f t="shared" ca="1" si="765"/>
        <v>-4.7038948293886212E-4</v>
      </c>
      <c r="FT405" s="240">
        <f t="shared" ca="1" si="766"/>
        <v>-1.149830738854201E-3</v>
      </c>
      <c r="FU405" s="240">
        <f t="shared" ca="1" si="767"/>
        <v>-6.1366343345733065E-4</v>
      </c>
      <c r="FV405" s="240">
        <f t="shared" ca="1" si="768"/>
        <v>5.7127285877175396E-4</v>
      </c>
      <c r="FW405" s="240">
        <f t="shared" ca="1" si="769"/>
        <v>1.1522557563818584E-3</v>
      </c>
      <c r="FX405" s="240">
        <f t="shared" ca="1" si="770"/>
        <v>5.1506634832300608E-4</v>
      </c>
      <c r="FY405" s="240">
        <f t="shared" ca="1" si="771"/>
        <v>-6.6665456468516303E-4</v>
      </c>
      <c r="FZ405" s="240">
        <f t="shared" ca="1" si="772"/>
        <v>-1.1435839210884899E-3</v>
      </c>
      <c r="GA405" s="240">
        <f t="shared" ca="1" si="773"/>
        <v>-4.1150889269042391E-4</v>
      </c>
      <c r="GB405" s="240">
        <f t="shared" ca="1" si="774"/>
        <v>7.5561602271019882E-4</v>
      </c>
      <c r="GC405" s="240">
        <f t="shared" ca="1" si="775"/>
        <v>1.1238987474884773E-3</v>
      </c>
      <c r="GD405" s="240">
        <f t="shared" ca="1" si="776"/>
        <v>3.0398838146758987E-4</v>
      </c>
      <c r="GE405" s="240">
        <f t="shared" ca="1" si="777"/>
        <v>-8.3730048537480049E-4</v>
      </c>
      <c r="GF405" s="240">
        <f t="shared" ca="1" si="778"/>
        <v>-1.0933898145646E-3</v>
      </c>
      <c r="GG405" s="240">
        <f t="shared" ca="1" si="779"/>
        <v>-1.9354029595427001E-4</v>
      </c>
      <c r="GH405" s="240">
        <f t="shared" ca="1" si="780"/>
        <v>9.1092128665023846E-4</v>
      </c>
      <c r="GI405" s="240">
        <f t="shared" ca="1" si="781"/>
        <v>1.0523509400187933E-3</v>
      </c>
      <c r="GJ405" s="240">
        <f t="shared" ca="1" si="782"/>
        <v>8.1228311591022626E-5</v>
      </c>
      <c r="GK405" s="240">
        <f t="shared" ca="1" si="783"/>
        <v>-9.7576941797500663E-4</v>
      </c>
      <c r="GL405" s="240">
        <f t="shared" ca="1" si="784"/>
        <v>-1.0011773506470648E-3</v>
      </c>
      <c r="GM405" s="240">
        <f t="shared" ca="1" si="785"/>
        <v>3.1865945816758119E-5</v>
      </c>
      <c r="GN405" s="240">
        <f t="shared" ca="1" si="786"/>
        <v>1.0312203563948527E-3</v>
      </c>
      <c r="GO405" s="240">
        <f t="shared" ca="1" si="787"/>
        <v>9.4036187608939387E-4</v>
      </c>
      <c r="GP405" s="240">
        <f t="shared" ca="1" si="788"/>
        <v>-1.4465331674662555E-4</v>
      </c>
      <c r="GQ405" s="240">
        <f t="shared" ca="1" si="789"/>
        <v>-1.0767400790602274E-3</v>
      </c>
      <c r="GR405" s="240">
        <f t="shared" ca="1" si="790"/>
        <v>-8.7049020261089054E-4</v>
      </c>
      <c r="GS405" s="240">
        <f t="shared" ca="1" si="791"/>
        <v>2.5604759716067645E-4</v>
      </c>
      <c r="GT405" s="240">
        <f t="shared" ca="1" si="792"/>
        <v>1.1118902061582516E-3</v>
      </c>
      <c r="GU405" s="240">
        <f t="shared" ca="1" si="793"/>
        <v>7.9223523262289498E-4</v>
      </c>
      <c r="GV405" s="240">
        <f t="shared" ca="1" si="794"/>
        <v>-3.649759992442156E-4</v>
      </c>
      <c r="GW405" s="240">
        <f t="shared" ca="1" si="795"/>
        <v>-1.1363322227499572E-3</v>
      </c>
      <c r="GX405" s="240">
        <f t="shared" ca="1" si="796"/>
        <v>-7.0635060426490971E-4</v>
      </c>
      <c r="GY405" s="240">
        <f t="shared" ca="1" si="797"/>
        <v>4.7038948293885691E-4</v>
      </c>
      <c r="GZ405" s="240">
        <f t="shared" ca="1" si="798"/>
        <v>1.1498307388542008E-3</v>
      </c>
      <c r="HA405" s="240">
        <f t="shared" ca="1" si="799"/>
        <v>6.1366343345733553E-4</v>
      </c>
      <c r="HB405" s="240">
        <f t="shared" ca="1" si="800"/>
        <v>-5.7127285877174908E-4</v>
      </c>
      <c r="HC405" s="240">
        <f t="shared" ca="1" si="801"/>
        <v>-1.1522557563818589E-3</v>
      </c>
      <c r="HD405" s="240">
        <f t="shared" ca="1" si="802"/>
        <v>-5.1506634832301117E-4</v>
      </c>
      <c r="HE405" s="240">
        <f t="shared" ca="1" si="803"/>
        <v>6.6665456468515847E-4</v>
      </c>
      <c r="HF405" s="240">
        <f t="shared" ca="1" si="804"/>
        <v>1.1435839210884905E-3</v>
      </c>
      <c r="HG405" s="240">
        <f t="shared" ca="1" si="805"/>
        <v>4.1150889269042922E-4</v>
      </c>
      <c r="HH405" s="240">
        <f t="shared" ca="1" si="806"/>
        <v>-7.5561602271019459E-4</v>
      </c>
      <c r="HI405" s="240">
        <f t="shared" ca="1" si="807"/>
        <v>-1.1238987474884788E-3</v>
      </c>
      <c r="HJ405" s="240">
        <f t="shared" ca="1" si="808"/>
        <v>-3.039883814675953E-4</v>
      </c>
      <c r="HK405" s="240">
        <f t="shared" ca="1" si="809"/>
        <v>8.3730048537479658E-4</v>
      </c>
      <c r="HL405" s="240">
        <f t="shared" ca="1" si="810"/>
        <v>1.0933898145646017E-3</v>
      </c>
      <c r="HM405" s="240">
        <f t="shared" ca="1" si="811"/>
        <v>1.9354029595427551E-4</v>
      </c>
      <c r="HN405" s="240">
        <f t="shared" ca="1" si="812"/>
        <v>-9.1092128665023499E-4</v>
      </c>
      <c r="HO405" s="240">
        <f t="shared" ca="1" si="813"/>
        <v>-1.0523509400187957E-3</v>
      </c>
      <c r="HP405" s="240">
        <f t="shared" ca="1" si="814"/>
        <v>-8.1228311591028264E-5</v>
      </c>
      <c r="HQ405" s="240">
        <f t="shared" ca="1" si="815"/>
        <v>9.757694179750036E-4</v>
      </c>
      <c r="HR405" s="240">
        <f t="shared" ca="1" si="816"/>
        <v>1.0011773506470678E-3</v>
      </c>
      <c r="HS405" s="240">
        <f t="shared" ca="1" si="817"/>
        <v>-3.1865945816752454E-5</v>
      </c>
      <c r="HT405" s="240">
        <f t="shared" ca="1" si="818"/>
        <v>-1.0312203563948503E-3</v>
      </c>
      <c r="HU405" s="240">
        <f t="shared" ca="1" si="819"/>
        <v>-9.4036187608939734E-4</v>
      </c>
      <c r="HV405" s="240">
        <f t="shared" ca="1" si="820"/>
        <v>1.4465331674661997E-4</v>
      </c>
      <c r="HW405" s="240">
        <f t="shared" ca="1" si="821"/>
        <v>1.0767400790602255E-3</v>
      </c>
      <c r="HX405" s="240">
        <f t="shared" ca="1" si="822"/>
        <v>8.7049020261089434E-4</v>
      </c>
      <c r="HY405" s="240">
        <f t="shared" ca="1" si="823"/>
        <v>-2.5604759716067098E-4</v>
      </c>
      <c r="HZ405" s="240">
        <f t="shared" ca="1" si="824"/>
        <v>-1.1118902061582501E-3</v>
      </c>
      <c r="IA405" s="240">
        <f t="shared" ca="1" si="825"/>
        <v>-7.922352326228991E-4</v>
      </c>
      <c r="IB405" s="240">
        <f t="shared" ca="1" si="826"/>
        <v>3.6497599924421029E-4</v>
      </c>
      <c r="IC405" s="240">
        <f t="shared" ca="1" si="827"/>
        <v>1.1363322227499564E-3</v>
      </c>
      <c r="ID405" s="240">
        <f t="shared" ca="1" si="828"/>
        <v>7.0635060426491427E-4</v>
      </c>
      <c r="IE405" s="240">
        <f t="shared" ca="1" si="829"/>
        <v>-1.1469755710671527E-3</v>
      </c>
      <c r="IF405" s="240">
        <f t="shared" ca="1" si="830"/>
        <v>-1.1498307388542002E-3</v>
      </c>
      <c r="IG405" s="240">
        <f t="shared" ca="1" si="831"/>
        <v>-6.136634334573403E-4</v>
      </c>
      <c r="IH405" s="240">
        <f t="shared" ca="1" si="832"/>
        <v>5.712728587717442E-4</v>
      </c>
      <c r="II405" s="240">
        <f t="shared" ca="1" si="833"/>
        <v>1.1522557563818591E-3</v>
      </c>
      <c r="IJ405" s="240">
        <f t="shared" ca="1" si="834"/>
        <v>5.1506634832301605E-4</v>
      </c>
      <c r="IK405" s="240">
        <f t="shared" ca="1" si="835"/>
        <v>-6.6665456468515392E-4</v>
      </c>
      <c r="IL405" s="240">
        <f t="shared" ca="1" si="836"/>
        <v>-1.1435839210884914E-3</v>
      </c>
      <c r="IM405" s="240">
        <f t="shared" ca="1" si="837"/>
        <v>-4.1150889269043448E-4</v>
      </c>
      <c r="IN405" s="240">
        <f t="shared" ca="1" si="838"/>
        <v>7.5561602271019025E-4</v>
      </c>
      <c r="IO405" s="240">
        <f t="shared" ca="1" si="839"/>
        <v>1.1238987474884799E-3</v>
      </c>
      <c r="IP405" s="240">
        <f t="shared" ca="1" si="840"/>
        <v>3.0398838146760077E-4</v>
      </c>
      <c r="IQ405" s="240">
        <f t="shared" ca="1" si="841"/>
        <v>-8.3730048537479279E-4</v>
      </c>
      <c r="IR405" s="240">
        <f t="shared" ca="1" si="842"/>
        <v>-1.0933898145646034E-3</v>
      </c>
      <c r="IS405" s="240">
        <f t="shared" ca="1" si="843"/>
        <v>-1.935402959542811E-4</v>
      </c>
      <c r="IT405" s="240">
        <f t="shared" ca="1" si="844"/>
        <v>9.1092128665023163E-4</v>
      </c>
      <c r="IU405" s="240">
        <f t="shared" ca="1" si="845"/>
        <v>1.0523509400187979E-3</v>
      </c>
      <c r="IV405" s="240">
        <f t="shared" ca="1" si="846"/>
        <v>8.1228311591033956E-5</v>
      </c>
      <c r="IW405" s="240">
        <f t="shared" ca="1" si="847"/>
        <v>-9.7576941797500056E-4</v>
      </c>
      <c r="IX405" s="240">
        <f t="shared" ca="1" si="848"/>
        <v>-1.0011773506470706E-3</v>
      </c>
      <c r="IY405" s="240">
        <f t="shared" ca="1" si="849"/>
        <v>3.1865945816746802E-5</v>
      </c>
      <c r="IZ405" s="240">
        <f t="shared" ca="1" si="850"/>
        <v>1.0312203563948477E-3</v>
      </c>
      <c r="JA405" s="240">
        <f t="shared" ca="1" si="851"/>
        <v>9.4036187608940059E-4</v>
      </c>
      <c r="JB405" s="240">
        <f t="shared" ca="1" si="852"/>
        <v>-1.4465331674661436E-4</v>
      </c>
    </row>
    <row r="406" spans="2:262">
      <c r="B406" s="248">
        <v>45</v>
      </c>
      <c r="C406" s="247">
        <f t="shared" si="853"/>
        <v>8.7890625000000046E-4</v>
      </c>
      <c r="D406" s="244">
        <f t="shared" ca="1" si="597"/>
        <v>80.136702459138618</v>
      </c>
      <c r="E406" s="243">
        <f ca="1">AY361</f>
        <v>0.13670245913861911</v>
      </c>
      <c r="F406" s="242">
        <v>45</v>
      </c>
      <c r="G406" s="240">
        <f t="shared" ca="1" si="854"/>
        <v>1.8897271214414317E-3</v>
      </c>
      <c r="H406" s="240">
        <f t="shared" ca="1" si="598"/>
        <v>1.439032990584811E-3</v>
      </c>
      <c r="I406" s="240">
        <f t="shared" ca="1" si="599"/>
        <v>-5.9571604881406871E-4</v>
      </c>
      <c r="J406" s="240">
        <f t="shared" ca="1" si="600"/>
        <v>-1.9747143601925744E-3</v>
      </c>
      <c r="K406" s="240">
        <f t="shared" ca="1" si="601"/>
        <v>-1.1799918495343906E-3</v>
      </c>
      <c r="L406" s="240">
        <f t="shared" ca="1" si="602"/>
        <v>9.1363895129106386E-4</v>
      </c>
      <c r="M406" s="240">
        <f t="shared" ca="1" si="603"/>
        <v>2.0015566969628206E-3</v>
      </c>
      <c r="N406" s="240">
        <f t="shared" ca="1" si="604"/>
        <v>8.8620618451000944E-4</v>
      </c>
      <c r="O406" s="240">
        <f t="shared" ca="1" si="605"/>
        <v>-1.2046600150314596E-3</v>
      </c>
      <c r="P406" s="240">
        <f t="shared" ca="1" si="606"/>
        <v>-1.9694637667900744E-3</v>
      </c>
      <c r="Q406" s="240">
        <f t="shared" ca="1" si="607"/>
        <v>-5.6632643075465181E-4</v>
      </c>
      <c r="R406" s="240">
        <f t="shared" ca="1" si="608"/>
        <v>1.4602102076897822E-3</v>
      </c>
      <c r="S406" s="240">
        <f t="shared" ca="1" si="609"/>
        <v>1.8793805368639159E-3</v>
      </c>
      <c r="T406" s="240">
        <f t="shared" ca="1" si="610"/>
        <v>2.2977135652296521E-4</v>
      </c>
      <c r="U406" s="241">
        <f t="shared" ca="1" si="611"/>
        <v>-1.67276492661825E-3</v>
      </c>
      <c r="V406" s="240">
        <f t="shared" ca="1" si="612"/>
        <v>-1.7339594822358088E-3</v>
      </c>
      <c r="W406" s="240">
        <f t="shared" ca="1" si="613"/>
        <v>1.1354926986773618E-4</v>
      </c>
      <c r="X406" s="240">
        <f t="shared" ca="1" si="614"/>
        <v>1.8360655586488969E-3</v>
      </c>
      <c r="Y406" s="240">
        <f t="shared" ca="1" si="615"/>
        <v>1.5374824844465776E-3</v>
      </c>
      <c r="Z406" s="240">
        <f t="shared" ca="1" si="616"/>
        <v>-4.5352647034350632E-4</v>
      </c>
      <c r="AA406" s="240">
        <f t="shared" ca="1" si="617"/>
        <v>-1.945303763175989E-3</v>
      </c>
      <c r="AB406" s="240">
        <f t="shared" ca="1" si="618"/>
        <v>-1.2957347527438234E-3</v>
      </c>
      <c r="AC406" s="240">
        <f t="shared" ca="1" si="619"/>
        <v>7.8014971305431975E-4</v>
      </c>
      <c r="AD406" s="240">
        <f t="shared" ca="1" si="620"/>
        <v>1.9972630523758506E-3</v>
      </c>
      <c r="AE406" s="240">
        <f t="shared" ca="1" si="621"/>
        <v>1.0158344802431263E-3</v>
      </c>
      <c r="AF406" s="240">
        <f t="shared" ca="1" si="622"/>
        <v>-1.0838016696336319E-3</v>
      </c>
      <c r="AG406" s="240">
        <f t="shared" ca="1" si="623"/>
        <v>-1.9904134997748486E-3</v>
      </c>
      <c r="AH406" s="240">
        <f t="shared" ca="1" si="624"/>
        <v>-7.0602325075886274E-4</v>
      </c>
      <c r="AI406" s="240">
        <f t="shared" ca="1" si="625"/>
        <v>1.3555413946933262E-3</v>
      </c>
      <c r="AJ406" s="240">
        <f t="shared" ca="1" si="626"/>
        <v>1.9249567884987162E-3</v>
      </c>
      <c r="AK406" s="240">
        <f t="shared" ca="1" si="627"/>
        <v>3.7542336771581743E-4</v>
      </c>
      <c r="AL406" s="240">
        <f t="shared" ca="1" si="628"/>
        <v>-1.5873675894144835E-3</v>
      </c>
      <c r="AM406" s="240">
        <f t="shared" ca="1" si="629"/>
        <v>-1.8028202727703576E-3</v>
      </c>
      <c r="AN406" s="240">
        <f t="shared" ca="1" si="630"/>
        <v>-3.3769250522645118E-5</v>
      </c>
      <c r="AO406" s="240">
        <f t="shared" ca="1" si="631"/>
        <v>1.7724541975125121E-3</v>
      </c>
      <c r="AP406" s="240">
        <f t="shared" ca="1" si="632"/>
        <v>1.6276002275136159E-3</v>
      </c>
      <c r="AQ406" s="240">
        <f t="shared" ca="1" si="633"/>
        <v>-3.0887919263543096E-4</v>
      </c>
      <c r="AR406" s="240">
        <f t="shared" ca="1" si="634"/>
        <v>-1.905351396520538E-3</v>
      </c>
      <c r="AS406" s="240">
        <f t="shared" ca="1" si="635"/>
        <v>-1.4044559570622823E-3</v>
      </c>
      <c r="AT406" s="240">
        <f t="shared" ca="1" si="636"/>
        <v>6.4243277592831907E-4</v>
      </c>
      <c r="AU406" s="240">
        <f t="shared" ca="1" si="637"/>
        <v>1.9821460662599521E-3</v>
      </c>
      <c r="AV406" s="240">
        <f t="shared" ca="1" si="638"/>
        <v>1.1399578809132423E-3</v>
      </c>
      <c r="AW406" s="240">
        <f t="shared" ca="1" si="639"/>
        <v>-9.5707010908464352E-4</v>
      </c>
      <c r="AX406" s="240">
        <f t="shared" ca="1" si="640"/>
        <v>-2.0005770095497021E-3</v>
      </c>
      <c r="AY406" s="240">
        <f t="shared" ca="1" si="641"/>
        <v>-8.418940695955041E-4</v>
      </c>
      <c r="AZ406" s="240">
        <f t="shared" ca="1" si="642"/>
        <v>1.2435267854313695E-3</v>
      </c>
      <c r="BA406" s="240">
        <f t="shared" ca="1" si="643"/>
        <v>1.9601015325133452E-3</v>
      </c>
      <c r="BB406" s="240">
        <f t="shared" ca="1" si="644"/>
        <v>5.190409271513363E-4</v>
      </c>
      <c r="BC406" s="240">
        <f t="shared" ca="1" si="645"/>
        <v>-1.4933681697099936E-3</v>
      </c>
      <c r="BD406" s="240">
        <f t="shared" ca="1" si="646"/>
        <v>-1.8619114240456965E-3</v>
      </c>
      <c r="BE406" s="240">
        <f t="shared" ca="1" si="647"/>
        <v>-1.8090477241858782E-4</v>
      </c>
      <c r="BF406" s="240">
        <f t="shared" ca="1" si="648"/>
        <v>1.699237753509732E-3</v>
      </c>
      <c r="BG406" s="240">
        <f t="shared" ca="1" si="649"/>
        <v>1.7088978639282148E-3</v>
      </c>
      <c r="BH406" s="240">
        <f t="shared" ca="1" si="650"/>
        <v>-1.6255807182036182E-4</v>
      </c>
      <c r="BI406" s="240">
        <f t="shared" ca="1" si="651"/>
        <v>-1.8550737655627053E-3</v>
      </c>
      <c r="BJ406" s="240">
        <f t="shared" ca="1" si="652"/>
        <v>-1.5055662928636819E-3</v>
      </c>
      <c r="BK406" s="240">
        <f t="shared" ca="1" si="653"/>
        <v>5.0123443992750429E-4</v>
      </c>
      <c r="BL406" s="240">
        <f t="shared" ca="1" si="654"/>
        <v>1.956287658872664E-3</v>
      </c>
      <c r="BM406" s="240">
        <f t="shared" ca="1" si="655"/>
        <v>1.2579037510577586E-3</v>
      </c>
      <c r="BN406" s="240">
        <f t="shared" ca="1" si="656"/>
        <v>-8.2515210269147664E-4</v>
      </c>
      <c r="BO406" s="240">
        <f t="shared" ca="1" si="657"/>
        <v>-1.9998992191745738E-3</v>
      </c>
      <c r="BP406" s="240">
        <f t="shared" ca="1" si="658"/>
        <v>-9.7320259152511865E-4</v>
      </c>
      <c r="BQ406" s="240">
        <f t="shared" ca="1" si="659"/>
        <v>1.1247733967767416E-3</v>
      </c>
      <c r="BR406" s="240">
        <f t="shared" ca="1" si="660"/>
        <v>1.9846243164949526E-3</v>
      </c>
      <c r="BS406" s="240">
        <f t="shared" ca="1" si="661"/>
        <v>6.5984575883157044E-4</v>
      </c>
      <c r="BT406" s="240">
        <f t="shared" ca="1" si="662"/>
        <v>-1.3912760585045247E-3</v>
      </c>
      <c r="BU406" s="240">
        <f t="shared" ca="1" si="663"/>
        <v>-1.910912715993252E-3</v>
      </c>
      <c r="BV406" s="240">
        <f t="shared" ca="1" si="664"/>
        <v>-3.2705995567873075E-4</v>
      </c>
      <c r="BW406" s="240">
        <f t="shared" ca="1" si="665"/>
        <v>1.6168129928942718E-3</v>
      </c>
      <c r="BX406" s="240">
        <f t="shared" ca="1" si="666"/>
        <v>1.780934834754799E-3</v>
      </c>
      <c r="BY406" s="240">
        <f t="shared" ca="1" si="667"/>
        <v>-1.5356034729655112E-5</v>
      </c>
      <c r="BZ406" s="240">
        <f t="shared" ca="1" si="668"/>
        <v>-1.7947433291408438E-3</v>
      </c>
      <c r="CA406" s="240">
        <f t="shared" ca="1" si="669"/>
        <v>-1.5985178344778543E-3</v>
      </c>
      <c r="CB406" s="240">
        <f t="shared" ca="1" si="670"/>
        <v>3.5731987106845731E-4</v>
      </c>
      <c r="CC406" s="240">
        <f t="shared" ca="1" si="671"/>
        <v>1.9198279591640562E-3</v>
      </c>
      <c r="CD406" s="240">
        <f t="shared" ca="1" si="672"/>
        <v>1.3690329317872165E-3</v>
      </c>
      <c r="CE406" s="240">
        <f t="shared" ca="1" si="673"/>
        <v>-6.8876252556047263E-4</v>
      </c>
      <c r="CF406" s="240">
        <f t="shared" ca="1" si="674"/>
        <v>-1.9883838016542315E-3</v>
      </c>
      <c r="CG406" s="240">
        <f t="shared" ca="1" si="675"/>
        <v>-1.0992372442904239E-3</v>
      </c>
      <c r="CH406" s="240">
        <f t="shared" ca="1" si="676"/>
        <v>9.9992476363166692E-4</v>
      </c>
      <c r="CI406" s="240">
        <f t="shared" ca="1" si="677"/>
        <v>1.9983922493524236E-3</v>
      </c>
      <c r="CJ406" s="240">
        <f t="shared" ca="1" si="678"/>
        <v>7.9707482917393106E-4</v>
      </c>
      <c r="CK406" s="240">
        <f t="shared" ca="1" si="679"/>
        <v>-1.2816445017942079E-3</v>
      </c>
      <c r="CL406" s="240">
        <f t="shared" ca="1" si="680"/>
        <v>-1.9495586063663446E-3</v>
      </c>
      <c r="CM406" s="240">
        <f t="shared" ca="1" si="681"/>
        <v>-4.7144277270171932E-4</v>
      </c>
      <c r="CN406" s="240">
        <f t="shared" ca="1" si="682"/>
        <v>1.5256265825854042E-3</v>
      </c>
      <c r="CO406" s="240">
        <f t="shared" ca="1" si="683"/>
        <v>1.8433207654069868E-3</v>
      </c>
      <c r="CP406" s="240">
        <f t="shared" ca="1" si="684"/>
        <v>1.319292180437529E-4</v>
      </c>
      <c r="CQ406" s="240">
        <f t="shared" ca="1" si="685"/>
        <v>-1.7246870231170991E-3</v>
      </c>
      <c r="CR406" s="240">
        <f t="shared" ca="1" si="686"/>
        <v>-1.6828068694471937E-3</v>
      </c>
      <c r="CS406" s="240">
        <f t="shared" ca="1" si="687"/>
        <v>2.1146895486896065E-4</v>
      </c>
      <c r="CT406" s="240">
        <f t="shared" ca="1" si="688"/>
        <v>1.8729645454058151E-3</v>
      </c>
      <c r="CU406" s="240">
        <f t="shared" ca="1" si="689"/>
        <v>1.4727432044427196E-3</v>
      </c>
      <c r="CV406" s="240">
        <f t="shared" ca="1" si="690"/>
        <v>-5.4864048462726668E-4</v>
      </c>
      <c r="CW406" s="240">
        <f t="shared" ca="1" si="691"/>
        <v>-1.9660931600339435E-3</v>
      </c>
      <c r="CX406" s="240">
        <f t="shared" ca="1" si="692"/>
        <v>-1.2193150351881021E-3</v>
      </c>
      <c r="CY406" s="240">
        <f t="shared" ca="1" si="693"/>
        <v>8.696574515563712E-4</v>
      </c>
      <c r="CZ406" s="240">
        <f t="shared" ca="1" si="694"/>
        <v>2.0013307214647143E-3</v>
      </c>
      <c r="DA406" s="240">
        <f t="shared" ca="1" si="695"/>
        <v>9.299844819563466E-4</v>
      </c>
      <c r="DB406" s="240">
        <f t="shared" ca="1" si="696"/>
        <v>-1.1650676024836312E-3</v>
      </c>
      <c r="DC406" s="240">
        <f t="shared" ca="1" si="697"/>
        <v>-1.9776396697366817E-3</v>
      </c>
      <c r="DD406" s="240">
        <f t="shared" ca="1" si="698"/>
        <v>-6.1327080049240041E-4</v>
      </c>
      <c r="DE406" s="240">
        <f t="shared" ca="1" si="699"/>
        <v>1.4261726696412225E-3</v>
      </c>
      <c r="DF406" s="240">
        <f t="shared" ca="1" si="700"/>
        <v>1.8957175811212942E-3</v>
      </c>
      <c r="DG406" s="240">
        <f t="shared" ca="1" si="701"/>
        <v>2.7849953495388862E-4</v>
      </c>
      <c r="DH406" s="240">
        <f t="shared" ca="1" si="702"/>
        <v>-1.6452844886836807E-3</v>
      </c>
      <c r="DI406" s="240">
        <f t="shared" ca="1" si="703"/>
        <v>-1.7579766281882198E-3</v>
      </c>
      <c r="DJ406" s="240">
        <f t="shared" ca="1" si="704"/>
        <v>6.4472070080804809E-5</v>
      </c>
      <c r="DK406" s="240">
        <f t="shared" ca="1" si="705"/>
        <v>1.8159513744974644E-3</v>
      </c>
      <c r="DL406" s="240">
        <f t="shared" ca="1" si="706"/>
        <v>1.5684725540710185E-3</v>
      </c>
      <c r="DM406" s="240">
        <f t="shared" ca="1" si="707"/>
        <v>-4.0554531337221652E-4</v>
      </c>
      <c r="DN406" s="240">
        <f t="shared" ca="1" si="708"/>
        <v>-1.9331480892319692E-3</v>
      </c>
      <c r="DO406" s="240">
        <f t="shared" ca="1" si="709"/>
        <v>-1.3327852522654706E-3</v>
      </c>
      <c r="DP406" s="240">
        <f t="shared" ca="1" si="710"/>
        <v>7.3467739040169154E-4</v>
      </c>
      <c r="DQ406" s="240">
        <f t="shared" ca="1" si="711"/>
        <v>1.9934238089968507E-3</v>
      </c>
      <c r="DR406" s="240">
        <f t="shared" ca="1" si="712"/>
        <v>1.0578544682547492E-3</v>
      </c>
      <c r="DS406" s="240">
        <f t="shared" ca="1" si="713"/>
        <v>-1.042177100890662E-3</v>
      </c>
      <c r="DT406" s="240">
        <f t="shared" ca="1" si="714"/>
        <v>-1.9950037323888336E-3</v>
      </c>
      <c r="DU406" s="240">
        <f t="shared" ca="1" si="715"/>
        <v>-7.5177546067982425E-4</v>
      </c>
      <c r="DV406" s="240">
        <f t="shared" ca="1" si="716"/>
        <v>1.3189902034329401E-3</v>
      </c>
      <c r="DW406" s="240">
        <f t="shared" ca="1" si="717"/>
        <v>1.9378413390135681E-3</v>
      </c>
      <c r="DX406" s="240">
        <f t="shared" ca="1" si="718"/>
        <v>4.2356063875415213E-4</v>
      </c>
      <c r="DY406" s="240">
        <f t="shared" ca="1" si="719"/>
        <v>-1.556966015054327E-3</v>
      </c>
      <c r="DZ406" s="240">
        <f t="shared" ca="1" si="720"/>
        <v>-1.8236197592654054E-3</v>
      </c>
      <c r="EA406" s="240">
        <f t="shared" ca="1" si="721"/>
        <v>-8.2874194441119543E-5</v>
      </c>
      <c r="EB406" s="240">
        <f t="shared" ca="1" si="722"/>
        <v>1.7490974057519277E-3</v>
      </c>
      <c r="EC406" s="240">
        <f t="shared" ca="1" si="723"/>
        <v>1.6557022150322188E-3</v>
      </c>
      <c r="ED406" s="240">
        <f t="shared" ca="1" si="724"/>
        <v>-2.6025245692649408E-4</v>
      </c>
      <c r="EE406" s="240">
        <f t="shared" ca="1" si="725"/>
        <v>-1.8897271214414228E-3</v>
      </c>
      <c r="EF406" s="240">
        <f t="shared" ca="1" si="726"/>
        <v>-1.4390329905848069E-3</v>
      </c>
      <c r="EG406" s="240">
        <f t="shared" ca="1" si="727"/>
        <v>5.9571604881405126E-4</v>
      </c>
      <c r="EH406" s="240">
        <f t="shared" ca="1" si="728"/>
        <v>1.974714360192577E-3</v>
      </c>
      <c r="EI406" s="240">
        <f t="shared" ca="1" si="729"/>
        <v>1.1799918495343964E-3</v>
      </c>
      <c r="EJ406" s="240">
        <f t="shared" ca="1" si="730"/>
        <v>-9.1363895129103513E-4</v>
      </c>
      <c r="EK406" s="240">
        <f t="shared" ca="1" si="731"/>
        <v>-2.0015566969628206E-3</v>
      </c>
      <c r="EL406" s="240">
        <f t="shared" ca="1" si="732"/>
        <v>-8.8620618451002895E-4</v>
      </c>
      <c r="EM406" s="240">
        <f t="shared" ca="1" si="733"/>
        <v>1.2046600150314678E-3</v>
      </c>
      <c r="EN406" s="240">
        <f t="shared" ca="1" si="734"/>
        <v>1.9694637667900766E-3</v>
      </c>
      <c r="EO406" s="240">
        <f t="shared" ca="1" si="735"/>
        <v>5.6632643075463186E-4</v>
      </c>
      <c r="EP406" s="240">
        <f t="shared" ca="1" si="736"/>
        <v>-1.4602102076897794E-3</v>
      </c>
      <c r="EQ406" s="240">
        <f t="shared" ca="1" si="737"/>
        <v>-1.8793805368639248E-3</v>
      </c>
      <c r="ER406" s="240">
        <f t="shared" ca="1" si="738"/>
        <v>-2.2977135652295854E-4</v>
      </c>
      <c r="ES406" s="240">
        <f t="shared" ca="1" si="739"/>
        <v>1.67276492661824E-3</v>
      </c>
      <c r="ET406" s="240">
        <f t="shared" ca="1" si="740"/>
        <v>1.7339594822358001E-3</v>
      </c>
      <c r="EU406" s="240">
        <f t="shared" ca="1" si="741"/>
        <v>-1.1354926986773228E-4</v>
      </c>
      <c r="EV406" s="240">
        <f t="shared" ca="1" si="742"/>
        <v>-1.8360655586488841E-3</v>
      </c>
      <c r="EW406" s="240">
        <f t="shared" ca="1" si="743"/>
        <v>-1.5374824844465757E-3</v>
      </c>
      <c r="EX406" s="240">
        <f t="shared" ca="1" si="744"/>
        <v>4.5352647034348865E-4</v>
      </c>
      <c r="EY406" s="240">
        <f t="shared" ca="1" si="745"/>
        <v>1.9453037631759914E-3</v>
      </c>
      <c r="EZ406" s="240">
        <f t="shared" ca="1" si="746"/>
        <v>1.2957347527438321E-3</v>
      </c>
      <c r="FA406" s="240">
        <f t="shared" ca="1" si="747"/>
        <v>-7.8014971305434219E-4</v>
      </c>
      <c r="FB406" s="240">
        <f t="shared" ca="1" si="748"/>
        <v>-1.9972630523758502E-3</v>
      </c>
      <c r="FC406" s="240">
        <f t="shared" ca="1" si="749"/>
        <v>-1.0158344802431482E-3</v>
      </c>
      <c r="FD406" s="240">
        <f t="shared" ca="1" si="750"/>
        <v>1.0838016696336405E-3</v>
      </c>
      <c r="FE406" s="240">
        <f t="shared" ca="1" si="751"/>
        <v>1.9904134997748494E-3</v>
      </c>
      <c r="FF406" s="240">
        <f t="shared" ca="1" si="752"/>
        <v>7.0602325075884637E-4</v>
      </c>
      <c r="FG406" s="240">
        <f t="shared" ca="1" si="753"/>
        <v>-1.3555413946933234E-3</v>
      </c>
      <c r="FH406" s="240">
        <f t="shared" ca="1" si="754"/>
        <v>-1.9249567884987251E-3</v>
      </c>
      <c r="FI406" s="240">
        <f t="shared" ca="1" si="755"/>
        <v>-3.754233677158074E-4</v>
      </c>
      <c r="FJ406" s="240">
        <f t="shared" ca="1" si="756"/>
        <v>1.5873675894144726E-3</v>
      </c>
      <c r="FK406" s="240">
        <f t="shared" ca="1" si="757"/>
        <v>1.8028202727703533E-3</v>
      </c>
      <c r="FL406" s="240">
        <f t="shared" ca="1" si="758"/>
        <v>3.3769250522649021E-5</v>
      </c>
      <c r="FM406" s="240">
        <f t="shared" ca="1" si="759"/>
        <v>-1.7724541975124972E-3</v>
      </c>
      <c r="FN406" s="240">
        <f t="shared" ca="1" si="760"/>
        <v>-1.6276002275136181E-3</v>
      </c>
      <c r="FO406" s="240">
        <f t="shared" ca="1" si="761"/>
        <v>3.0887919263541301E-4</v>
      </c>
      <c r="FP406" s="240">
        <f t="shared" ca="1" si="762"/>
        <v>1.905351396520541E-3</v>
      </c>
      <c r="FQ406" s="240">
        <f t="shared" ca="1" si="763"/>
        <v>1.4044559570622948E-3</v>
      </c>
      <c r="FR406" s="240">
        <f t="shared" ca="1" si="764"/>
        <v>-6.4243277592834238E-4</v>
      </c>
      <c r="FS406" s="240">
        <f t="shared" ca="1" si="765"/>
        <v>-1.9821460662599521E-3</v>
      </c>
      <c r="FT406" s="240">
        <f t="shared" ca="1" si="766"/>
        <v>-1.139957880913269E-3</v>
      </c>
      <c r="FU406" s="240">
        <f t="shared" ca="1" si="767"/>
        <v>9.5707010908465252E-4</v>
      </c>
      <c r="FV406" s="240">
        <f t="shared" ca="1" si="768"/>
        <v>2.000577009549703E-3</v>
      </c>
      <c r="FW406" s="240">
        <f t="shared" ca="1" si="769"/>
        <v>8.4189406959549466E-4</v>
      </c>
      <c r="FX406" s="240">
        <f t="shared" ca="1" si="770"/>
        <v>-1.2435267854313664E-3</v>
      </c>
      <c r="FY406" s="240">
        <f t="shared" ca="1" si="771"/>
        <v>-1.9601015325133517E-3</v>
      </c>
      <c r="FZ406" s="240">
        <f t="shared" ca="1" si="772"/>
        <v>-5.190409271513402E-4</v>
      </c>
      <c r="GA406" s="240">
        <f t="shared" ca="1" si="773"/>
        <v>1.4933681697099814E-3</v>
      </c>
      <c r="GB406" s="240">
        <f t="shared" ca="1" si="774"/>
        <v>1.8619114240456926E-3</v>
      </c>
      <c r="GC406" s="240">
        <f t="shared" ca="1" si="775"/>
        <v>1.8090477241859167E-4</v>
      </c>
      <c r="GD406" s="240">
        <f t="shared" ca="1" si="776"/>
        <v>-1.6992377535097448E-3</v>
      </c>
      <c r="GE406" s="240">
        <f t="shared" ca="1" si="777"/>
        <v>-1.708897863928217E-3</v>
      </c>
      <c r="GF406" s="240">
        <f t="shared" ca="1" si="778"/>
        <v>1.6255807182034371E-4</v>
      </c>
      <c r="GG406" s="240">
        <f t="shared" ca="1" si="779"/>
        <v>1.8550737655627094E-3</v>
      </c>
      <c r="GH406" s="240">
        <f t="shared" ca="1" si="780"/>
        <v>1.5055662928636941E-3</v>
      </c>
      <c r="GI406" s="240">
        <f t="shared" ca="1" si="781"/>
        <v>-5.0123443992752803E-4</v>
      </c>
      <c r="GJ406" s="240">
        <f t="shared" ca="1" si="782"/>
        <v>-1.9562876588726632E-3</v>
      </c>
      <c r="GK406" s="240">
        <f t="shared" ca="1" si="783"/>
        <v>-1.257903751057784E-3</v>
      </c>
      <c r="GL406" s="240">
        <f t="shared" ca="1" si="784"/>
        <v>8.2515210269147328E-4</v>
      </c>
      <c r="GM406" s="240">
        <f t="shared" ca="1" si="785"/>
        <v>1.9998992191745724E-3</v>
      </c>
      <c r="GN406" s="240">
        <f t="shared" ca="1" si="786"/>
        <v>9.7320259152509729E-4</v>
      </c>
      <c r="GO406" s="240">
        <f t="shared" ca="1" si="787"/>
        <v>-1.1247733967767386E-3</v>
      </c>
      <c r="GP406" s="240">
        <f t="shared" ca="1" si="788"/>
        <v>-1.9846243164949491E-3</v>
      </c>
      <c r="GQ406" s="240">
        <f t="shared" ca="1" si="789"/>
        <v>-6.5984575883157402E-4</v>
      </c>
      <c r="GR406" s="240">
        <f t="shared" ca="1" si="790"/>
        <v>1.3912760585045015E-3</v>
      </c>
      <c r="GS406" s="240">
        <f t="shared" ca="1" si="791"/>
        <v>1.910912715993245E-3</v>
      </c>
      <c r="GT406" s="240">
        <f t="shared" ca="1" si="792"/>
        <v>3.2705995567873459E-4</v>
      </c>
      <c r="GU406" s="240">
        <f t="shared" ca="1" si="793"/>
        <v>-1.6168129928942861E-3</v>
      </c>
      <c r="GV406" s="240">
        <f t="shared" ca="1" si="794"/>
        <v>-1.7809348347548007E-3</v>
      </c>
      <c r="GW406" s="240">
        <f t="shared" ca="1" si="795"/>
        <v>1.5356034729622722E-5</v>
      </c>
      <c r="GX406" s="240">
        <f t="shared" ca="1" si="796"/>
        <v>1.7947433291408421E-3</v>
      </c>
      <c r="GY406" s="240">
        <f t="shared" ca="1" si="797"/>
        <v>1.5985178344778569E-3</v>
      </c>
      <c r="GZ406" s="240">
        <f t="shared" ca="1" si="798"/>
        <v>-3.5731987106848144E-4</v>
      </c>
      <c r="HA406" s="240">
        <f t="shared" ca="1" si="799"/>
        <v>-1.9198279591640551E-3</v>
      </c>
      <c r="HB406" s="240">
        <f t="shared" ca="1" si="800"/>
        <v>-1.3690329317872403E-3</v>
      </c>
      <c r="HC406" s="240">
        <f t="shared" ca="1" si="801"/>
        <v>6.8876252556046894E-4</v>
      </c>
      <c r="HD406" s="240">
        <f t="shared" ca="1" si="802"/>
        <v>1.9883838016542281E-3</v>
      </c>
      <c r="HE406" s="240">
        <f t="shared" ca="1" si="803"/>
        <v>1.0992372442904035E-3</v>
      </c>
      <c r="HF406" s="240">
        <f t="shared" ca="1" si="804"/>
        <v>-9.9992476363166367E-4</v>
      </c>
      <c r="HG406" s="240">
        <f t="shared" ca="1" si="805"/>
        <v>-1.9983922493524223E-3</v>
      </c>
      <c r="HH406" s="240">
        <f t="shared" ca="1" si="806"/>
        <v>-7.9707482917393453E-4</v>
      </c>
      <c r="HI406" s="240">
        <f t="shared" ca="1" si="807"/>
        <v>1.2816445017941832E-3</v>
      </c>
      <c r="HJ406" s="240">
        <f t="shared" ca="1" si="808"/>
        <v>1.9495586063663457E-3</v>
      </c>
      <c r="HK406" s="240">
        <f t="shared" ca="1" si="809"/>
        <v>4.7144277270172322E-4</v>
      </c>
      <c r="HL406" s="240">
        <f t="shared" ca="1" si="810"/>
        <v>-1.5256265825854202E-3</v>
      </c>
      <c r="HM406" s="240">
        <f t="shared" ca="1" si="811"/>
        <v>-1.8433207654069885E-3</v>
      </c>
      <c r="HN406" s="240">
        <f t="shared" ca="1" si="812"/>
        <v>-1.3192921804378515E-4</v>
      </c>
      <c r="HO406" s="240">
        <f t="shared" ca="1" si="813"/>
        <v>1.7246870231170971E-3</v>
      </c>
      <c r="HP406" s="240">
        <f t="shared" ca="1" si="814"/>
        <v>1.6828068694472111E-3</v>
      </c>
      <c r="HQ406" s="240">
        <f t="shared" ca="1" si="815"/>
        <v>-2.1146895486898502E-4</v>
      </c>
      <c r="HR406" s="240">
        <f t="shared" ca="1" si="816"/>
        <v>-1.8729645454058136E-3</v>
      </c>
      <c r="HS406" s="240">
        <f t="shared" ca="1" si="817"/>
        <v>-1.4727432044427031E-3</v>
      </c>
      <c r="HT406" s="240">
        <f t="shared" ca="1" si="818"/>
        <v>5.4864048462726278E-4</v>
      </c>
      <c r="HU406" s="240">
        <f t="shared" ca="1" si="819"/>
        <v>1.9660931600339374E-3</v>
      </c>
      <c r="HV406" s="240">
        <f t="shared" ca="1" si="820"/>
        <v>1.2193150351881051E-3</v>
      </c>
      <c r="HW406" s="240">
        <f t="shared" ca="1" si="821"/>
        <v>-8.6965745155636763E-4</v>
      </c>
      <c r="HX406" s="240">
        <f t="shared" ca="1" si="822"/>
        <v>-2.0013307214647147E-3</v>
      </c>
      <c r="HY406" s="240">
        <f t="shared" ca="1" si="823"/>
        <v>-9.2998448195635007E-4</v>
      </c>
      <c r="HZ406" s="240">
        <f t="shared" ca="1" si="824"/>
        <v>1.1650676024836048E-3</v>
      </c>
      <c r="IA406" s="240">
        <f t="shared" ca="1" si="825"/>
        <v>1.9776396697366826E-3</v>
      </c>
      <c r="IB406" s="240">
        <f t="shared" ca="1" si="826"/>
        <v>6.1327080049240409E-4</v>
      </c>
      <c r="IC406" s="240">
        <f t="shared" ca="1" si="827"/>
        <v>-1.4261726696412399E-3</v>
      </c>
      <c r="ID406" s="240">
        <f t="shared" ca="1" si="828"/>
        <v>-1.8957175811212955E-3</v>
      </c>
      <c r="IE406" s="240">
        <f t="shared" ca="1" si="829"/>
        <v>2.1352818054523608E-3</v>
      </c>
      <c r="IF406" s="240">
        <f t="shared" ca="1" si="830"/>
        <v>1.645284488683646E-3</v>
      </c>
      <c r="IG406" s="240">
        <f t="shared" ca="1" si="831"/>
        <v>1.7579766281882352E-3</v>
      </c>
      <c r="IH406" s="240">
        <f t="shared" ca="1" si="832"/>
        <v>-6.4472070080829339E-5</v>
      </c>
      <c r="II406" s="240">
        <f t="shared" ca="1" si="833"/>
        <v>-1.815951374497487E-3</v>
      </c>
      <c r="IJ406" s="240">
        <f t="shared" ca="1" si="834"/>
        <v>-1.5684725540710382E-3</v>
      </c>
      <c r="IK406" s="240">
        <f t="shared" ca="1" si="835"/>
        <v>4.0554531337221272E-4</v>
      </c>
      <c r="IL406" s="240">
        <f t="shared" ca="1" si="836"/>
        <v>1.9331480892319755E-3</v>
      </c>
      <c r="IM406" s="240">
        <f t="shared" ca="1" si="837"/>
        <v>1.3327852522655159E-3</v>
      </c>
      <c r="IN406" s="240">
        <f t="shared" ca="1" si="838"/>
        <v>-7.3467739040168785E-4</v>
      </c>
      <c r="IO406" s="240">
        <f t="shared" ca="1" si="839"/>
        <v>-1.9934238089968533E-3</v>
      </c>
      <c r="IP406" s="240">
        <f t="shared" ca="1" si="840"/>
        <v>-1.0578544682547041E-3</v>
      </c>
      <c r="IQ406" s="240">
        <f t="shared" ca="1" si="841"/>
        <v>1.0421771008906587E-3</v>
      </c>
      <c r="IR406" s="240">
        <f t="shared" ca="1" si="842"/>
        <v>1.995003732388834E-3</v>
      </c>
      <c r="IS406" s="240">
        <f t="shared" ca="1" si="843"/>
        <v>7.5177546067977524E-4</v>
      </c>
      <c r="IT406" s="240">
        <f t="shared" ca="1" si="844"/>
        <v>-1.3189902034328944E-3</v>
      </c>
      <c r="IU406" s="240">
        <f t="shared" ca="1" si="845"/>
        <v>-1.937841339013569E-3</v>
      </c>
      <c r="IV406" s="240">
        <f t="shared" ca="1" si="846"/>
        <v>-4.2356063875415598E-4</v>
      </c>
      <c r="IW406" s="240">
        <f t="shared" ca="1" si="847"/>
        <v>1.5569660150542889E-3</v>
      </c>
      <c r="IX406" s="240">
        <f t="shared" ca="1" si="848"/>
        <v>1.8236197592654069E-3</v>
      </c>
      <c r="IY406" s="240">
        <f t="shared" ca="1" si="849"/>
        <v>8.2874194441123446E-5</v>
      </c>
      <c r="IZ406" s="240">
        <f t="shared" ca="1" si="850"/>
        <v>-1.7490974057519538E-3</v>
      </c>
      <c r="JA406" s="240">
        <f t="shared" ca="1" si="851"/>
        <v>-1.6557022150322531E-3</v>
      </c>
      <c r="JB406" s="240">
        <f t="shared" ca="1" si="852"/>
        <v>2.6025245692649018E-4</v>
      </c>
    </row>
    <row r="407" spans="2:262">
      <c r="B407" s="248">
        <v>46</v>
      </c>
      <c r="C407" s="247">
        <f t="shared" si="853"/>
        <v>8.9843750000000047E-4</v>
      </c>
      <c r="D407" s="244">
        <f t="shared" ca="1" si="597"/>
        <v>80.131127528566097</v>
      </c>
      <c r="E407" s="243">
        <f ca="1">AZ361</f>
        <v>0.13112752856609736</v>
      </c>
      <c r="F407" s="242">
        <v>46</v>
      </c>
      <c r="G407" s="240">
        <f t="shared" ca="1" si="854"/>
        <v>-9.5297892524500761E-4</v>
      </c>
      <c r="H407" s="240">
        <f t="shared" ca="1" si="598"/>
        <v>-7.0103533450538197E-4</v>
      </c>
      <c r="I407" s="240">
        <f t="shared" ca="1" si="599"/>
        <v>3.5351646936025228E-4</v>
      </c>
      <c r="J407" s="240">
        <f t="shared" ca="1" si="600"/>
        <v>1.0033308686783142E-3</v>
      </c>
      <c r="K407" s="240">
        <f t="shared" ca="1" si="601"/>
        <v>5.044419772382337E-4</v>
      </c>
      <c r="L407" s="240">
        <f t="shared" ca="1" si="602"/>
        <v>-5.719773952618161E-4</v>
      </c>
      <c r="M407" s="240">
        <f t="shared" ca="1" si="603"/>
        <v>-9.9354567458058364E-4</v>
      </c>
      <c r="N407" s="240">
        <f t="shared" ca="1" si="604"/>
        <v>-2.776136321832926E-4</v>
      </c>
      <c r="O407" s="240">
        <f t="shared" ca="1" si="605"/>
        <v>7.5615542968928817E-4</v>
      </c>
      <c r="P407" s="240">
        <f t="shared" ca="1" si="606"/>
        <v>9.2420984296053043E-4</v>
      </c>
      <c r="Q407" s="240">
        <f t="shared" ca="1" si="607"/>
        <v>3.4145821823064251E-5</v>
      </c>
      <c r="R407" s="240">
        <f t="shared" ca="1" si="608"/>
        <v>-8.9501140288090314E-4</v>
      </c>
      <c r="S407" s="240">
        <f t="shared" ca="1" si="609"/>
        <v>-7.9947918978288783E-4</v>
      </c>
      <c r="T407" s="240">
        <f t="shared" ca="1" si="610"/>
        <v>2.1136860351452506E-4</v>
      </c>
      <c r="U407" s="241">
        <f t="shared" ca="1" si="611"/>
        <v>9.8022263583064963E-4</v>
      </c>
      <c r="V407" s="240">
        <f t="shared" ca="1" si="612"/>
        <v>6.2682975777557739E-4</v>
      </c>
      <c r="W407" s="240">
        <f t="shared" ca="1" si="613"/>
        <v>-4.4421412452941511E-4</v>
      </c>
      <c r="X407" s="240">
        <f t="shared" ca="1" si="614"/>
        <v>-1.0066817808080265E-3</v>
      </c>
      <c r="Y407" s="240">
        <f t="shared" ca="1" si="615"/>
        <v>-4.166097211664624E-4</v>
      </c>
      <c r="Z407" s="240">
        <f t="shared" ca="1" si="616"/>
        <v>6.5043456429344354E-4</v>
      </c>
      <c r="AA407" s="240">
        <f t="shared" ca="1" si="617"/>
        <v>9.7280294298000001E-4</v>
      </c>
      <c r="AB407" s="240">
        <f t="shared" ca="1" si="618"/>
        <v>1.8141914205669209E-4</v>
      </c>
      <c r="AC407" s="240">
        <f t="shared" ca="1" si="619"/>
        <v>-8.1766958651582021E-4</v>
      </c>
      <c r="AD407" s="240">
        <f t="shared" ca="1" si="620"/>
        <v>-8.8061673497243326E-4</v>
      </c>
      <c r="AE407" s="240">
        <f t="shared" ca="1" si="621"/>
        <v>6.4645245721001681E-5</v>
      </c>
      <c r="AF407" s="240">
        <f t="shared" ca="1" si="622"/>
        <v>9.3589554312056768E-4</v>
      </c>
      <c r="AG407" s="240">
        <f t="shared" ca="1" si="623"/>
        <v>7.3564856703879611E-4</v>
      </c>
      <c r="AH407" s="240">
        <f t="shared" ca="1" si="624"/>
        <v>-3.0683495949631706E-4</v>
      </c>
      <c r="AI407" s="240">
        <f t="shared" ca="1" si="625"/>
        <v>-9.9802626658904397E-4</v>
      </c>
      <c r="AJ407" s="240">
        <f t="shared" ca="1" si="626"/>
        <v>-5.4658746781839553E-4</v>
      </c>
      <c r="AK407" s="240">
        <f t="shared" ca="1" si="627"/>
        <v>5.3063375484721737E-4</v>
      </c>
      <c r="AL407" s="240">
        <f t="shared" ca="1" si="628"/>
        <v>1.0003377970803184E-3</v>
      </c>
      <c r="AM407" s="240">
        <f t="shared" ca="1" si="629"/>
        <v>3.2476528573782259E-4</v>
      </c>
      <c r="AN407" s="240">
        <f t="shared" ca="1" si="630"/>
        <v>-7.2262769290722801E-4</v>
      </c>
      <c r="AO407" s="240">
        <f t="shared" ca="1" si="631"/>
        <v>-9.4269158725033685E-4</v>
      </c>
      <c r="AP407" s="240">
        <f t="shared" ca="1" si="632"/>
        <v>-8.3477486418292865E-5</v>
      </c>
      <c r="AQ407" s="240">
        <f t="shared" ca="1" si="633"/>
        <v>8.713091382405398E-4</v>
      </c>
      <c r="AR407" s="240">
        <f t="shared" ca="1" si="634"/>
        <v>8.2854280643247726E-4</v>
      </c>
      <c r="AS407" s="240">
        <f t="shared" ca="1" si="635"/>
        <v>-1.628137442100884E-4</v>
      </c>
      <c r="AT407" s="240">
        <f t="shared" ca="1" si="636"/>
        <v>-9.6776649766743461E-4</v>
      </c>
      <c r="AU407" s="240">
        <f t="shared" ca="1" si="637"/>
        <v>-6.6473324644770364E-4</v>
      </c>
      <c r="AV407" s="240">
        <f t="shared" ca="1" si="638"/>
        <v>3.9934632708510875E-4</v>
      </c>
      <c r="AW407" s="240">
        <f t="shared" ca="1" si="639"/>
        <v>1.0062183588235326E-3</v>
      </c>
      <c r="AX407" s="240">
        <f t="shared" ca="1" si="640"/>
        <v>4.6108124175101619E-4</v>
      </c>
      <c r="AY407" s="240">
        <f t="shared" ca="1" si="641"/>
        <v>-6.1194309203192407E-4</v>
      </c>
      <c r="AZ407" s="240">
        <f t="shared" ca="1" si="642"/>
        <v>-9.8436001352646216E-4</v>
      </c>
      <c r="BA407" s="240">
        <f t="shared" ca="1" si="643"/>
        <v>-2.2979318307276029E-4</v>
      </c>
      <c r="BB407" s="240">
        <f t="shared" ca="1" si="644"/>
        <v>7.8786152180983389E-4</v>
      </c>
      <c r="BC407" s="240">
        <f t="shared" ca="1" si="645"/>
        <v>9.0350159620781188E-4</v>
      </c>
      <c r="BD407" s="240">
        <f t="shared" ca="1" si="646"/>
        <v>-1.5268103047750471E-5</v>
      </c>
      <c r="BE407" s="240">
        <f t="shared" ca="1" si="647"/>
        <v>-9.1655750665798025E-4</v>
      </c>
      <c r="BF407" s="240">
        <f t="shared" ca="1" si="648"/>
        <v>-7.6848955773900658E-4</v>
      </c>
      <c r="BG407" s="240">
        <f t="shared" ca="1" si="649"/>
        <v>2.5941425733938593E-4</v>
      </c>
      <c r="BH407" s="240">
        <f t="shared" ca="1" si="650"/>
        <v>9.9031733180678441E-4</v>
      </c>
      <c r="BI407" s="240">
        <f t="shared" ca="1" si="651"/>
        <v>5.8741618131317249E-4</v>
      </c>
      <c r="BJ407" s="240">
        <f t="shared" ca="1" si="652"/>
        <v>-4.8801177123916238E-4</v>
      </c>
      <c r="BK407" s="240">
        <f t="shared" ca="1" si="653"/>
        <v>-1.0047200182076433E-3</v>
      </c>
      <c r="BL407" s="240">
        <f t="shared" ca="1" si="654"/>
        <v>-3.7113455127292907E-4</v>
      </c>
      <c r="BM407" s="240">
        <f t="shared" ca="1" si="655"/>
        <v>6.8735908271824134E-4</v>
      </c>
      <c r="BN407" s="240">
        <f t="shared" ca="1" si="656"/>
        <v>9.5890230493642873E-4</v>
      </c>
      <c r="BO407" s="240">
        <f t="shared" ca="1" si="657"/>
        <v>1.3260804643697554E-4</v>
      </c>
      <c r="BP407" s="240">
        <f t="shared" ca="1" si="658"/>
        <v>-8.4550781356849329E-4</v>
      </c>
      <c r="BQ407" s="240">
        <f t="shared" ca="1" si="659"/>
        <v>-8.5561039088959676E-4</v>
      </c>
      <c r="BR407" s="240">
        <f t="shared" ca="1" si="660"/>
        <v>1.1386665233504983E-4</v>
      </c>
      <c r="BS407" s="240">
        <f t="shared" ca="1" si="661"/>
        <v>9.5297892524500718E-4</v>
      </c>
      <c r="BT407" s="240">
        <f t="shared" ca="1" si="662"/>
        <v>7.0103533450538945E-4</v>
      </c>
      <c r="BU407" s="240">
        <f t="shared" ca="1" si="663"/>
        <v>-3.5351646936024713E-4</v>
      </c>
      <c r="BV407" s="240">
        <f t="shared" ca="1" si="664"/>
        <v>-1.0033308686783142E-3</v>
      </c>
      <c r="BW407" s="240">
        <f t="shared" ca="1" si="665"/>
        <v>-5.044419772382415E-4</v>
      </c>
      <c r="BX407" s="240">
        <f t="shared" ca="1" si="666"/>
        <v>5.7197739526181231E-4</v>
      </c>
      <c r="BY407" s="240">
        <f t="shared" ca="1" si="667"/>
        <v>9.9354567458058581E-4</v>
      </c>
      <c r="BZ407" s="240">
        <f t="shared" ca="1" si="668"/>
        <v>2.7761363218330051E-4</v>
      </c>
      <c r="CA407" s="240">
        <f t="shared" ca="1" si="669"/>
        <v>-7.5615542968928621E-4</v>
      </c>
      <c r="CB407" s="240">
        <f t="shared" ca="1" si="670"/>
        <v>-9.2420984296053509E-4</v>
      </c>
      <c r="CC407" s="240">
        <f t="shared" ca="1" si="671"/>
        <v>-3.4145821823070675E-5</v>
      </c>
      <c r="CD407" s="240">
        <f t="shared" ca="1" si="672"/>
        <v>8.9501140288090195E-4</v>
      </c>
      <c r="CE407" s="240">
        <f t="shared" ca="1" si="673"/>
        <v>7.9947918978289499E-4</v>
      </c>
      <c r="CF407" s="240">
        <f t="shared" ca="1" si="674"/>
        <v>-2.1136860351451882E-4</v>
      </c>
      <c r="CG407" s="240">
        <f t="shared" ca="1" si="675"/>
        <v>-9.8022263583064984E-4</v>
      </c>
      <c r="CH407" s="240">
        <f t="shared" ca="1" si="676"/>
        <v>-6.268297577755852E-4</v>
      </c>
      <c r="CI407" s="240">
        <f t="shared" ca="1" si="677"/>
        <v>4.4421412452940937E-4</v>
      </c>
      <c r="CJ407" s="240">
        <f t="shared" ca="1" si="678"/>
        <v>1.0066817808080262E-3</v>
      </c>
      <c r="CK407" s="240">
        <f t="shared" ca="1" si="679"/>
        <v>4.1660972116647145E-4</v>
      </c>
      <c r="CL407" s="240">
        <f t="shared" ca="1" si="680"/>
        <v>-6.5043456429344137E-4</v>
      </c>
      <c r="CM407" s="240">
        <f t="shared" ca="1" si="681"/>
        <v>-9.7280294298000348E-4</v>
      </c>
      <c r="CN407" s="240">
        <f t="shared" ca="1" si="682"/>
        <v>-1.8141914205669837E-4</v>
      </c>
      <c r="CO407" s="240">
        <f t="shared" ca="1" si="683"/>
        <v>8.1766958651581859E-4</v>
      </c>
      <c r="CP407" s="240">
        <f t="shared" ca="1" si="684"/>
        <v>8.8061673497243987E-4</v>
      </c>
      <c r="CQ407" s="240">
        <f t="shared" ca="1" si="685"/>
        <v>-6.4645245720995284E-5</v>
      </c>
      <c r="CR407" s="240">
        <f t="shared" ca="1" si="686"/>
        <v>-9.358955431205666E-4</v>
      </c>
      <c r="CS407" s="240">
        <f t="shared" ca="1" si="687"/>
        <v>-7.3564856703880305E-4</v>
      </c>
      <c r="CT407" s="240">
        <f t="shared" ca="1" si="688"/>
        <v>3.0683495949631093E-4</v>
      </c>
      <c r="CU407" s="240">
        <f t="shared" ca="1" si="689"/>
        <v>9.9802626658904419E-4</v>
      </c>
      <c r="CV407" s="240">
        <f t="shared" ca="1" si="690"/>
        <v>5.4658746781840084E-4</v>
      </c>
      <c r="CW407" s="240">
        <f t="shared" ca="1" si="691"/>
        <v>-5.3063375484721184E-4</v>
      </c>
      <c r="CX407" s="240">
        <f t="shared" ca="1" si="692"/>
        <v>-1.0003377970803182E-3</v>
      </c>
      <c r="CY407" s="240">
        <f t="shared" ca="1" si="693"/>
        <v>-3.2476528573782871E-4</v>
      </c>
      <c r="CZ407" s="240">
        <f t="shared" ca="1" si="694"/>
        <v>7.2262769290722356E-4</v>
      </c>
      <c r="DA407" s="240">
        <f t="shared" ca="1" si="695"/>
        <v>9.4269158725034151E-4</v>
      </c>
      <c r="DB407" s="240">
        <f t="shared" ca="1" si="696"/>
        <v>8.3477486418299235E-5</v>
      </c>
      <c r="DC407" s="240">
        <f t="shared" ca="1" si="697"/>
        <v>-8.7130913824054023E-4</v>
      </c>
      <c r="DD407" s="240">
        <f t="shared" ca="1" si="698"/>
        <v>-8.2854280643248506E-4</v>
      </c>
      <c r="DE407" s="240">
        <f t="shared" ca="1" si="699"/>
        <v>1.6281374421008206E-4</v>
      </c>
      <c r="DF407" s="240">
        <f t="shared" ca="1" si="700"/>
        <v>9.6776649766743494E-4</v>
      </c>
      <c r="DG407" s="240">
        <f t="shared" ca="1" si="701"/>
        <v>6.6473324644771394E-4</v>
      </c>
      <c r="DH407" s="240">
        <f t="shared" ca="1" si="702"/>
        <v>-3.9934632708510284E-4</v>
      </c>
      <c r="DI407" s="240">
        <f t="shared" ca="1" si="703"/>
        <v>-1.0062183588235324E-3</v>
      </c>
      <c r="DJ407" s="240">
        <f t="shared" ca="1" si="704"/>
        <v>-4.6108124175102199E-4</v>
      </c>
      <c r="DK407" s="240">
        <f t="shared" ca="1" si="705"/>
        <v>6.1194309203191897E-4</v>
      </c>
      <c r="DL407" s="240">
        <f t="shared" ca="1" si="706"/>
        <v>9.843600135264652E-4</v>
      </c>
      <c r="DM407" s="240">
        <f t="shared" ca="1" si="707"/>
        <v>2.2979318307276655E-4</v>
      </c>
      <c r="DN407" s="240">
        <f t="shared" ca="1" si="708"/>
        <v>-7.8786152180982988E-4</v>
      </c>
      <c r="DO407" s="240">
        <f t="shared" ca="1" si="709"/>
        <v>-9.0350159620781784E-4</v>
      </c>
      <c r="DP407" s="240">
        <f t="shared" ca="1" si="710"/>
        <v>1.5268103047758359E-5</v>
      </c>
      <c r="DQ407" s="240">
        <f t="shared" ca="1" si="711"/>
        <v>9.165575066579745E-4</v>
      </c>
      <c r="DR407" s="240">
        <f t="shared" ca="1" si="712"/>
        <v>7.6848955773901537E-4</v>
      </c>
      <c r="DS407" s="240">
        <f t="shared" ca="1" si="713"/>
        <v>-2.5941425733937975E-4</v>
      </c>
      <c r="DT407" s="240">
        <f t="shared" ca="1" si="714"/>
        <v>-9.9031733180678463E-4</v>
      </c>
      <c r="DU407" s="240">
        <f t="shared" ca="1" si="715"/>
        <v>-5.874161813131662E-4</v>
      </c>
      <c r="DV407" s="240">
        <f t="shared" ca="1" si="716"/>
        <v>4.8801177123914422E-4</v>
      </c>
      <c r="DW407" s="240">
        <f t="shared" ca="1" si="717"/>
        <v>1.0047200182076443E-3</v>
      </c>
      <c r="DX407" s="240">
        <f t="shared" ca="1" si="718"/>
        <v>3.7113455127293498E-4</v>
      </c>
      <c r="DY407" s="240">
        <f t="shared" ca="1" si="719"/>
        <v>-6.8735908271823679E-4</v>
      </c>
      <c r="DZ407" s="240">
        <f t="shared" ca="1" si="720"/>
        <v>-9.5890230493642634E-4</v>
      </c>
      <c r="EA407" s="240">
        <f t="shared" ca="1" si="721"/>
        <v>-1.326080464369677E-4</v>
      </c>
      <c r="EB407" s="240">
        <f t="shared" ca="1" si="722"/>
        <v>8.4550781356848212E-4</v>
      </c>
      <c r="EC407" s="240">
        <f t="shared" ca="1" si="723"/>
        <v>8.5561039088960012E-4</v>
      </c>
      <c r="ED407" s="240">
        <f t="shared" ca="1" si="724"/>
        <v>-1.1386665233504346E-4</v>
      </c>
      <c r="EE407" s="240">
        <f t="shared" ca="1" si="725"/>
        <v>-9.5297892524500501E-4</v>
      </c>
      <c r="EF407" s="240">
        <f t="shared" ca="1" si="726"/>
        <v>-7.0103533450538381E-4</v>
      </c>
      <c r="EG407" s="240">
        <f t="shared" ca="1" si="727"/>
        <v>3.5351646936022772E-4</v>
      </c>
      <c r="EH407" s="240">
        <f t="shared" ca="1" si="728"/>
        <v>1.0033308686783124E-3</v>
      </c>
      <c r="EI407" s="240">
        <f t="shared" ca="1" si="729"/>
        <v>5.0444197723824714E-4</v>
      </c>
      <c r="EJ407" s="240">
        <f t="shared" ca="1" si="730"/>
        <v>-5.71977395261807E-4</v>
      </c>
      <c r="EK407" s="240">
        <f t="shared" ca="1" si="731"/>
        <v>-9.9354567458058451E-4</v>
      </c>
      <c r="EL407" s="240">
        <f t="shared" ca="1" si="732"/>
        <v>-2.7761363218329287E-4</v>
      </c>
      <c r="EM407" s="240">
        <f t="shared" ca="1" si="733"/>
        <v>7.5615542968927255E-4</v>
      </c>
      <c r="EN407" s="240">
        <f t="shared" ca="1" si="734"/>
        <v>9.2420984296053769E-4</v>
      </c>
      <c r="EO407" s="240">
        <f t="shared" ca="1" si="735"/>
        <v>3.4145821823077072E-5</v>
      </c>
      <c r="EP407" s="240">
        <f t="shared" ca="1" si="736"/>
        <v>-8.9501140288089902E-4</v>
      </c>
      <c r="EQ407" s="240">
        <f t="shared" ca="1" si="737"/>
        <v>-7.9947918978289011E-4</v>
      </c>
      <c r="ER407" s="240">
        <f t="shared" ca="1" si="738"/>
        <v>2.1136860351449855E-4</v>
      </c>
      <c r="ES407" s="240">
        <f t="shared" ca="1" si="739"/>
        <v>9.8022263583064507E-4</v>
      </c>
      <c r="ET407" s="240">
        <f t="shared" ca="1" si="740"/>
        <v>6.2682975777559019E-4</v>
      </c>
      <c r="EU407" s="240">
        <f t="shared" ca="1" si="741"/>
        <v>-4.4421412452940357E-4</v>
      </c>
      <c r="EV407" s="240">
        <f t="shared" ca="1" si="742"/>
        <v>-1.0066817808080265E-3</v>
      </c>
      <c r="EW407" s="240">
        <f t="shared" ca="1" si="743"/>
        <v>-4.166097211664644E-4</v>
      </c>
      <c r="EX407" s="240">
        <f t="shared" ca="1" si="744"/>
        <v>6.5043456429342554E-4</v>
      </c>
      <c r="EY407" s="240">
        <f t="shared" ca="1" si="745"/>
        <v>9.7280294298000532E-4</v>
      </c>
      <c r="EZ407" s="240">
        <f t="shared" ca="1" si="746"/>
        <v>1.8141914205670472E-4</v>
      </c>
      <c r="FA407" s="240">
        <f t="shared" ca="1" si="747"/>
        <v>-8.176695865158149E-4</v>
      </c>
      <c r="FB407" s="240">
        <f t="shared" ca="1" si="748"/>
        <v>-8.8061673497243597E-4</v>
      </c>
      <c r="FC407" s="240">
        <f t="shared" ca="1" si="749"/>
        <v>6.4645245721003144E-5</v>
      </c>
      <c r="FD407" s="240">
        <f t="shared" ca="1" si="750"/>
        <v>9.358955431205589E-4</v>
      </c>
      <c r="FE407" s="240">
        <f t="shared" ca="1" si="751"/>
        <v>7.3564856703880728E-4</v>
      </c>
      <c r="FF407" s="240">
        <f t="shared" ca="1" si="752"/>
        <v>-3.0683495949630481E-4</v>
      </c>
      <c r="FG407" s="240">
        <f t="shared" ca="1" si="753"/>
        <v>-9.9802626658904332E-4</v>
      </c>
      <c r="FH407" s="240">
        <f t="shared" ca="1" si="754"/>
        <v>-5.4658746781839423E-4</v>
      </c>
      <c r="FI407" s="240">
        <f t="shared" ca="1" si="755"/>
        <v>5.3063375484719427E-4</v>
      </c>
      <c r="FJ407" s="240">
        <f t="shared" ca="1" si="756"/>
        <v>1.0003377970803206E-3</v>
      </c>
      <c r="FK407" s="240">
        <f t="shared" ca="1" si="757"/>
        <v>3.2476528573783479E-4</v>
      </c>
      <c r="FL407" s="240">
        <f t="shared" ca="1" si="758"/>
        <v>-7.2262769290721912E-4</v>
      </c>
      <c r="FM407" s="240">
        <f t="shared" ca="1" si="759"/>
        <v>-9.426915872503388E-4</v>
      </c>
      <c r="FN407" s="240">
        <f t="shared" ca="1" si="760"/>
        <v>-8.3477486418291388E-5</v>
      </c>
      <c r="FO407" s="240">
        <f t="shared" ca="1" si="761"/>
        <v>8.7130913824052982E-4</v>
      </c>
      <c r="FP407" s="240">
        <f t="shared" ca="1" si="762"/>
        <v>8.2854280643248864E-4</v>
      </c>
      <c r="FQ407" s="240">
        <f t="shared" ca="1" si="763"/>
        <v>-1.6281374421007571E-4</v>
      </c>
      <c r="FR407" s="240">
        <f t="shared" ca="1" si="764"/>
        <v>-9.677664976674332E-4</v>
      </c>
      <c r="FS407" s="240">
        <f t="shared" ca="1" si="765"/>
        <v>-6.6473324644770798E-4</v>
      </c>
      <c r="FT407" s="240">
        <f t="shared" ca="1" si="766"/>
        <v>3.9934632708508381E-4</v>
      </c>
      <c r="FU407" s="240">
        <f t="shared" ca="1" si="767"/>
        <v>1.006218358823532E-3</v>
      </c>
      <c r="FV407" s="240">
        <f t="shared" ca="1" si="768"/>
        <v>4.6108124175102774E-4</v>
      </c>
      <c r="FW407" s="240">
        <f t="shared" ca="1" si="769"/>
        <v>-6.1194309203191377E-4</v>
      </c>
      <c r="FX407" s="240">
        <f t="shared" ca="1" si="770"/>
        <v>-9.8436001352646347E-4</v>
      </c>
      <c r="FY407" s="240">
        <f t="shared" ca="1" si="771"/>
        <v>-2.2979318307275888E-4</v>
      </c>
      <c r="FZ407" s="240">
        <f t="shared" ca="1" si="772"/>
        <v>7.8786152180981698E-4</v>
      </c>
      <c r="GA407" s="240">
        <f t="shared" ca="1" si="773"/>
        <v>9.0350159620782066E-4</v>
      </c>
      <c r="GB407" s="240">
        <f t="shared" ca="1" si="774"/>
        <v>-1.5268103047737637E-5</v>
      </c>
      <c r="GC407" s="240">
        <f t="shared" ca="1" si="775"/>
        <v>-9.1655750665797786E-4</v>
      </c>
      <c r="GD407" s="240">
        <f t="shared" ca="1" si="776"/>
        <v>-7.6848955773901027E-4</v>
      </c>
      <c r="GE407" s="240">
        <f t="shared" ca="1" si="777"/>
        <v>2.5941425733935969E-4</v>
      </c>
      <c r="GF407" s="240">
        <f t="shared" ca="1" si="778"/>
        <v>9.9031733180678073E-4</v>
      </c>
      <c r="GG407" s="240">
        <f t="shared" ca="1" si="779"/>
        <v>5.8741618131318289E-4</v>
      </c>
      <c r="GH407" s="240">
        <f t="shared" ca="1" si="780"/>
        <v>-4.8801177123915116E-4</v>
      </c>
      <c r="GI407" s="240">
        <f t="shared" ca="1" si="781"/>
        <v>-1.0047200182076439E-3</v>
      </c>
      <c r="GJ407" s="240">
        <f t="shared" ca="1" si="782"/>
        <v>-3.7113455127292766E-4</v>
      </c>
      <c r="GK407" s="240">
        <f t="shared" ca="1" si="783"/>
        <v>6.873590827182215E-4</v>
      </c>
      <c r="GL407" s="240">
        <f t="shared" ca="1" si="784"/>
        <v>9.5890230493643252E-4</v>
      </c>
      <c r="GM407" s="240">
        <f t="shared" ca="1" si="785"/>
        <v>1.3260804643698825E-4</v>
      </c>
      <c r="GN407" s="240">
        <f t="shared" ca="1" si="786"/>
        <v>-8.4550781356848624E-4</v>
      </c>
      <c r="GO407" s="240">
        <f t="shared" ca="1" si="787"/>
        <v>-8.55610390889596E-4</v>
      </c>
      <c r="GP407" s="240">
        <f t="shared" ca="1" si="788"/>
        <v>1.1386665233505129E-4</v>
      </c>
      <c r="GQ407" s="240">
        <f t="shared" ca="1" si="789"/>
        <v>9.5297892524499829E-4</v>
      </c>
      <c r="GR407" s="240">
        <f t="shared" ca="1" si="790"/>
        <v>7.0103533450539878E-4</v>
      </c>
      <c r="GS407" s="240">
        <f t="shared" ca="1" si="791"/>
        <v>-3.5351646936023509E-4</v>
      </c>
      <c r="GT407" s="240">
        <f t="shared" ca="1" si="792"/>
        <v>-1.0033308686783131E-3</v>
      </c>
      <c r="GU407" s="240">
        <f t="shared" ca="1" si="793"/>
        <v>-5.0444197723824031E-4</v>
      </c>
      <c r="GV407" s="240">
        <f t="shared" ca="1" si="794"/>
        <v>5.7197739526178998E-4</v>
      </c>
      <c r="GW407" s="240">
        <f t="shared" ca="1" si="795"/>
        <v>9.9354567458058798E-4</v>
      </c>
      <c r="GX407" s="240">
        <f t="shared" ca="1" si="796"/>
        <v>2.7761363218331287E-4</v>
      </c>
      <c r="GY407" s="240">
        <f t="shared" ca="1" si="797"/>
        <v>-7.5615542968927776E-4</v>
      </c>
      <c r="GZ407" s="240">
        <f t="shared" ca="1" si="798"/>
        <v>-9.2420984296053455E-4</v>
      </c>
      <c r="HA407" s="240">
        <f t="shared" ca="1" si="799"/>
        <v>-3.4145821823069184E-5</v>
      </c>
      <c r="HB407" s="240">
        <f t="shared" ca="1" si="800"/>
        <v>8.9501140288088948E-4</v>
      </c>
      <c r="HC407" s="240">
        <f t="shared" ca="1" si="801"/>
        <v>7.994791897829029E-4</v>
      </c>
      <c r="HD407" s="240">
        <f t="shared" ca="1" si="802"/>
        <v>-2.1136860351450625E-4</v>
      </c>
      <c r="HE407" s="240">
        <f t="shared" ca="1" si="803"/>
        <v>-9.8022263583064681E-4</v>
      </c>
      <c r="HF407" s="240">
        <f t="shared" ca="1" si="804"/>
        <v>-6.2682975777558411E-4</v>
      </c>
      <c r="HG407" s="240">
        <f t="shared" ca="1" si="805"/>
        <v>4.4421412452938497E-4</v>
      </c>
      <c r="HH407" s="240">
        <f t="shared" ca="1" si="806"/>
        <v>1.0066817808080267E-3</v>
      </c>
      <c r="HI407" s="240">
        <f t="shared" ca="1" si="807"/>
        <v>4.1660972116648327E-4</v>
      </c>
      <c r="HJ407" s="240">
        <f t="shared" ca="1" si="808"/>
        <v>-6.5043456429343151E-4</v>
      </c>
      <c r="HK407" s="240">
        <f t="shared" ca="1" si="809"/>
        <v>-9.7280294298000315E-4</v>
      </c>
      <c r="HL407" s="240">
        <f t="shared" ca="1" si="810"/>
        <v>-1.8141914205669696E-4</v>
      </c>
      <c r="HM407" s="240">
        <f t="shared" ca="1" si="811"/>
        <v>8.1766958651580276E-4</v>
      </c>
      <c r="HN407" s="240">
        <f t="shared" ca="1" si="812"/>
        <v>8.8061673497244605E-4</v>
      </c>
      <c r="HO407" s="240">
        <f t="shared" ca="1" si="813"/>
        <v>-6.4645245720982477E-5</v>
      </c>
      <c r="HP407" s="240">
        <f t="shared" ca="1" si="814"/>
        <v>-9.3589554312056183E-4</v>
      </c>
      <c r="HQ407" s="240">
        <f t="shared" ca="1" si="815"/>
        <v>-7.3564856703880186E-4</v>
      </c>
      <c r="HR407" s="240">
        <f t="shared" ca="1" si="816"/>
        <v>3.0683495949628507E-4</v>
      </c>
      <c r="HS407" s="240">
        <f t="shared" ca="1" si="817"/>
        <v>9.9802626658904072E-4</v>
      </c>
      <c r="HT407" s="240">
        <f t="shared" ca="1" si="818"/>
        <v>5.4658746781841179E-4</v>
      </c>
      <c r="HU407" s="240">
        <f t="shared" ca="1" si="819"/>
        <v>-5.3063375484720099E-4</v>
      </c>
      <c r="HV407" s="240">
        <f t="shared" ca="1" si="820"/>
        <v>-1.0003377970803197E-3</v>
      </c>
      <c r="HW407" s="240">
        <f t="shared" ca="1" si="821"/>
        <v>-3.247652857378273E-4</v>
      </c>
      <c r="HX407" s="240">
        <f t="shared" ca="1" si="822"/>
        <v>7.226276929072047E-4</v>
      </c>
      <c r="HY407" s="240">
        <f t="shared" ca="1" si="823"/>
        <v>9.4269158725034607E-4</v>
      </c>
      <c r="HZ407" s="240">
        <f t="shared" ca="1" si="824"/>
        <v>8.3477486418283514E-5</v>
      </c>
      <c r="IA407" s="240">
        <f t="shared" ca="1" si="825"/>
        <v>-8.7130913824053373E-4</v>
      </c>
      <c r="IB407" s="240">
        <f t="shared" ca="1" si="826"/>
        <v>-8.2854280643250035E-4</v>
      </c>
      <c r="IC407" s="240">
        <f t="shared" ca="1" si="827"/>
        <v>1.6281374421008352E-4</v>
      </c>
      <c r="ID407" s="240">
        <f t="shared" ca="1" si="828"/>
        <v>9.6776649766742745E-4</v>
      </c>
      <c r="IE407" s="240">
        <f t="shared" ca="1" si="829"/>
        <v>-5.0416769032655896E-4</v>
      </c>
      <c r="IF407" s="240">
        <f t="shared" ca="1" si="830"/>
        <v>-3.9934632708509108E-4</v>
      </c>
      <c r="IG407" s="240">
        <f t="shared" ca="1" si="831"/>
        <v>-1.0062183588235313E-3</v>
      </c>
      <c r="IH407" s="240">
        <f t="shared" ca="1" si="832"/>
        <v>-4.6108124175102064E-4</v>
      </c>
      <c r="II407" s="240">
        <f t="shared" ca="1" si="833"/>
        <v>6.1194309203189739E-4</v>
      </c>
      <c r="IJ407" s="240">
        <f t="shared" ca="1" si="834"/>
        <v>9.8436001352646151E-4</v>
      </c>
      <c r="IK407" s="240">
        <f t="shared" ca="1" si="835"/>
        <v>2.2979318307277902E-4</v>
      </c>
      <c r="IL407" s="240">
        <f t="shared" ca="1" si="836"/>
        <v>-7.8786152180980408E-4</v>
      </c>
      <c r="IM407" s="240">
        <f t="shared" ca="1" si="837"/>
        <v>-9.0350159620781719E-4</v>
      </c>
      <c r="IN407" s="240">
        <f t="shared" ca="1" si="838"/>
        <v>1.5268103047716915E-5</v>
      </c>
      <c r="IO407" s="240">
        <f t="shared" ca="1" si="839"/>
        <v>9.1655750665798111E-4</v>
      </c>
      <c r="IP407" s="240">
        <f t="shared" ca="1" si="840"/>
        <v>7.6848955773902371E-4</v>
      </c>
      <c r="IQ407" s="240">
        <f t="shared" ca="1" si="841"/>
        <v>-2.5941425733933969E-4</v>
      </c>
      <c r="IR407" s="240">
        <f t="shared" ca="1" si="842"/>
        <v>-9.9031733180678203E-4</v>
      </c>
      <c r="IS407" s="240">
        <f t="shared" ca="1" si="843"/>
        <v>-5.8741618131319981E-4</v>
      </c>
      <c r="IT407" s="240">
        <f t="shared" ca="1" si="844"/>
        <v>4.8801177123915804E-4</v>
      </c>
      <c r="IU407" s="240">
        <f t="shared" ca="1" si="845"/>
        <v>1.0047200182076454E-3</v>
      </c>
      <c r="IV407" s="240">
        <f t="shared" ca="1" si="846"/>
        <v>3.7113455127292029E-4</v>
      </c>
      <c r="IW407" s="240">
        <f t="shared" ca="1" si="847"/>
        <v>-6.8735908271822736E-4</v>
      </c>
      <c r="IX407" s="240">
        <f t="shared" ca="1" si="848"/>
        <v>-9.5890230493643892E-4</v>
      </c>
      <c r="IY407" s="240">
        <f t="shared" ca="1" si="849"/>
        <v>-1.3260804643698039E-4</v>
      </c>
      <c r="IZ407" s="240">
        <f t="shared" ca="1" si="850"/>
        <v>8.4550781356847507E-4</v>
      </c>
      <c r="JA407" s="240">
        <f t="shared" ca="1" si="851"/>
        <v>8.5561039088959188E-4</v>
      </c>
      <c r="JB407" s="240">
        <f t="shared" ca="1" si="852"/>
        <v>-1.138666523350307E-4</v>
      </c>
    </row>
    <row r="408" spans="2:262">
      <c r="B408" s="248">
        <v>47</v>
      </c>
      <c r="C408" s="247">
        <f t="shared" si="853"/>
        <v>9.1796875000000049E-4</v>
      </c>
      <c r="D408" s="244">
        <f t="shared" ca="1" si="597"/>
        <v>80.132736944090666</v>
      </c>
      <c r="E408" s="243">
        <f ca="1">BA361</f>
        <v>0.13273694409066927</v>
      </c>
      <c r="F408" s="242">
        <v>47</v>
      </c>
      <c r="G408" s="240">
        <f t="shared" ca="1" si="854"/>
        <v>-3.6071093637503981E-3</v>
      </c>
      <c r="H408" s="240">
        <f t="shared" ca="1" si="598"/>
        <v>-2.4975318835802158E-3</v>
      </c>
      <c r="I408" s="240">
        <f t="shared" ca="1" si="599"/>
        <v>1.5829031592075897E-3</v>
      </c>
      <c r="J408" s="240">
        <f t="shared" ca="1" si="600"/>
        <v>3.780447395940083E-3</v>
      </c>
      <c r="K408" s="240">
        <f t="shared" ca="1" si="601"/>
        <v>1.4810837813074109E-3</v>
      </c>
      <c r="L408" s="240">
        <f t="shared" ca="1" si="602"/>
        <v>-2.5800547205630932E-3</v>
      </c>
      <c r="M408" s="240">
        <f t="shared" ca="1" si="603"/>
        <v>-3.5721733116389426E-3</v>
      </c>
      <c r="N408" s="240">
        <f t="shared" ca="1" si="604"/>
        <v>-3.1512969276114889E-4</v>
      </c>
      <c r="O408" s="240">
        <f t="shared" ca="1" si="605"/>
        <v>3.3167661700859094E-3</v>
      </c>
      <c r="P408" s="240">
        <f t="shared" ca="1" si="606"/>
        <v>3.0033110547869691E-3</v>
      </c>
      <c r="Q408" s="240">
        <f t="shared" ca="1" si="607"/>
        <v>-8.8263473367073829E-4</v>
      </c>
      <c r="R408" s="240">
        <f t="shared" ca="1" si="608"/>
        <v>-3.7186711733053213E-3</v>
      </c>
      <c r="S408" s="240">
        <f t="shared" ca="1" si="609"/>
        <v>-2.1312836515747099E-3</v>
      </c>
      <c r="T408" s="240">
        <f t="shared" ca="1" si="610"/>
        <v>1.9913027983423405E-3</v>
      </c>
      <c r="U408" s="241">
        <f t="shared" ca="1" si="611"/>
        <v>3.7451999767388403E-3</v>
      </c>
      <c r="V408" s="240">
        <f t="shared" ca="1" si="612"/>
        <v>1.0441167212278666E-3</v>
      </c>
      <c r="W408" s="240">
        <f t="shared" ca="1" si="613"/>
        <v>-2.8989615125689168E-3</v>
      </c>
      <c r="X408" s="240">
        <f t="shared" ca="1" si="614"/>
        <v>-3.3936746664345054E-3</v>
      </c>
      <c r="Y408" s="240">
        <f t="shared" ca="1" si="615"/>
        <v>1.4844715030619014E-4</v>
      </c>
      <c r="Z408" s="240">
        <f t="shared" ca="1" si="616"/>
        <v>3.513988502935259E-3</v>
      </c>
      <c r="AA408" s="240">
        <f t="shared" ca="1" si="617"/>
        <v>2.6995794863496391E-3</v>
      </c>
      <c r="AB408" s="240">
        <f t="shared" ca="1" si="618"/>
        <v>-1.3260262263167695E-3</v>
      </c>
      <c r="AC408" s="240">
        <f t="shared" ca="1" si="619"/>
        <v>-3.7743007070650094E-3</v>
      </c>
      <c r="AD408" s="240">
        <f t="shared" ca="1" si="620"/>
        <v>-1.7329789296452009E-3</v>
      </c>
      <c r="AE408" s="240">
        <f t="shared" ca="1" si="621"/>
        <v>2.3697513898802468E-3</v>
      </c>
      <c r="AF408" s="240">
        <f t="shared" ca="1" si="622"/>
        <v>3.6536212638456429E-3</v>
      </c>
      <c r="AG408" s="240">
        <f t="shared" ca="1" si="623"/>
        <v>5.9144517379451026E-4</v>
      </c>
      <c r="AH408" s="240">
        <f t="shared" ca="1" si="624"/>
        <v>-3.1742652250648425E-3</v>
      </c>
      <c r="AI408" s="240">
        <f t="shared" ca="1" si="625"/>
        <v>-3.1641319954057645E-3</v>
      </c>
      <c r="AJ408" s="240">
        <f t="shared" ca="1" si="626"/>
        <v>6.0979121005792032E-4</v>
      </c>
      <c r="AK408" s="240">
        <f t="shared" ca="1" si="627"/>
        <v>3.6583571778708926E-3</v>
      </c>
      <c r="AL408" s="240">
        <f t="shared" ca="1" si="628"/>
        <v>2.3552437296620503E-3</v>
      </c>
      <c r="AM408" s="240">
        <f t="shared" ca="1" si="629"/>
        <v>-1.7494730502503697E-3</v>
      </c>
      <c r="AN408" s="240">
        <f t="shared" ca="1" si="630"/>
        <v>-3.773161245061604E-3</v>
      </c>
      <c r="AO408" s="240">
        <f t="shared" ca="1" si="631"/>
        <v>-1.3086085915525627E-3</v>
      </c>
      <c r="AP408" s="240">
        <f t="shared" ca="1" si="632"/>
        <v>2.7125567147436459E-3</v>
      </c>
      <c r="AQ408" s="240">
        <f t="shared" ca="1" si="633"/>
        <v>3.5070886863441072E-3</v>
      </c>
      <c r="AR408" s="240">
        <f t="shared" ca="1" si="634"/>
        <v>1.2987774042859081E-4</v>
      </c>
      <c r="AS408" s="240">
        <f t="shared" ca="1" si="635"/>
        <v>-3.4018250339615452E-3</v>
      </c>
      <c r="AT408" s="240">
        <f t="shared" ca="1" si="636"/>
        <v>-2.8869978339838799E-3</v>
      </c>
      <c r="AU408" s="240">
        <f t="shared" ca="1" si="637"/>
        <v>1.0619634424151481E-3</v>
      </c>
      <c r="AV408" s="240">
        <f t="shared" ca="1" si="638"/>
        <v>3.7477007556430499E-3</v>
      </c>
      <c r="AW408" s="240">
        <f t="shared" ca="1" si="639"/>
        <v>1.9754829150134142E-3</v>
      </c>
      <c r="AX408" s="240">
        <f t="shared" ca="1" si="640"/>
        <v>-2.1466061710941641E-3</v>
      </c>
      <c r="AY408" s="240">
        <f t="shared" ca="1" si="641"/>
        <v>-3.7152699258642509E-3</v>
      </c>
      <c r="AZ408" s="240">
        <f t="shared" ca="1" si="642"/>
        <v>-8.6455556218673361E-4</v>
      </c>
      <c r="BA408" s="240">
        <f t="shared" ca="1" si="643"/>
        <v>3.0145626617625026E-3</v>
      </c>
      <c r="BB408" s="240">
        <f t="shared" ca="1" si="644"/>
        <v>3.3078062305927636E-3</v>
      </c>
      <c r="BC408" s="240">
        <f t="shared" ca="1" si="645"/>
        <v>-3.336431750438973E-4</v>
      </c>
      <c r="BD408" s="240">
        <f t="shared" ca="1" si="646"/>
        <v>-3.5782182279199349E-3</v>
      </c>
      <c r="BE408" s="240">
        <f t="shared" ca="1" si="647"/>
        <v>-2.5664405379138607E-3</v>
      </c>
      <c r="BF408" s="240">
        <f t="shared" ca="1" si="648"/>
        <v>1.4981627561201651E-3</v>
      </c>
      <c r="BG408" s="240">
        <f t="shared" ca="1" si="649"/>
        <v>3.7806754256808051E-3</v>
      </c>
      <c r="BH408" s="240">
        <f t="shared" ca="1" si="650"/>
        <v>1.5660089985383594E-3</v>
      </c>
      <c r="BI408" s="240">
        <f t="shared" ca="1" si="651"/>
        <v>-2.5114523370581609E-3</v>
      </c>
      <c r="BJ408" s="240">
        <f t="shared" ca="1" si="652"/>
        <v>-3.6014974887990693E-3</v>
      </c>
      <c r="BK408" s="240">
        <f t="shared" ca="1" si="653"/>
        <v>-4.0749881243504167E-4</v>
      </c>
      <c r="BL408" s="240">
        <f t="shared" ca="1" si="654"/>
        <v>3.271226780385749E-3</v>
      </c>
      <c r="BM408" s="240">
        <f t="shared" ca="1" si="655"/>
        <v>3.0587712902187167E-3</v>
      </c>
      <c r="BN408" s="240">
        <f t="shared" ca="1" si="656"/>
        <v>-7.9214578660779719E-4</v>
      </c>
      <c r="BO408" s="240">
        <f t="shared" ca="1" si="657"/>
        <v>-3.7007916891156575E-3</v>
      </c>
      <c r="BP408" s="240">
        <f t="shared" ca="1" si="658"/>
        <v>-2.2072815873041447E-3</v>
      </c>
      <c r="BQ408" s="240">
        <f t="shared" ca="1" si="659"/>
        <v>1.9118283074793742E-3</v>
      </c>
      <c r="BR408" s="240">
        <f t="shared" ca="1" si="660"/>
        <v>3.7567852182538793E-3</v>
      </c>
      <c r="BS408" s="240">
        <f t="shared" ca="1" si="661"/>
        <v>1.1329808490801207E-3</v>
      </c>
      <c r="BT408" s="240">
        <f t="shared" ca="1" si="662"/>
        <v>-2.8385239222064661E-3</v>
      </c>
      <c r="BU408" s="240">
        <f t="shared" ca="1" si="663"/>
        <v>-3.4335551772191959E-3</v>
      </c>
      <c r="BV408" s="240">
        <f t="shared" ca="1" si="664"/>
        <v>5.5687098756592812E-5</v>
      </c>
      <c r="BW408" s="240">
        <f t="shared" ca="1" si="665"/>
        <v>3.4786886033656688E-3</v>
      </c>
      <c r="BX408" s="240">
        <f t="shared" ca="1" si="666"/>
        <v>2.7637295825275856E-3</v>
      </c>
      <c r="BY408" s="240">
        <f t="shared" ca="1" si="667"/>
        <v>-1.2387337882097745E-3</v>
      </c>
      <c r="BZ408" s="240">
        <f t="shared" ca="1" si="668"/>
        <v>-3.7677017986006206E-3</v>
      </c>
      <c r="CA408" s="240">
        <f t="shared" ca="1" si="669"/>
        <v>-1.8149230670779794E-3</v>
      </c>
      <c r="CB408" s="240">
        <f t="shared" ca="1" si="670"/>
        <v>2.2967381815593483E-3</v>
      </c>
      <c r="CC408" s="240">
        <f t="shared" ca="1" si="671"/>
        <v>3.6763894643190428E-3</v>
      </c>
      <c r="CD408" s="240">
        <f t="shared" ca="1" si="672"/>
        <v>6.8291161307014263E-4</v>
      </c>
      <c r="CE408" s="240">
        <f t="shared" ca="1" si="673"/>
        <v>-3.122901465459398E-3</v>
      </c>
      <c r="CF408" s="240">
        <f t="shared" ca="1" si="674"/>
        <v>-3.2139689998119019E-3</v>
      </c>
      <c r="CG408" s="240">
        <f t="shared" ca="1" si="675"/>
        <v>5.1803542414923301E-4</v>
      </c>
      <c r="CH408" s="240">
        <f t="shared" ca="1" si="676"/>
        <v>3.6338277117786578E-3</v>
      </c>
      <c r="CI408" s="240">
        <f t="shared" ca="1" si="677"/>
        <v>2.4271188094286155E-3</v>
      </c>
      <c r="CJ408" s="240">
        <f t="shared" ca="1" si="678"/>
        <v>-1.666690080620471E-3</v>
      </c>
      <c r="CK408" s="240">
        <f t="shared" ca="1" si="679"/>
        <v>-3.7779421660480783E-3</v>
      </c>
      <c r="CL408" s="240">
        <f t="shared" ca="1" si="680"/>
        <v>-1.3952664145878884E-3</v>
      </c>
      <c r="CM408" s="240">
        <f t="shared" ca="1" si="681"/>
        <v>2.6471029755788461E-3</v>
      </c>
      <c r="CN408" s="240">
        <f t="shared" ca="1" si="682"/>
        <v>3.5406973908480507E-3</v>
      </c>
      <c r="CO408" s="240">
        <f t="shared" ca="1" si="683"/>
        <v>2.2257075074374978E-4</v>
      </c>
      <c r="CP408" s="240">
        <f t="shared" ca="1" si="684"/>
        <v>-3.3603076638670805E-3</v>
      </c>
      <c r="CQ408" s="240">
        <f t="shared" ca="1" si="685"/>
        <v>-2.946041737076824E-3</v>
      </c>
      <c r="CR408" s="240">
        <f t="shared" ca="1" si="686"/>
        <v>9.7259201457395965E-4</v>
      </c>
      <c r="CS408" s="240">
        <f t="shared" ca="1" si="687"/>
        <v>3.7343106690302672E-3</v>
      </c>
      <c r="CT408" s="240">
        <f t="shared" ca="1" si="688"/>
        <v>2.0540019102673907E-3</v>
      </c>
      <c r="CU408" s="240">
        <f t="shared" ca="1" si="689"/>
        <v>-2.0695778028592543E-3</v>
      </c>
      <c r="CV408" s="240">
        <f t="shared" ca="1" si="690"/>
        <v>-3.7313587667998586E-3</v>
      </c>
      <c r="CW408" s="240">
        <f t="shared" ca="1" si="691"/>
        <v>-9.5462365650476541E-4</v>
      </c>
      <c r="CX408" s="240">
        <f t="shared" ca="1" si="692"/>
        <v>2.9576528769153601E-3</v>
      </c>
      <c r="CY408" s="240">
        <f t="shared" ca="1" si="693"/>
        <v>3.3517499329284396E-3</v>
      </c>
      <c r="CZ408" s="240">
        <f t="shared" ca="1" si="694"/>
        <v>-2.4111778284325808E-4</v>
      </c>
      <c r="DA408" s="240">
        <f t="shared" ca="1" si="695"/>
        <v>-3.547171707227161E-3</v>
      </c>
      <c r="DB408" s="240">
        <f t="shared" ca="1" si="696"/>
        <v>-2.633803264432862E-3</v>
      </c>
      <c r="DC408" s="240">
        <f t="shared" ca="1" si="697"/>
        <v>1.4125199158083379E-3</v>
      </c>
      <c r="DD408" s="240">
        <f t="shared" ca="1" si="698"/>
        <v>3.7786261179136582E-3</v>
      </c>
      <c r="DE408" s="240">
        <f t="shared" ca="1" si="699"/>
        <v>1.6499909105054671E-3</v>
      </c>
      <c r="DF408" s="240">
        <f t="shared" ca="1" si="700"/>
        <v>-2.4413371485746287E-3</v>
      </c>
      <c r="DG408" s="240">
        <f t="shared" ca="1" si="701"/>
        <v>-3.6286522585406039E-3</v>
      </c>
      <c r="DH408" s="240">
        <f t="shared" ca="1" si="702"/>
        <v>-4.9962247006169911E-4</v>
      </c>
      <c r="DI408" s="240">
        <f t="shared" ca="1" si="703"/>
        <v>3.2237169259921395E-3</v>
      </c>
      <c r="DJ408" s="240">
        <f t="shared" ca="1" si="704"/>
        <v>3.1123890362000704E-3</v>
      </c>
      <c r="DK408" s="240">
        <f t="shared" ca="1" si="705"/>
        <v>-7.0117968054324905E-4</v>
      </c>
      <c r="DL408" s="240">
        <f t="shared" ca="1" si="706"/>
        <v>-3.680682986393981E-3</v>
      </c>
      <c r="DM408" s="240">
        <f t="shared" ca="1" si="707"/>
        <v>-2.2819499391409574E-3</v>
      </c>
      <c r="DN408" s="240">
        <f t="shared" ca="1" si="708"/>
        <v>1.8312022027317776E-3</v>
      </c>
      <c r="DO408" s="240">
        <f t="shared" ca="1" si="709"/>
        <v>3.7661075128286943E-3</v>
      </c>
      <c r="DP408" s="240">
        <f t="shared" ca="1" si="710"/>
        <v>1.2211625116336951E-3</v>
      </c>
      <c r="DQ408" s="240">
        <f t="shared" ca="1" si="711"/>
        <v>-2.7763765111725254E-3</v>
      </c>
      <c r="DR408" s="240">
        <f t="shared" ca="1" si="712"/>
        <v>-3.4713674427540161E-3</v>
      </c>
      <c r="DS408" s="240">
        <f t="shared" ca="1" si="713"/>
        <v>-3.7106496619074497E-5</v>
      </c>
      <c r="DT408" s="240">
        <f t="shared" ca="1" si="714"/>
        <v>3.4412932718579895E-3</v>
      </c>
      <c r="DU408" s="240">
        <f t="shared" ca="1" si="715"/>
        <v>2.8262149113475335E-3</v>
      </c>
      <c r="DV408" s="240">
        <f t="shared" ca="1" si="716"/>
        <v>-1.150695183188014E-3</v>
      </c>
      <c r="DW408" s="240">
        <f t="shared" ca="1" si="717"/>
        <v>-3.758833367456194E-3</v>
      </c>
      <c r="DX408" s="240">
        <f t="shared" ca="1" si="718"/>
        <v>-1.8957739627194364E-3</v>
      </c>
      <c r="DY408" s="240">
        <f t="shared" ca="1" si="719"/>
        <v>2.2223415040384404E-3</v>
      </c>
      <c r="DZ408" s="240">
        <f t="shared" ca="1" si="720"/>
        <v>3.6969431452481896E-3</v>
      </c>
      <c r="EA408" s="240">
        <f t="shared" ca="1" si="721"/>
        <v>7.7396669192583722E-4</v>
      </c>
      <c r="EB408" s="240">
        <f t="shared" ca="1" si="722"/>
        <v>-3.0696565867840003E-3</v>
      </c>
      <c r="EC408" s="240">
        <f t="shared" ca="1" si="723"/>
        <v>-3.26187002947061E-3</v>
      </c>
      <c r="ED408" s="240">
        <f t="shared" ca="1" si="724"/>
        <v>4.2596759307163046E-4</v>
      </c>
      <c r="EE408" s="240">
        <f t="shared" ca="1" si="725"/>
        <v>3.6071093637503955E-3</v>
      </c>
      <c r="EF408" s="240">
        <f t="shared" ca="1" si="726"/>
        <v>2.4975318835802397E-3</v>
      </c>
      <c r="EG408" s="240">
        <f t="shared" ca="1" si="727"/>
        <v>-1.5829031592076354E-3</v>
      </c>
      <c r="EH408" s="240">
        <f t="shared" ca="1" si="728"/>
        <v>-3.7804473959400821E-3</v>
      </c>
      <c r="EI408" s="240">
        <f t="shared" ca="1" si="729"/>
        <v>-1.4810837813074127E-3</v>
      </c>
      <c r="EJ408" s="240">
        <f t="shared" ca="1" si="730"/>
        <v>2.5800547205630745E-3</v>
      </c>
      <c r="EK408" s="240">
        <f t="shared" ca="1" si="731"/>
        <v>3.5721733116389231E-3</v>
      </c>
      <c r="EL408" s="240">
        <f t="shared" ca="1" si="732"/>
        <v>3.1512969276111696E-4</v>
      </c>
      <c r="EM408" s="240">
        <f t="shared" ca="1" si="733"/>
        <v>-3.316766170085912E-3</v>
      </c>
      <c r="EN408" s="240">
        <f t="shared" ca="1" si="734"/>
        <v>-3.0033110547869821E-3</v>
      </c>
      <c r="EO408" s="240">
        <f t="shared" ca="1" si="735"/>
        <v>8.8263473367080204E-4</v>
      </c>
      <c r="EP408" s="240">
        <f t="shared" ca="1" si="736"/>
        <v>3.7186711733053278E-3</v>
      </c>
      <c r="EQ408" s="240">
        <f t="shared" ca="1" si="737"/>
        <v>2.1312836515746999E-3</v>
      </c>
      <c r="ER408" s="240">
        <f t="shared" ca="1" si="738"/>
        <v>-1.9913027983423336E-3</v>
      </c>
      <c r="ES408" s="240">
        <f t="shared" ca="1" si="739"/>
        <v>-3.7451999767388303E-3</v>
      </c>
      <c r="ET408" s="240">
        <f t="shared" ca="1" si="740"/>
        <v>-1.044116721227823E-3</v>
      </c>
      <c r="EU408" s="240">
        <f t="shared" ca="1" si="741"/>
        <v>2.8989615125689281E-3</v>
      </c>
      <c r="EV408" s="240">
        <f t="shared" ca="1" si="742"/>
        <v>3.3936746664345093E-3</v>
      </c>
      <c r="EW408" s="240">
        <f t="shared" ca="1" si="743"/>
        <v>-1.4844715030615501E-4</v>
      </c>
      <c r="EX408" s="240">
        <f t="shared" ca="1" si="744"/>
        <v>-3.5139885029352759E-3</v>
      </c>
      <c r="EY408" s="240">
        <f t="shared" ca="1" si="745"/>
        <v>-2.6995794863496165E-3</v>
      </c>
      <c r="EZ408" s="240">
        <f t="shared" ca="1" si="746"/>
        <v>1.3260262263167742E-3</v>
      </c>
      <c r="FA408" s="240">
        <f t="shared" ca="1" si="747"/>
        <v>3.7743007070650081E-3</v>
      </c>
      <c r="FB408" s="240">
        <f t="shared" ca="1" si="748"/>
        <v>1.7329789296451482E-3</v>
      </c>
      <c r="FC408" s="240">
        <f t="shared" ca="1" si="749"/>
        <v>-2.369751389880272E-3</v>
      </c>
      <c r="FD408" s="240">
        <f t="shared" ca="1" si="750"/>
        <v>-3.6536212638456416E-3</v>
      </c>
      <c r="FE408" s="240">
        <f t="shared" ca="1" si="751"/>
        <v>-5.9144517379453173E-4</v>
      </c>
      <c r="FF408" s="240">
        <f t="shared" ca="1" si="752"/>
        <v>3.1742652250648816E-3</v>
      </c>
      <c r="FG408" s="240">
        <f t="shared" ca="1" si="753"/>
        <v>3.1641319954057389E-3</v>
      </c>
      <c r="FH408" s="240">
        <f t="shared" ca="1" si="754"/>
        <v>-6.0979121005793864E-4</v>
      </c>
      <c r="FI408" s="240">
        <f t="shared" ca="1" si="755"/>
        <v>-3.6583571778708909E-3</v>
      </c>
      <c r="FJ408" s="240">
        <f t="shared" ca="1" si="756"/>
        <v>-2.3552437296619939E-3</v>
      </c>
      <c r="FK408" s="240">
        <f t="shared" ca="1" si="757"/>
        <v>1.74947305025041E-3</v>
      </c>
      <c r="FL408" s="240">
        <f t="shared" ca="1" si="758"/>
        <v>3.7731612450616027E-3</v>
      </c>
      <c r="FM408" s="240">
        <f t="shared" ca="1" si="759"/>
        <v>1.3086085915525705E-3</v>
      </c>
      <c r="FN408" s="240">
        <f t="shared" ca="1" si="760"/>
        <v>-2.7125567147436211E-3</v>
      </c>
      <c r="FO408" s="240">
        <f t="shared" ca="1" si="761"/>
        <v>-3.5070886863440903E-3</v>
      </c>
      <c r="FP408" s="240">
        <f t="shared" ca="1" si="762"/>
        <v>-1.2987774042857238E-4</v>
      </c>
      <c r="FQ408" s="240">
        <f t="shared" ca="1" si="763"/>
        <v>3.4018250339615413E-3</v>
      </c>
      <c r="FR408" s="240">
        <f t="shared" ca="1" si="764"/>
        <v>2.886997833983902E-3</v>
      </c>
      <c r="FS408" s="240">
        <f t="shared" ca="1" si="765"/>
        <v>-1.0619634424152173E-3</v>
      </c>
      <c r="FT408" s="240">
        <f t="shared" ca="1" si="766"/>
        <v>-3.7477007556430556E-3</v>
      </c>
      <c r="FU408" s="240">
        <f t="shared" ca="1" si="767"/>
        <v>-1.975482915013399E-3</v>
      </c>
      <c r="FV408" s="240">
        <f t="shared" ca="1" si="768"/>
        <v>2.1466061710941572E-3</v>
      </c>
      <c r="FW408" s="240">
        <f t="shared" ca="1" si="769"/>
        <v>3.7152699258642375E-3</v>
      </c>
      <c r="FX408" s="240">
        <f t="shared" ca="1" si="770"/>
        <v>8.6455556218668927E-4</v>
      </c>
      <c r="FY408" s="240">
        <f t="shared" ca="1" si="771"/>
        <v>-3.0145626617625134E-3</v>
      </c>
      <c r="FZ408" s="240">
        <f t="shared" ca="1" si="772"/>
        <v>-3.3078062305927675E-3</v>
      </c>
      <c r="GA408" s="240">
        <f t="shared" ca="1" si="773"/>
        <v>3.3364317504386228E-4</v>
      </c>
      <c r="GB408" s="240">
        <f t="shared" ca="1" si="774"/>
        <v>3.5782182279199492E-3</v>
      </c>
      <c r="GC408" s="240">
        <f t="shared" ca="1" si="775"/>
        <v>2.5664405379138473E-3</v>
      </c>
      <c r="GD408" s="240">
        <f t="shared" ca="1" si="776"/>
        <v>-1.4981627561201573E-3</v>
      </c>
      <c r="GE408" s="240">
        <f t="shared" ca="1" si="777"/>
        <v>-3.7806754256808051E-3</v>
      </c>
      <c r="GF408" s="240">
        <f t="shared" ca="1" si="778"/>
        <v>-1.566008998538318E-3</v>
      </c>
      <c r="GG408" s="240">
        <f t="shared" ca="1" si="779"/>
        <v>2.5114523370581743E-3</v>
      </c>
      <c r="GH408" s="240">
        <f t="shared" ca="1" si="780"/>
        <v>3.6014974887990632E-3</v>
      </c>
      <c r="GI408" s="240">
        <f t="shared" ca="1" si="781"/>
        <v>4.0749881243507669E-4</v>
      </c>
      <c r="GJ408" s="240">
        <f t="shared" ca="1" si="782"/>
        <v>-3.2712267803857858E-3</v>
      </c>
      <c r="GK408" s="240">
        <f t="shared" ca="1" si="783"/>
        <v>-3.0587712902187055E-3</v>
      </c>
      <c r="GL408" s="240">
        <f t="shared" ca="1" si="784"/>
        <v>7.9214578660781541E-4</v>
      </c>
      <c r="GM408" s="240">
        <f t="shared" ca="1" si="785"/>
        <v>3.7007916891156501E-3</v>
      </c>
      <c r="GN408" s="240">
        <f t="shared" ca="1" si="786"/>
        <v>2.2072815873040862E-3</v>
      </c>
      <c r="GO408" s="240">
        <f t="shared" ca="1" si="787"/>
        <v>-1.91182830747939E-3</v>
      </c>
      <c r="GP408" s="240">
        <f t="shared" ca="1" si="788"/>
        <v>-3.7567852182538771E-3</v>
      </c>
      <c r="GQ408" s="240">
        <f t="shared" ca="1" si="789"/>
        <v>-1.1329808490801031E-3</v>
      </c>
      <c r="GR408" s="240">
        <f t="shared" ca="1" si="790"/>
        <v>2.8385239222064431E-3</v>
      </c>
      <c r="GS408" s="240">
        <f t="shared" ca="1" si="791"/>
        <v>3.433555177219166E-3</v>
      </c>
      <c r="GT408" s="240">
        <f t="shared" ca="1" si="792"/>
        <v>-5.5687098756611406E-5</v>
      </c>
      <c r="GU408" s="240">
        <f t="shared" ca="1" si="793"/>
        <v>-3.4786886033656757E-3</v>
      </c>
      <c r="GV408" s="240">
        <f t="shared" ca="1" si="794"/>
        <v>-2.7637295825276103E-3</v>
      </c>
      <c r="GW408" s="240">
        <f t="shared" ca="1" si="795"/>
        <v>1.2387337882098426E-3</v>
      </c>
      <c r="GX408" s="240">
        <f t="shared" ca="1" si="796"/>
        <v>3.7677017986006227E-3</v>
      </c>
      <c r="GY408" s="240">
        <f t="shared" ca="1" si="797"/>
        <v>1.8149230670779629E-3</v>
      </c>
      <c r="GZ408" s="240">
        <f t="shared" ca="1" si="798"/>
        <v>-2.2967381815593205E-3</v>
      </c>
      <c r="HA408" s="240">
        <f t="shared" ca="1" si="799"/>
        <v>-3.6763894643190255E-3</v>
      </c>
      <c r="HB408" s="240">
        <f t="shared" ca="1" si="800"/>
        <v>-6.8291161307012442E-4</v>
      </c>
      <c r="HC408" s="240">
        <f t="shared" ca="1" si="801"/>
        <v>3.1229014654594084E-3</v>
      </c>
      <c r="HD408" s="240">
        <f t="shared" ca="1" si="802"/>
        <v>3.2139689998119205E-3</v>
      </c>
      <c r="HE408" s="240">
        <f t="shared" ca="1" si="803"/>
        <v>-5.1803542414930457E-4</v>
      </c>
      <c r="HF408" s="240">
        <f t="shared" ca="1" si="804"/>
        <v>-3.6338277117786634E-3</v>
      </c>
      <c r="HG408" s="240">
        <f t="shared" ca="1" si="805"/>
        <v>-2.4271188094286016E-3</v>
      </c>
      <c r="HH408" s="240">
        <f t="shared" ca="1" si="806"/>
        <v>1.6666900806204877E-3</v>
      </c>
      <c r="HI408" s="240">
        <f t="shared" ca="1" si="807"/>
        <v>3.7779421660480796E-3</v>
      </c>
      <c r="HJ408" s="240">
        <f t="shared" ca="1" si="808"/>
        <v>1.3952664145878211E-3</v>
      </c>
      <c r="HK408" s="240">
        <f t="shared" ca="1" si="809"/>
        <v>-2.6471029755788596E-3</v>
      </c>
      <c r="HL408" s="240">
        <f t="shared" ca="1" si="810"/>
        <v>-3.5406973908480442E-3</v>
      </c>
      <c r="HM408" s="240">
        <f t="shared" ca="1" si="811"/>
        <v>-2.225707507437848E-4</v>
      </c>
      <c r="HN408" s="240">
        <f t="shared" ca="1" si="812"/>
        <v>3.3603076638671139E-3</v>
      </c>
      <c r="HO408" s="240">
        <f t="shared" ca="1" si="813"/>
        <v>2.9460417370768123E-3</v>
      </c>
      <c r="HP408" s="240">
        <f t="shared" ca="1" si="814"/>
        <v>-9.7259201457397754E-4</v>
      </c>
      <c r="HQ408" s="240">
        <f t="shared" ca="1" si="815"/>
        <v>-3.734310669030262E-3</v>
      </c>
      <c r="HR408" s="240">
        <f t="shared" ca="1" si="816"/>
        <v>-2.05400191026733E-3</v>
      </c>
      <c r="HS408" s="240">
        <f t="shared" ca="1" si="817"/>
        <v>2.0695778028592699E-3</v>
      </c>
      <c r="HT408" s="240">
        <f t="shared" ca="1" si="818"/>
        <v>3.731358766799856E-3</v>
      </c>
      <c r="HU408" s="240">
        <f t="shared" ca="1" si="819"/>
        <v>9.5462365650479967E-4</v>
      </c>
      <c r="HV408" s="240">
        <f t="shared" ca="1" si="820"/>
        <v>-2.9576528769153379E-3</v>
      </c>
      <c r="HW408" s="240">
        <f t="shared" ca="1" si="821"/>
        <v>-3.3517499329284556E-3</v>
      </c>
      <c r="HX408" s="240">
        <f t="shared" ca="1" si="822"/>
        <v>2.4111778284316936E-4</v>
      </c>
      <c r="HY408" s="240">
        <f t="shared" ca="1" si="823"/>
        <v>3.5471717072272048E-3</v>
      </c>
      <c r="HZ408" s="240">
        <f t="shared" ca="1" si="824"/>
        <v>2.6338032644328099E-3</v>
      </c>
      <c r="IA408" s="240">
        <f t="shared" ca="1" si="825"/>
        <v>-1.4125199158084049E-3</v>
      </c>
      <c r="IB408" s="240">
        <f t="shared" ca="1" si="826"/>
        <v>-3.7786261179136591E-3</v>
      </c>
      <c r="IC408" s="240">
        <f t="shared" ca="1" si="827"/>
        <v>-1.6499909105054508E-3</v>
      </c>
      <c r="ID408" s="240">
        <f t="shared" ca="1" si="828"/>
        <v>2.4413371485746019E-3</v>
      </c>
      <c r="IE408" s="240">
        <f t="shared" ca="1" si="829"/>
        <v>1.2792241291153816E-3</v>
      </c>
      <c r="IF408" s="240">
        <f t="shared" ca="1" si="830"/>
        <v>4.9962247006178737E-4</v>
      </c>
      <c r="IG408" s="240">
        <f t="shared" ca="1" si="831"/>
        <v>-3.223716925992205E-3</v>
      </c>
      <c r="IH408" s="240">
        <f t="shared" ca="1" si="832"/>
        <v>-3.1123890362000292E-3</v>
      </c>
      <c r="II408" s="240">
        <f t="shared" ca="1" si="833"/>
        <v>7.0117968054332006E-4</v>
      </c>
      <c r="IJ408" s="240">
        <f t="shared" ca="1" si="834"/>
        <v>3.6806829863939858E-3</v>
      </c>
      <c r="IK408" s="240">
        <f t="shared" ca="1" si="835"/>
        <v>2.2819499391409427E-3</v>
      </c>
      <c r="IL408" s="240">
        <f t="shared" ca="1" si="836"/>
        <v>-1.8312022027317935E-3</v>
      </c>
      <c r="IM408" s="240">
        <f t="shared" ca="1" si="837"/>
        <v>-3.7661075128286926E-3</v>
      </c>
      <c r="IN408" s="240">
        <f t="shared" ca="1" si="838"/>
        <v>-1.2211625116337792E-3</v>
      </c>
      <c r="IO408" s="240">
        <f t="shared" ca="1" si="839"/>
        <v>2.7763765111724651E-3</v>
      </c>
      <c r="IP408" s="240">
        <f t="shared" ca="1" si="840"/>
        <v>3.4713674427539658E-3</v>
      </c>
      <c r="IQ408" s="240">
        <f t="shared" ca="1" si="841"/>
        <v>3.7106496618948459E-5</v>
      </c>
      <c r="IR408" s="240">
        <f t="shared" ca="1" si="842"/>
        <v>-3.4412932718579968E-3</v>
      </c>
      <c r="IS408" s="240">
        <f t="shared" ca="1" si="843"/>
        <v>-2.8262149113475214E-3</v>
      </c>
      <c r="IT408" s="240">
        <f t="shared" ca="1" si="844"/>
        <v>1.1506951831880318E-3</v>
      </c>
      <c r="IU408" s="240">
        <f t="shared" ca="1" si="845"/>
        <v>3.7588333674561957E-3</v>
      </c>
      <c r="IV408" s="240">
        <f t="shared" ca="1" si="846"/>
        <v>1.8957739627195134E-3</v>
      </c>
      <c r="IW408" s="240">
        <f t="shared" ca="1" si="847"/>
        <v>-2.2223415040383684E-3</v>
      </c>
      <c r="IX408" s="240">
        <f t="shared" ca="1" si="848"/>
        <v>-3.6969431452481636E-3</v>
      </c>
      <c r="IY408" s="240">
        <f t="shared" ca="1" si="849"/>
        <v>-7.7396669192571395E-4</v>
      </c>
      <c r="IZ408" s="240">
        <f t="shared" ca="1" si="850"/>
        <v>3.0696565867840107E-3</v>
      </c>
      <c r="JA408" s="240">
        <f t="shared" ca="1" si="851"/>
        <v>3.2618700294706005E-3</v>
      </c>
      <c r="JB408" s="240">
        <f t="shared" ca="1" si="852"/>
        <v>-4.2596759307164883E-4</v>
      </c>
    </row>
    <row r="409" spans="2:262">
      <c r="B409" s="248">
        <v>48</v>
      </c>
      <c r="C409" s="247">
        <f t="shared" si="853"/>
        <v>9.3750000000000051E-4</v>
      </c>
      <c r="D409" s="244">
        <f t="shared" ca="1" si="597"/>
        <v>80.134677646725962</v>
      </c>
      <c r="E409" s="243">
        <f ca="1">BB361</f>
        <v>0.13467764672595833</v>
      </c>
      <c r="F409" s="242">
        <v>48</v>
      </c>
      <c r="G409" s="240">
        <f t="shared" ca="1" si="854"/>
        <v>-9.9510598025983363E-4</v>
      </c>
      <c r="H409" s="240">
        <f t="shared" ca="1" si="598"/>
        <v>-6.5606910299309106E-4</v>
      </c>
      <c r="I409" s="240">
        <f t="shared" ca="1" si="599"/>
        <v>4.9297242785567021E-4</v>
      </c>
      <c r="J409" s="240">
        <f t="shared" ca="1" si="600"/>
        <v>1.03337386449941E-3</v>
      </c>
      <c r="K409" s="240">
        <f t="shared" ca="1" si="601"/>
        <v>2.9793768691035316E-4</v>
      </c>
      <c r="L409" s="240">
        <f t="shared" ca="1" si="602"/>
        <v>-8.0534223118387143E-4</v>
      </c>
      <c r="M409" s="240">
        <f t="shared" ca="1" si="603"/>
        <v>-9.1431994542635973E-4</v>
      </c>
      <c r="N409" s="240">
        <f t="shared" ca="1" si="604"/>
        <v>1.0555204119262942E-4</v>
      </c>
      <c r="O409" s="240">
        <f t="shared" ca="1" si="605"/>
        <v>9.9510598025983341E-4</v>
      </c>
      <c r="P409" s="240">
        <f t="shared" ca="1" si="606"/>
        <v>6.5606910299309204E-4</v>
      </c>
      <c r="Q409" s="240">
        <f t="shared" ca="1" si="607"/>
        <v>-4.9297242785567021E-4</v>
      </c>
      <c r="R409" s="240">
        <f t="shared" ca="1" si="608"/>
        <v>-1.03337386449941E-3</v>
      </c>
      <c r="S409" s="240">
        <f t="shared" ca="1" si="609"/>
        <v>-2.9793768691035349E-4</v>
      </c>
      <c r="T409" s="240">
        <f t="shared" ca="1" si="610"/>
        <v>8.0534223118387176E-4</v>
      </c>
      <c r="U409" s="241">
        <f t="shared" ca="1" si="611"/>
        <v>9.1431994542635984E-4</v>
      </c>
      <c r="V409" s="240">
        <f t="shared" ca="1" si="612"/>
        <v>-1.0555204119262904E-4</v>
      </c>
      <c r="W409" s="240">
        <f t="shared" ca="1" si="613"/>
        <v>-9.9510598025983319E-4</v>
      </c>
      <c r="X409" s="240">
        <f t="shared" ca="1" si="614"/>
        <v>-6.5606910299309225E-4</v>
      </c>
      <c r="Y409" s="240">
        <f t="shared" ca="1" si="615"/>
        <v>4.9297242785566826E-4</v>
      </c>
      <c r="Z409" s="240">
        <f t="shared" ca="1" si="616"/>
        <v>1.0333738644994102E-3</v>
      </c>
      <c r="AA409" s="240">
        <f t="shared" ca="1" si="617"/>
        <v>2.9793768691035213E-4</v>
      </c>
      <c r="AB409" s="240">
        <f t="shared" ca="1" si="618"/>
        <v>-8.0534223118387154E-4</v>
      </c>
      <c r="AC409" s="240">
        <f t="shared" ca="1" si="619"/>
        <v>-9.1431994542635995E-4</v>
      </c>
      <c r="AD409" s="240">
        <f t="shared" ca="1" si="620"/>
        <v>1.0555204119262866E-4</v>
      </c>
      <c r="AE409" s="240">
        <f t="shared" ca="1" si="621"/>
        <v>9.9510598025983319E-4</v>
      </c>
      <c r="AF409" s="240">
        <f t="shared" ca="1" si="622"/>
        <v>6.5606910299309269E-4</v>
      </c>
      <c r="AG409" s="240">
        <f t="shared" ca="1" si="623"/>
        <v>-4.9297242785566794E-4</v>
      </c>
      <c r="AH409" s="240">
        <f t="shared" ca="1" si="624"/>
        <v>-1.03337386449941E-3</v>
      </c>
      <c r="AI409" s="240">
        <f t="shared" ca="1" si="625"/>
        <v>-2.9793768691035603E-4</v>
      </c>
      <c r="AJ409" s="240">
        <f t="shared" ca="1" si="626"/>
        <v>8.0534223118387132E-4</v>
      </c>
      <c r="AK409" s="240">
        <f t="shared" ca="1" si="627"/>
        <v>9.1431994542636201E-4</v>
      </c>
      <c r="AL409" s="240">
        <f t="shared" ca="1" si="628"/>
        <v>-1.0555204119262828E-4</v>
      </c>
      <c r="AM409" s="240">
        <f t="shared" ca="1" si="629"/>
        <v>-9.9510598025983406E-4</v>
      </c>
      <c r="AN409" s="240">
        <f t="shared" ca="1" si="630"/>
        <v>-6.5606910299309291E-4</v>
      </c>
      <c r="AO409" s="240">
        <f t="shared" ca="1" si="631"/>
        <v>4.9297242785567086E-4</v>
      </c>
      <c r="AP409" s="240">
        <f t="shared" ca="1" si="632"/>
        <v>1.0333738644994104E-3</v>
      </c>
      <c r="AQ409" s="240">
        <f t="shared" ca="1" si="633"/>
        <v>2.9793768691035289E-4</v>
      </c>
      <c r="AR409" s="240">
        <f t="shared" ca="1" si="634"/>
        <v>-8.0534223118386861E-4</v>
      </c>
      <c r="AS409" s="240">
        <f t="shared" ca="1" si="635"/>
        <v>-9.1431994542636049E-4</v>
      </c>
      <c r="AT409" s="240">
        <f t="shared" ca="1" si="636"/>
        <v>1.0555204119262423E-4</v>
      </c>
      <c r="AU409" s="240">
        <f t="shared" ca="1" si="637"/>
        <v>9.9510598025983298E-4</v>
      </c>
      <c r="AV409" s="240">
        <f t="shared" ca="1" si="638"/>
        <v>6.5606910299309041E-4</v>
      </c>
      <c r="AW409" s="240">
        <f t="shared" ca="1" si="639"/>
        <v>-4.9297242785566729E-4</v>
      </c>
      <c r="AX409" s="240">
        <f t="shared" ca="1" si="640"/>
        <v>-1.03337386449941E-3</v>
      </c>
      <c r="AY409" s="240">
        <f t="shared" ca="1" si="641"/>
        <v>-2.9793768691035674E-4</v>
      </c>
      <c r="AZ409" s="240">
        <f t="shared" ca="1" si="642"/>
        <v>8.0534223118387078E-4</v>
      </c>
      <c r="BA409" s="240">
        <f t="shared" ca="1" si="643"/>
        <v>9.1431994542636233E-4</v>
      </c>
      <c r="BB409" s="240">
        <f t="shared" ca="1" si="644"/>
        <v>-1.0555204119262752E-4</v>
      </c>
      <c r="BC409" s="240">
        <f t="shared" ca="1" si="645"/>
        <v>-9.9510598025983384E-4</v>
      </c>
      <c r="BD409" s="240">
        <f t="shared" ca="1" si="646"/>
        <v>-6.5606910299309356E-4</v>
      </c>
      <c r="BE409" s="240">
        <f t="shared" ca="1" si="647"/>
        <v>4.9297242785567021E-4</v>
      </c>
      <c r="BF409" s="240">
        <f t="shared" ca="1" si="648"/>
        <v>1.0333738644994104E-3</v>
      </c>
      <c r="BG409" s="240">
        <f t="shared" ca="1" si="649"/>
        <v>2.9793768691035354E-4</v>
      </c>
      <c r="BH409" s="240">
        <f t="shared" ca="1" si="650"/>
        <v>-8.0534223118386829E-4</v>
      </c>
      <c r="BI409" s="240">
        <f t="shared" ca="1" si="651"/>
        <v>-9.1431994542636428E-4</v>
      </c>
      <c r="BJ409" s="240">
        <f t="shared" ca="1" si="652"/>
        <v>1.0555204119263082E-4</v>
      </c>
      <c r="BK409" s="240">
        <f t="shared" ca="1" si="653"/>
        <v>9.9510598025983276E-4</v>
      </c>
      <c r="BL409" s="240">
        <f t="shared" ca="1" si="654"/>
        <v>6.5606910299309681E-4</v>
      </c>
      <c r="BM409" s="240">
        <f t="shared" ca="1" si="655"/>
        <v>-4.9297242785567314E-4</v>
      </c>
      <c r="BN409" s="240">
        <f t="shared" ca="1" si="656"/>
        <v>-1.03337386449941E-3</v>
      </c>
      <c r="BO409" s="240">
        <f t="shared" ca="1" si="657"/>
        <v>-2.9793768691035744E-4</v>
      </c>
      <c r="BP409" s="240">
        <f t="shared" ca="1" si="658"/>
        <v>8.0534223118386579E-4</v>
      </c>
      <c r="BQ409" s="240">
        <f t="shared" ca="1" si="659"/>
        <v>9.1431994542635919E-4</v>
      </c>
      <c r="BR409" s="240">
        <f t="shared" ca="1" si="660"/>
        <v>-1.0555204119262677E-4</v>
      </c>
      <c r="BS409" s="240">
        <f t="shared" ca="1" si="661"/>
        <v>-9.9510598025983146E-4</v>
      </c>
      <c r="BT409" s="240">
        <f t="shared" ca="1" si="662"/>
        <v>-6.5606910299308846E-4</v>
      </c>
      <c r="BU409" s="240">
        <f t="shared" ca="1" si="663"/>
        <v>4.9297242785566956E-4</v>
      </c>
      <c r="BV409" s="240">
        <f t="shared" ca="1" si="664"/>
        <v>1.0333738644994104E-3</v>
      </c>
      <c r="BW409" s="240">
        <f t="shared" ca="1" si="665"/>
        <v>2.979376869103614E-4</v>
      </c>
      <c r="BX409" s="240">
        <f t="shared" ca="1" si="666"/>
        <v>-8.053422311838723E-4</v>
      </c>
      <c r="BY409" s="240">
        <f t="shared" ca="1" si="667"/>
        <v>-9.1431994542636114E-4</v>
      </c>
      <c r="BZ409" s="240">
        <f t="shared" ca="1" si="668"/>
        <v>1.0555204119262271E-4</v>
      </c>
      <c r="CA409" s="240">
        <f t="shared" ca="1" si="669"/>
        <v>9.9510598025983471E-4</v>
      </c>
      <c r="CB409" s="240">
        <f t="shared" ca="1" si="670"/>
        <v>6.560691029930915E-4</v>
      </c>
      <c r="CC409" s="240">
        <f t="shared" ca="1" si="671"/>
        <v>-4.9297242785566599E-4</v>
      </c>
      <c r="CD409" s="240">
        <f t="shared" ca="1" si="672"/>
        <v>-1.0333738644994108E-3</v>
      </c>
      <c r="CE409" s="240">
        <f t="shared" ca="1" si="673"/>
        <v>-2.9793768691035115E-4</v>
      </c>
      <c r="CF409" s="240">
        <f t="shared" ca="1" si="674"/>
        <v>8.0534223118386981E-4</v>
      </c>
      <c r="CG409" s="240">
        <f t="shared" ca="1" si="675"/>
        <v>9.1431994542636309E-4</v>
      </c>
      <c r="CH409" s="240">
        <f t="shared" ca="1" si="676"/>
        <v>-1.0555204119261866E-4</v>
      </c>
      <c r="CI409" s="240">
        <f t="shared" ca="1" si="677"/>
        <v>-9.9510598025983341E-4</v>
      </c>
      <c r="CJ409" s="240">
        <f t="shared" ca="1" si="678"/>
        <v>-6.5606910299309475E-4</v>
      </c>
      <c r="CK409" s="240">
        <f t="shared" ca="1" si="679"/>
        <v>4.929724278556623E-4</v>
      </c>
      <c r="CL409" s="240">
        <f t="shared" ca="1" si="680"/>
        <v>1.0333738644994097E-3</v>
      </c>
      <c r="CM409" s="240">
        <f t="shared" ca="1" si="681"/>
        <v>2.9793768691035506E-4</v>
      </c>
      <c r="CN409" s="240">
        <f t="shared" ca="1" si="682"/>
        <v>-8.053422311838672E-4</v>
      </c>
      <c r="CO409" s="240">
        <f t="shared" ca="1" si="683"/>
        <v>-9.1431994542636493E-4</v>
      </c>
      <c r="CP409" s="240">
        <f t="shared" ca="1" si="684"/>
        <v>1.055520411926293E-4</v>
      </c>
      <c r="CQ409" s="240">
        <f t="shared" ca="1" si="685"/>
        <v>9.9510598025983233E-4</v>
      </c>
      <c r="CR409" s="240">
        <f t="shared" ca="1" si="686"/>
        <v>6.5606910299309778E-4</v>
      </c>
      <c r="CS409" s="240">
        <f t="shared" ca="1" si="687"/>
        <v>-4.9297242785567173E-4</v>
      </c>
      <c r="CT409" s="240">
        <f t="shared" ca="1" si="688"/>
        <v>-1.0333738644994102E-3</v>
      </c>
      <c r="CU409" s="240">
        <f t="shared" ca="1" si="689"/>
        <v>-2.9793768691035896E-4</v>
      </c>
      <c r="CV409" s="240">
        <f t="shared" ca="1" si="690"/>
        <v>8.0534223118386471E-4</v>
      </c>
      <c r="CW409" s="240">
        <f t="shared" ca="1" si="691"/>
        <v>9.1431994542635984E-4</v>
      </c>
      <c r="CX409" s="240">
        <f t="shared" ca="1" si="692"/>
        <v>-1.0555204119262525E-4</v>
      </c>
      <c r="CY409" s="240">
        <f t="shared" ca="1" si="693"/>
        <v>-9.9510598025983102E-4</v>
      </c>
      <c r="CZ409" s="240">
        <f t="shared" ca="1" si="694"/>
        <v>-6.5606910299308954E-4</v>
      </c>
      <c r="DA409" s="240">
        <f t="shared" ca="1" si="695"/>
        <v>4.9297242785566815E-4</v>
      </c>
      <c r="DB409" s="240">
        <f t="shared" ca="1" si="696"/>
        <v>1.0333738644994106E-3</v>
      </c>
      <c r="DC409" s="240">
        <f t="shared" ca="1" si="697"/>
        <v>2.9793768691036286E-4</v>
      </c>
      <c r="DD409" s="240">
        <f t="shared" ca="1" si="698"/>
        <v>-8.0534223118387143E-4</v>
      </c>
      <c r="DE409" s="240">
        <f t="shared" ca="1" si="699"/>
        <v>-9.143199454263619E-4</v>
      </c>
      <c r="DF409" s="240">
        <f t="shared" ca="1" si="700"/>
        <v>1.0555204119262119E-4</v>
      </c>
      <c r="DG409" s="240">
        <f t="shared" ca="1" si="701"/>
        <v>9.9510598025983406E-4</v>
      </c>
      <c r="DH409" s="240">
        <f t="shared" ca="1" si="702"/>
        <v>6.560691029930928E-4</v>
      </c>
      <c r="DI409" s="240">
        <f t="shared" ca="1" si="703"/>
        <v>-4.9297242785566458E-4</v>
      </c>
      <c r="DJ409" s="240">
        <f t="shared" ca="1" si="704"/>
        <v>-1.0333738644994111E-3</v>
      </c>
      <c r="DK409" s="240">
        <f t="shared" ca="1" si="705"/>
        <v>-2.9793768691035256E-4</v>
      </c>
      <c r="DL409" s="240">
        <f t="shared" ca="1" si="706"/>
        <v>8.0534223118385961E-4</v>
      </c>
      <c r="DM409" s="240">
        <f t="shared" ca="1" si="707"/>
        <v>9.1431994542636374E-4</v>
      </c>
      <c r="DN409" s="240">
        <f t="shared" ca="1" si="708"/>
        <v>-1.0555204119263182E-4</v>
      </c>
      <c r="DO409" s="240">
        <f t="shared" ca="1" si="709"/>
        <v>-9.9510598025982864E-4</v>
      </c>
      <c r="DP409" s="240">
        <f t="shared" ca="1" si="710"/>
        <v>-6.5606910299309594E-4</v>
      </c>
      <c r="DQ409" s="240">
        <f t="shared" ca="1" si="711"/>
        <v>4.9297242785567401E-4</v>
      </c>
      <c r="DR409" s="240">
        <f t="shared" ca="1" si="712"/>
        <v>1.0333738644994115E-3</v>
      </c>
      <c r="DS409" s="240">
        <f t="shared" ca="1" si="713"/>
        <v>2.9793768691035652E-4</v>
      </c>
      <c r="DT409" s="240">
        <f t="shared" ca="1" si="714"/>
        <v>-8.0534223118387566E-4</v>
      </c>
      <c r="DU409" s="240">
        <f t="shared" ca="1" si="715"/>
        <v>-9.143199454263658E-4</v>
      </c>
      <c r="DV409" s="240">
        <f t="shared" ca="1" si="716"/>
        <v>1.0555204119262778E-4</v>
      </c>
      <c r="DW409" s="240">
        <f t="shared" ca="1" si="717"/>
        <v>9.9510598025983601E-4</v>
      </c>
      <c r="DX409" s="240">
        <f t="shared" ca="1" si="718"/>
        <v>6.5606910299309909E-4</v>
      </c>
      <c r="DY409" s="240">
        <f t="shared" ca="1" si="719"/>
        <v>-4.9297242785567043E-4</v>
      </c>
      <c r="DZ409" s="240">
        <f t="shared" ca="1" si="720"/>
        <v>-1.0333738644994119E-3</v>
      </c>
      <c r="EA409" s="240">
        <f t="shared" ca="1" si="721"/>
        <v>-2.9793768691036037E-4</v>
      </c>
      <c r="EB409" s="240">
        <f t="shared" ca="1" si="722"/>
        <v>8.0534223118387317E-4</v>
      </c>
      <c r="EC409" s="240">
        <f t="shared" ca="1" si="723"/>
        <v>9.1431994542636754E-4</v>
      </c>
      <c r="ED409" s="240">
        <f t="shared" ca="1" si="724"/>
        <v>-1.0555204119262373E-4</v>
      </c>
      <c r="EE409" s="240">
        <f t="shared" ca="1" si="725"/>
        <v>-9.9510598025983493E-4</v>
      </c>
      <c r="EF409" s="240">
        <f t="shared" ca="1" si="726"/>
        <v>-6.5606910299310223E-4</v>
      </c>
      <c r="EG409" s="240">
        <f t="shared" ca="1" si="727"/>
        <v>4.9297242785566685E-4</v>
      </c>
      <c r="EH409" s="240">
        <f t="shared" ca="1" si="728"/>
        <v>1.0333738644994093E-3</v>
      </c>
      <c r="EI409" s="240">
        <f t="shared" ca="1" si="729"/>
        <v>2.9793768691036438E-4</v>
      </c>
      <c r="EJ409" s="240">
        <f t="shared" ca="1" si="730"/>
        <v>-8.0534223118387057E-4</v>
      </c>
      <c r="EK409" s="240">
        <f t="shared" ca="1" si="731"/>
        <v>-9.143199454263696E-4</v>
      </c>
      <c r="EL409" s="240">
        <f t="shared" ca="1" si="732"/>
        <v>1.0555204119261968E-4</v>
      </c>
      <c r="EM409" s="240">
        <f t="shared" ca="1" si="733"/>
        <v>9.9510598025983363E-4</v>
      </c>
      <c r="EN409" s="240">
        <f t="shared" ca="1" si="734"/>
        <v>6.5606910299310527E-4</v>
      </c>
      <c r="EO409" s="240">
        <f t="shared" ca="1" si="735"/>
        <v>-4.9297242785566327E-4</v>
      </c>
      <c r="EP409" s="240">
        <f t="shared" ca="1" si="736"/>
        <v>-1.0333738644994097E-3</v>
      </c>
      <c r="EQ409" s="240">
        <f t="shared" ca="1" si="737"/>
        <v>-2.9793768691036823E-4</v>
      </c>
      <c r="ER409" s="240">
        <f t="shared" ca="1" si="738"/>
        <v>8.0534223118386796E-4</v>
      </c>
      <c r="ES409" s="240">
        <f t="shared" ca="1" si="739"/>
        <v>9.1431994542635756E-4</v>
      </c>
      <c r="ET409" s="240">
        <f t="shared" ca="1" si="740"/>
        <v>-1.0555204119261562E-4</v>
      </c>
      <c r="EU409" s="240">
        <f t="shared" ca="1" si="741"/>
        <v>-9.9510598025983254E-4</v>
      </c>
      <c r="EV409" s="240">
        <f t="shared" ca="1" si="742"/>
        <v>-6.5606910299308553E-4</v>
      </c>
      <c r="EW409" s="240">
        <f t="shared" ca="1" si="743"/>
        <v>4.929724278556597E-4</v>
      </c>
      <c r="EX409" s="240">
        <f t="shared" ca="1" si="744"/>
        <v>1.0333738644994102E-3</v>
      </c>
      <c r="EY409" s="240">
        <f t="shared" ca="1" si="745"/>
        <v>2.9793768691037208E-4</v>
      </c>
      <c r="EZ409" s="240">
        <f t="shared" ca="1" si="746"/>
        <v>-8.0534223118386536E-4</v>
      </c>
      <c r="FA409" s="240">
        <f t="shared" ca="1" si="747"/>
        <v>-9.143199454263594E-4</v>
      </c>
      <c r="FB409" s="240">
        <f t="shared" ca="1" si="748"/>
        <v>1.0555204119261157E-4</v>
      </c>
      <c r="FC409" s="240">
        <f t="shared" ca="1" si="749"/>
        <v>9.9510598025983124E-4</v>
      </c>
      <c r="FD409" s="240">
        <f t="shared" ca="1" si="750"/>
        <v>6.5606910299308879E-4</v>
      </c>
      <c r="FE409" s="240">
        <f t="shared" ca="1" si="751"/>
        <v>-4.9297242785565601E-4</v>
      </c>
      <c r="FF409" s="240">
        <f t="shared" ca="1" si="752"/>
        <v>-1.0333738644994106E-3</v>
      </c>
      <c r="FG409" s="240">
        <f t="shared" ca="1" si="753"/>
        <v>-2.9793768691034774E-4</v>
      </c>
      <c r="FH409" s="240">
        <f t="shared" ca="1" si="754"/>
        <v>8.0534223118386287E-4</v>
      </c>
      <c r="FI409" s="240">
        <f t="shared" ca="1" si="755"/>
        <v>9.1431994542636146E-4</v>
      </c>
      <c r="FJ409" s="240">
        <f t="shared" ca="1" si="756"/>
        <v>-1.0555204119260752E-4</v>
      </c>
      <c r="FK409" s="240">
        <f t="shared" ca="1" si="757"/>
        <v>-9.9510598025983016E-4</v>
      </c>
      <c r="FL409" s="240">
        <f t="shared" ca="1" si="758"/>
        <v>-6.5606910299309193E-4</v>
      </c>
      <c r="FM409" s="240">
        <f t="shared" ca="1" si="759"/>
        <v>4.9297242785565254E-4</v>
      </c>
      <c r="FN409" s="240">
        <f t="shared" ca="1" si="760"/>
        <v>1.0333738644994111E-3</v>
      </c>
      <c r="FO409" s="240">
        <f t="shared" ca="1" si="761"/>
        <v>2.979376869103517E-4</v>
      </c>
      <c r="FP409" s="240">
        <f t="shared" ca="1" si="762"/>
        <v>-8.0534223118386016E-4</v>
      </c>
      <c r="FQ409" s="240">
        <f t="shared" ca="1" si="763"/>
        <v>-9.1431994542636331E-4</v>
      </c>
      <c r="FR409" s="240">
        <f t="shared" ca="1" si="764"/>
        <v>1.0555204119263284E-4</v>
      </c>
      <c r="FS409" s="240">
        <f t="shared" ca="1" si="765"/>
        <v>9.9510598025982907E-4</v>
      </c>
      <c r="FT409" s="240">
        <f t="shared" ca="1" si="766"/>
        <v>6.5606910299309507E-4</v>
      </c>
      <c r="FU409" s="240">
        <f t="shared" ca="1" si="767"/>
        <v>-4.9297242785567488E-4</v>
      </c>
      <c r="FV409" s="240">
        <f t="shared" ca="1" si="768"/>
        <v>-1.0333738644994113E-3</v>
      </c>
      <c r="FW409" s="240">
        <f t="shared" ca="1" si="769"/>
        <v>-2.9793768691035555E-4</v>
      </c>
      <c r="FX409" s="240">
        <f t="shared" ca="1" si="770"/>
        <v>8.0534223118385766E-4</v>
      </c>
      <c r="FY409" s="240">
        <f t="shared" ca="1" si="771"/>
        <v>9.1431994542636526E-4</v>
      </c>
      <c r="FZ409" s="240">
        <f t="shared" ca="1" si="772"/>
        <v>-1.0555204119262878E-4</v>
      </c>
      <c r="GA409" s="240">
        <f t="shared" ca="1" si="773"/>
        <v>-9.9510598025982777E-4</v>
      </c>
      <c r="GB409" s="240">
        <f t="shared" ca="1" si="774"/>
        <v>-6.5606910299309822E-4</v>
      </c>
      <c r="GC409" s="240">
        <f t="shared" ca="1" si="775"/>
        <v>4.929724278556713E-4</v>
      </c>
      <c r="GD409" s="240">
        <f t="shared" ca="1" si="776"/>
        <v>1.0333738644994117E-3</v>
      </c>
      <c r="GE409" s="240">
        <f t="shared" ca="1" si="777"/>
        <v>2.9793768691035945E-4</v>
      </c>
      <c r="GF409" s="240">
        <f t="shared" ca="1" si="778"/>
        <v>-8.0534223118387371E-4</v>
      </c>
      <c r="GG409" s="240">
        <f t="shared" ca="1" si="779"/>
        <v>-9.143199454263671E-4</v>
      </c>
      <c r="GH409" s="240">
        <f t="shared" ca="1" si="780"/>
        <v>1.0555204119262473E-4</v>
      </c>
      <c r="GI409" s="240">
        <f t="shared" ca="1" si="781"/>
        <v>9.9510598025983514E-4</v>
      </c>
      <c r="GJ409" s="240">
        <f t="shared" ca="1" si="782"/>
        <v>6.5606910299310147E-4</v>
      </c>
      <c r="GK409" s="240">
        <f t="shared" ca="1" si="783"/>
        <v>-4.9297242785566772E-4</v>
      </c>
      <c r="GL409" s="240">
        <f t="shared" ca="1" si="784"/>
        <v>-1.0333738644994121E-3</v>
      </c>
      <c r="GM409" s="240">
        <f t="shared" ca="1" si="785"/>
        <v>-2.979376869103633E-4</v>
      </c>
      <c r="GN409" s="240">
        <f t="shared" ca="1" si="786"/>
        <v>8.0534223118387122E-4</v>
      </c>
      <c r="GO409" s="240">
        <f t="shared" ca="1" si="787"/>
        <v>9.1431994542636916E-4</v>
      </c>
      <c r="GP409" s="240">
        <f t="shared" ca="1" si="788"/>
        <v>-1.0555204119262068E-4</v>
      </c>
      <c r="GQ409" s="240">
        <f t="shared" ca="1" si="789"/>
        <v>-9.9510598025983406E-4</v>
      </c>
      <c r="GR409" s="240">
        <f t="shared" ca="1" si="790"/>
        <v>-6.5606910299310451E-4</v>
      </c>
      <c r="GS409" s="240">
        <f t="shared" ca="1" si="791"/>
        <v>4.9297242785566414E-4</v>
      </c>
      <c r="GT409" s="240">
        <f t="shared" ca="1" si="792"/>
        <v>1.0333738644994095E-3</v>
      </c>
      <c r="GU409" s="240">
        <f t="shared" ca="1" si="793"/>
        <v>2.9793768691036731E-4</v>
      </c>
      <c r="GV409" s="240">
        <f t="shared" ca="1" si="794"/>
        <v>-8.0534223118386861E-4</v>
      </c>
      <c r="GW409" s="240">
        <f t="shared" ca="1" si="795"/>
        <v>-9.1431994542637101E-4</v>
      </c>
      <c r="GX409" s="240">
        <f t="shared" ca="1" si="796"/>
        <v>1.0555204119261663E-4</v>
      </c>
      <c r="GY409" s="240">
        <f t="shared" ca="1" si="797"/>
        <v>9.9510598025983276E-4</v>
      </c>
      <c r="GZ409" s="240">
        <f t="shared" ca="1" si="798"/>
        <v>6.5606910299310776E-4</v>
      </c>
      <c r="HA409" s="240">
        <f t="shared" ca="1" si="799"/>
        <v>-4.9297242785566056E-4</v>
      </c>
      <c r="HB409" s="240">
        <f t="shared" ca="1" si="800"/>
        <v>-1.03337386449941E-3</v>
      </c>
      <c r="HC409" s="240">
        <f t="shared" ca="1" si="801"/>
        <v>-2.979376869103711E-4</v>
      </c>
      <c r="HD409" s="240">
        <f t="shared" ca="1" si="802"/>
        <v>8.0534223118386601E-4</v>
      </c>
      <c r="HE409" s="240">
        <f t="shared" ca="1" si="803"/>
        <v>9.1431994542635897E-4</v>
      </c>
      <c r="HF409" s="240">
        <f t="shared" ca="1" si="804"/>
        <v>-1.0555204119261259E-4</v>
      </c>
      <c r="HG409" s="240">
        <f t="shared" ca="1" si="805"/>
        <v>-9.9510598025983167E-4</v>
      </c>
      <c r="HH409" s="240">
        <f t="shared" ca="1" si="806"/>
        <v>-6.5606910299308792E-4</v>
      </c>
      <c r="HI409" s="240">
        <f t="shared" ca="1" si="807"/>
        <v>4.9297242785565699E-4</v>
      </c>
      <c r="HJ409" s="240">
        <f t="shared" ca="1" si="808"/>
        <v>1.0333738644994104E-3</v>
      </c>
      <c r="HK409" s="240">
        <f t="shared" ca="1" si="809"/>
        <v>2.9793768691037501E-4</v>
      </c>
      <c r="HL409" s="240">
        <f t="shared" ca="1" si="810"/>
        <v>-8.0534223118386341E-4</v>
      </c>
      <c r="HM409" s="240">
        <f t="shared" ca="1" si="811"/>
        <v>-9.1431994542636092E-4</v>
      </c>
      <c r="HN409" s="240">
        <f t="shared" ca="1" si="812"/>
        <v>1.0555204119260854E-4</v>
      </c>
      <c r="HO409" s="240">
        <f t="shared" ca="1" si="813"/>
        <v>9.9510598025983037E-4</v>
      </c>
      <c r="HP409" s="240">
        <f t="shared" ca="1" si="814"/>
        <v>6.5606910299309117E-4</v>
      </c>
      <c r="HQ409" s="240">
        <f t="shared" ca="1" si="815"/>
        <v>-4.9297242785567943E-4</v>
      </c>
      <c r="HR409" s="240">
        <f t="shared" ca="1" si="816"/>
        <v>-1.0333738644994139E-3</v>
      </c>
      <c r="HS409" s="240">
        <f t="shared" ca="1" si="817"/>
        <v>-2.9793768691037891E-4</v>
      </c>
      <c r="HT409" s="240">
        <f t="shared" ca="1" si="818"/>
        <v>8.0534223118386092E-4</v>
      </c>
      <c r="HU409" s="240">
        <f t="shared" ca="1" si="819"/>
        <v>9.1431994542636277E-4</v>
      </c>
      <c r="HV409" s="240">
        <f t="shared" ca="1" si="820"/>
        <v>-1.0555204119263385E-4</v>
      </c>
      <c r="HW409" s="240">
        <f t="shared" ca="1" si="821"/>
        <v>-9.9510598025983775E-4</v>
      </c>
      <c r="HX409" s="240">
        <f t="shared" ca="1" si="822"/>
        <v>-6.5606910299311719E-4</v>
      </c>
      <c r="HY409" s="240">
        <f t="shared" ca="1" si="823"/>
        <v>4.9297242785564983E-4</v>
      </c>
      <c r="HZ409" s="240">
        <f t="shared" ca="1" si="824"/>
        <v>1.0333738644994113E-3</v>
      </c>
      <c r="IA409" s="240">
        <f t="shared" ca="1" si="825"/>
        <v>2.9793768691035452E-4</v>
      </c>
      <c r="IB409" s="240">
        <f t="shared" ca="1" si="826"/>
        <v>-8.0534223118387696E-4</v>
      </c>
      <c r="IC409" s="240">
        <f t="shared" ca="1" si="827"/>
        <v>-9.143199454263787E-4</v>
      </c>
      <c r="ID409" s="240">
        <f t="shared" ca="1" si="828"/>
        <v>1.0555204119260043E-4</v>
      </c>
      <c r="IE409" s="240">
        <f t="shared" ca="1" si="829"/>
        <v>9.9510598025983775E-4</v>
      </c>
      <c r="IF409" s="240">
        <f t="shared" ca="1" si="830"/>
        <v>6.5606910299309746E-4</v>
      </c>
      <c r="IG409" s="240">
        <f t="shared" ca="1" si="831"/>
        <v>-4.9297242785567217E-4</v>
      </c>
      <c r="IH409" s="240">
        <f t="shared" ca="1" si="832"/>
        <v>-1.0333738644994087E-3</v>
      </c>
      <c r="II409" s="240">
        <f t="shared" ca="1" si="833"/>
        <v>-2.9793768691038677E-4</v>
      </c>
      <c r="IJ409" s="240">
        <f t="shared" ca="1" si="834"/>
        <v>8.0534223118385571E-4</v>
      </c>
      <c r="IK409" s="240">
        <f t="shared" ca="1" si="835"/>
        <v>9.1431994542636678E-4</v>
      </c>
      <c r="IL409" s="240">
        <f t="shared" ca="1" si="836"/>
        <v>-1.0555204119262575E-4</v>
      </c>
      <c r="IM409" s="240">
        <f t="shared" ca="1" si="837"/>
        <v>-9.9510598025983536E-4</v>
      </c>
      <c r="IN409" s="240">
        <f t="shared" ca="1" si="838"/>
        <v>-6.5606910299307773E-4</v>
      </c>
      <c r="IO409" s="240">
        <f t="shared" ca="1" si="839"/>
        <v>4.9297242785564257E-4</v>
      </c>
      <c r="IP409" s="240">
        <f t="shared" ca="1" si="840"/>
        <v>1.0333738644994121E-3</v>
      </c>
      <c r="IQ409" s="240">
        <f t="shared" ca="1" si="841"/>
        <v>2.9793768691036238E-4</v>
      </c>
      <c r="IR409" s="240">
        <f t="shared" ca="1" si="842"/>
        <v>-8.0534223118387176E-4</v>
      </c>
      <c r="IS409" s="240">
        <f t="shared" ca="1" si="843"/>
        <v>-9.1431994542635453E-4</v>
      </c>
      <c r="IT409" s="240">
        <f t="shared" ca="1" si="844"/>
        <v>1.0555204119259233E-4</v>
      </c>
      <c r="IU409" s="240">
        <f t="shared" ca="1" si="845"/>
        <v>9.9510598025982582E-4</v>
      </c>
      <c r="IV409" s="240">
        <f t="shared" ca="1" si="846"/>
        <v>6.5606910299310386E-4</v>
      </c>
      <c r="IW409" s="240">
        <f t="shared" ca="1" si="847"/>
        <v>-4.9297242785566501E-4</v>
      </c>
      <c r="IX409" s="240">
        <f t="shared" ca="1" si="848"/>
        <v>-1.0333738644994095E-3</v>
      </c>
      <c r="IY409" s="240">
        <f t="shared" ca="1" si="849"/>
        <v>-2.9793768691033798E-4</v>
      </c>
      <c r="IZ409" s="240">
        <f t="shared" ca="1" si="850"/>
        <v>8.0534223118385062E-4</v>
      </c>
      <c r="JA409" s="240">
        <f t="shared" ca="1" si="851"/>
        <v>9.1431994542637068E-4</v>
      </c>
      <c r="JB409" s="240">
        <f t="shared" ca="1" si="852"/>
        <v>-1.0555204119261764E-4</v>
      </c>
    </row>
    <row r="410" spans="2:262">
      <c r="B410" s="248">
        <v>49</v>
      </c>
      <c r="C410" s="247">
        <f t="shared" si="853"/>
        <v>9.5703125000000052E-4</v>
      </c>
      <c r="D410" s="244">
        <f t="shared" ca="1" si="597"/>
        <v>80.139431703228752</v>
      </c>
      <c r="E410" s="243">
        <f ca="1">BC361</f>
        <v>0.13943170322875253</v>
      </c>
      <c r="F410" s="242">
        <v>49</v>
      </c>
      <c r="G410" s="240">
        <f t="shared" ca="1" si="854"/>
        <v>1.454893253665447E-3</v>
      </c>
      <c r="H410" s="240">
        <f t="shared" ca="1" si="598"/>
        <v>8.8160444273988514E-4</v>
      </c>
      <c r="I410" s="240">
        <f t="shared" ca="1" si="599"/>
        <v>-8.2032312740688894E-4</v>
      </c>
      <c r="J410" s="240">
        <f t="shared" ca="1" si="600"/>
        <v>-1.4720648865570816E-3</v>
      </c>
      <c r="K410" s="240">
        <f t="shared" ca="1" si="601"/>
        <v>-2.3925456485177893E-4</v>
      </c>
      <c r="L410" s="240">
        <f t="shared" ca="1" si="602"/>
        <v>1.2998518258400939E-3</v>
      </c>
      <c r="M410" s="240">
        <f t="shared" ca="1" si="603"/>
        <v>1.1748750055533635E-3</v>
      </c>
      <c r="N410" s="240">
        <f t="shared" ca="1" si="604"/>
        <v>-4.5418845974474939E-4</v>
      </c>
      <c r="O410" s="240">
        <f t="shared" ca="1" si="605"/>
        <v>-1.5017953501805764E-3</v>
      </c>
      <c r="P410" s="240">
        <f t="shared" ca="1" si="606"/>
        <v>-6.2678892509787751E-4</v>
      </c>
      <c r="Q410" s="240">
        <f t="shared" ca="1" si="607"/>
        <v>1.0506389039849216E-3</v>
      </c>
      <c r="R410" s="240">
        <f t="shared" ca="1" si="608"/>
        <v>1.3830283785673458E-3</v>
      </c>
      <c r="S410" s="240">
        <f t="shared" ca="1" si="609"/>
        <v>-5.514880631808185E-5</v>
      </c>
      <c r="T410" s="240">
        <f t="shared" ca="1" si="610"/>
        <v>-1.4227239418967592E-3</v>
      </c>
      <c r="U410" s="241">
        <f t="shared" ca="1" si="611"/>
        <v>-9.6891376377819072E-4</v>
      </c>
      <c r="V410" s="240">
        <f t="shared" ca="1" si="612"/>
        <v>7.2530943306834837E-4</v>
      </c>
      <c r="W410" s="240">
        <f t="shared" ca="1" si="613"/>
        <v>1.4909842936048025E-3</v>
      </c>
      <c r="X410" s="240">
        <f t="shared" ca="1" si="614"/>
        <v>3.4788626057163826E-4</v>
      </c>
      <c r="Y410" s="240">
        <f t="shared" ca="1" si="615"/>
        <v>-1.2405792166879006E-3</v>
      </c>
      <c r="Z410" s="240">
        <f t="shared" ca="1" si="616"/>
        <v>-1.2408428656005162E-3</v>
      </c>
      <c r="AA410" s="240">
        <f t="shared" ca="1" si="617"/>
        <v>3.4743283978894564E-4</v>
      </c>
      <c r="AB410" s="240">
        <f t="shared" ca="1" si="618"/>
        <v>1.4909215747391119E-3</v>
      </c>
      <c r="AC410" s="240">
        <f t="shared" ca="1" si="619"/>
        <v>7.2571770943412328E-4</v>
      </c>
      <c r="AD410" s="240">
        <f t="shared" ca="1" si="620"/>
        <v>-9.6855717163734723E-4</v>
      </c>
      <c r="AE410" s="240">
        <f t="shared" ca="1" si="621"/>
        <v>-1.4228755467794217E-3</v>
      </c>
      <c r="AF410" s="240">
        <f t="shared" ca="1" si="622"/>
        <v>-5.5614522148493659E-5</v>
      </c>
      <c r="AG410" s="240">
        <f t="shared" ca="1" si="623"/>
        <v>1.3828447658184037E-3</v>
      </c>
      <c r="AH410" s="240">
        <f t="shared" ca="1" si="624"/>
        <v>1.0509724571813605E-3</v>
      </c>
      <c r="AI410" s="240">
        <f t="shared" ca="1" si="625"/>
        <v>-6.263652240692969E-4</v>
      </c>
      <c r="AJ410" s="240">
        <f t="shared" ca="1" si="626"/>
        <v>-1.5018239275826927E-3</v>
      </c>
      <c r="AK410" s="240">
        <f t="shared" ca="1" si="627"/>
        <v>-4.5463273050368283E-4</v>
      </c>
      <c r="AL410" s="240">
        <f t="shared" ca="1" si="628"/>
        <v>1.1745838012734427E-3</v>
      </c>
      <c r="AM410" s="240">
        <f t="shared" ca="1" si="629"/>
        <v>1.3000864906491079E-3</v>
      </c>
      <c r="AN410" s="240">
        <f t="shared" ca="1" si="630"/>
        <v>-2.3879445117182881E-4</v>
      </c>
      <c r="AO410" s="240">
        <f t="shared" ca="1" si="631"/>
        <v>-1.4719683661067863E-3</v>
      </c>
      <c r="AP410" s="240">
        <f t="shared" ca="1" si="632"/>
        <v>-8.2071376662486194E-4</v>
      </c>
      <c r="AQ410" s="240">
        <f t="shared" ca="1" si="633"/>
        <v>8.8122674405833917E-4</v>
      </c>
      <c r="AR410" s="240">
        <f t="shared" ca="1" si="634"/>
        <v>1.4550120291218335E-3</v>
      </c>
      <c r="AS410" s="240">
        <f t="shared" ca="1" si="635"/>
        <v>1.6607647070096394E-4</v>
      </c>
      <c r="AT410" s="240">
        <f t="shared" ca="1" si="636"/>
        <v>-1.3354718341407877E-3</v>
      </c>
      <c r="AU410" s="240">
        <f t="shared" ca="1" si="637"/>
        <v>-1.1273358397800497E-3</v>
      </c>
      <c r="AV410" s="240">
        <f t="shared" ca="1" si="638"/>
        <v>5.240266876510995E-4</v>
      </c>
      <c r="AW410" s="240">
        <f t="shared" ca="1" si="639"/>
        <v>1.5045250475750538E-3</v>
      </c>
      <c r="AX410" s="240">
        <f t="shared" ca="1" si="640"/>
        <v>5.5891550627856204E-4</v>
      </c>
      <c r="AY410" s="240">
        <f t="shared" ca="1" si="641"/>
        <v>-1.1022232144708632E-3</v>
      </c>
      <c r="AZ410" s="240">
        <f t="shared" ca="1" si="642"/>
        <v>-1.3522848343619671E-3</v>
      </c>
      <c r="BA410" s="240">
        <f t="shared" ca="1" si="643"/>
        <v>1.2886201473404562E-4</v>
      </c>
      <c r="BB410" s="240">
        <f t="shared" ca="1" si="644"/>
        <v>1.4450384333633305E-3</v>
      </c>
      <c r="BC410" s="240">
        <f t="shared" ca="1" si="645"/>
        <v>9.1126230480547397E-4</v>
      </c>
      <c r="BD410" s="240">
        <f t="shared" ca="1" si="646"/>
        <v>-7.8912087240148084E-4</v>
      </c>
      <c r="BE410" s="240">
        <f t="shared" ca="1" si="647"/>
        <v>-1.4792636752123795E-3</v>
      </c>
      <c r="BF410" s="240">
        <f t="shared" ca="1" si="648"/>
        <v>-2.7563843646939457E-4</v>
      </c>
      <c r="BG410" s="240">
        <f t="shared" ca="1" si="649"/>
        <v>1.2808618648851794E-3</v>
      </c>
      <c r="BH410" s="240">
        <f t="shared" ca="1" si="650"/>
        <v>1.1975900917876473E-3</v>
      </c>
      <c r="BI410" s="240">
        <f t="shared" ca="1" si="651"/>
        <v>-4.1884840520946579E-4</v>
      </c>
      <c r="BJ410" s="240">
        <f t="shared" ca="1" si="652"/>
        <v>-1.4990730159786128E-3</v>
      </c>
      <c r="BK410" s="240">
        <f t="shared" ca="1" si="653"/>
        <v>-6.6016947049901383E-4</v>
      </c>
      <c r="BL410" s="240">
        <f t="shared" ca="1" si="654"/>
        <v>1.0238895845695584E-3</v>
      </c>
      <c r="BM410" s="240">
        <f t="shared" ca="1" si="655"/>
        <v>1.3971550293919188E-3</v>
      </c>
      <c r="BN410" s="240">
        <f t="shared" ca="1" si="656"/>
        <v>-1.8231263873476084E-5</v>
      </c>
      <c r="BO410" s="240">
        <f t="shared" ca="1" si="657"/>
        <v>-1.4102777121475661E-3</v>
      </c>
      <c r="BP410" s="240">
        <f t="shared" ca="1" si="658"/>
        <v>-9.9687263360218352E-4</v>
      </c>
      <c r="BQ410" s="240">
        <f t="shared" ca="1" si="659"/>
        <v>6.927386863655881E-4</v>
      </c>
      <c r="BR410" s="240">
        <f t="shared" ca="1" si="660"/>
        <v>1.4954990632796714E-3</v>
      </c>
      <c r="BS410" s="240">
        <f t="shared" ca="1" si="661"/>
        <v>3.8370669366857174E-4</v>
      </c>
      <c r="BT410" s="240">
        <f t="shared" ca="1" si="662"/>
        <v>-1.2193107942065301E-3</v>
      </c>
      <c r="BU410" s="240">
        <f t="shared" ca="1" si="663"/>
        <v>-1.2613544993255042E-3</v>
      </c>
      <c r="BV410" s="240">
        <f t="shared" ca="1" si="664"/>
        <v>3.114003469698787E-4</v>
      </c>
      <c r="BW410" s="240">
        <f t="shared" ca="1" si="665"/>
        <v>1.48549737782497E-3</v>
      </c>
      <c r="BX410" s="240">
        <f t="shared" ca="1" si="666"/>
        <v>7.5784591916000033E-4</v>
      </c>
      <c r="BY410" s="240">
        <f t="shared" ca="1" si="667"/>
        <v>-9.400074082970113E-4</v>
      </c>
      <c r="BZ410" s="240">
        <f t="shared" ca="1" si="668"/>
        <v>-1.4344539202644276E-3</v>
      </c>
      <c r="CA410" s="240">
        <f t="shared" ca="1" si="669"/>
        <v>-9.249828378563889E-5</v>
      </c>
      <c r="CB410" s="240">
        <f t="shared" ca="1" si="670"/>
        <v>1.367874573819515E-3</v>
      </c>
      <c r="CC410" s="240">
        <f t="shared" ca="1" si="671"/>
        <v>1.0770808232257541E-3</v>
      </c>
      <c r="CD410" s="240">
        <f t="shared" ca="1" si="672"/>
        <v>-5.9260248936757643E-4</v>
      </c>
      <c r="CE410" s="240">
        <f t="shared" ca="1" si="673"/>
        <v>-1.5036302123490933E-3</v>
      </c>
      <c r="CF410" s="240">
        <f t="shared" ca="1" si="674"/>
        <v>-4.8969561104940558E-4</v>
      </c>
      <c r="CG410" s="240">
        <f t="shared" ca="1" si="675"/>
        <v>1.1511521726897938E-3</v>
      </c>
      <c r="CH410" s="240">
        <f t="shared" ca="1" si="676"/>
        <v>1.3182835175444471E-3</v>
      </c>
      <c r="CI410" s="240">
        <f t="shared" ca="1" si="677"/>
        <v>-2.0226478326954098E-4</v>
      </c>
      <c r="CJ410" s="240">
        <f t="shared" ca="1" si="678"/>
        <v>-1.4638717006735132E-3</v>
      </c>
      <c r="CK410" s="240">
        <f t="shared" ca="1" si="679"/>
        <v>-8.5141553512332175E-4</v>
      </c>
      <c r="CL410" s="240">
        <f t="shared" ca="1" si="680"/>
        <v>8.5103125043418232E-4</v>
      </c>
      <c r="CM410" s="240">
        <f t="shared" ca="1" si="681"/>
        <v>1.4639793810581772E-3</v>
      </c>
      <c r="CN410" s="240">
        <f t="shared" ca="1" si="682"/>
        <v>2.0272657523062585E-4</v>
      </c>
      <c r="CO410" s="240">
        <f t="shared" ca="1" si="683"/>
        <v>-1.3180588046596987E-3</v>
      </c>
      <c r="CP410" s="240">
        <f t="shared" ca="1" si="684"/>
        <v>-1.1514522185471596E-3</v>
      </c>
      <c r="CQ410" s="240">
        <f t="shared" ca="1" si="685"/>
        <v>4.8925492813504923E-4</v>
      </c>
      <c r="CR410" s="240">
        <f t="shared" ca="1" si="686"/>
        <v>1.5036130590193341E-3</v>
      </c>
      <c r="CS410" s="240">
        <f t="shared" ca="1" si="687"/>
        <v>5.9303082548543221E-4</v>
      </c>
      <c r="CT410" s="240">
        <f t="shared" ca="1" si="688"/>
        <v>-1.0767553578104256E-3</v>
      </c>
      <c r="CU410" s="240">
        <f t="shared" ca="1" si="689"/>
        <v>-1.3680686431622898E-3</v>
      </c>
      <c r="CV410" s="240">
        <f t="shared" ca="1" si="690"/>
        <v>9.2033129183893906E-5</v>
      </c>
      <c r="CW410" s="240">
        <f t="shared" ca="1" si="691"/>
        <v>1.4343131759424234E-3</v>
      </c>
      <c r="CX410" s="240">
        <f t="shared" ca="1" si="692"/>
        <v>9.4037125653293689E-4</v>
      </c>
      <c r="CY410" s="240">
        <f t="shared" ca="1" si="693"/>
        <v>-7.5744328048967294E-4</v>
      </c>
      <c r="CZ410" s="240">
        <f t="shared" ca="1" si="694"/>
        <v>-1.4855714107429631E-3</v>
      </c>
      <c r="DA410" s="240">
        <f t="shared" ca="1" si="695"/>
        <v>-3.1185627379967629E-4</v>
      </c>
      <c r="DB410" s="240">
        <f t="shared" ca="1" si="696"/>
        <v>1.2611003606373629E-3</v>
      </c>
      <c r="DC410" s="240">
        <f t="shared" ca="1" si="697"/>
        <v>1.2195837945314207E-3</v>
      </c>
      <c r="DD410" s="240">
        <f t="shared" ca="1" si="698"/>
        <v>-3.8325605205664996E-4</v>
      </c>
      <c r="DE410" s="240">
        <f t="shared" ca="1" si="699"/>
        <v>-1.4954476962457759E-3</v>
      </c>
      <c r="DF410" s="240">
        <f t="shared" ca="1" si="700"/>
        <v>-6.9315235449642879E-4</v>
      </c>
      <c r="DG410" s="240">
        <f t="shared" ca="1" si="701"/>
        <v>9.9652351235416325E-4</v>
      </c>
      <c r="DH410" s="240">
        <f t="shared" ca="1" si="702"/>
        <v>1.4104400862697841E-3</v>
      </c>
      <c r="DI410" s="240">
        <f t="shared" ca="1" si="703"/>
        <v>1.8697260402792185E-5</v>
      </c>
      <c r="DJ410" s="240">
        <f t="shared" ca="1" si="704"/>
        <v>-1.3969819838382501E-3</v>
      </c>
      <c r="DK410" s="240">
        <f t="shared" ca="1" si="705"/>
        <v>-1.0242310246271703E-3</v>
      </c>
      <c r="DL410" s="240">
        <f t="shared" ca="1" si="706"/>
        <v>6.5975065978131949E-4</v>
      </c>
      <c r="DM410" s="240">
        <f t="shared" ca="1" si="707"/>
        <v>1.4991130002391332E-3</v>
      </c>
      <c r="DN410" s="240">
        <f t="shared" ca="1" si="708"/>
        <v>4.1929599620096165E-4</v>
      </c>
      <c r="DO410" s="240">
        <f t="shared" ca="1" si="709"/>
        <v>-1.1973079044956935E-3</v>
      </c>
      <c r="DP410" s="240">
        <f t="shared" ca="1" si="710"/>
        <v>-1.2811063402651801E-3</v>
      </c>
      <c r="DQ410" s="240">
        <f t="shared" ca="1" si="711"/>
        <v>2.7518027822580582E-4</v>
      </c>
      <c r="DR410" s="240">
        <f t="shared" ca="1" si="712"/>
        <v>1.47917837283675E-3</v>
      </c>
      <c r="DS410" s="240">
        <f t="shared" ca="1" si="713"/>
        <v>7.895176308418912E-4</v>
      </c>
      <c r="DT410" s="240">
        <f t="shared" ca="1" si="714"/>
        <v>-9.1089141964306264E-4</v>
      </c>
      <c r="DU410" s="240">
        <f t="shared" ca="1" si="715"/>
        <v>-1.445168232345552E-3</v>
      </c>
      <c r="DV410" s="240">
        <f t="shared" ca="1" si="716"/>
        <v>-1.2932632791535459E-4</v>
      </c>
      <c r="DW410" s="240">
        <f t="shared" ca="1" si="717"/>
        <v>1.3520804253254867E-3</v>
      </c>
      <c r="DX410" s="240">
        <f t="shared" ca="1" si="718"/>
        <v>1.102540396056875E-3</v>
      </c>
      <c r="DY410" s="240">
        <f t="shared" ca="1" si="719"/>
        <v>-5.5848279308510509E-4</v>
      </c>
      <c r="DZ410" s="240">
        <f t="shared" ca="1" si="720"/>
        <v>-1.5045307664999286E-3</v>
      </c>
      <c r="EA410" s="240">
        <f t="shared" ca="1" si="721"/>
        <v>-5.2446351726991025E-4</v>
      </c>
      <c r="EB410" s="240">
        <f t="shared" ca="1" si="722"/>
        <v>1.1270271330816818E-3</v>
      </c>
      <c r="EC410" s="240">
        <f t="shared" ca="1" si="723"/>
        <v>1.3356864597426229E-3</v>
      </c>
      <c r="ED410" s="240">
        <f t="shared" ca="1" si="724"/>
        <v>-1.6561327862495769E-4</v>
      </c>
      <c r="EE410" s="240">
        <f t="shared" ca="1" si="725"/>
        <v>-1.4548932536654401E-3</v>
      </c>
      <c r="EF410" s="240">
        <f t="shared" ca="1" si="726"/>
        <v>-8.8160444273990878E-4</v>
      </c>
      <c r="EG410" s="240">
        <f t="shared" ca="1" si="727"/>
        <v>8.2032312740686281E-4</v>
      </c>
      <c r="EH410" s="240">
        <f t="shared" ca="1" si="728"/>
        <v>1.4720648865570883E-3</v>
      </c>
      <c r="EI410" s="240">
        <f t="shared" ca="1" si="729"/>
        <v>2.3925456485181427E-4</v>
      </c>
      <c r="EJ410" s="240">
        <f t="shared" ca="1" si="730"/>
        <v>-1.299851825840075E-3</v>
      </c>
      <c r="EK410" s="240">
        <f t="shared" ca="1" si="731"/>
        <v>-1.1748750055533873E-3</v>
      </c>
      <c r="EL410" s="240">
        <f t="shared" ca="1" si="732"/>
        <v>4.541884597447103E-4</v>
      </c>
      <c r="EM410" s="240">
        <f t="shared" ca="1" si="733"/>
        <v>1.5017953501805736E-3</v>
      </c>
      <c r="EN410" s="240">
        <f t="shared" ca="1" si="734"/>
        <v>6.2678892509791958E-4</v>
      </c>
      <c r="EO410" s="240">
        <f t="shared" ca="1" si="735"/>
        <v>-1.0506389039849193E-3</v>
      </c>
      <c r="EP410" s="240">
        <f t="shared" ca="1" si="736"/>
        <v>-1.3830283785673484E-3</v>
      </c>
      <c r="EQ410" s="240">
        <f t="shared" ca="1" si="737"/>
        <v>5.5148806318072797E-5</v>
      </c>
      <c r="ER410" s="240">
        <f t="shared" ca="1" si="738"/>
        <v>1.4227239418967562E-3</v>
      </c>
      <c r="ES410" s="240">
        <f t="shared" ca="1" si="739"/>
        <v>9.6891376377820188E-4</v>
      </c>
      <c r="ET410" s="240">
        <f t="shared" ca="1" si="740"/>
        <v>-7.2530943306833569E-4</v>
      </c>
      <c r="EU410" s="240">
        <f t="shared" ca="1" si="741"/>
        <v>-1.4909842936048044E-3</v>
      </c>
      <c r="EV410" s="240">
        <f t="shared" ca="1" si="742"/>
        <v>-3.478862605716574E-4</v>
      </c>
      <c r="EW410" s="240">
        <f t="shared" ca="1" si="743"/>
        <v>1.2405792166878893E-3</v>
      </c>
      <c r="EX410" s="240">
        <f t="shared" ca="1" si="744"/>
        <v>1.2408428656005307E-3</v>
      </c>
      <c r="EY410" s="240">
        <f t="shared" ca="1" si="745"/>
        <v>-3.4743283978892124E-4</v>
      </c>
      <c r="EZ410" s="240">
        <f t="shared" ca="1" si="746"/>
        <v>-1.4909215747391084E-3</v>
      </c>
      <c r="FA410" s="240">
        <f t="shared" ca="1" si="747"/>
        <v>-7.2571770943414984E-4</v>
      </c>
      <c r="FB410" s="240">
        <f t="shared" ca="1" si="748"/>
        <v>9.6855717163732403E-4</v>
      </c>
      <c r="FC410" s="240">
        <f t="shared" ca="1" si="749"/>
        <v>1.4228755467794315E-3</v>
      </c>
      <c r="FD410" s="240">
        <f t="shared" ca="1" si="750"/>
        <v>5.5614522148529383E-5</v>
      </c>
      <c r="FE410" s="240">
        <f t="shared" ca="1" si="751"/>
        <v>-1.3828447658183896E-3</v>
      </c>
      <c r="FF410" s="240">
        <f t="shared" ca="1" si="752"/>
        <v>-1.0509724571813859E-3</v>
      </c>
      <c r="FG410" s="240">
        <f t="shared" ca="1" si="753"/>
        <v>6.2636522406926427E-4</v>
      </c>
      <c r="FH410" s="240">
        <f t="shared" ca="1" si="754"/>
        <v>1.5018239275826956E-3</v>
      </c>
      <c r="FI410" s="240">
        <f t="shared" ca="1" si="755"/>
        <v>4.5463273050372712E-4</v>
      </c>
      <c r="FJ410" s="240">
        <f t="shared" ca="1" si="756"/>
        <v>-1.1745838012734405E-3</v>
      </c>
      <c r="FK410" s="240">
        <f t="shared" ca="1" si="757"/>
        <v>-1.3000864906491099E-3</v>
      </c>
      <c r="FL410" s="240">
        <f t="shared" ca="1" si="758"/>
        <v>2.3879445117182521E-4</v>
      </c>
      <c r="FM410" s="240">
        <f t="shared" ca="1" si="759"/>
        <v>1.4719683661067835E-3</v>
      </c>
      <c r="FN410" s="240">
        <f t="shared" ca="1" si="760"/>
        <v>8.2071376662487408E-4</v>
      </c>
      <c r="FO410" s="240">
        <f t="shared" ca="1" si="761"/>
        <v>-8.8122674405832768E-4</v>
      </c>
      <c r="FP410" s="240">
        <f t="shared" ca="1" si="762"/>
        <v>-1.4550120291218374E-3</v>
      </c>
      <c r="FQ410" s="240">
        <f t="shared" ca="1" si="763"/>
        <v>-1.6607647070097819E-4</v>
      </c>
      <c r="FR410" s="240">
        <f t="shared" ca="1" si="764"/>
        <v>1.3354718341407759E-3</v>
      </c>
      <c r="FS410" s="240">
        <f t="shared" ca="1" si="765"/>
        <v>1.1273358397800662E-3</v>
      </c>
      <c r="FT410" s="240">
        <f t="shared" ca="1" si="766"/>
        <v>-5.2402668765107597E-4</v>
      </c>
      <c r="FU410" s="240">
        <f t="shared" ca="1" si="767"/>
        <v>-1.5045250475750533E-3</v>
      </c>
      <c r="FV410" s="240">
        <f t="shared" ca="1" si="768"/>
        <v>-5.5891550627858535E-4</v>
      </c>
      <c r="FW410" s="240">
        <f t="shared" ca="1" si="769"/>
        <v>1.1022232144708459E-3</v>
      </c>
      <c r="FX410" s="240">
        <f t="shared" ca="1" si="770"/>
        <v>1.352284834361983E-3</v>
      </c>
      <c r="FY410" s="240">
        <f t="shared" ca="1" si="771"/>
        <v>-1.2886201473400995E-4</v>
      </c>
      <c r="FZ410" s="240">
        <f t="shared" ca="1" si="772"/>
        <v>-1.4450384333633208E-3</v>
      </c>
      <c r="GA410" s="240">
        <f t="shared" ca="1" si="773"/>
        <v>-9.1126230480550248E-4</v>
      </c>
      <c r="GB410" s="240">
        <f t="shared" ca="1" si="774"/>
        <v>7.8912087240145048E-4</v>
      </c>
      <c r="GC410" s="240">
        <f t="shared" ca="1" si="775"/>
        <v>1.4792636752123879E-3</v>
      </c>
      <c r="GD410" s="240">
        <f t="shared" ca="1" si="776"/>
        <v>2.7563843646944016E-4</v>
      </c>
      <c r="GE410" s="240">
        <f t="shared" ca="1" si="777"/>
        <v>-1.2808618648851549E-3</v>
      </c>
      <c r="GF410" s="240">
        <f t="shared" ca="1" si="778"/>
        <v>-1.1975900917876499E-3</v>
      </c>
      <c r="GG410" s="240">
        <f t="shared" ca="1" si="779"/>
        <v>4.1884840520946221E-4</v>
      </c>
      <c r="GH410" s="240">
        <f t="shared" ca="1" si="780"/>
        <v>1.4990730159786126E-3</v>
      </c>
      <c r="GI410" s="240">
        <f t="shared" ca="1" si="781"/>
        <v>6.6016947049901719E-4</v>
      </c>
      <c r="GJ410" s="240">
        <f t="shared" ca="1" si="782"/>
        <v>-1.0238895845695558E-3</v>
      </c>
      <c r="GK410" s="240">
        <f t="shared" ca="1" si="783"/>
        <v>-1.3971550293919283E-3</v>
      </c>
      <c r="GL410" s="240">
        <f t="shared" ca="1" si="784"/>
        <v>1.8231263873451039E-5</v>
      </c>
      <c r="GM410" s="240">
        <f t="shared" ca="1" si="785"/>
        <v>1.4102777121475576E-3</v>
      </c>
      <c r="GN410" s="240">
        <f t="shared" ca="1" si="786"/>
        <v>9.9687263360220216E-4</v>
      </c>
      <c r="GO410" s="240">
        <f t="shared" ca="1" si="787"/>
        <v>-6.9273868636556598E-4</v>
      </c>
      <c r="GP410" s="240">
        <f t="shared" ca="1" si="788"/>
        <v>-1.4954990632796742E-3</v>
      </c>
      <c r="GQ410" s="240">
        <f t="shared" ca="1" si="789"/>
        <v>-3.8370669366859591E-4</v>
      </c>
      <c r="GR410" s="240">
        <f t="shared" ca="1" si="790"/>
        <v>1.2193107942065156E-3</v>
      </c>
      <c r="GS410" s="240">
        <f t="shared" ca="1" si="791"/>
        <v>1.2613544993255179E-3</v>
      </c>
      <c r="GT410" s="240">
        <f t="shared" ca="1" si="792"/>
        <v>-3.1140034696985414E-4</v>
      </c>
      <c r="GU410" s="240">
        <f t="shared" ca="1" si="793"/>
        <v>-1.4854973778249661E-3</v>
      </c>
      <c r="GV410" s="240">
        <f t="shared" ca="1" si="794"/>
        <v>-7.5784591916004034E-4</v>
      </c>
      <c r="GW410" s="240">
        <f t="shared" ca="1" si="795"/>
        <v>9.4000740829697509E-4</v>
      </c>
      <c r="GX410" s="240">
        <f t="shared" ca="1" si="796"/>
        <v>1.4344539202644419E-3</v>
      </c>
      <c r="GY410" s="240">
        <f t="shared" ca="1" si="797"/>
        <v>9.2498283785685294E-5</v>
      </c>
      <c r="GZ410" s="240">
        <f t="shared" ca="1" si="798"/>
        <v>-1.3678745738194957E-3</v>
      </c>
      <c r="HA410" s="240">
        <f t="shared" ca="1" si="799"/>
        <v>-1.0770808232257567E-3</v>
      </c>
      <c r="HB410" s="240">
        <f t="shared" ca="1" si="800"/>
        <v>5.9260248936757296E-4</v>
      </c>
      <c r="HC410" s="240">
        <f t="shared" ca="1" si="801"/>
        <v>1.5036302123490935E-3</v>
      </c>
      <c r="HD410" s="240">
        <f t="shared" ca="1" si="802"/>
        <v>4.8969561104940905E-4</v>
      </c>
      <c r="HE410" s="240">
        <f t="shared" ca="1" si="803"/>
        <v>-1.1511521726897914E-3</v>
      </c>
      <c r="HF410" s="240">
        <f t="shared" ca="1" si="804"/>
        <v>-1.3182835175444591E-3</v>
      </c>
      <c r="HG410" s="240">
        <f t="shared" ca="1" si="805"/>
        <v>2.0226478326951613E-4</v>
      </c>
      <c r="HH410" s="240">
        <f t="shared" ca="1" si="806"/>
        <v>1.4638717006735073E-3</v>
      </c>
      <c r="HI410" s="240">
        <f t="shared" ca="1" si="807"/>
        <v>8.5141553512334235E-4</v>
      </c>
      <c r="HJ410" s="240">
        <f t="shared" ca="1" si="808"/>
        <v>-8.5103125043416161E-4</v>
      </c>
      <c r="HK410" s="240">
        <f t="shared" ca="1" si="809"/>
        <v>-1.4639793810581933E-3</v>
      </c>
      <c r="HL410" s="240">
        <f t="shared" ca="1" si="810"/>
        <v>-2.0272657523065065E-4</v>
      </c>
      <c r="HM410" s="240">
        <f t="shared" ca="1" si="811"/>
        <v>1.3180588046597071E-3</v>
      </c>
      <c r="HN410" s="240">
        <f t="shared" ca="1" si="812"/>
        <v>1.1514522185471754E-3</v>
      </c>
      <c r="HO410" s="240">
        <f t="shared" ca="1" si="813"/>
        <v>-4.8925492813506593E-4</v>
      </c>
      <c r="HP410" s="240">
        <f t="shared" ca="1" si="814"/>
        <v>-1.503613059019333E-3</v>
      </c>
      <c r="HQ410" s="240">
        <f t="shared" ca="1" si="815"/>
        <v>-5.9303082548543568E-4</v>
      </c>
      <c r="HR410" s="240">
        <f t="shared" ca="1" si="816"/>
        <v>1.0767553578103931E-3</v>
      </c>
      <c r="HS410" s="240">
        <f t="shared" ca="1" si="817"/>
        <v>1.3680686431622913E-3</v>
      </c>
      <c r="HT410" s="240">
        <f t="shared" ca="1" si="818"/>
        <v>-9.203312918384753E-5</v>
      </c>
      <c r="HU410" s="240">
        <f t="shared" ca="1" si="819"/>
        <v>-1.4343131759424223E-3</v>
      </c>
      <c r="HV410" s="240">
        <f t="shared" ca="1" si="820"/>
        <v>-9.403712565329731E-4</v>
      </c>
      <c r="HW410" s="240">
        <f t="shared" ca="1" si="821"/>
        <v>7.574432804896698E-4</v>
      </c>
      <c r="HX410" s="240">
        <f t="shared" ca="1" si="822"/>
        <v>1.4855714107429704E-3</v>
      </c>
      <c r="HY410" s="240">
        <f t="shared" ca="1" si="823"/>
        <v>3.1185627379967998E-4</v>
      </c>
      <c r="HZ410" s="240">
        <f t="shared" ca="1" si="824"/>
        <v>-1.2611003606373373E-3</v>
      </c>
      <c r="IA410" s="240">
        <f t="shared" ca="1" si="825"/>
        <v>-1.2195837945314226E-3</v>
      </c>
      <c r="IB410" s="240">
        <f t="shared" ca="1" si="826"/>
        <v>3.8325605205658431E-4</v>
      </c>
      <c r="IC410" s="240">
        <f t="shared" ca="1" si="827"/>
        <v>1.4954476962457728E-3</v>
      </c>
      <c r="ID410" s="240">
        <f t="shared" ca="1" si="828"/>
        <v>6.9315235449648907E-4</v>
      </c>
      <c r="IE410" s="240">
        <f t="shared" ca="1" si="829"/>
        <v>-1.5026027347557881E-3</v>
      </c>
      <c r="IF410" s="240">
        <f t="shared" ca="1" si="830"/>
        <v>-1.4104400862698079E-3</v>
      </c>
      <c r="IG410" s="240">
        <f t="shared" ca="1" si="831"/>
        <v>-1.869726040281723E-5</v>
      </c>
      <c r="IH410" s="240">
        <f t="shared" ca="1" si="832"/>
        <v>1.3969819838382566E-3</v>
      </c>
      <c r="II410" s="240">
        <f t="shared" ca="1" si="833"/>
        <v>1.0242310246271888E-3</v>
      </c>
      <c r="IJ410" s="240">
        <f t="shared" ca="1" si="834"/>
        <v>-6.5975065978133543E-4</v>
      </c>
      <c r="IK410" s="240">
        <f t="shared" ca="1" si="835"/>
        <v>-1.4991130002391354E-3</v>
      </c>
      <c r="IL410" s="240">
        <f t="shared" ca="1" si="836"/>
        <v>-4.1929599620094463E-4</v>
      </c>
      <c r="IM410" s="240">
        <f t="shared" ca="1" si="837"/>
        <v>1.1973079044956781E-3</v>
      </c>
      <c r="IN410" s="240">
        <f t="shared" ca="1" si="838"/>
        <v>1.2811063402651708E-3</v>
      </c>
      <c r="IO410" s="240">
        <f t="shared" ca="1" si="839"/>
        <v>-2.7518027822578115E-4</v>
      </c>
      <c r="IP410" s="240">
        <f t="shared" ca="1" si="840"/>
        <v>-1.4791783728367535E-3</v>
      </c>
      <c r="IQ410" s="240">
        <f t="shared" ca="1" si="841"/>
        <v>-7.8951763084191256E-4</v>
      </c>
      <c r="IR410" s="240">
        <f t="shared" ca="1" si="842"/>
        <v>9.1089141964304258E-4</v>
      </c>
      <c r="IS410" s="240">
        <f t="shared" ca="1" si="843"/>
        <v>1.4451682323455709E-3</v>
      </c>
      <c r="IT410" s="240">
        <f t="shared" ca="1" si="844"/>
        <v>1.2932632791537958E-4</v>
      </c>
      <c r="IU410" s="240">
        <f t="shared" ca="1" si="845"/>
        <v>-1.3520804253254568E-3</v>
      </c>
      <c r="IV410" s="240">
        <f t="shared" ca="1" si="846"/>
        <v>-1.1025403960568921E-3</v>
      </c>
      <c r="IW410" s="240">
        <f t="shared" ca="1" si="847"/>
        <v>5.5848279308504199E-4</v>
      </c>
      <c r="IX410" s="240">
        <f t="shared" ca="1" si="848"/>
        <v>1.5045307664999289E-3</v>
      </c>
      <c r="IY410" s="240">
        <f t="shared" ca="1" si="849"/>
        <v>5.2446351726997379E-4</v>
      </c>
      <c r="IZ410" s="240">
        <f t="shared" ca="1" si="850"/>
        <v>-1.1270271330816651E-3</v>
      </c>
      <c r="JA410" s="240">
        <f t="shared" ca="1" si="851"/>
        <v>-1.3356864597426541E-3</v>
      </c>
      <c r="JB410" s="240">
        <f t="shared" ca="1" si="852"/>
        <v>1.6561327862493275E-4</v>
      </c>
    </row>
    <row r="411" spans="2:262">
      <c r="B411" s="248">
        <v>50</v>
      </c>
      <c r="C411" s="247">
        <f t="shared" si="853"/>
        <v>9.7656250000000043E-4</v>
      </c>
      <c r="D411" s="244">
        <f t="shared" ca="1" si="597"/>
        <v>80.13940184614691</v>
      </c>
      <c r="E411" s="243">
        <f ca="1">BD361</f>
        <v>0.13940184614691029</v>
      </c>
      <c r="F411" s="242">
        <v>50</v>
      </c>
      <c r="G411" s="240">
        <f t="shared" ca="1" si="854"/>
        <v>-8.8268300849998445E-4</v>
      </c>
      <c r="H411" s="240">
        <f t="shared" ca="1" si="598"/>
        <v>-5.1047826824934773E-4</v>
      </c>
      <c r="I411" s="240">
        <f t="shared" ca="1" si="599"/>
        <v>5.3873311059910996E-4</v>
      </c>
      <c r="J411" s="240">
        <f t="shared" ca="1" si="600"/>
        <v>8.734657055438855E-4</v>
      </c>
      <c r="K411" s="240">
        <f t="shared" ca="1" si="601"/>
        <v>4.9790356368512929E-5</v>
      </c>
      <c r="L411" s="240">
        <f t="shared" ca="1" si="602"/>
        <v>-8.3991797382921576E-4</v>
      </c>
      <c r="M411" s="240">
        <f t="shared" ca="1" si="603"/>
        <v>-6.1571004249814292E-4</v>
      </c>
      <c r="N411" s="240">
        <f t="shared" ca="1" si="604"/>
        <v>4.2506504193058191E-4</v>
      </c>
      <c r="O411" s="240">
        <f t="shared" ca="1" si="605"/>
        <v>9.0211024181444653E-4</v>
      </c>
      <c r="P411" s="240">
        <f t="shared" ca="1" si="606"/>
        <v>1.8275853228639583E-4</v>
      </c>
      <c r="Q411" s="240">
        <f t="shared" ca="1" si="607"/>
        <v>-7.7897125151816366E-4</v>
      </c>
      <c r="R411" s="240">
        <f t="shared" ca="1" si="608"/>
        <v>-7.0761355372781344E-4</v>
      </c>
      <c r="S411" s="240">
        <f t="shared" ca="1" si="609"/>
        <v>3.0219559877074252E-4</v>
      </c>
      <c r="T411" s="240">
        <f t="shared" ca="1" si="610"/>
        <v>9.1122681565911198E-4</v>
      </c>
      <c r="U411" s="241">
        <f t="shared" ca="1" si="611"/>
        <v>3.1177053789817414E-4</v>
      </c>
      <c r="V411" s="240">
        <f t="shared" ca="1" si="612"/>
        <v>-7.011621540500536E-4</v>
      </c>
      <c r="W411" s="240">
        <f t="shared" ca="1" si="613"/>
        <v>-7.8419936846236432E-4</v>
      </c>
      <c r="X411" s="240">
        <f t="shared" ca="1" si="614"/>
        <v>1.727845335069373E-4</v>
      </c>
      <c r="Y411" s="240">
        <f t="shared" ca="1" si="615"/>
        <v>9.0061808078555604E-4</v>
      </c>
      <c r="Z411" s="240">
        <f t="shared" ca="1" si="616"/>
        <v>4.3403365288951796E-4</v>
      </c>
      <c r="AA411" s="240">
        <f t="shared" ca="1" si="617"/>
        <v>-6.0817501340707566E-4</v>
      </c>
      <c r="AB411" s="240">
        <f t="shared" ca="1" si="618"/>
        <v>-8.4380963509656198E-4</v>
      </c>
      <c r="AC411" s="240">
        <f t="shared" ca="1" si="619"/>
        <v>3.9633204889830557E-5</v>
      </c>
      <c r="AD411" s="240">
        <f t="shared" ca="1" si="620"/>
        <v>8.7051368426615866E-4</v>
      </c>
      <c r="AE411" s="240">
        <f t="shared" ca="1" si="621"/>
        <v>5.4690125004686584E-4</v>
      </c>
      <c r="AF411" s="240">
        <f t="shared" ca="1" si="622"/>
        <v>-5.0202272036953873E-4</v>
      </c>
      <c r="AG411" s="240">
        <f t="shared" ca="1" si="623"/>
        <v>-8.8515397137657939E-4</v>
      </c>
      <c r="AH411" s="240">
        <f t="shared" ca="1" si="624"/>
        <v>-9.4376062923653883E-5</v>
      </c>
      <c r="AI411" s="240">
        <f t="shared" ca="1" si="625"/>
        <v>8.2156529537240753E-4</v>
      </c>
      <c r="AJ411" s="240">
        <f t="shared" ca="1" si="626"/>
        <v>6.4793008674395123E-4</v>
      </c>
      <c r="AK411" s="240">
        <f t="shared" ca="1" si="627"/>
        <v>-3.850031515092526E-4</v>
      </c>
      <c r="AL411" s="240">
        <f t="shared" ca="1" si="628"/>
        <v>-9.0733739727894003E-4</v>
      </c>
      <c r="AM411" s="240">
        <f t="shared" ca="1" si="629"/>
        <v>-2.2634237398390676E-4</v>
      </c>
      <c r="AN411" s="240">
        <f t="shared" ca="1" si="630"/>
        <v>7.5483249890316974E-4</v>
      </c>
      <c r="AO411" s="240">
        <f t="shared" ca="1" si="631"/>
        <v>7.3493319376624904E-4</v>
      </c>
      <c r="AP411" s="240">
        <f t="shared" ca="1" si="632"/>
        <v>-2.5964942710118963E-4</v>
      </c>
      <c r="AQ411" s="240">
        <f t="shared" ca="1" si="633"/>
        <v>-9.098797086252397E-4</v>
      </c>
      <c r="AR411" s="240">
        <f t="shared" ca="1" si="634"/>
        <v>-3.5340905618543429E-4</v>
      </c>
      <c r="AS411" s="240">
        <f t="shared" ca="1" si="635"/>
        <v>6.7175985837365294E-4</v>
      </c>
      <c r="AT411" s="240">
        <f t="shared" ca="1" si="636"/>
        <v>8.0602721658998972E-4</v>
      </c>
      <c r="AU411" s="240">
        <f t="shared" ca="1" si="637"/>
        <v>-1.2867507671937293E-4</v>
      </c>
      <c r="AV411" s="240">
        <f t="shared" ca="1" si="638"/>
        <v>-8.9272587205243257E-4</v>
      </c>
      <c r="AW411" s="240">
        <f t="shared" ca="1" si="639"/>
        <v>-4.7282549959100324E-4</v>
      </c>
      <c r="AX411" s="240">
        <f t="shared" ca="1" si="640"/>
        <v>5.7414564557780093E-4</v>
      </c>
      <c r="AY411" s="240">
        <f t="shared" ca="1" si="641"/>
        <v>8.5967318431997587E-4</v>
      </c>
      <c r="AZ411" s="240">
        <f t="shared" ca="1" si="642"/>
        <v>5.0847004837564021E-6</v>
      </c>
      <c r="BA411" s="240">
        <f t="shared" ca="1" si="643"/>
        <v>-8.5624721631894374E-4</v>
      </c>
      <c r="BB411" s="240">
        <f t="shared" ca="1" si="644"/>
        <v>-5.8200669883013052E-4</v>
      </c>
      <c r="BC411" s="240">
        <f t="shared" ca="1" si="645"/>
        <v>4.6410291343459747E-4</v>
      </c>
      <c r="BD411" s="240">
        <f t="shared" ca="1" si="646"/>
        <v>8.9470982376189695E-4</v>
      </c>
      <c r="BE411" s="240">
        <f t="shared" ca="1" si="647"/>
        <v>1.3873440927684975E-4</v>
      </c>
      <c r="BF411" s="240">
        <f t="shared" ca="1" si="648"/>
        <v>-8.0123339415842892E-4</v>
      </c>
      <c r="BG411" s="240">
        <f t="shared" ca="1" si="649"/>
        <v>-6.7858921065881608E-4</v>
      </c>
      <c r="BH411" s="240">
        <f t="shared" ca="1" si="650"/>
        <v>3.4401375477364864E-4</v>
      </c>
      <c r="BI411" s="240">
        <f t="shared" ca="1" si="651"/>
        <v>9.1037869748001861E-4</v>
      </c>
      <c r="BJ411" s="240">
        <f t="shared" ca="1" si="652"/>
        <v>2.6938093707723682E-4</v>
      </c>
      <c r="BK411" s="240">
        <f t="shared" ca="1" si="653"/>
        <v>-7.2887528868280079E-4</v>
      </c>
      <c r="BL411" s="240">
        <f t="shared" ca="1" si="654"/>
        <v>-7.6048231536836406E-4</v>
      </c>
      <c r="BM411" s="240">
        <f t="shared" ca="1" si="655"/>
        <v>2.1647773721914616E-4</v>
      </c>
      <c r="BN411" s="240">
        <f t="shared" ca="1" si="656"/>
        <v>9.0634062167723904E-4</v>
      </c>
      <c r="BO411" s="240">
        <f t="shared" ca="1" si="657"/>
        <v>3.9419618110136923E-4</v>
      </c>
      <c r="BP411" s="240">
        <f t="shared" ca="1" si="658"/>
        <v>-6.4073923435921333E-4</v>
      </c>
      <c r="BQ411" s="240">
        <f t="shared" ca="1" si="659"/>
        <v>-8.2591327455320532E-4</v>
      </c>
      <c r="BR411" s="240">
        <f t="shared" ca="1" si="660"/>
        <v>8.4255630401379642E-5</v>
      </c>
      <c r="BS411" s="240">
        <f t="shared" ca="1" si="661"/>
        <v>8.8268300849998478E-4</v>
      </c>
      <c r="BT411" s="240">
        <f t="shared" ca="1" si="662"/>
        <v>5.1047826824934578E-4</v>
      </c>
      <c r="BU411" s="240">
        <f t="shared" ca="1" si="663"/>
        <v>-5.3873311059911288E-4</v>
      </c>
      <c r="BV411" s="240">
        <f t="shared" ca="1" si="664"/>
        <v>-8.7346570554388419E-4</v>
      </c>
      <c r="BW411" s="240">
        <f t="shared" ca="1" si="665"/>
        <v>-4.9790356368507616E-5</v>
      </c>
      <c r="BX411" s="240">
        <f t="shared" ca="1" si="666"/>
        <v>8.3991797382921847E-4</v>
      </c>
      <c r="BY411" s="240">
        <f t="shared" ca="1" si="667"/>
        <v>6.1571004249814725E-4</v>
      </c>
      <c r="BZ411" s="240">
        <f t="shared" ca="1" si="668"/>
        <v>-4.250650419305779E-4</v>
      </c>
      <c r="CA411" s="240">
        <f t="shared" ca="1" si="669"/>
        <v>-9.0211024181444696E-4</v>
      </c>
      <c r="CB411" s="240">
        <f t="shared" ca="1" si="670"/>
        <v>-1.8275853228639854E-4</v>
      </c>
      <c r="CC411" s="240">
        <f t="shared" ca="1" si="671"/>
        <v>7.7897125151816311E-4</v>
      </c>
      <c r="CD411" s="240">
        <f t="shared" ca="1" si="672"/>
        <v>7.0761355372781322E-4</v>
      </c>
      <c r="CE411" s="240">
        <f t="shared" ca="1" si="673"/>
        <v>-3.0219559877074295E-4</v>
      </c>
      <c r="CF411" s="240">
        <f t="shared" ca="1" si="674"/>
        <v>-9.1122681565911198E-4</v>
      </c>
      <c r="CG411" s="240">
        <f t="shared" ca="1" si="675"/>
        <v>-3.1177053789817073E-4</v>
      </c>
      <c r="CH411" s="240">
        <f t="shared" ca="1" si="676"/>
        <v>7.011621540500561E-4</v>
      </c>
      <c r="CI411" s="240">
        <f t="shared" ca="1" si="677"/>
        <v>7.8419936846236247E-4</v>
      </c>
      <c r="CJ411" s="240">
        <f t="shared" ca="1" si="678"/>
        <v>-1.7278453350694407E-4</v>
      </c>
      <c r="CK411" s="240">
        <f t="shared" ca="1" si="679"/>
        <v>-9.0061808078555712E-4</v>
      </c>
      <c r="CL411" s="240">
        <f t="shared" ca="1" si="680"/>
        <v>-4.3403365288952327E-4</v>
      </c>
      <c r="CM411" s="240">
        <f t="shared" ca="1" si="681"/>
        <v>6.0817501340707371E-4</v>
      </c>
      <c r="CN411" s="240">
        <f t="shared" ca="1" si="682"/>
        <v>8.4380963509656296E-4</v>
      </c>
      <c r="CO411" s="240">
        <f t="shared" ca="1" si="683"/>
        <v>-3.9633204889827779E-5</v>
      </c>
      <c r="CP411" s="240">
        <f t="shared" ca="1" si="684"/>
        <v>-8.7051368426615866E-4</v>
      </c>
      <c r="CQ411" s="240">
        <f t="shared" ca="1" si="685"/>
        <v>-5.4690125004686551E-4</v>
      </c>
      <c r="CR411" s="240">
        <f t="shared" ca="1" si="686"/>
        <v>5.0202272036953906E-4</v>
      </c>
      <c r="CS411" s="240">
        <f t="shared" ca="1" si="687"/>
        <v>8.8515397137657939E-4</v>
      </c>
      <c r="CT411" s="240">
        <f t="shared" ca="1" si="688"/>
        <v>9.4376062923653435E-5</v>
      </c>
      <c r="CU411" s="240">
        <f t="shared" ca="1" si="689"/>
        <v>-8.2156529537241057E-4</v>
      </c>
      <c r="CV411" s="240">
        <f t="shared" ca="1" si="690"/>
        <v>-6.4793008674394646E-4</v>
      </c>
      <c r="CW411" s="240">
        <f t="shared" ca="1" si="691"/>
        <v>3.8500315150925889E-4</v>
      </c>
      <c r="CX411" s="240">
        <f t="shared" ca="1" si="692"/>
        <v>9.0733739727894057E-4</v>
      </c>
      <c r="CY411" s="240">
        <f t="shared" ca="1" si="693"/>
        <v>2.2634237398391261E-4</v>
      </c>
      <c r="CZ411" s="240">
        <f t="shared" ca="1" si="694"/>
        <v>-7.5483249890316627E-4</v>
      </c>
      <c r="DA411" s="240">
        <f t="shared" ca="1" si="695"/>
        <v>-7.3493319376625261E-4</v>
      </c>
      <c r="DB411" s="240">
        <f t="shared" ca="1" si="696"/>
        <v>2.5964942710119012E-4</v>
      </c>
      <c r="DC411" s="240">
        <f t="shared" ca="1" si="697"/>
        <v>9.0987970862523981E-4</v>
      </c>
      <c r="DD411" s="240">
        <f t="shared" ca="1" si="698"/>
        <v>3.5340905618543386E-4</v>
      </c>
      <c r="DE411" s="240">
        <f t="shared" ca="1" si="699"/>
        <v>-6.7175985837365326E-4</v>
      </c>
      <c r="DF411" s="240">
        <f t="shared" ca="1" si="700"/>
        <v>-8.060272165899895E-4</v>
      </c>
      <c r="DG411" s="240">
        <f t="shared" ca="1" si="701"/>
        <v>1.2867507671936057E-4</v>
      </c>
      <c r="DH411" s="240">
        <f t="shared" ca="1" si="702"/>
        <v>8.9272587205243398E-4</v>
      </c>
      <c r="DI411" s="240">
        <f t="shared" ca="1" si="703"/>
        <v>4.7282549959100833E-4</v>
      </c>
      <c r="DJ411" s="240">
        <f t="shared" ca="1" si="704"/>
        <v>-5.7414564557780635E-4</v>
      </c>
      <c r="DK411" s="240">
        <f t="shared" ca="1" si="705"/>
        <v>-8.5967318431997783E-4</v>
      </c>
      <c r="DL411" s="240">
        <f t="shared" ca="1" si="706"/>
        <v>-5.0847004837494903E-6</v>
      </c>
      <c r="DM411" s="240">
        <f t="shared" ca="1" si="707"/>
        <v>8.5624721631894168E-4</v>
      </c>
      <c r="DN411" s="240">
        <f t="shared" ca="1" si="708"/>
        <v>5.8200669883012022E-4</v>
      </c>
      <c r="DO411" s="240">
        <f t="shared" ca="1" si="709"/>
        <v>-4.641029134345978E-4</v>
      </c>
      <c r="DP411" s="240">
        <f t="shared" ca="1" si="710"/>
        <v>-8.9470982376189446E-4</v>
      </c>
      <c r="DQ411" s="240">
        <f t="shared" ca="1" si="711"/>
        <v>-1.3873440927684929E-4</v>
      </c>
      <c r="DR411" s="240">
        <f t="shared" ca="1" si="712"/>
        <v>8.0123339415842307E-4</v>
      </c>
      <c r="DS411" s="240">
        <f t="shared" ca="1" si="713"/>
        <v>6.7858921065881575E-4</v>
      </c>
      <c r="DT411" s="240">
        <f t="shared" ca="1" si="714"/>
        <v>-3.4401375477363709E-4</v>
      </c>
      <c r="DU411" s="240">
        <f t="shared" ca="1" si="715"/>
        <v>-9.1037869748001861E-4</v>
      </c>
      <c r="DV411" s="240">
        <f t="shared" ca="1" si="716"/>
        <v>-2.6938093707724875E-4</v>
      </c>
      <c r="DW411" s="240">
        <f t="shared" ca="1" si="717"/>
        <v>7.2887528868280111E-4</v>
      </c>
      <c r="DX411" s="240">
        <f t="shared" ca="1" si="718"/>
        <v>7.6048231536836384E-4</v>
      </c>
      <c r="DY411" s="240">
        <f t="shared" ca="1" si="719"/>
        <v>-2.1647773721915917E-4</v>
      </c>
      <c r="DZ411" s="240">
        <f t="shared" ca="1" si="720"/>
        <v>-9.0634062167723915E-4</v>
      </c>
      <c r="EA411" s="240">
        <f t="shared" ca="1" si="721"/>
        <v>-3.9419618110135714E-4</v>
      </c>
      <c r="EB411" s="240">
        <f t="shared" ca="1" si="722"/>
        <v>6.4073923435921365E-4</v>
      </c>
      <c r="EC411" s="240">
        <f t="shared" ca="1" si="723"/>
        <v>8.2591327455319957E-4</v>
      </c>
      <c r="ED411" s="240">
        <f t="shared" ca="1" si="724"/>
        <v>-8.425563040138009E-5</v>
      </c>
      <c r="EE411" s="240">
        <f t="shared" ca="1" si="725"/>
        <v>-8.8268300849998163E-4</v>
      </c>
      <c r="EF411" s="240">
        <f t="shared" ca="1" si="726"/>
        <v>-5.1047826824934545E-4</v>
      </c>
      <c r="EG411" s="240">
        <f t="shared" ca="1" si="727"/>
        <v>5.3873311059910291E-4</v>
      </c>
      <c r="EH411" s="240">
        <f t="shared" ca="1" si="728"/>
        <v>8.7346570554388419E-4</v>
      </c>
      <c r="EI411" s="240">
        <f t="shared" ca="1" si="729"/>
        <v>4.9790356368520098E-5</v>
      </c>
      <c r="EJ411" s="240">
        <f t="shared" ca="1" si="730"/>
        <v>-8.3991797382921868E-4</v>
      </c>
      <c r="EK411" s="240">
        <f t="shared" ca="1" si="731"/>
        <v>-6.1571004249814704E-4</v>
      </c>
      <c r="EL411" s="240">
        <f t="shared" ca="1" si="732"/>
        <v>4.2506504193058983E-4</v>
      </c>
      <c r="EM411" s="240">
        <f t="shared" ca="1" si="733"/>
        <v>9.0211024181444685E-4</v>
      </c>
      <c r="EN411" s="240">
        <f t="shared" ca="1" si="734"/>
        <v>1.8275853228638547E-4</v>
      </c>
      <c r="EO411" s="240">
        <f t="shared" ca="1" si="735"/>
        <v>-7.7897125151816333E-4</v>
      </c>
      <c r="EP411" s="240">
        <f t="shared" ca="1" si="736"/>
        <v>-7.0761355372780466E-4</v>
      </c>
      <c r="EQ411" s="240">
        <f t="shared" ca="1" si="737"/>
        <v>3.0219559877074339E-4</v>
      </c>
      <c r="ER411" s="240">
        <f t="shared" ca="1" si="738"/>
        <v>9.1122681565911198E-4</v>
      </c>
      <c r="ES411" s="240">
        <f t="shared" ca="1" si="739"/>
        <v>3.1177053789817029E-4</v>
      </c>
      <c r="ET411" s="240">
        <f t="shared" ca="1" si="740"/>
        <v>-7.0116215405004807E-4</v>
      </c>
      <c r="EU411" s="240">
        <f t="shared" ca="1" si="741"/>
        <v>-7.8419936846236226E-4</v>
      </c>
      <c r="EV411" s="240">
        <f t="shared" ca="1" si="742"/>
        <v>1.7278453350693179E-4</v>
      </c>
      <c r="EW411" s="240">
        <f t="shared" ca="1" si="743"/>
        <v>9.0061808078555712E-4</v>
      </c>
      <c r="EX411" s="240">
        <f t="shared" ca="1" si="744"/>
        <v>4.3403365288952295E-4</v>
      </c>
      <c r="EY411" s="240">
        <f t="shared" ca="1" si="745"/>
        <v>-6.0817501340708357E-4</v>
      </c>
      <c r="EZ411" s="240">
        <f t="shared" ca="1" si="746"/>
        <v>-8.4380963509656285E-4</v>
      </c>
      <c r="FA411" s="240">
        <f t="shared" ca="1" si="747"/>
        <v>3.9633204889841155E-5</v>
      </c>
      <c r="FB411" s="240">
        <f t="shared" ca="1" si="748"/>
        <v>8.7051368426615877E-4</v>
      </c>
      <c r="FC411" s="240">
        <f t="shared" ca="1" si="749"/>
        <v>5.4690125004685467E-4</v>
      </c>
      <c r="FD411" s="240">
        <f t="shared" ca="1" si="750"/>
        <v>-5.0202272036953949E-4</v>
      </c>
      <c r="FE411" s="240">
        <f t="shared" ca="1" si="751"/>
        <v>-8.8515397137658232E-4</v>
      </c>
      <c r="FF411" s="240">
        <f t="shared" ca="1" si="752"/>
        <v>-9.4376062923652961E-5</v>
      </c>
      <c r="FG411" s="240">
        <f t="shared" ca="1" si="753"/>
        <v>8.2156529537240515E-4</v>
      </c>
      <c r="FH411" s="240">
        <f t="shared" ca="1" si="754"/>
        <v>6.4793008674394602E-4</v>
      </c>
      <c r="FI411" s="240">
        <f t="shared" ca="1" si="755"/>
        <v>-3.850031515092475E-4</v>
      </c>
      <c r="FJ411" s="240">
        <f t="shared" ca="1" si="756"/>
        <v>-9.0733739727893938E-4</v>
      </c>
      <c r="FK411" s="240">
        <f t="shared" ca="1" si="757"/>
        <v>-2.2634237398391215E-4</v>
      </c>
      <c r="FL411" s="240">
        <f t="shared" ca="1" si="758"/>
        <v>7.5483249890317386E-4</v>
      </c>
      <c r="FM411" s="240">
        <f t="shared" ca="1" si="759"/>
        <v>7.3493319376625229E-4</v>
      </c>
      <c r="FN411" s="240">
        <f t="shared" ca="1" si="760"/>
        <v>-2.5964942710120296E-4</v>
      </c>
      <c r="FO411" s="240">
        <f t="shared" ca="1" si="761"/>
        <v>-9.0987970862523981E-4</v>
      </c>
      <c r="FP411" s="240">
        <f t="shared" ca="1" si="762"/>
        <v>-3.5340905618542145E-4</v>
      </c>
      <c r="FQ411" s="240">
        <f t="shared" ca="1" si="763"/>
        <v>6.7175985837365348E-4</v>
      </c>
      <c r="FR411" s="240">
        <f t="shared" ca="1" si="764"/>
        <v>8.0602721658999546E-4</v>
      </c>
      <c r="FS411" s="240">
        <f t="shared" ca="1" si="765"/>
        <v>-1.2867507671937383E-4</v>
      </c>
      <c r="FT411" s="240">
        <f t="shared" ca="1" si="766"/>
        <v>-8.9272587205243138E-4</v>
      </c>
      <c r="FU411" s="240">
        <f t="shared" ca="1" si="767"/>
        <v>-4.7282549959099684E-4</v>
      </c>
      <c r="FV411" s="240">
        <f t="shared" ca="1" si="768"/>
        <v>5.741456455777966E-4</v>
      </c>
      <c r="FW411" s="240">
        <f t="shared" ca="1" si="769"/>
        <v>8.5967318431997338E-4</v>
      </c>
      <c r="FX411" s="240">
        <f t="shared" ca="1" si="770"/>
        <v>5.0847004837619857E-6</v>
      </c>
      <c r="FY411" s="240">
        <f t="shared" ca="1" si="771"/>
        <v>-8.5624721631894635E-4</v>
      </c>
      <c r="FZ411" s="240">
        <f t="shared" ca="1" si="772"/>
        <v>-5.8200669883012998E-4</v>
      </c>
      <c r="GA411" s="240">
        <f t="shared" ca="1" si="773"/>
        <v>4.6410291343460935E-4</v>
      </c>
      <c r="GB411" s="240">
        <f t="shared" ca="1" si="774"/>
        <v>8.9470982376189685E-4</v>
      </c>
      <c r="GC411" s="240">
        <f t="shared" ca="1" si="775"/>
        <v>1.3873440927683606E-4</v>
      </c>
      <c r="GD411" s="240">
        <f t="shared" ca="1" si="776"/>
        <v>-8.0123339415842946E-4</v>
      </c>
      <c r="GE411" s="240">
        <f t="shared" ca="1" si="777"/>
        <v>-6.785892106588241E-4</v>
      </c>
      <c r="GF411" s="240">
        <f t="shared" ca="1" si="778"/>
        <v>3.4401375477364951E-4</v>
      </c>
      <c r="GG411" s="240">
        <f t="shared" ca="1" si="779"/>
        <v>9.1037869748001915E-4</v>
      </c>
      <c r="GH411" s="240">
        <f t="shared" ca="1" si="780"/>
        <v>2.6938093707723606E-4</v>
      </c>
      <c r="GI411" s="240">
        <f t="shared" ca="1" si="781"/>
        <v>-7.2887528868279363E-4</v>
      </c>
      <c r="GJ411" s="240">
        <f t="shared" ca="1" si="782"/>
        <v>-7.6048231536835658E-4</v>
      </c>
      <c r="GK411" s="240">
        <f t="shared" ca="1" si="783"/>
        <v>2.1647773721914705E-4</v>
      </c>
      <c r="GL411" s="240">
        <f t="shared" ca="1" si="784"/>
        <v>9.0634062167724056E-4</v>
      </c>
      <c r="GM411" s="240">
        <f t="shared" ca="1" si="785"/>
        <v>3.9419618110136842E-4</v>
      </c>
      <c r="GN411" s="240">
        <f t="shared" ca="1" si="786"/>
        <v>-6.407392343592232E-4</v>
      </c>
      <c r="GO411" s="240">
        <f t="shared" ca="1" si="787"/>
        <v>-8.2591327455320488E-4</v>
      </c>
      <c r="GP411" s="240">
        <f t="shared" ca="1" si="788"/>
        <v>8.4255630401367635E-5</v>
      </c>
      <c r="GQ411" s="240">
        <f t="shared" ca="1" si="789"/>
        <v>8.82683008499985E-4</v>
      </c>
      <c r="GR411" s="240">
        <f t="shared" ca="1" si="790"/>
        <v>5.1047826824935564E-4</v>
      </c>
      <c r="GS411" s="240">
        <f t="shared" ca="1" si="791"/>
        <v>-5.3873311059911364E-4</v>
      </c>
      <c r="GT411" s="240">
        <f t="shared" ca="1" si="792"/>
        <v>-8.7346570554388766E-4</v>
      </c>
      <c r="GU411" s="240">
        <f t="shared" ca="1" si="793"/>
        <v>-4.9790356368506735E-5</v>
      </c>
      <c r="GV411" s="240">
        <f t="shared" ca="1" si="794"/>
        <v>8.399179738292138E-4</v>
      </c>
      <c r="GW411" s="240">
        <f t="shared" ca="1" si="795"/>
        <v>6.1571004249813717E-4</v>
      </c>
      <c r="GX411" s="240">
        <f t="shared" ca="1" si="796"/>
        <v>-4.2506504193057877E-4</v>
      </c>
      <c r="GY411" s="240">
        <f t="shared" ca="1" si="797"/>
        <v>-9.0211024181444501E-4</v>
      </c>
      <c r="GZ411" s="240">
        <f t="shared" ca="1" si="798"/>
        <v>-1.8275853228639773E-4</v>
      </c>
      <c r="HA411" s="240">
        <f t="shared" ca="1" si="799"/>
        <v>7.7897125151817027E-4</v>
      </c>
      <c r="HB411" s="240">
        <f t="shared" ca="1" si="800"/>
        <v>7.0761355372781268E-4</v>
      </c>
      <c r="HC411" s="240">
        <f t="shared" ca="1" si="801"/>
        <v>-3.0219559877073157E-4</v>
      </c>
      <c r="HD411" s="240">
        <f t="shared" ca="1" si="802"/>
        <v>-9.1122681565911198E-4</v>
      </c>
      <c r="HE411" s="240">
        <f t="shared" ca="1" si="803"/>
        <v>-3.1177053789818206E-4</v>
      </c>
      <c r="HF411" s="240">
        <f t="shared" ca="1" si="804"/>
        <v>7.0116215405005653E-4</v>
      </c>
      <c r="HG411" s="240">
        <f t="shared" ca="1" si="805"/>
        <v>7.8419936846236854E-4</v>
      </c>
      <c r="HH411" s="240">
        <f t="shared" ca="1" si="806"/>
        <v>-1.7278453350691951E-4</v>
      </c>
      <c r="HI411" s="240">
        <f t="shared" ca="1" si="807"/>
        <v>-9.0061808078555918E-4</v>
      </c>
      <c r="HJ411" s="240">
        <f t="shared" ca="1" si="808"/>
        <v>-4.3403365288951107E-4</v>
      </c>
      <c r="HK411" s="240">
        <f t="shared" ca="1" si="809"/>
        <v>6.0817501340707425E-4</v>
      </c>
      <c r="HL411" s="240">
        <f t="shared" ca="1" si="810"/>
        <v>8.4380963509656762E-4</v>
      </c>
      <c r="HM411" s="240">
        <f t="shared" ca="1" si="811"/>
        <v>-3.9633204889854552E-5</v>
      </c>
      <c r="HN411" s="240">
        <f t="shared" ca="1" si="812"/>
        <v>-8.7051368426616278E-4</v>
      </c>
      <c r="HO411" s="240">
        <f t="shared" ca="1" si="813"/>
        <v>-5.4690125004686475E-4</v>
      </c>
      <c r="HP411" s="240">
        <f t="shared" ca="1" si="814"/>
        <v>5.0202272036952897E-4</v>
      </c>
      <c r="HQ411" s="240">
        <f t="shared" ca="1" si="815"/>
        <v>8.8515397137658536E-4</v>
      </c>
      <c r="HR411" s="240">
        <f t="shared" ca="1" si="816"/>
        <v>9.4376062923639653E-5</v>
      </c>
      <c r="HS411" s="240">
        <f t="shared" ca="1" si="817"/>
        <v>-8.215652953724109E-4</v>
      </c>
      <c r="HT411" s="240">
        <f t="shared" ca="1" si="818"/>
        <v>-6.479300867439548E-4</v>
      </c>
      <c r="HU411" s="240">
        <f t="shared" ca="1" si="819"/>
        <v>3.8500315150923623E-4</v>
      </c>
      <c r="HV411" s="240">
        <f t="shared" ca="1" si="820"/>
        <v>9.0733739727893808E-4</v>
      </c>
      <c r="HW411" s="240">
        <f t="shared" ca="1" si="821"/>
        <v>2.2634237398389917E-4</v>
      </c>
      <c r="HX411" s="240">
        <f t="shared" ca="1" si="822"/>
        <v>-7.5483249890316692E-4</v>
      </c>
      <c r="HY411" s="240">
        <f t="shared" ca="1" si="823"/>
        <v>-7.3493319376625977E-4</v>
      </c>
      <c r="HZ411" s="240">
        <f t="shared" ca="1" si="824"/>
        <v>2.5964942710121576E-4</v>
      </c>
      <c r="IA411" s="240">
        <f t="shared" ca="1" si="825"/>
        <v>9.0987970862524057E-4</v>
      </c>
      <c r="IB411" s="240">
        <f t="shared" ca="1" si="826"/>
        <v>3.5340905618543299E-4</v>
      </c>
      <c r="IC411" s="240">
        <f t="shared" ca="1" si="827"/>
        <v>-6.7175985837364502E-4</v>
      </c>
      <c r="ID411" s="240">
        <f t="shared" ca="1" si="828"/>
        <v>-8.060272165900011E-4</v>
      </c>
      <c r="IE411" s="240">
        <f t="shared" ca="1" si="829"/>
        <v>3.8982690355116284E-4</v>
      </c>
      <c r="IF411" s="240">
        <f t="shared" ca="1" si="830"/>
        <v>8.9272587205243409E-4</v>
      </c>
      <c r="IG411" s="240">
        <f t="shared" ca="1" si="831"/>
        <v>4.7282549959100763E-4</v>
      </c>
      <c r="IH411" s="240">
        <f t="shared" ca="1" si="832"/>
        <v>-5.7414564557778695E-4</v>
      </c>
      <c r="II411" s="240">
        <f t="shared" ca="1" si="833"/>
        <v>-8.5967318431996894E-4</v>
      </c>
      <c r="IJ411" s="240">
        <f t="shared" ca="1" si="834"/>
        <v>-5.0847004837485958E-6</v>
      </c>
      <c r="IK411" s="240">
        <f t="shared" ca="1" si="835"/>
        <v>8.562472163189419E-4</v>
      </c>
      <c r="IL411" s="240">
        <f t="shared" ca="1" si="836"/>
        <v>5.8200669883013941E-4</v>
      </c>
      <c r="IM411" s="240">
        <f t="shared" ca="1" si="837"/>
        <v>-4.6410291343462089E-4</v>
      </c>
      <c r="IN411" s="240">
        <f t="shared" ca="1" si="838"/>
        <v>-8.9470982376189435E-4</v>
      </c>
      <c r="IO411" s="240">
        <f t="shared" ca="1" si="839"/>
        <v>-1.3873440927684842E-4</v>
      </c>
      <c r="IP411" s="240">
        <f t="shared" ca="1" si="840"/>
        <v>8.012333941584235E-4</v>
      </c>
      <c r="IQ411" s="240">
        <f t="shared" ca="1" si="841"/>
        <v>6.7858921065883245E-4</v>
      </c>
      <c r="IR411" s="240">
        <f t="shared" ca="1" si="842"/>
        <v>-3.4401375477366192E-4</v>
      </c>
      <c r="IS411" s="240">
        <f t="shared" ca="1" si="843"/>
        <v>-9.1037869748001861E-4</v>
      </c>
      <c r="IT411" s="240">
        <f t="shared" ca="1" si="844"/>
        <v>-2.6938093707724794E-4</v>
      </c>
      <c r="IU411" s="240">
        <f t="shared" ca="1" si="845"/>
        <v>7.2887528868278615E-4</v>
      </c>
      <c r="IV411" s="240">
        <f t="shared" ca="1" si="846"/>
        <v>7.604823153683491E-4</v>
      </c>
      <c r="IW411" s="240">
        <f t="shared" ca="1" si="847"/>
        <v>-2.1647773721916009E-4</v>
      </c>
      <c r="IX411" s="240">
        <f t="shared" ca="1" si="848"/>
        <v>-9.0634062167723926E-4</v>
      </c>
      <c r="IY411" s="240">
        <f t="shared" ca="1" si="849"/>
        <v>-3.9419618110137969E-4</v>
      </c>
      <c r="IZ411" s="240">
        <f t="shared" ca="1" si="850"/>
        <v>6.4073923435923263E-4</v>
      </c>
      <c r="JA411" s="240">
        <f t="shared" ca="1" si="851"/>
        <v>8.2591327455319925E-4</v>
      </c>
      <c r="JB411" s="240">
        <f t="shared" ca="1" si="852"/>
        <v>-8.4255630401380971E-5</v>
      </c>
    </row>
    <row r="412" spans="2:262">
      <c r="B412" s="248">
        <v>51</v>
      </c>
      <c r="C412" s="247">
        <f t="shared" si="853"/>
        <v>9.9609375000000045E-4</v>
      </c>
      <c r="D412" s="244">
        <f t="shared" ca="1" si="597"/>
        <v>80.137130952840849</v>
      </c>
      <c r="E412" s="243">
        <f ca="1">BE361</f>
        <v>0.13713095284085042</v>
      </c>
      <c r="F412" s="242">
        <v>51</v>
      </c>
      <c r="G412" s="240">
        <f t="shared" ca="1" si="854"/>
        <v>-3.0823034353123602E-3</v>
      </c>
      <c r="H412" s="240">
        <f t="shared" ca="1" si="598"/>
        <v>-1.6365798928220786E-3</v>
      </c>
      <c r="I412" s="240">
        <f t="shared" ca="1" si="599"/>
        <v>2.0555729771478373E-3</v>
      </c>
      <c r="J412" s="240">
        <f t="shared" ca="1" si="600"/>
        <v>2.9261713107994083E-3</v>
      </c>
      <c r="K412" s="240">
        <f t="shared" ca="1" si="601"/>
        <v>-2.1979995819411039E-4</v>
      </c>
      <c r="L412" s="240">
        <f t="shared" ca="1" si="602"/>
        <v>-3.0640657776512714E-3</v>
      </c>
      <c r="M412" s="240">
        <f t="shared" ca="1" si="603"/>
        <v>-1.7024830134665591E-3</v>
      </c>
      <c r="N412" s="240">
        <f t="shared" ca="1" si="604"/>
        <v>1.9959901083237931E-3</v>
      </c>
      <c r="O412" s="240">
        <f t="shared" ca="1" si="605"/>
        <v>2.9546943154625167E-3</v>
      </c>
      <c r="P412" s="240">
        <f t="shared" ca="1" si="606"/>
        <v>-1.4232279788180643E-4</v>
      </c>
      <c r="Q412" s="240">
        <f t="shared" ca="1" si="607"/>
        <v>-3.0439824413385263E-3</v>
      </c>
      <c r="R412" s="240">
        <f t="shared" ca="1" si="608"/>
        <v>-1.7673606220036686E-3</v>
      </c>
      <c r="S412" s="240">
        <f t="shared" ca="1" si="609"/>
        <v>1.9352049296933692E-3</v>
      </c>
      <c r="T412" s="240">
        <f t="shared" ca="1" si="610"/>
        <v>2.9814375227531285E-3</v>
      </c>
      <c r="U412" s="241">
        <f t="shared" ca="1" si="611"/>
        <v>-6.475990763784789E-5</v>
      </c>
      <c r="V412" s="240">
        <f t="shared" ca="1" si="612"/>
        <v>-3.0220655238249517E-3</v>
      </c>
      <c r="W412" s="240">
        <f t="shared" ca="1" si="613"/>
        <v>-1.8311736385879483E-3</v>
      </c>
      <c r="X412" s="240">
        <f t="shared" ca="1" si="614"/>
        <v>1.8732540559752756E-3</v>
      </c>
      <c r="Y412" s="240">
        <f t="shared" ca="1" si="615"/>
        <v>3.0063848235631616E-3</v>
      </c>
      <c r="Z412" s="240">
        <f t="shared" ca="1" si="616"/>
        <v>1.2841991552937232E-5</v>
      </c>
      <c r="AA412" s="240">
        <f t="shared" ca="1" si="617"/>
        <v>-2.9983282270421353E-3</v>
      </c>
      <c r="AB412" s="240">
        <f t="shared" ca="1" si="618"/>
        <v>-1.8938836246443359E-3</v>
      </c>
      <c r="AC412" s="240">
        <f t="shared" ca="1" si="619"/>
        <v>1.8101748040593437E-3</v>
      </c>
      <c r="AD412" s="240">
        <f t="shared" ca="1" si="620"/>
        <v>3.029521190571453E-3</v>
      </c>
      <c r="AE412" s="240">
        <f t="shared" ca="1" si="621"/>
        <v>9.0436155208215041E-5</v>
      </c>
      <c r="AF412" s="240">
        <f t="shared" ca="1" si="622"/>
        <v>-2.9727848494500589E-3</v>
      </c>
      <c r="AG412" s="240">
        <f t="shared" ca="1" si="623"/>
        <v>-1.955452806022107E-3</v>
      </c>
      <c r="AH412" s="240">
        <f t="shared" ca="1" si="624"/>
        <v>1.7460051705282327E-3</v>
      </c>
      <c r="AI412" s="240">
        <f t="shared" ca="1" si="625"/>
        <v>3.0508326872956313E-3</v>
      </c>
      <c r="AJ412" s="240">
        <f t="shared" ca="1" si="626"/>
        <v>1.6797584350520986E-4</v>
      </c>
      <c r="AK412" s="240">
        <f t="shared" ca="1" si="627"/>
        <v>-2.9454507774242665E-3</v>
      </c>
      <c r="AL412" s="240">
        <f t="shared" ca="1" si="628"/>
        <v>-2.0158440957486297E-3</v>
      </c>
      <c r="AM412" s="240">
        <f t="shared" ca="1" si="629"/>
        <v>1.6807838087697336E-3</v>
      </c>
      <c r="AN412" s="240">
        <f t="shared" ca="1" si="630"/>
        <v>3.0703064764869706E-3</v>
      </c>
      <c r="AO412" s="240">
        <f t="shared" ca="1" si="631"/>
        <v>2.454143494351096E-4</v>
      </c>
      <c r="AP412" s="240">
        <f t="shared" ca="1" si="632"/>
        <v>-2.9163424759876444E-3</v>
      </c>
      <c r="AQ412" s="240">
        <f t="shared" ca="1" si="633"/>
        <v>-2.0750211163691394E-3</v>
      </c>
      <c r="AR412" s="240">
        <f t="shared" ca="1" si="634"/>
        <v>1.6145500056934051E-3</v>
      </c>
      <c r="AS412" s="240">
        <f t="shared" ca="1" si="635"/>
        <v>3.0879308278630281E-3</v>
      </c>
      <c r="AT412" s="240">
        <f t="shared" ca="1" si="636"/>
        <v>3.2270502693752091E-4</v>
      </c>
      <c r="AU412" s="240">
        <f t="shared" ca="1" si="637"/>
        <v>-2.8854774788925554E-3</v>
      </c>
      <c r="AV412" s="240">
        <f t="shared" ca="1" si="638"/>
        <v>-2.1329482218591677E-3</v>
      </c>
      <c r="AW412" s="240">
        <f t="shared" ca="1" si="639"/>
        <v>1.5473436580655414E-3</v>
      </c>
      <c r="AX412" s="240">
        <f t="shared" ca="1" si="640"/>
        <v>3.1036951251735461E-3</v>
      </c>
      <c r="AY412" s="240">
        <f t="shared" ca="1" si="641"/>
        <v>3.9980131899844569E-4</v>
      </c>
      <c r="AZ412" s="240">
        <f t="shared" ca="1" si="642"/>
        <v>-2.8528743780591435E-3</v>
      </c>
      <c r="BA412" s="240">
        <f t="shared" ca="1" si="643"/>
        <v>-2.1895905190964363E-3</v>
      </c>
      <c r="BB412" s="240">
        <f t="shared" ca="1" si="644"/>
        <v>1.4792052484769648E-3</v>
      </c>
      <c r="BC412" s="240">
        <f t="shared" ca="1" si="645"/>
        <v>3.1175898725952999E-3</v>
      </c>
      <c r="BD412" s="240">
        <f t="shared" ca="1" si="646"/>
        <v>4.7665678569433977E-4</v>
      </c>
      <c r="BE412" s="240">
        <f t="shared" ca="1" si="647"/>
        <v>-2.8185528123762234E-3</v>
      </c>
      <c r="BF412" s="240">
        <f t="shared" ca="1" si="648"/>
        <v>-2.244913888879064E-3</v>
      </c>
      <c r="BG412" s="240">
        <f t="shared" ca="1" si="649"/>
        <v>1.4101758209577721E-3</v>
      </c>
      <c r="BH412" s="240">
        <f t="shared" ca="1" si="650"/>
        <v>3.1296067004519929E-3</v>
      </c>
      <c r="BI412" s="240">
        <f t="shared" ca="1" si="651"/>
        <v>5.5322513216587684E-4</v>
      </c>
      <c r="BJ412" s="240">
        <f t="shared" ca="1" si="652"/>
        <v>-2.782533455871605E-3</v>
      </c>
      <c r="BK412" s="240">
        <f t="shared" ca="1" si="653"/>
        <v>-2.2988850064777516E-3</v>
      </c>
      <c r="BL412" s="240">
        <f t="shared" ca="1" si="654"/>
        <v>1.3402969562539052E-3</v>
      </c>
      <c r="BM412" s="240">
        <f t="shared" ca="1" si="655"/>
        <v>3.1397383702558715E-3</v>
      </c>
      <c r="BN412" s="240">
        <f t="shared" ca="1" si="656"/>
        <v>6.2946023650419522E-4</v>
      </c>
      <c r="BO412" s="240">
        <f t="shared" ca="1" si="657"/>
        <v>-2.7448380052588085E-3</v>
      </c>
      <c r="BP412" s="240">
        <f t="shared" ca="1" si="658"/>
        <v>-2.351471361709385E-3</v>
      </c>
      <c r="BQ412" s="240">
        <f t="shared" ca="1" si="659"/>
        <v>1.2696107467804812E-3</v>
      </c>
      <c r="BR412" s="240">
        <f t="shared" ca="1" si="660"/>
        <v>3.1479787790678814E-3</v>
      </c>
      <c r="BS412" s="240">
        <f t="shared" ca="1" si="661"/>
        <v>7.0531617753307797E-4</v>
      </c>
      <c r="BT412" s="240">
        <f t="shared" ca="1" si="662"/>
        <v>-2.7054891668677247E-3</v>
      </c>
      <c r="BU412" s="240">
        <f t="shared" ca="1" si="663"/>
        <v>-2.402641278519932E-3</v>
      </c>
      <c r="BV412" s="240">
        <f t="shared" ca="1" si="664"/>
        <v>1.1981597712670412E-3</v>
      </c>
      <c r="BW412" s="240">
        <f t="shared" ca="1" si="665"/>
        <v>3.1543229631738902E-3</v>
      </c>
      <c r="BX412" s="240">
        <f t="shared" ca="1" si="666"/>
        <v>7.8074726247012889E-4</v>
      </c>
      <c r="BY412" s="240">
        <f t="shared" ca="1" si="667"/>
        <v>-2.6645106429672985E-3</v>
      </c>
      <c r="BZ412" s="240">
        <f t="shared" ca="1" si="668"/>
        <v>-2.4523639340648133E-3</v>
      </c>
      <c r="CA412" s="240">
        <f t="shared" ca="1" si="669"/>
        <v>1.1259870691094698E-3</v>
      </c>
      <c r="CB412" s="240">
        <f t="shared" ca="1" si="670"/>
        <v>3.1587671010746181E-3</v>
      </c>
      <c r="CC412" s="240">
        <f t="shared" ca="1" si="671"/>
        <v>8.5570805445024461E-4</v>
      </c>
      <c r="CD412" s="240">
        <f t="shared" ca="1" si="672"/>
        <v>-2.6219271174880198E-3</v>
      </c>
      <c r="CE412" s="240">
        <f t="shared" ca="1" si="673"/>
        <v>-2.5006093772756083E-3</v>
      </c>
      <c r="CF412" s="240">
        <f t="shared" ca="1" si="674"/>
        <v>1.0531361144447931E-3</v>
      </c>
      <c r="CG412" s="240">
        <f t="shared" ca="1" si="675"/>
        <v>3.1613085157875661E-3</v>
      </c>
      <c r="CH412" s="240">
        <f t="shared" ca="1" si="676"/>
        <v>9.30153399895345E-4</v>
      </c>
      <c r="CI412" s="240">
        <f t="shared" ca="1" si="677"/>
        <v>-2.5777642411533106E-3</v>
      </c>
      <c r="CJ412" s="240">
        <f t="shared" ca="1" si="678"/>
        <v>-2.5473485469013663E-3</v>
      </c>
      <c r="CK412" s="240">
        <f t="shared" ca="1" si="679"/>
        <v>9.7965078996411288E-4</v>
      </c>
      <c r="CL412" s="240">
        <f t="shared" ca="1" si="680"/>
        <v>3.1619456764595431E-3</v>
      </c>
      <c r="CM412" s="240">
        <f t="shared" ca="1" si="681"/>
        <v>1.004038455713067E-3</v>
      </c>
      <c r="CN412" s="240">
        <f t="shared" ca="1" si="682"/>
        <v>-2.53204861602857E-3</v>
      </c>
      <c r="CO412" s="240">
        <f t="shared" ca="1" si="683"/>
        <v>-2.5925532890139413E-3</v>
      </c>
      <c r="CP412" s="240">
        <f t="shared" ca="1" si="684"/>
        <v>9.0557536047906092E-4</v>
      </c>
      <c r="CQ412" s="240">
        <f t="shared" ca="1" si="685"/>
        <v>3.1606781992887844E-3</v>
      </c>
      <c r="CR412" s="240">
        <f t="shared" ca="1" si="686"/>
        <v>1.0773187163084406E-3</v>
      </c>
      <c r="CS412" s="240">
        <f t="shared" ca="1" si="687"/>
        <v>-2.4848077794969296E-3</v>
      </c>
      <c r="CT412" s="240">
        <f t="shared" ca="1" si="688"/>
        <v>-2.6361963739670266E-3</v>
      </c>
      <c r="CU412" s="240">
        <f t="shared" ca="1" si="689"/>
        <v>8.309544462584569E-4</v>
      </c>
      <c r="CV412" s="240">
        <f t="shared" ca="1" si="690"/>
        <v>3.1575068477561457E-3</v>
      </c>
      <c r="CW412" s="240">
        <f t="shared" ca="1" si="691"/>
        <v>1.1499500403926517E-3</v>
      </c>
      <c r="CX412" s="240">
        <f t="shared" ca="1" si="692"/>
        <v>-2.4360701876718397E-3</v>
      </c>
      <c r="CY412" s="240">
        <f t="shared" ca="1" si="693"/>
        <v>-2.6782515127981902E-3</v>
      </c>
      <c r="CZ412" s="240">
        <f t="shared" ca="1" si="694"/>
        <v>7.558329961508581E-4</v>
      </c>
      <c r="DA412" s="240">
        <f t="shared" ca="1" si="695"/>
        <v>3.1524335321652048E-3</v>
      </c>
      <c r="DB412" s="240">
        <f t="shared" ca="1" si="696"/>
        <v>1.2218886775719738E-3</v>
      </c>
      <c r="DC412" s="240">
        <f t="shared" ca="1" si="697"/>
        <v>-2.3858651982562561E-3</v>
      </c>
      <c r="DD412" s="240">
        <f t="shared" ca="1" si="698"/>
        <v>-2.7186933730642942E-3</v>
      </c>
      <c r="DE412" s="240">
        <f t="shared" ca="1" si="699"/>
        <v>6.8025626050875038E-4</v>
      </c>
      <c r="DF412" s="240">
        <f t="shared" ca="1" si="700"/>
        <v>3.1454613084915656E-3</v>
      </c>
      <c r="DG412" s="240">
        <f t="shared" ca="1" si="701"/>
        <v>1.2930912947012451E-3</v>
      </c>
      <c r="DH412" s="240">
        <f t="shared" ca="1" si="702"/>
        <v>-2.33422305285849E-3</v>
      </c>
      <c r="DI412" s="240">
        <f t="shared" ca="1" si="703"/>
        <v>-2.7574975941009583E-3</v>
      </c>
      <c r="DJ412" s="240">
        <f t="shared" ca="1" si="704"/>
        <v>6.0426976393181987E-4</v>
      </c>
      <c r="DK412" s="240">
        <f t="shared" ca="1" si="705"/>
        <v>3.1365943765420752E-3</v>
      </c>
      <c r="DL412" s="240">
        <f t="shared" ca="1" si="706"/>
        <v>1.3635150019864271E-3</v>
      </c>
      <c r="DM412" s="240">
        <f t="shared" ca="1" si="707"/>
        <v>-2.2811748587758724E-3</v>
      </c>
      <c r="DN412" s="240">
        <f t="shared" ca="1" si="708"/>
        <v>-2.7946408016964333E-3</v>
      </c>
      <c r="DO412" s="240">
        <f t="shared" ca="1" si="709"/>
        <v>5.2791927784411085E-4</v>
      </c>
      <c r="DP412" s="240">
        <f t="shared" ca="1" si="710"/>
        <v>3.1258380774249633E-3</v>
      </c>
      <c r="DQ412" s="240">
        <f t="shared" ca="1" si="711"/>
        <v>1.4331173788194416E-3</v>
      </c>
      <c r="DR412" s="240">
        <f t="shared" ca="1" si="712"/>
        <v>-2.2267525702570133E-3</v>
      </c>
      <c r="DS412" s="240">
        <f t="shared" ca="1" si="713"/>
        <v>-2.8301006221713157E-3</v>
      </c>
      <c r="DT412" s="240">
        <f t="shared" ca="1" si="714"/>
        <v>4.5125079292360139E-4</v>
      </c>
      <c r="DU412" s="240">
        <f t="shared" ca="1" si="715"/>
        <v>3.1131988903326229E-3</v>
      </c>
      <c r="DV412" s="240">
        <f t="shared" ca="1" si="716"/>
        <v>1.5018564993312465E-3</v>
      </c>
      <c r="DW412" s="240">
        <f t="shared" ca="1" si="717"/>
        <v>-2.1709889692534097E-3</v>
      </c>
      <c r="DX412" s="240">
        <f t="shared" ca="1" si="718"/>
        <v>-2.8638556958556416E-3</v>
      </c>
      <c r="DY412" s="240">
        <f t="shared" ca="1" si="719"/>
        <v>3.7431049139887779E-4</v>
      </c>
      <c r="DZ412" s="240">
        <f t="shared" ca="1" si="720"/>
        <v>3.0986844286387668E-3</v>
      </c>
      <c r="EA412" s="240">
        <f t="shared" ca="1" si="721"/>
        <v>1.5696909576458848E-3</v>
      </c>
      <c r="EB412" s="240">
        <f t="shared" ca="1" si="722"/>
        <v>-2.1139176456732326E-3</v>
      </c>
      <c r="EC412" s="240">
        <f t="shared" ca="1" si="723"/>
        <v>-2.8958856899552834E-3</v>
      </c>
      <c r="ED412" s="240">
        <f t="shared" ca="1" si="724"/>
        <v>2.9714471923041714E-4</v>
      </c>
      <c r="EE412" s="240">
        <f t="shared" ca="1" si="725"/>
        <v>3.0823034353123563E-3</v>
      </c>
      <c r="EF412" s="240">
        <f t="shared" ca="1" si="726"/>
        <v>1.6365798928220847E-3</v>
      </c>
      <c r="EG412" s="240">
        <f t="shared" ca="1" si="727"/>
        <v>-2.0555729771478417E-3</v>
      </c>
      <c r="EH412" s="240">
        <f t="shared" ca="1" si="728"/>
        <v>-2.9261713107994361E-3</v>
      </c>
      <c r="EI412" s="240">
        <f t="shared" ca="1" si="729"/>
        <v>2.1979995819404862E-4</v>
      </c>
      <c r="EJ412" s="240">
        <f t="shared" ca="1" si="730"/>
        <v>3.0640657776512597E-3</v>
      </c>
      <c r="EK412" s="240">
        <f t="shared" ca="1" si="731"/>
        <v>1.7024830134665899E-3</v>
      </c>
      <c r="EL412" s="240">
        <f t="shared" ca="1" si="732"/>
        <v>-1.9959901083237731E-3</v>
      </c>
      <c r="EM412" s="240">
        <f t="shared" ca="1" si="733"/>
        <v>-2.9546943154625219E-3</v>
      </c>
      <c r="EN412" s="240">
        <f t="shared" ca="1" si="734"/>
        <v>1.4232279788180352E-4</v>
      </c>
      <c r="EO412" s="240">
        <f t="shared" ca="1" si="735"/>
        <v>3.0439824413385284E-3</v>
      </c>
      <c r="EP412" s="240">
        <f t="shared" ca="1" si="736"/>
        <v>1.7673606220037219E-3</v>
      </c>
      <c r="EQ412" s="240">
        <f t="shared" ca="1" si="737"/>
        <v>-1.9352049296933267E-3</v>
      </c>
      <c r="ER412" s="240">
        <f t="shared" ca="1" si="738"/>
        <v>-2.9814375227531428E-3</v>
      </c>
      <c r="ES412" s="240">
        <f t="shared" ca="1" si="739"/>
        <v>6.4759907637816855E-5</v>
      </c>
      <c r="ET412" s="240">
        <f t="shared" ca="1" si="740"/>
        <v>3.0220655238249461E-3</v>
      </c>
      <c r="EU412" s="240">
        <f t="shared" ca="1" si="741"/>
        <v>1.8311736385879553E-3</v>
      </c>
      <c r="EV412" s="240">
        <f t="shared" ca="1" si="742"/>
        <v>-1.873254055975278E-3</v>
      </c>
      <c r="EW412" s="240">
        <f t="shared" ca="1" si="743"/>
        <v>-3.0063848235631855E-3</v>
      </c>
      <c r="EX412" s="240">
        <f t="shared" ca="1" si="744"/>
        <v>-1.2841991553001904E-5</v>
      </c>
      <c r="EY412" s="240">
        <f t="shared" ca="1" si="745"/>
        <v>2.9983282270421184E-3</v>
      </c>
      <c r="EZ412" s="240">
        <f t="shared" ca="1" si="746"/>
        <v>1.8938836246443693E-3</v>
      </c>
      <c r="FA412" s="240">
        <f t="shared" ca="1" si="747"/>
        <v>-1.8101748040593182E-3</v>
      </c>
      <c r="FB412" s="240">
        <f t="shared" ca="1" si="748"/>
        <v>-3.0295211905714552E-3</v>
      </c>
      <c r="FC412" s="240">
        <f t="shared" ca="1" si="749"/>
        <v>-9.043615520821233E-5</v>
      </c>
      <c r="FD412" s="240">
        <f t="shared" ca="1" si="750"/>
        <v>2.9727848494500633E-3</v>
      </c>
      <c r="FE412" s="240">
        <f t="shared" ca="1" si="751"/>
        <v>1.9554528060221669E-3</v>
      </c>
      <c r="FF412" s="240">
        <f t="shared" ca="1" si="752"/>
        <v>-1.7460051705281878E-3</v>
      </c>
      <c r="FG412" s="240">
        <f t="shared" ca="1" si="753"/>
        <v>-3.0508326872956452E-3</v>
      </c>
      <c r="FH412" s="240">
        <f t="shared" ca="1" si="754"/>
        <v>-1.6797584350524076E-4</v>
      </c>
      <c r="FI412" s="240">
        <f t="shared" ca="1" si="755"/>
        <v>2.9454507774242552E-3</v>
      </c>
      <c r="FJ412" s="240">
        <f t="shared" ca="1" si="756"/>
        <v>2.0158440957486366E-3</v>
      </c>
      <c r="FK412" s="240">
        <f t="shared" ca="1" si="757"/>
        <v>-1.6807838087697453E-3</v>
      </c>
      <c r="FL412" s="240">
        <f t="shared" ca="1" si="758"/>
        <v>-3.0703064764869888E-3</v>
      </c>
      <c r="FM412" s="240">
        <f t="shared" ca="1" si="759"/>
        <v>-2.4541434943516294E-4</v>
      </c>
      <c r="FN412" s="240">
        <f t="shared" ca="1" si="760"/>
        <v>2.9163424759876232E-3</v>
      </c>
      <c r="FO412" s="240">
        <f t="shared" ca="1" si="761"/>
        <v>2.0750211163691624E-3</v>
      </c>
      <c r="FP412" s="240">
        <f t="shared" ca="1" si="762"/>
        <v>-1.6145500056933787E-3</v>
      </c>
      <c r="FQ412" s="240">
        <f t="shared" ca="1" si="763"/>
        <v>-3.0879308278630294E-3</v>
      </c>
      <c r="FR412" s="240">
        <f t="shared" ca="1" si="764"/>
        <v>-3.2270502693752942E-4</v>
      </c>
      <c r="FS412" s="240">
        <f t="shared" ca="1" si="765"/>
        <v>2.885477478892561E-3</v>
      </c>
      <c r="FT412" s="240">
        <f t="shared" ca="1" si="766"/>
        <v>2.1329482218592237E-3</v>
      </c>
      <c r="FU412" s="240">
        <f t="shared" ca="1" si="767"/>
        <v>-1.5473436580654947E-3</v>
      </c>
      <c r="FV412" s="240">
        <f t="shared" ca="1" si="768"/>
        <v>-3.1036951251735565E-3</v>
      </c>
      <c r="FW412" s="240">
        <f t="shared" ca="1" si="769"/>
        <v>-3.9980131899847637E-4</v>
      </c>
      <c r="FX412" s="240">
        <f t="shared" ca="1" si="770"/>
        <v>2.85287437805913E-3</v>
      </c>
      <c r="FY412" s="240">
        <f t="shared" ca="1" si="771"/>
        <v>2.1895905190964424E-3</v>
      </c>
      <c r="FZ412" s="240">
        <f t="shared" ca="1" si="772"/>
        <v>-1.4792052484769772E-3</v>
      </c>
      <c r="GA412" s="240">
        <f t="shared" ca="1" si="773"/>
        <v>-3.1175898725953125E-3</v>
      </c>
      <c r="GB412" s="240">
        <f t="shared" ca="1" si="774"/>
        <v>-4.7665678569439274E-4</v>
      </c>
      <c r="GC412" s="240">
        <f t="shared" ca="1" si="775"/>
        <v>2.8185528123761995E-3</v>
      </c>
      <c r="GD412" s="240">
        <f t="shared" ca="1" si="776"/>
        <v>2.2449138888790856E-3</v>
      </c>
      <c r="GE412" s="240">
        <f t="shared" ca="1" si="777"/>
        <v>-1.4101758209577441E-3</v>
      </c>
      <c r="GF412" s="240">
        <f t="shared" ca="1" si="778"/>
        <v>-3.1296067004519977E-3</v>
      </c>
      <c r="GG412" s="240">
        <f t="shared" ca="1" si="779"/>
        <v>-5.5322513216586318E-4</v>
      </c>
      <c r="GH412" s="240">
        <f t="shared" ca="1" si="780"/>
        <v>2.782533455871612E-3</v>
      </c>
      <c r="GI412" s="240">
        <f t="shared" ca="1" si="781"/>
        <v>2.2988850064778036E-3</v>
      </c>
      <c r="GJ412" s="240">
        <f t="shared" ca="1" si="782"/>
        <v>-1.3402969562538363E-3</v>
      </c>
      <c r="GK412" s="240">
        <f t="shared" ca="1" si="783"/>
        <v>-3.1397383702558754E-3</v>
      </c>
      <c r="GL412" s="240">
        <f t="shared" ca="1" si="784"/>
        <v>-6.2946023650422558E-4</v>
      </c>
      <c r="GM412" s="240">
        <f t="shared" ca="1" si="785"/>
        <v>2.7448380052587928E-3</v>
      </c>
      <c r="GN412" s="240">
        <f t="shared" ca="1" si="786"/>
        <v>2.3514713617094059E-3</v>
      </c>
      <c r="GO412" s="240">
        <f t="shared" ca="1" si="787"/>
        <v>-1.2696107467804942E-3</v>
      </c>
      <c r="GP412" s="240">
        <f t="shared" ca="1" si="788"/>
        <v>-3.1479787790678888E-3</v>
      </c>
      <c r="GQ412" s="240">
        <f t="shared" ca="1" si="789"/>
        <v>-7.0531617753315191E-4</v>
      </c>
      <c r="GR412" s="240">
        <f t="shared" ca="1" si="790"/>
        <v>2.7054891668677086E-3</v>
      </c>
      <c r="GS412" s="240">
        <f t="shared" ca="1" si="791"/>
        <v>2.4026412785199524E-3</v>
      </c>
      <c r="GT412" s="240">
        <f t="shared" ca="1" si="792"/>
        <v>-1.1981597712670126E-3</v>
      </c>
      <c r="GU412" s="240">
        <f t="shared" ca="1" si="793"/>
        <v>-3.1543229631738924E-3</v>
      </c>
      <c r="GV412" s="240">
        <f t="shared" ca="1" si="794"/>
        <v>-7.8074726247011523E-4</v>
      </c>
      <c r="GW412" s="240">
        <f t="shared" ca="1" si="795"/>
        <v>2.6645106429673063E-3</v>
      </c>
      <c r="GX412" s="240">
        <f t="shared" ca="1" si="796"/>
        <v>2.4523639340648614E-3</v>
      </c>
      <c r="GY412" s="240">
        <f t="shared" ca="1" si="797"/>
        <v>-1.1259870691093989E-3</v>
      </c>
      <c r="GZ412" s="240">
        <f t="shared" ca="1" si="798"/>
        <v>-3.1587671010746194E-3</v>
      </c>
      <c r="HA412" s="240">
        <f t="shared" ca="1" si="799"/>
        <v>-8.5570805445027453E-4</v>
      </c>
      <c r="HB412" s="240">
        <f t="shared" ca="1" si="800"/>
        <v>2.6219271174880024E-3</v>
      </c>
      <c r="HC412" s="240">
        <f t="shared" ca="1" si="801"/>
        <v>2.500609377275682E-3</v>
      </c>
      <c r="HD412" s="240">
        <f t="shared" ca="1" si="802"/>
        <v>-1.0531361144447216E-3</v>
      </c>
      <c r="HE412" s="240">
        <f t="shared" ca="1" si="803"/>
        <v>-3.1613085157875674E-3</v>
      </c>
      <c r="HF412" s="240">
        <f t="shared" ca="1" si="804"/>
        <v>-9.3015339989541753E-4</v>
      </c>
      <c r="HG412" s="240">
        <f t="shared" ca="1" si="805"/>
        <v>2.5777642411532924E-3</v>
      </c>
      <c r="HH412" s="240">
        <f t="shared" ca="1" si="806"/>
        <v>2.5473485469013845E-3</v>
      </c>
      <c r="HI412" s="240">
        <f t="shared" ca="1" si="807"/>
        <v>-9.7965078996408339E-4</v>
      </c>
      <c r="HJ412" s="240">
        <f t="shared" ca="1" si="808"/>
        <v>-3.1619456764595427E-3</v>
      </c>
      <c r="HK412" s="240">
        <f t="shared" ca="1" si="809"/>
        <v>-1.0040384557130537E-3</v>
      </c>
      <c r="HL412" s="240">
        <f t="shared" ca="1" si="810"/>
        <v>2.5320486160285783E-3</v>
      </c>
      <c r="HM412" s="240">
        <f t="shared" ca="1" si="811"/>
        <v>2.5925532890139339E-3</v>
      </c>
      <c r="HN412" s="240">
        <f t="shared" ca="1" si="812"/>
        <v>-9.0557536047907437E-4</v>
      </c>
      <c r="HO412" s="240">
        <f t="shared" ca="1" si="813"/>
        <v>-3.1606781992887861E-3</v>
      </c>
      <c r="HP412" s="240">
        <f t="shared" ca="1" si="814"/>
        <v>-1.0773187163083853E-3</v>
      </c>
      <c r="HQ412" s="240">
        <f t="shared" ca="1" si="815"/>
        <v>2.484807779496855E-3</v>
      </c>
      <c r="HR412" s="240">
        <f t="shared" ca="1" si="816"/>
        <v>2.6361963739670938E-3</v>
      </c>
      <c r="HS412" s="240">
        <f t="shared" ca="1" si="817"/>
        <v>-8.3095444625838361E-4</v>
      </c>
      <c r="HT412" s="240">
        <f t="shared" ca="1" si="818"/>
        <v>-3.1575068477561418E-3</v>
      </c>
      <c r="HU412" s="240">
        <f t="shared" ca="1" si="819"/>
        <v>-1.1499500403927224E-3</v>
      </c>
      <c r="HV412" s="240">
        <f t="shared" ca="1" si="820"/>
        <v>2.4360701876718202E-3</v>
      </c>
      <c r="HW412" s="240">
        <f t="shared" ca="1" si="821"/>
        <v>2.6782515127982067E-3</v>
      </c>
      <c r="HX412" s="240">
        <f t="shared" ca="1" si="822"/>
        <v>-7.5583299615082796E-4</v>
      </c>
      <c r="HY412" s="240">
        <f t="shared" ca="1" si="823"/>
        <v>-3.1524335321652026E-3</v>
      </c>
      <c r="HZ412" s="240">
        <f t="shared" ca="1" si="824"/>
        <v>-1.2218886775719607E-3</v>
      </c>
      <c r="IA412" s="240">
        <f t="shared" ca="1" si="825"/>
        <v>2.3858651982562656E-3</v>
      </c>
      <c r="IB412" s="240">
        <f t="shared" ca="1" si="826"/>
        <v>2.7186933730642877E-3</v>
      </c>
      <c r="IC412" s="240">
        <f t="shared" ca="1" si="827"/>
        <v>-6.8025626050880784E-4</v>
      </c>
      <c r="ID412" s="240">
        <f t="shared" ca="1" si="828"/>
        <v>-3.1454613084915721E-3</v>
      </c>
      <c r="IE412" s="240">
        <f t="shared" ca="1" si="829"/>
        <v>-1.1568251699022086E-3</v>
      </c>
      <c r="IF412" s="240">
        <f t="shared" ca="1" si="830"/>
        <v>2.334223052858408E-3</v>
      </c>
      <c r="IG412" s="240">
        <f t="shared" ca="1" si="831"/>
        <v>2.7574975941010173E-3</v>
      </c>
      <c r="IH412" s="240">
        <f t="shared" ca="1" si="832"/>
        <v>-6.0426976393170137E-4</v>
      </c>
      <c r="II412" s="240">
        <f t="shared" ca="1" si="833"/>
        <v>-3.13659437654206E-3</v>
      </c>
      <c r="IJ412" s="240">
        <f t="shared" ca="1" si="834"/>
        <v>-1.3635150019864553E-3</v>
      </c>
      <c r="IK412" s="240">
        <f t="shared" ca="1" si="835"/>
        <v>2.2811748587758507E-3</v>
      </c>
      <c r="IL412" s="240">
        <f t="shared" ca="1" si="836"/>
        <v>2.7946408016964481E-3</v>
      </c>
      <c r="IM412" s="240">
        <f t="shared" ca="1" si="837"/>
        <v>-5.2791927784408027E-4</v>
      </c>
      <c r="IN412" s="240">
        <f t="shared" ca="1" si="838"/>
        <v>-3.1258380774249585E-3</v>
      </c>
      <c r="IO412" s="240">
        <f t="shared" ca="1" si="839"/>
        <v>-1.4331173788194695E-3</v>
      </c>
      <c r="IP412" s="240">
        <f t="shared" ca="1" si="840"/>
        <v>2.2267525702569912E-3</v>
      </c>
      <c r="IQ412" s="240">
        <f t="shared" ca="1" si="841"/>
        <v>2.8301006221712896E-3</v>
      </c>
      <c r="IR412" s="240">
        <f t="shared" ca="1" si="842"/>
        <v>-4.5125079292365972E-4</v>
      </c>
      <c r="IS412" s="240">
        <f t="shared" ca="1" si="843"/>
        <v>-3.1131988903326329E-3</v>
      </c>
      <c r="IT412" s="240">
        <f t="shared" ca="1" si="844"/>
        <v>-1.5018564993311944E-3</v>
      </c>
      <c r="IU412" s="240">
        <f t="shared" ca="1" si="845"/>
        <v>2.1709889692533217E-3</v>
      </c>
      <c r="IV412" s="240">
        <f t="shared" ca="1" si="846"/>
        <v>2.8638556958556923E-3</v>
      </c>
      <c r="IW412" s="240">
        <f t="shared" ca="1" si="847"/>
        <v>-3.7431049139875782E-4</v>
      </c>
      <c r="IX412" s="240">
        <f t="shared" ca="1" si="848"/>
        <v>-3.0986844286387425E-3</v>
      </c>
      <c r="IY412" s="240">
        <f t="shared" ca="1" si="849"/>
        <v>-1.5696909576459117E-3</v>
      </c>
      <c r="IZ412" s="240">
        <f t="shared" ca="1" si="850"/>
        <v>2.1139176456732097E-3</v>
      </c>
      <c r="JA412" s="240">
        <f t="shared" ca="1" si="851"/>
        <v>2.895885689955296E-3</v>
      </c>
      <c r="JB412" s="240">
        <f t="shared" ca="1" si="852"/>
        <v>-2.9714471923038629E-4</v>
      </c>
    </row>
    <row r="413" spans="2:262">
      <c r="B413" s="248">
        <v>52</v>
      </c>
      <c r="C413" s="247">
        <f t="shared" si="853"/>
        <v>1.0156250000000005E-3</v>
      </c>
      <c r="D413" s="244">
        <f t="shared" ca="1" si="597"/>
        <v>80.12946649155154</v>
      </c>
      <c r="E413" s="243">
        <f ca="1">BF361</f>
        <v>0.12946649155154227</v>
      </c>
      <c r="F413" s="242">
        <v>52</v>
      </c>
      <c r="G413" s="240">
        <f t="shared" ca="1" si="854"/>
        <v>-9.2319040479967951E-4</v>
      </c>
      <c r="H413" s="240">
        <f t="shared" ca="1" si="598"/>
        <v>-4.5685601064931498E-4</v>
      </c>
      <c r="I413" s="240">
        <f t="shared" ca="1" si="599"/>
        <v>6.5795380559348425E-4</v>
      </c>
      <c r="J413" s="240">
        <f t="shared" ca="1" si="600"/>
        <v>8.3884382685941452E-4</v>
      </c>
      <c r="K413" s="240">
        <f t="shared" ca="1" si="601"/>
        <v>-1.7094678649991785E-4</v>
      </c>
      <c r="L413" s="240">
        <f t="shared" ca="1" si="602"/>
        <v>-9.3809029235304687E-4</v>
      </c>
      <c r="M413" s="240">
        <f t="shared" ca="1" si="603"/>
        <v>-3.7367968900257811E-4</v>
      </c>
      <c r="N413" s="240">
        <f t="shared" ca="1" si="604"/>
        <v>7.2114331651572383E-4</v>
      </c>
      <c r="O413" s="240">
        <f t="shared" ca="1" si="605"/>
        <v>7.9235339878053819E-4</v>
      </c>
      <c r="P413" s="240">
        <f t="shared" ca="1" si="606"/>
        <v>-2.6112721524275444E-4</v>
      </c>
      <c r="Q413" s="240">
        <f t="shared" ca="1" si="607"/>
        <v>-9.4395585757873688E-4</v>
      </c>
      <c r="R413" s="240">
        <f t="shared" ca="1" si="608"/>
        <v>-2.8690462767665115E-4</v>
      </c>
      <c r="S413" s="240">
        <f t="shared" ca="1" si="609"/>
        <v>7.7738782308287967E-4</v>
      </c>
      <c r="T413" s="240">
        <f t="shared" ca="1" si="610"/>
        <v>7.3823217432697594E-4</v>
      </c>
      <c r="U413" s="241">
        <f t="shared" ca="1" si="611"/>
        <v>-3.4879284615614797E-4</v>
      </c>
      <c r="V413" s="240">
        <f t="shared" ca="1" si="612"/>
        <v>-9.4073061187718192E-4</v>
      </c>
      <c r="W413" s="240">
        <f t="shared" ca="1" si="613"/>
        <v>-1.9736651794817484E-4</v>
      </c>
      <c r="X413" s="240">
        <f t="shared" ca="1" si="614"/>
        <v>8.2614565995033573E-4</v>
      </c>
      <c r="Y413" s="240">
        <f t="shared" ca="1" si="615"/>
        <v>6.7700137047588976E-4</v>
      </c>
      <c r="Z413" s="240">
        <f t="shared" ca="1" si="616"/>
        <v>-4.3309941129149147E-4</v>
      </c>
      <c r="AA413" s="240">
        <f t="shared" ca="1" si="617"/>
        <v>-9.2844561612758707E-4</v>
      </c>
      <c r="AB413" s="240">
        <f t="shared" ca="1" si="618"/>
        <v>-1.0592766076034079E-4</v>
      </c>
      <c r="AC413" s="240">
        <f t="shared" ca="1" si="619"/>
        <v>8.6694726249531484E-4</v>
      </c>
      <c r="AD413" s="240">
        <f t="shared" ca="1" si="620"/>
        <v>6.0925067334052644E-4</v>
      </c>
      <c r="AE413" s="240">
        <f t="shared" ca="1" si="621"/>
        <v>-5.1323499233987661E-4</v>
      </c>
      <c r="AF413" s="240">
        <f t="shared" ca="1" si="622"/>
        <v>-9.0721918155468233E-4</v>
      </c>
      <c r="AG413" s="240">
        <f t="shared" ca="1" si="623"/>
        <v>-1.3468662293441701E-5</v>
      </c>
      <c r="AH413" s="240">
        <f t="shared" ca="1" si="624"/>
        <v>8.9939968898088217E-4</v>
      </c>
      <c r="AI413" s="240">
        <f t="shared" ca="1" si="625"/>
        <v>5.3563255917059489E-4</v>
      </c>
      <c r="AJ413" s="240">
        <f t="shared" ca="1" si="626"/>
        <v>-5.8842783984924569E-4</v>
      </c>
      <c r="AK413" s="240">
        <f t="shared" ca="1" si="627"/>
        <v>-8.7725573032695328E-4</v>
      </c>
      <c r="AL413" s="240">
        <f t="shared" ca="1" si="628"/>
        <v>7.9120046754069639E-5</v>
      </c>
      <c r="AM413" s="240">
        <f t="shared" ca="1" si="629"/>
        <v>9.2319040479967962E-4</v>
      </c>
      <c r="AN413" s="240">
        <f t="shared" ca="1" si="630"/>
        <v>4.5685601064931477E-4</v>
      </c>
      <c r="AO413" s="240">
        <f t="shared" ca="1" si="631"/>
        <v>-6.5795380559348382E-4</v>
      </c>
      <c r="AP413" s="240">
        <f t="shared" ca="1" si="632"/>
        <v>-8.3884382685941528E-4</v>
      </c>
      <c r="AQ413" s="240">
        <f t="shared" ca="1" si="633"/>
        <v>1.7094678649992213E-4</v>
      </c>
      <c r="AR413" s="240">
        <f t="shared" ca="1" si="634"/>
        <v>9.3809029235304708E-4</v>
      </c>
      <c r="AS413" s="240">
        <f t="shared" ca="1" si="635"/>
        <v>3.7367968900257643E-4</v>
      </c>
      <c r="AT413" s="240">
        <f t="shared" ca="1" si="636"/>
        <v>-7.2114331651572502E-4</v>
      </c>
      <c r="AU413" s="240">
        <f t="shared" ca="1" si="637"/>
        <v>-7.9235339878053722E-4</v>
      </c>
      <c r="AV413" s="240">
        <f t="shared" ca="1" si="638"/>
        <v>2.611272152427546E-4</v>
      </c>
      <c r="AW413" s="240">
        <f t="shared" ca="1" si="639"/>
        <v>9.4395585757873688E-4</v>
      </c>
      <c r="AX413" s="240">
        <f t="shared" ca="1" si="640"/>
        <v>2.8690462767664616E-4</v>
      </c>
      <c r="AY413" s="240">
        <f t="shared" ca="1" si="641"/>
        <v>-7.773878230828826E-4</v>
      </c>
      <c r="AZ413" s="240">
        <f t="shared" ca="1" si="642"/>
        <v>-7.3823217432697464E-4</v>
      </c>
      <c r="BA413" s="240">
        <f t="shared" ca="1" si="643"/>
        <v>3.4879284615614971E-4</v>
      </c>
      <c r="BB413" s="240">
        <f t="shared" ca="1" si="644"/>
        <v>9.4073061187718182E-4</v>
      </c>
      <c r="BC413" s="240">
        <f t="shared" ca="1" si="645"/>
        <v>1.9736651794817299E-4</v>
      </c>
      <c r="BD413" s="240">
        <f t="shared" ca="1" si="646"/>
        <v>-8.2614565995033648E-4</v>
      </c>
      <c r="BE413" s="240">
        <f t="shared" ca="1" si="647"/>
        <v>-6.7700137047588607E-4</v>
      </c>
      <c r="BF413" s="240">
        <f t="shared" ca="1" si="648"/>
        <v>4.3309941129149012E-4</v>
      </c>
      <c r="BG413" s="240">
        <f t="shared" ca="1" si="649"/>
        <v>9.2844561612758609E-4</v>
      </c>
      <c r="BH413" s="240">
        <f t="shared" ca="1" si="650"/>
        <v>1.0592766076034561E-4</v>
      </c>
      <c r="BI413" s="240">
        <f t="shared" ca="1" si="651"/>
        <v>-8.669472624953156E-4</v>
      </c>
      <c r="BJ413" s="240">
        <f t="shared" ca="1" si="652"/>
        <v>-6.0925067334051983E-4</v>
      </c>
      <c r="BK413" s="240">
        <f t="shared" ca="1" si="653"/>
        <v>5.1323499233987824E-4</v>
      </c>
      <c r="BL413" s="240">
        <f t="shared" ca="1" si="654"/>
        <v>9.0721918155468005E-4</v>
      </c>
      <c r="BM413" s="240">
        <f t="shared" ca="1" si="655"/>
        <v>1.3468662293439872E-5</v>
      </c>
      <c r="BN413" s="240">
        <f t="shared" ca="1" si="656"/>
        <v>-8.9939968898088282E-4</v>
      </c>
      <c r="BO413" s="240">
        <f t="shared" ca="1" si="657"/>
        <v>-5.356325591705989E-4</v>
      </c>
      <c r="BP413" s="240">
        <f t="shared" ca="1" si="658"/>
        <v>5.884278398492471E-4</v>
      </c>
      <c r="BQ413" s="240">
        <f t="shared" ca="1" si="659"/>
        <v>8.7725573032695523E-4</v>
      </c>
      <c r="BR413" s="240">
        <f t="shared" ca="1" si="660"/>
        <v>-7.9120046754071482E-5</v>
      </c>
      <c r="BS413" s="240">
        <f t="shared" ca="1" si="661"/>
        <v>-9.2319040479968146E-4</v>
      </c>
      <c r="BT413" s="240">
        <f t="shared" ca="1" si="662"/>
        <v>-4.5685601064931309E-4</v>
      </c>
      <c r="BU413" s="240">
        <f t="shared" ca="1" si="663"/>
        <v>6.5795380559348989E-4</v>
      </c>
      <c r="BV413" s="240">
        <f t="shared" ca="1" si="664"/>
        <v>8.3884382685941441E-4</v>
      </c>
      <c r="BW413" s="240">
        <f t="shared" ca="1" si="665"/>
        <v>-1.7094678649992394E-4</v>
      </c>
      <c r="BX413" s="240">
        <f t="shared" ca="1" si="666"/>
        <v>-9.3809029235304665E-4</v>
      </c>
      <c r="BY413" s="240">
        <f t="shared" ca="1" si="667"/>
        <v>-3.7367968900257475E-4</v>
      </c>
      <c r="BZ413" s="240">
        <f t="shared" ca="1" si="668"/>
        <v>7.2114331651572188E-4</v>
      </c>
      <c r="CA413" s="240">
        <f t="shared" ca="1" si="669"/>
        <v>7.9235339878053635E-4</v>
      </c>
      <c r="CB413" s="240">
        <f t="shared" ca="1" si="670"/>
        <v>-2.6112721524276284E-4</v>
      </c>
      <c r="CC413" s="240">
        <f t="shared" ca="1" si="671"/>
        <v>-9.4395585757873688E-4</v>
      </c>
      <c r="CD413" s="240">
        <f t="shared" ca="1" si="672"/>
        <v>-2.8690462767664437E-4</v>
      </c>
      <c r="CE413" s="240">
        <f t="shared" ca="1" si="673"/>
        <v>7.7738782308287978E-4</v>
      </c>
      <c r="CF413" s="240">
        <f t="shared" ca="1" si="674"/>
        <v>7.3823217432697355E-4</v>
      </c>
      <c r="CG413" s="240">
        <f t="shared" ca="1" si="675"/>
        <v>-3.4879284615614516E-4</v>
      </c>
      <c r="CH413" s="240">
        <f t="shared" ca="1" si="676"/>
        <v>-9.407306118771816E-4</v>
      </c>
      <c r="CI413" s="240">
        <f t="shared" ca="1" si="677"/>
        <v>-1.9736651794816464E-4</v>
      </c>
      <c r="CJ413" s="240">
        <f t="shared" ca="1" si="678"/>
        <v>8.2614565995033746E-4</v>
      </c>
      <c r="CK413" s="240">
        <f t="shared" ca="1" si="679"/>
        <v>6.7700137047588488E-4</v>
      </c>
      <c r="CL413" s="240">
        <f t="shared" ca="1" si="680"/>
        <v>-4.3309941129149169E-4</v>
      </c>
      <c r="CM413" s="240">
        <f t="shared" ca="1" si="681"/>
        <v>-9.2844561612758576E-4</v>
      </c>
      <c r="CN413" s="240">
        <f t="shared" ca="1" si="682"/>
        <v>-1.059276607603438E-4</v>
      </c>
      <c r="CO413" s="240">
        <f t="shared" ca="1" si="683"/>
        <v>8.6694726249531625E-4</v>
      </c>
      <c r="CP413" s="240">
        <f t="shared" ca="1" si="684"/>
        <v>6.0925067334051842E-4</v>
      </c>
      <c r="CQ413" s="240">
        <f t="shared" ca="1" si="685"/>
        <v>-5.1323499233987976E-4</v>
      </c>
      <c r="CR413" s="240">
        <f t="shared" ca="1" si="686"/>
        <v>-9.072191815546794E-4</v>
      </c>
      <c r="CS413" s="240">
        <f t="shared" ca="1" si="687"/>
        <v>-1.3468662293438015E-5</v>
      </c>
      <c r="CT413" s="240">
        <f t="shared" ca="1" si="688"/>
        <v>8.9939968898088347E-4</v>
      </c>
      <c r="CU413" s="240">
        <f t="shared" ca="1" si="689"/>
        <v>5.3563255917059738E-4</v>
      </c>
      <c r="CV413" s="240">
        <f t="shared" ca="1" si="690"/>
        <v>-5.8842783984924851E-4</v>
      </c>
      <c r="CW413" s="240">
        <f t="shared" ca="1" si="691"/>
        <v>-8.7725573032695447E-4</v>
      </c>
      <c r="CX413" s="240">
        <f t="shared" ca="1" si="692"/>
        <v>7.9120046754073325E-5</v>
      </c>
      <c r="CY413" s="240">
        <f t="shared" ca="1" si="693"/>
        <v>9.2319040479968179E-4</v>
      </c>
      <c r="CZ413" s="240">
        <f t="shared" ca="1" si="694"/>
        <v>4.5685601064931157E-4</v>
      </c>
      <c r="DA413" s="240">
        <f t="shared" ca="1" si="695"/>
        <v>-6.579538055934913E-4</v>
      </c>
      <c r="DB413" s="240">
        <f t="shared" ca="1" si="696"/>
        <v>-8.3884382685941344E-4</v>
      </c>
      <c r="DC413" s="240">
        <f t="shared" ca="1" si="697"/>
        <v>1.7094678649991259E-4</v>
      </c>
      <c r="DD413" s="240">
        <f t="shared" ca="1" si="698"/>
        <v>9.3809029235304838E-4</v>
      </c>
      <c r="DE413" s="240">
        <f t="shared" ca="1" si="699"/>
        <v>3.7367968900257307E-4</v>
      </c>
      <c r="DF413" s="240">
        <f t="shared" ca="1" si="700"/>
        <v>-7.2114331651572318E-4</v>
      </c>
      <c r="DG413" s="240">
        <f t="shared" ca="1" si="701"/>
        <v>-7.9235339878052789E-4</v>
      </c>
      <c r="DH413" s="240">
        <f t="shared" ca="1" si="702"/>
        <v>2.6112721524276463E-4</v>
      </c>
      <c r="DI413" s="240">
        <f t="shared" ca="1" si="703"/>
        <v>9.4395585757873677E-4</v>
      </c>
      <c r="DJ413" s="240">
        <f t="shared" ca="1" si="704"/>
        <v>2.8690462767665543E-4</v>
      </c>
      <c r="DK413" s="240">
        <f t="shared" ca="1" si="705"/>
        <v>-7.7738782308288846E-4</v>
      </c>
      <c r="DL413" s="240">
        <f t="shared" ca="1" si="706"/>
        <v>-7.3823217432697236E-4</v>
      </c>
      <c r="DM413" s="240">
        <f t="shared" ca="1" si="707"/>
        <v>3.4879284615614694E-4</v>
      </c>
      <c r="DN413" s="240">
        <f t="shared" ca="1" si="708"/>
        <v>9.4073061187718041E-4</v>
      </c>
      <c r="DO413" s="240">
        <f t="shared" ca="1" si="709"/>
        <v>1.9736651794816283E-4</v>
      </c>
      <c r="DP413" s="240">
        <f t="shared" ca="1" si="710"/>
        <v>-8.2614565995033844E-4</v>
      </c>
      <c r="DQ413" s="240">
        <f t="shared" ca="1" si="711"/>
        <v>-6.770013704758929E-4</v>
      </c>
      <c r="DR413" s="240">
        <f t="shared" ca="1" si="712"/>
        <v>4.330994112915053E-4</v>
      </c>
      <c r="DS413" s="240">
        <f t="shared" ca="1" si="713"/>
        <v>9.2844561612758544E-4</v>
      </c>
      <c r="DT413" s="240">
        <f t="shared" ca="1" si="714"/>
        <v>1.0592766076034197E-4</v>
      </c>
      <c r="DU413" s="240">
        <f t="shared" ca="1" si="715"/>
        <v>-8.6694726249531169E-4</v>
      </c>
      <c r="DV413" s="240">
        <f t="shared" ca="1" si="716"/>
        <v>-6.0925067334051701E-4</v>
      </c>
      <c r="DW413" s="240">
        <f t="shared" ca="1" si="717"/>
        <v>5.1323499233988138E-4</v>
      </c>
      <c r="DX413" s="240">
        <f t="shared" ca="1" si="718"/>
        <v>9.0721918155468276E-4</v>
      </c>
      <c r="DY413" s="240">
        <f t="shared" ca="1" si="719"/>
        <v>1.3468662293422755E-5</v>
      </c>
      <c r="DZ413" s="240">
        <f t="shared" ca="1" si="720"/>
        <v>-8.993996889808839E-4</v>
      </c>
      <c r="EA413" s="240">
        <f t="shared" ca="1" si="721"/>
        <v>-5.3563255917059586E-4</v>
      </c>
      <c r="EB413" s="240">
        <f t="shared" ca="1" si="722"/>
        <v>5.8842783984923951E-4</v>
      </c>
      <c r="EC413" s="240">
        <f t="shared" ca="1" si="723"/>
        <v>8.7725573032694873E-4</v>
      </c>
      <c r="ED413" s="240">
        <f t="shared" ca="1" si="724"/>
        <v>-7.9120046754075168E-5</v>
      </c>
      <c r="EE413" s="240">
        <f t="shared" ca="1" si="725"/>
        <v>-9.231904047996794E-4</v>
      </c>
      <c r="EF413" s="240">
        <f t="shared" ca="1" si="726"/>
        <v>-4.5685601064929818E-4</v>
      </c>
      <c r="EG413" s="240">
        <f t="shared" ca="1" si="727"/>
        <v>6.579538055934926E-4</v>
      </c>
      <c r="EH413" s="240">
        <f t="shared" ca="1" si="728"/>
        <v>8.3884382685941268E-4</v>
      </c>
      <c r="EI413" s="240">
        <f t="shared" ca="1" si="729"/>
        <v>-1.709467864999144E-4</v>
      </c>
      <c r="EJ413" s="240">
        <f t="shared" ca="1" si="730"/>
        <v>-9.380902923530486E-4</v>
      </c>
      <c r="EK413" s="240">
        <f t="shared" ca="1" si="731"/>
        <v>-3.7367968900257138E-4</v>
      </c>
      <c r="EL413" s="240">
        <f t="shared" ca="1" si="732"/>
        <v>7.2114331651572426E-4</v>
      </c>
      <c r="EM413" s="240">
        <f t="shared" ca="1" si="733"/>
        <v>7.9235339878052703E-4</v>
      </c>
      <c r="EN413" s="240">
        <f t="shared" ca="1" si="734"/>
        <v>-2.6112721524276642E-4</v>
      </c>
      <c r="EO413" s="240">
        <f t="shared" ca="1" si="735"/>
        <v>-9.4395585757873688E-4</v>
      </c>
      <c r="EP413" s="240">
        <f t="shared" ca="1" si="736"/>
        <v>-2.8690462767665364E-4</v>
      </c>
      <c r="EQ413" s="240">
        <f t="shared" ca="1" si="737"/>
        <v>7.7738782308288954E-4</v>
      </c>
      <c r="ER413" s="240">
        <f t="shared" ca="1" si="738"/>
        <v>7.3823217432697128E-4</v>
      </c>
      <c r="ES413" s="240">
        <f t="shared" ca="1" si="739"/>
        <v>-3.4879284615614862E-4</v>
      </c>
      <c r="ET413" s="240">
        <f t="shared" ca="1" si="740"/>
        <v>-9.4073061187718247E-4</v>
      </c>
      <c r="EU413" s="240">
        <f t="shared" ca="1" si="741"/>
        <v>-1.9736651794816107E-4</v>
      </c>
      <c r="EV413" s="240">
        <f t="shared" ca="1" si="742"/>
        <v>8.2614565995033919E-4</v>
      </c>
      <c r="EW413" s="240">
        <f t="shared" ca="1" si="743"/>
        <v>6.7700137047589171E-4</v>
      </c>
      <c r="EX413" s="240">
        <f t="shared" ca="1" si="744"/>
        <v>-4.3309941129150692E-4</v>
      </c>
      <c r="EY413" s="240">
        <f t="shared" ca="1" si="745"/>
        <v>-9.2844561612758501E-4</v>
      </c>
      <c r="EZ413" s="240">
        <f t="shared" ca="1" si="746"/>
        <v>-1.0592766076034011E-4</v>
      </c>
      <c r="FA413" s="240">
        <f t="shared" ca="1" si="747"/>
        <v>8.6694726249531245E-4</v>
      </c>
      <c r="FB413" s="240">
        <f t="shared" ca="1" si="748"/>
        <v>6.092506733405156E-4</v>
      </c>
      <c r="FC413" s="240">
        <f t="shared" ca="1" si="749"/>
        <v>-5.132349923398829E-4</v>
      </c>
      <c r="FD413" s="240">
        <f t="shared" ca="1" si="750"/>
        <v>-9.0721918155468222E-4</v>
      </c>
      <c r="FE413" s="240">
        <f t="shared" ca="1" si="751"/>
        <v>-1.3468662293420898E-5</v>
      </c>
      <c r="FF413" s="240">
        <f t="shared" ca="1" si="752"/>
        <v>8.9939968898088444E-4</v>
      </c>
      <c r="FG413" s="240">
        <f t="shared" ca="1" si="753"/>
        <v>5.3563255917059435E-4</v>
      </c>
      <c r="FH413" s="240">
        <f t="shared" ca="1" si="754"/>
        <v>-5.8842783984924102E-4</v>
      </c>
      <c r="FI413" s="240">
        <f t="shared" ca="1" si="755"/>
        <v>-8.7725573032694818E-4</v>
      </c>
      <c r="FJ413" s="240">
        <f t="shared" ca="1" si="756"/>
        <v>7.9120046754077011E-5</v>
      </c>
      <c r="FK413" s="240">
        <f t="shared" ca="1" si="757"/>
        <v>9.2319040479967973E-4</v>
      </c>
      <c r="FL413" s="240">
        <f t="shared" ca="1" si="758"/>
        <v>4.5685601064929655E-4</v>
      </c>
      <c r="FM413" s="240">
        <f t="shared" ca="1" si="759"/>
        <v>-6.5795380559349401E-4</v>
      </c>
      <c r="FN413" s="240">
        <f t="shared" ca="1" si="760"/>
        <v>-8.3884382685941192E-4</v>
      </c>
      <c r="FO413" s="240">
        <f t="shared" ca="1" si="761"/>
        <v>1.7094678649991625E-4</v>
      </c>
      <c r="FP413" s="240">
        <f t="shared" ca="1" si="762"/>
        <v>9.3809029235304871E-4</v>
      </c>
      <c r="FQ413" s="240">
        <f t="shared" ca="1" si="763"/>
        <v>3.7367968900256965E-4</v>
      </c>
      <c r="FR413" s="240">
        <f t="shared" ca="1" si="764"/>
        <v>-7.2114331651572557E-4</v>
      </c>
      <c r="FS413" s="240">
        <f t="shared" ca="1" si="765"/>
        <v>-7.9235339878052594E-4</v>
      </c>
      <c r="FT413" s="240">
        <f t="shared" ca="1" si="766"/>
        <v>2.6112721524276821E-4</v>
      </c>
      <c r="FU413" s="240">
        <f t="shared" ca="1" si="767"/>
        <v>9.4395585757873688E-4</v>
      </c>
      <c r="FV413" s="240">
        <f t="shared" ca="1" si="768"/>
        <v>2.8690462767665191E-4</v>
      </c>
      <c r="FW413" s="240">
        <f t="shared" ca="1" si="769"/>
        <v>-7.7738782308289062E-4</v>
      </c>
      <c r="FX413" s="240">
        <f t="shared" ca="1" si="770"/>
        <v>-7.3823217432697019E-4</v>
      </c>
      <c r="FY413" s="240">
        <f t="shared" ca="1" si="771"/>
        <v>3.4879284615615031E-4</v>
      </c>
      <c r="FZ413" s="240">
        <f t="shared" ca="1" si="772"/>
        <v>9.4073061187718008E-4</v>
      </c>
      <c r="GA413" s="240">
        <f t="shared" ca="1" si="773"/>
        <v>1.9736651794815928E-4</v>
      </c>
      <c r="GB413" s="240">
        <f t="shared" ca="1" si="774"/>
        <v>-8.2614565995034017E-4</v>
      </c>
      <c r="GC413" s="240">
        <f t="shared" ca="1" si="775"/>
        <v>-6.7700137047589041E-4</v>
      </c>
      <c r="GD413" s="240">
        <f t="shared" ca="1" si="776"/>
        <v>4.330994112915086E-4</v>
      </c>
      <c r="GE413" s="240">
        <f t="shared" ca="1" si="777"/>
        <v>9.2844561612758468E-4</v>
      </c>
      <c r="GF413" s="240">
        <f t="shared" ca="1" si="778"/>
        <v>1.0592766076033829E-4</v>
      </c>
      <c r="GG413" s="240">
        <f t="shared" ca="1" si="779"/>
        <v>-8.6694726249531321E-4</v>
      </c>
      <c r="GH413" s="240">
        <f t="shared" ca="1" si="780"/>
        <v>-6.092506733405143E-4</v>
      </c>
      <c r="GI413" s="240">
        <f t="shared" ca="1" si="781"/>
        <v>5.1323499233988442E-4</v>
      </c>
      <c r="GJ413" s="240">
        <f t="shared" ca="1" si="782"/>
        <v>9.0721918155468168E-4</v>
      </c>
      <c r="GK413" s="240">
        <f t="shared" ca="1" si="783"/>
        <v>1.3468662293419055E-5</v>
      </c>
      <c r="GL413" s="240">
        <f t="shared" ca="1" si="784"/>
        <v>-8.9939968898088509E-4</v>
      </c>
      <c r="GM413" s="240">
        <f t="shared" ca="1" si="785"/>
        <v>-5.3563255917059272E-4</v>
      </c>
      <c r="GN413" s="240">
        <f t="shared" ca="1" si="786"/>
        <v>5.8842783984924243E-4</v>
      </c>
      <c r="GO413" s="240">
        <f t="shared" ca="1" si="787"/>
        <v>8.7725573032694753E-4</v>
      </c>
      <c r="GP413" s="240">
        <f t="shared" ca="1" si="788"/>
        <v>-7.9120046754078854E-5</v>
      </c>
      <c r="GQ413" s="240">
        <f t="shared" ca="1" si="789"/>
        <v>-9.2319040479968005E-4</v>
      </c>
      <c r="GR413" s="240">
        <f t="shared" ca="1" si="790"/>
        <v>-4.5685601064929487E-4</v>
      </c>
      <c r="GS413" s="240">
        <f t="shared" ca="1" si="791"/>
        <v>6.579538055934952E-4</v>
      </c>
      <c r="GT413" s="240">
        <f t="shared" ca="1" si="792"/>
        <v>8.3884382685941094E-4</v>
      </c>
      <c r="GU413" s="240">
        <f t="shared" ca="1" si="793"/>
        <v>-1.7094678649991804E-4</v>
      </c>
      <c r="GV413" s="240">
        <f t="shared" ca="1" si="794"/>
        <v>-9.3809029235304893E-4</v>
      </c>
      <c r="GW413" s="240">
        <f t="shared" ca="1" si="795"/>
        <v>-3.7367968900256792E-4</v>
      </c>
      <c r="GX413" s="240">
        <f t="shared" ca="1" si="796"/>
        <v>7.2114331651572665E-4</v>
      </c>
      <c r="GY413" s="240">
        <f t="shared" ca="1" si="797"/>
        <v>7.9235339878052497E-4</v>
      </c>
      <c r="GZ413" s="240">
        <f t="shared" ca="1" si="798"/>
        <v>-2.611272152427442E-4</v>
      </c>
      <c r="HA413" s="240">
        <f t="shared" ca="1" si="799"/>
        <v>-9.4395585757873688E-4</v>
      </c>
      <c r="HB413" s="240">
        <f t="shared" ca="1" si="800"/>
        <v>-2.8690462767662459E-4</v>
      </c>
      <c r="HC413" s="240">
        <f t="shared" ca="1" si="801"/>
        <v>7.7738782308287642E-4</v>
      </c>
      <c r="HD413" s="240">
        <f t="shared" ca="1" si="802"/>
        <v>7.38232174326969E-4</v>
      </c>
      <c r="HE413" s="240">
        <f t="shared" ca="1" si="803"/>
        <v>-3.4879284615617698E-4</v>
      </c>
      <c r="HF413" s="240">
        <f t="shared" ca="1" si="804"/>
        <v>-9.4073061187718214E-4</v>
      </c>
      <c r="HG413" s="240">
        <f t="shared" ca="1" si="805"/>
        <v>-1.9736651794815743E-4</v>
      </c>
      <c r="HH413" s="240">
        <f t="shared" ca="1" si="806"/>
        <v>8.2614565995035405E-4</v>
      </c>
      <c r="HI413" s="240">
        <f t="shared" ca="1" si="807"/>
        <v>6.7700137047588911E-4</v>
      </c>
      <c r="HJ413" s="240">
        <f t="shared" ca="1" si="808"/>
        <v>-4.3309941129151023E-4</v>
      </c>
      <c r="HK413" s="240">
        <f t="shared" ca="1" si="809"/>
        <v>-9.2844561612758923E-4</v>
      </c>
      <c r="HL413" s="240">
        <f t="shared" ca="1" si="810"/>
        <v>-1.0592766076033644E-4</v>
      </c>
      <c r="HM413" s="240">
        <f t="shared" ca="1" si="811"/>
        <v>8.669472624953246E-4</v>
      </c>
      <c r="HN413" s="240">
        <f t="shared" ca="1" si="812"/>
        <v>6.0925067334053338E-4</v>
      </c>
      <c r="HO413" s="240">
        <f t="shared" ca="1" si="813"/>
        <v>-5.1323499233988594E-4</v>
      </c>
      <c r="HP413" s="240">
        <f t="shared" ca="1" si="814"/>
        <v>-9.0721918155467376E-4</v>
      </c>
      <c r="HQ413" s="240">
        <f t="shared" ca="1" si="815"/>
        <v>-1.3468662293444032E-5</v>
      </c>
      <c r="HR413" s="240">
        <f t="shared" ca="1" si="816"/>
        <v>8.9939968898088563E-4</v>
      </c>
      <c r="HS413" s="240">
        <f t="shared" ca="1" si="817"/>
        <v>5.3563255917056919E-4</v>
      </c>
      <c r="HT413" s="240">
        <f t="shared" ca="1" si="818"/>
        <v>-5.8842783984924384E-4</v>
      </c>
      <c r="HU413" s="240">
        <f t="shared" ca="1" si="819"/>
        <v>-8.7725573032694678E-4</v>
      </c>
      <c r="HV413" s="240">
        <f t="shared" ca="1" si="820"/>
        <v>7.9120046754107437E-5</v>
      </c>
      <c r="HW413" s="240">
        <f t="shared" ca="1" si="821"/>
        <v>9.2319040479968049E-4</v>
      </c>
      <c r="HX413" s="240">
        <f t="shared" ca="1" si="822"/>
        <v>4.5685601064929336E-4</v>
      </c>
      <c r="HY413" s="240">
        <f t="shared" ca="1" si="823"/>
        <v>-6.5795380559347731E-4</v>
      </c>
      <c r="HZ413" s="240">
        <f t="shared" ca="1" si="824"/>
        <v>-8.3884382685941008E-4</v>
      </c>
      <c r="IA413" s="240">
        <f t="shared" ca="1" si="825"/>
        <v>1.7094678649994625E-4</v>
      </c>
      <c r="IB413" s="240">
        <f t="shared" ca="1" si="826"/>
        <v>9.3809029235304622E-4</v>
      </c>
      <c r="IC413" s="240">
        <f t="shared" ca="1" si="827"/>
        <v>3.7367968900256623E-4</v>
      </c>
      <c r="ID413" s="240">
        <f t="shared" ca="1" si="828"/>
        <v>-7.2114331651574519E-4</v>
      </c>
      <c r="IE413" s="240">
        <f t="shared" ca="1" si="829"/>
        <v>-8.6292613570592314E-4</v>
      </c>
      <c r="IF413" s="240">
        <f t="shared" ca="1" si="830"/>
        <v>2.6112721524277174E-4</v>
      </c>
      <c r="IG413" s="240">
        <f t="shared" ca="1" si="831"/>
        <v>9.4395585757873731E-4</v>
      </c>
      <c r="IH413" s="240">
        <f t="shared" ca="1" si="832"/>
        <v>2.8690462767664844E-4</v>
      </c>
      <c r="II413" s="240">
        <f t="shared" ca="1" si="833"/>
        <v>-7.7738782308289268E-4</v>
      </c>
      <c r="IJ413" s="240">
        <f t="shared" ca="1" si="834"/>
        <v>-7.382321743269845E-4</v>
      </c>
      <c r="IK413" s="240">
        <f t="shared" ca="1" si="835"/>
        <v>3.4879284615615377E-4</v>
      </c>
      <c r="IL413" s="240">
        <f t="shared" ca="1" si="836"/>
        <v>9.4073061187717976E-4</v>
      </c>
      <c r="IM413" s="240">
        <f t="shared" ca="1" si="837"/>
        <v>1.9736651794818183E-4</v>
      </c>
      <c r="IN413" s="240">
        <f t="shared" ca="1" si="838"/>
        <v>-8.2614565995034191E-4</v>
      </c>
      <c r="IO413" s="240">
        <f t="shared" ca="1" si="839"/>
        <v>-6.7700137047586916E-4</v>
      </c>
      <c r="IP413" s="240">
        <f t="shared" ca="1" si="840"/>
        <v>4.3309941129148806E-4</v>
      </c>
      <c r="IQ413" s="240">
        <f t="shared" ca="1" si="841"/>
        <v>9.2844561612758403E-4</v>
      </c>
      <c r="IR413" s="240">
        <f t="shared" ca="1" si="842"/>
        <v>1.0592766076030795E-4</v>
      </c>
      <c r="IS413" s="240">
        <f t="shared" ca="1" si="843"/>
        <v>-8.6694726249531462E-4</v>
      </c>
      <c r="IT413" s="240">
        <f t="shared" ca="1" si="844"/>
        <v>-6.0925067334051148E-4</v>
      </c>
      <c r="IU413" s="240">
        <f t="shared" ca="1" si="845"/>
        <v>5.1323499233991011E-4</v>
      </c>
      <c r="IV413" s="240">
        <f t="shared" ca="1" si="846"/>
        <v>9.0721918155468059E-4</v>
      </c>
      <c r="IW413" s="240">
        <f t="shared" ca="1" si="847"/>
        <v>1.3468662293415355E-5</v>
      </c>
      <c r="IX413" s="240">
        <f t="shared" ca="1" si="848"/>
        <v>-8.9939968898087805E-4</v>
      </c>
      <c r="IY413" s="240">
        <f t="shared" ca="1" si="849"/>
        <v>-5.3563255917058968E-4</v>
      </c>
      <c r="IZ413" s="240">
        <f t="shared" ca="1" si="850"/>
        <v>5.8842783984926639E-4</v>
      </c>
      <c r="JA413" s="240">
        <f t="shared" ca="1" si="851"/>
        <v>8.7725573032695599E-4</v>
      </c>
      <c r="JB413" s="240">
        <f t="shared" ca="1" si="852"/>
        <v>-7.9120046754082541E-5</v>
      </c>
    </row>
    <row r="414" spans="2:262">
      <c r="B414" s="248">
        <v>53</v>
      </c>
      <c r="C414" s="247">
        <f t="shared" si="853"/>
        <v>1.0351562500000005E-3</v>
      </c>
      <c r="D414" s="244">
        <f t="shared" ca="1" si="597"/>
        <v>80.12159563369876</v>
      </c>
      <c r="E414" s="243">
        <f ca="1">BG361</f>
        <v>0.12159563369876232</v>
      </c>
      <c r="F414" s="242">
        <v>53</v>
      </c>
      <c r="G414" s="240">
        <f t="shared" ca="1" si="854"/>
        <v>1.116281783984547E-3</v>
      </c>
      <c r="H414" s="240">
        <f t="shared" ca="1" si="598"/>
        <v>4.8632177841774065E-4</v>
      </c>
      <c r="I414" s="240">
        <f t="shared" ca="1" si="599"/>
        <v>-8.5686533890076265E-4</v>
      </c>
      <c r="J414" s="240">
        <f t="shared" ca="1" si="600"/>
        <v>-9.4339561306351204E-4</v>
      </c>
      <c r="K414" s="240">
        <f t="shared" ca="1" si="601"/>
        <v>3.5363404820097947E-4</v>
      </c>
      <c r="L414" s="240">
        <f t="shared" ca="1" si="602"/>
        <v>1.1320330373289008E-3</v>
      </c>
      <c r="M414" s="240">
        <f t="shared" ca="1" si="603"/>
        <v>2.5022125767637201E-4</v>
      </c>
      <c r="N414" s="240">
        <f t="shared" ca="1" si="604"/>
        <v>-9.9855863410149622E-4</v>
      </c>
      <c r="O414" s="240">
        <f t="shared" ca="1" si="605"/>
        <v>-7.8287791127952836E-4</v>
      </c>
      <c r="P414" s="240">
        <f t="shared" ca="1" si="606"/>
        <v>5.8095158113439247E-4</v>
      </c>
      <c r="Q414" s="240">
        <f t="shared" ca="1" si="607"/>
        <v>1.0927723076070404E-3</v>
      </c>
      <c r="R414" s="240">
        <f t="shared" ca="1" si="608"/>
        <v>1.9610497737708021E-6</v>
      </c>
      <c r="S414" s="240">
        <f t="shared" ca="1" si="609"/>
        <v>-1.091726233621625E-3</v>
      </c>
      <c r="T414" s="240">
        <f t="shared" ca="1" si="610"/>
        <v>-5.8431567812758801E-4</v>
      </c>
      <c r="U414" s="241">
        <f t="shared" ca="1" si="611"/>
        <v>7.8003734212317465E-4</v>
      </c>
      <c r="V414" s="240">
        <f t="shared" ca="1" si="612"/>
        <v>1.0004074990297141E-3</v>
      </c>
      <c r="W414" s="240">
        <f t="shared" ca="1" si="613"/>
        <v>-2.4639445679361448E-4</v>
      </c>
      <c r="X414" s="240">
        <f t="shared" ca="1" si="614"/>
        <v>-1.1318405890256222E-3</v>
      </c>
      <c r="Y414" s="240">
        <f t="shared" ca="1" si="615"/>
        <v>-3.5735819224846335E-4</v>
      </c>
      <c r="Z414" s="240">
        <f t="shared" ca="1" si="616"/>
        <v>9.4121661130395834E-4</v>
      </c>
      <c r="AA414" s="240">
        <f t="shared" ca="1" si="617"/>
        <v>8.594271478125768E-4</v>
      </c>
      <c r="AB414" s="240">
        <f t="shared" ca="1" si="618"/>
        <v>-4.8277624242019869E-4</v>
      </c>
      <c r="AC414" s="240">
        <f t="shared" ca="1" si="619"/>
        <v>-1.1169523135311009E-3</v>
      </c>
      <c r="AD414" s="240">
        <f t="shared" ca="1" si="620"/>
        <v>-1.1303462059949553E-4</v>
      </c>
      <c r="AE414" s="240">
        <f t="shared" ca="1" si="621"/>
        <v>1.0566567628306606E-3</v>
      </c>
      <c r="AF414" s="240">
        <f t="shared" ca="1" si="622"/>
        <v>6.7668229843762234E-4</v>
      </c>
      <c r="AG414" s="240">
        <f t="shared" ca="1" si="623"/>
        <v>-6.9569715932915567E-4</v>
      </c>
      <c r="AH414" s="240">
        <f t="shared" ca="1" si="624"/>
        <v>-1.0477849139018921E-3</v>
      </c>
      <c r="AI414" s="240">
        <f t="shared" ca="1" si="625"/>
        <v>1.3678195207441393E-4</v>
      </c>
      <c r="AJ414" s="240">
        <f t="shared" ca="1" si="626"/>
        <v>1.1207478971230233E-3</v>
      </c>
      <c r="AK414" s="240">
        <f t="shared" ca="1" si="627"/>
        <v>4.6105357207734069E-4</v>
      </c>
      <c r="AL414" s="240">
        <f t="shared" ca="1" si="628"/>
        <v>-8.7481015801822595E-4</v>
      </c>
      <c r="AM414" s="240">
        <f t="shared" ca="1" si="629"/>
        <v>-9.2769963110152286E-4</v>
      </c>
      <c r="AN414" s="240">
        <f t="shared" ca="1" si="630"/>
        <v>3.7995150457916264E-4</v>
      </c>
      <c r="AO414" s="240">
        <f t="shared" ca="1" si="631"/>
        <v>1.1303754580876122E-3</v>
      </c>
      <c r="AP414" s="240">
        <f t="shared" ca="1" si="632"/>
        <v>2.2301960623783809E-4</v>
      </c>
      <c r="AQ414" s="240">
        <f t="shared" ca="1" si="633"/>
        <v>-1.0114111097862932E-3</v>
      </c>
      <c r="AR414" s="240">
        <f t="shared" ca="1" si="634"/>
        <v>-7.6253209830153966E-4</v>
      </c>
      <c r="AS414" s="240">
        <f t="shared" ca="1" si="635"/>
        <v>6.0465703258404449E-4</v>
      </c>
      <c r="AT414" s="240">
        <f t="shared" ca="1" si="636"/>
        <v>1.0850715872756976E-3</v>
      </c>
      <c r="AU414" s="240">
        <f t="shared" ca="1" si="637"/>
        <v>-2.5852162384115847E-5</v>
      </c>
      <c r="AV414" s="240">
        <f t="shared" ca="1" si="638"/>
        <v>-1.0988617903080102E-3</v>
      </c>
      <c r="AW414" s="240">
        <f t="shared" ca="1" si="639"/>
        <v>-5.6030875396959339E-4</v>
      </c>
      <c r="AX414" s="240">
        <f t="shared" ca="1" si="640"/>
        <v>7.9997880469090074E-4</v>
      </c>
      <c r="AY414" s="240">
        <f t="shared" ca="1" si="641"/>
        <v>9.8703785981075717E-4</v>
      </c>
      <c r="AZ414" s="240">
        <f t="shared" ca="1" si="642"/>
        <v>-2.7346762604639778E-4</v>
      </c>
      <c r="BA414" s="240">
        <f t="shared" ca="1" si="643"/>
        <v>-1.1329124690566583E-3</v>
      </c>
      <c r="BB414" s="240">
        <f t="shared" ca="1" si="644"/>
        <v>-3.308567911531922E-4</v>
      </c>
      <c r="BC414" s="240">
        <f t="shared" ca="1" si="645"/>
        <v>9.5642501486113067E-4</v>
      </c>
      <c r="BD414" s="240">
        <f t="shared" ca="1" si="646"/>
        <v>8.4103829721635472E-4</v>
      </c>
      <c r="BE414" s="240">
        <f t="shared" ca="1" si="647"/>
        <v>-5.0779372807599216E-4</v>
      </c>
      <c r="BF414" s="240">
        <f t="shared" ca="1" si="648"/>
        <v>-1.1119084281035699E-3</v>
      </c>
      <c r="BG414" s="240">
        <f t="shared" ca="1" si="649"/>
        <v>-8.5326597762170779E-5</v>
      </c>
      <c r="BH414" s="240">
        <f t="shared" ca="1" si="650"/>
        <v>1.0663930437533689E-3</v>
      </c>
      <c r="BI414" s="240">
        <f t="shared" ca="1" si="651"/>
        <v>6.5416785626519057E-4</v>
      </c>
      <c r="BJ414" s="240">
        <f t="shared" ca="1" si="652"/>
        <v>-7.1744321816150374E-4</v>
      </c>
      <c r="BK414" s="240">
        <f t="shared" ca="1" si="653"/>
        <v>-1.0368703743602375E-3</v>
      </c>
      <c r="BL414" s="240">
        <f t="shared" ca="1" si="654"/>
        <v>1.6435010478221064E-4</v>
      </c>
      <c r="BM414" s="240">
        <f t="shared" ca="1" si="655"/>
        <v>1.1245389136357365E-3</v>
      </c>
      <c r="BN414" s="240">
        <f t="shared" ca="1" si="656"/>
        <v>4.3550764430502873E-4</v>
      </c>
      <c r="BO414" s="240">
        <f t="shared" ca="1" si="657"/>
        <v>-8.9222802420775907E-4</v>
      </c>
      <c r="BP414" s="240">
        <f t="shared" ca="1" si="658"/>
        <v>-9.1144483757068671E-4</v>
      </c>
      <c r="BQ414" s="240">
        <f t="shared" ca="1" si="659"/>
        <v>4.0604009237828729E-4</v>
      </c>
      <c r="BR414" s="240">
        <f t="shared" ca="1" si="660"/>
        <v>1.1280369829378323E-3</v>
      </c>
      <c r="BS414" s="240">
        <f t="shared" ca="1" si="661"/>
        <v>1.9568361612775265E-4</v>
      </c>
      <c r="BT414" s="240">
        <f t="shared" ca="1" si="662"/>
        <v>-1.0236543492376524E-3</v>
      </c>
      <c r="BU414" s="240">
        <f t="shared" ca="1" si="663"/>
        <v>-7.4172696450044116E-4</v>
      </c>
      <c r="BV414" s="240">
        <f t="shared" ca="1" si="664"/>
        <v>6.2799826124686057E-4</v>
      </c>
      <c r="BW414" s="240">
        <f t="shared" ca="1" si="665"/>
        <v>1.076717260393619E-3</v>
      </c>
      <c r="BX414" s="240">
        <f t="shared" ca="1" si="666"/>
        <v>-5.3649802166048878E-5</v>
      </c>
      <c r="BY414" s="240">
        <f t="shared" ca="1" si="667"/>
        <v>-1.1053354337410026E-3</v>
      </c>
      <c r="BZ414" s="240">
        <f t="shared" ca="1" si="668"/>
        <v>-5.3596432076949765E-4</v>
      </c>
      <c r="CA414" s="240">
        <f t="shared" ca="1" si="669"/>
        <v>8.1943838993980963E-4</v>
      </c>
      <c r="CB414" s="240">
        <f t="shared" ca="1" si="670"/>
        <v>9.7307366589277319E-4</v>
      </c>
      <c r="CC414" s="240">
        <f t="shared" ca="1" si="671"/>
        <v>-3.0037606862687169E-4</v>
      </c>
      <c r="CD414" s="240">
        <f t="shared" ca="1" si="672"/>
        <v>-1.1333019249786609E-3</v>
      </c>
      <c r="CE414" s="240">
        <f t="shared" ca="1" si="673"/>
        <v>-3.0415609429846263E-4</v>
      </c>
      <c r="CF414" s="240">
        <f t="shared" ca="1" si="674"/>
        <v>9.7105730375238132E-4</v>
      </c>
      <c r="CG414" s="240">
        <f t="shared" ca="1" si="675"/>
        <v>8.2214283659833682E-4</v>
      </c>
      <c r="CH414" s="240">
        <f t="shared" ca="1" si="676"/>
        <v>-5.3250533777762668E-4</v>
      </c>
      <c r="CI414" s="240">
        <f t="shared" ca="1" si="677"/>
        <v>-1.1061947706158884E-3</v>
      </c>
      <c r="CJ414" s="240">
        <f t="shared" ca="1" si="678"/>
        <v>-5.7567177372921119E-5</v>
      </c>
      <c r="CK414" s="240">
        <f t="shared" ca="1" si="679"/>
        <v>1.0754869693815274E-3</v>
      </c>
      <c r="CL414" s="240">
        <f t="shared" ca="1" si="680"/>
        <v>6.312593678370564E-4</v>
      </c>
      <c r="CM414" s="240">
        <f t="shared" ca="1" si="681"/>
        <v>-7.3875711602616094E-4</v>
      </c>
      <c r="CN414" s="240">
        <f t="shared" ca="1" si="682"/>
        <v>-1.0253312628761457E-3</v>
      </c>
      <c r="CO414" s="240">
        <f t="shared" ca="1" si="683"/>
        <v>1.9181925913233283E-4</v>
      </c>
      <c r="CP414" s="240">
        <f t="shared" ca="1" si="684"/>
        <v>1.1276525499560942E-3</v>
      </c>
      <c r="CQ414" s="240">
        <f t="shared" ca="1" si="685"/>
        <v>4.0969938301245966E-4</v>
      </c>
      <c r="CR414" s="240">
        <f t="shared" ca="1" si="686"/>
        <v>-9.0910844559806414E-4</v>
      </c>
      <c r="CS414" s="240">
        <f t="shared" ca="1" si="687"/>
        <v>-8.9464102375081062E-4</v>
      </c>
      <c r="CT414" s="240">
        <f t="shared" ca="1" si="688"/>
        <v>4.3188409680856529E-4</v>
      </c>
      <c r="CU414" s="240">
        <f t="shared" ca="1" si="689"/>
        <v>1.1250190204895498E-3</v>
      </c>
      <c r="CV414" s="240">
        <f t="shared" ca="1" si="690"/>
        <v>1.6822975352438557E-4</v>
      </c>
      <c r="CW414" s="240">
        <f t="shared" ca="1" si="691"/>
        <v>-1.0352809775859319E-3</v>
      </c>
      <c r="CX414" s="240">
        <f t="shared" ca="1" si="692"/>
        <v>-7.2047504211088513E-4</v>
      </c>
      <c r="CY414" s="240">
        <f t="shared" ca="1" si="693"/>
        <v>6.5096120723944916E-4</v>
      </c>
      <c r="CZ414" s="240">
        <f t="shared" ca="1" si="694"/>
        <v>1.067714359294931E-3</v>
      </c>
      <c r="DA414" s="240">
        <f t="shared" ca="1" si="695"/>
        <v>-8.1415125313260425E-5</v>
      </c>
      <c r="DB414" s="240">
        <f t="shared" ca="1" si="696"/>
        <v>-1.1111432644398632E-3</v>
      </c>
      <c r="DC414" s="240">
        <f t="shared" ca="1" si="697"/>
        <v>-5.1129704270358152E-4</v>
      </c>
      <c r="DD414" s="240">
        <f t="shared" ca="1" si="698"/>
        <v>8.3840437614339936E-4</v>
      </c>
      <c r="DE414" s="240">
        <f t="shared" ca="1" si="699"/>
        <v>9.5852332878402331E-4</v>
      </c>
      <c r="DF414" s="240">
        <f t="shared" ca="1" si="700"/>
        <v>-3.271035758954048E-4</v>
      </c>
      <c r="DG414" s="240">
        <f t="shared" ca="1" si="701"/>
        <v>-1.1330087221979445E-3</v>
      </c>
      <c r="DH414" s="240">
        <f t="shared" ca="1" si="702"/>
        <v>-2.7727218518565648E-4</v>
      </c>
      <c r="DI414" s="240">
        <f t="shared" ca="1" si="703"/>
        <v>9.8510466403403511E-4</v>
      </c>
      <c r="DJ414" s="240">
        <f t="shared" ca="1" si="704"/>
        <v>8.0275214787746407E-4</v>
      </c>
      <c r="DK414" s="240">
        <f t="shared" ca="1" si="705"/>
        <v>-5.5689618617544114E-4</v>
      </c>
      <c r="DL414" s="240">
        <f t="shared" ca="1" si="706"/>
        <v>-1.0998147827616673E-3</v>
      </c>
      <c r="DM414" s="240">
        <f t="shared" ca="1" si="707"/>
        <v>-2.9773080668613487E-5</v>
      </c>
      <c r="DN414" s="240">
        <f t="shared" ca="1" si="708"/>
        <v>1.0839330618743785E-3</v>
      </c>
      <c r="DO414" s="240">
        <f t="shared" ca="1" si="709"/>
        <v>6.0797063237004521E-4</v>
      </c>
      <c r="DP414" s="240">
        <f t="shared" ca="1" si="710"/>
        <v>-7.5962601422802003E-4</v>
      </c>
      <c r="DQ414" s="240">
        <f t="shared" ca="1" si="711"/>
        <v>-1.0131745301789027E-3</v>
      </c>
      <c r="DR414" s="240">
        <f t="shared" ca="1" si="712"/>
        <v>2.1917286873333772E-4</v>
      </c>
      <c r="DS414" s="240">
        <f t="shared" ca="1" si="713"/>
        <v>1.1300869305460013E-3</v>
      </c>
      <c r="DT414" s="240">
        <f t="shared" ca="1" si="714"/>
        <v>3.8364433413121059E-4</v>
      </c>
      <c r="DU414" s="240">
        <f t="shared" ca="1" si="715"/>
        <v>-9.2544125405449504E-4</v>
      </c>
      <c r="DV414" s="240">
        <f t="shared" ca="1" si="716"/>
        <v>-8.7729831163101991E-4</v>
      </c>
      <c r="DW414" s="240">
        <f t="shared" ca="1" si="717"/>
        <v>4.5746795040812744E-4</v>
      </c>
      <c r="DX414" s="240">
        <f t="shared" ca="1" si="718"/>
        <v>1.1213233886504955E-3</v>
      </c>
      <c r="DY414" s="240">
        <f t="shared" ca="1" si="719"/>
        <v>1.4067455560799513E-4</v>
      </c>
      <c r="DZ414" s="240">
        <f t="shared" ca="1" si="720"/>
        <v>-1.046283991384957E-3</v>
      </c>
      <c r="EA414" s="240">
        <f t="shared" ca="1" si="721"/>
        <v>-6.9878913249625866E-4</v>
      </c>
      <c r="EB414" s="240">
        <f t="shared" ca="1" si="722"/>
        <v>6.7353203854183044E-4</v>
      </c>
      <c r="EC414" s="240">
        <f t="shared" ca="1" si="723"/>
        <v>1.058068306990621E-3</v>
      </c>
      <c r="ED414" s="240">
        <f t="shared" ca="1" si="724"/>
        <v>-1.0913140703329088E-4</v>
      </c>
      <c r="EE414" s="240">
        <f t="shared" ca="1" si="725"/>
        <v>-1.1162817839845481E-3</v>
      </c>
      <c r="EF414" s="240">
        <f t="shared" ca="1" si="726"/>
        <v>-4.8632177841775452E-4</v>
      </c>
      <c r="EG414" s="240">
        <f t="shared" ca="1" si="727"/>
        <v>8.5686533890075918E-4</v>
      </c>
      <c r="EH414" s="240">
        <f t="shared" ca="1" si="728"/>
        <v>9.4339561306350944E-4</v>
      </c>
      <c r="EI414" s="240">
        <f t="shared" ca="1" si="729"/>
        <v>-3.5363404820096288E-4</v>
      </c>
      <c r="EJ414" s="240">
        <f t="shared" ca="1" si="730"/>
        <v>-1.1320330373289012E-3</v>
      </c>
      <c r="EK414" s="240">
        <f t="shared" ca="1" si="731"/>
        <v>-2.5022125767636935E-4</v>
      </c>
      <c r="EL414" s="240">
        <f t="shared" ca="1" si="732"/>
        <v>9.9855863410150229E-4</v>
      </c>
      <c r="EM414" s="240">
        <f t="shared" ca="1" si="733"/>
        <v>7.828779112795353E-4</v>
      </c>
      <c r="EN414" s="240">
        <f t="shared" ca="1" si="734"/>
        <v>-5.8095158113439301E-4</v>
      </c>
      <c r="EO414" s="240">
        <f t="shared" ca="1" si="735"/>
        <v>-1.0927723076070376E-3</v>
      </c>
      <c r="EP414" s="240">
        <f t="shared" ca="1" si="736"/>
        <v>-1.9610497737821726E-6</v>
      </c>
      <c r="EQ414" s="240">
        <f t="shared" ca="1" si="737"/>
        <v>1.0917262336216241E-3</v>
      </c>
      <c r="ER414" s="240">
        <f t="shared" ca="1" si="738"/>
        <v>5.8431567812758042E-4</v>
      </c>
      <c r="ES414" s="240">
        <f t="shared" ca="1" si="739"/>
        <v>-7.8003734212316641E-4</v>
      </c>
      <c r="ET414" s="240">
        <f t="shared" ca="1" si="740"/>
        <v>-1.0004074990297158E-3</v>
      </c>
      <c r="EU414" s="240">
        <f t="shared" ca="1" si="741"/>
        <v>2.4639445679361908E-4</v>
      </c>
      <c r="EV414" s="240">
        <f t="shared" ca="1" si="742"/>
        <v>1.1318405890256215E-3</v>
      </c>
      <c r="EW414" s="240">
        <f t="shared" ca="1" si="743"/>
        <v>3.5735819224846644E-4</v>
      </c>
      <c r="EX414" s="240">
        <f t="shared" ca="1" si="744"/>
        <v>-9.4121661130396094E-4</v>
      </c>
      <c r="EY414" s="240">
        <f t="shared" ca="1" si="745"/>
        <v>-8.5942714781258949E-4</v>
      </c>
      <c r="EZ414" s="240">
        <f t="shared" ca="1" si="746"/>
        <v>4.8277624242019202E-4</v>
      </c>
      <c r="FA414" s="240">
        <f t="shared" ca="1" si="747"/>
        <v>1.1169523135311002E-3</v>
      </c>
      <c r="FB414" s="240">
        <f t="shared" ca="1" si="748"/>
        <v>1.1303462059951487E-4</v>
      </c>
      <c r="FC414" s="240">
        <f t="shared" ca="1" si="749"/>
        <v>-1.0566567628306563E-3</v>
      </c>
      <c r="FD414" s="240">
        <f t="shared" ca="1" si="750"/>
        <v>-6.7668229843762505E-4</v>
      </c>
      <c r="FE414" s="240">
        <f t="shared" ca="1" si="751"/>
        <v>6.9569715932916575E-4</v>
      </c>
      <c r="FF414" s="240">
        <f t="shared" ca="1" si="752"/>
        <v>1.0477849139018964E-3</v>
      </c>
      <c r="FG414" s="240">
        <f t="shared" ca="1" si="753"/>
        <v>-1.3678195207441062E-4</v>
      </c>
      <c r="FH414" s="240">
        <f t="shared" ca="1" si="754"/>
        <v>-1.120747897123025E-3</v>
      </c>
      <c r="FI414" s="240">
        <f t="shared" ca="1" si="755"/>
        <v>-4.610535720773511E-4</v>
      </c>
      <c r="FJ414" s="240">
        <f t="shared" ca="1" si="756"/>
        <v>8.7481015801822379E-4</v>
      </c>
      <c r="FK414" s="240">
        <f t="shared" ca="1" si="757"/>
        <v>9.2769963110152036E-4</v>
      </c>
      <c r="FL414" s="240">
        <f t="shared" ca="1" si="758"/>
        <v>-3.7995150457914437E-4</v>
      </c>
      <c r="FM414" s="240">
        <f t="shared" ca="1" si="759"/>
        <v>-1.1303754580876126E-3</v>
      </c>
      <c r="FN414" s="240">
        <f t="shared" ca="1" si="760"/>
        <v>-2.2301960623783345E-4</v>
      </c>
      <c r="FO414" s="240">
        <f t="shared" ca="1" si="761"/>
        <v>1.0114111097862845E-3</v>
      </c>
      <c r="FP414" s="240">
        <f t="shared" ca="1" si="762"/>
        <v>7.6253209830154194E-4</v>
      </c>
      <c r="FQ414" s="240">
        <f t="shared" ca="1" si="763"/>
        <v>-6.046570325840485E-4</v>
      </c>
      <c r="FR414" s="240">
        <f t="shared" ca="1" si="764"/>
        <v>-1.0850715872756937E-3</v>
      </c>
      <c r="FS414" s="240">
        <f t="shared" ca="1" si="765"/>
        <v>2.5852162384104463E-5</v>
      </c>
      <c r="FT414" s="240">
        <f t="shared" ca="1" si="766"/>
        <v>1.0988617903080094E-3</v>
      </c>
      <c r="FU414" s="240">
        <f t="shared" ca="1" si="767"/>
        <v>5.6030875396958222E-4</v>
      </c>
      <c r="FV414" s="240">
        <f t="shared" ca="1" si="768"/>
        <v>-7.9997880469089271E-4</v>
      </c>
      <c r="FW414" s="240">
        <f t="shared" ca="1" si="769"/>
        <v>-9.8703785981075912E-4</v>
      </c>
      <c r="FX414" s="240">
        <f t="shared" ca="1" si="770"/>
        <v>2.7346762604641019E-4</v>
      </c>
      <c r="FY414" s="240">
        <f t="shared" ca="1" si="771"/>
        <v>1.1329124690566581E-3</v>
      </c>
      <c r="FZ414" s="240">
        <f t="shared" ca="1" si="772"/>
        <v>3.3085679115319534E-4</v>
      </c>
      <c r="GA414" s="240">
        <f t="shared" ca="1" si="773"/>
        <v>-9.5642501486113327E-4</v>
      </c>
      <c r="GB414" s="240">
        <f t="shared" ca="1" si="774"/>
        <v>-8.4103829721636763E-4</v>
      </c>
      <c r="GC414" s="240">
        <f t="shared" ca="1" si="775"/>
        <v>5.0779372807598924E-4</v>
      </c>
      <c r="GD414" s="240">
        <f t="shared" ca="1" si="776"/>
        <v>1.1119084281035706E-3</v>
      </c>
      <c r="GE414" s="240">
        <f t="shared" ca="1" si="777"/>
        <v>8.5326597762190145E-5</v>
      </c>
      <c r="GF414" s="240">
        <f t="shared" ca="1" si="778"/>
        <v>-1.0663930437533678E-3</v>
      </c>
      <c r="GG414" s="240">
        <f t="shared" ca="1" si="779"/>
        <v>-6.5416785626519328E-4</v>
      </c>
      <c r="GH414" s="240">
        <f t="shared" ca="1" si="780"/>
        <v>7.1744321816148856E-4</v>
      </c>
      <c r="GI414" s="240">
        <f t="shared" ca="1" si="781"/>
        <v>1.0368703743602388E-3</v>
      </c>
      <c r="GJ414" s="240">
        <f t="shared" ca="1" si="782"/>
        <v>-1.6435010478220736E-4</v>
      </c>
      <c r="GK414" s="240">
        <f t="shared" ca="1" si="783"/>
        <v>-1.124538913635738E-3</v>
      </c>
      <c r="GL414" s="240">
        <f t="shared" ca="1" si="784"/>
        <v>-4.3550764430503176E-4</v>
      </c>
      <c r="GM414" s="240">
        <f t="shared" ca="1" si="785"/>
        <v>8.9222802420775701E-4</v>
      </c>
      <c r="GN414" s="240">
        <f t="shared" ca="1" si="786"/>
        <v>9.1144483757067902E-4</v>
      </c>
      <c r="GO414" s="240">
        <f t="shared" ca="1" si="787"/>
        <v>-4.0604009237826908E-4</v>
      </c>
      <c r="GP414" s="240">
        <f t="shared" ca="1" si="788"/>
        <v>-1.1280369829378325E-3</v>
      </c>
      <c r="GQ414" s="240">
        <f t="shared" ca="1" si="789"/>
        <v>-1.9568361612774002E-4</v>
      </c>
      <c r="GR414" s="240">
        <f t="shared" ca="1" si="790"/>
        <v>1.0236543492376439E-3</v>
      </c>
      <c r="GS414" s="240">
        <f t="shared" ca="1" si="791"/>
        <v>7.4172696450044366E-4</v>
      </c>
      <c r="GT414" s="240">
        <f t="shared" ca="1" si="792"/>
        <v>-6.2799826124685786E-4</v>
      </c>
      <c r="GU414" s="240">
        <f t="shared" ca="1" si="793"/>
        <v>-1.0767172603936151E-3</v>
      </c>
      <c r="GV414" s="240">
        <f t="shared" ca="1" si="794"/>
        <v>5.3649802166045537E-5</v>
      </c>
      <c r="GW414" s="240">
        <f t="shared" ca="1" si="795"/>
        <v>1.1053354337409946E-3</v>
      </c>
      <c r="GX414" s="240">
        <f t="shared" ca="1" si="796"/>
        <v>5.3596432076948638E-4</v>
      </c>
      <c r="GY414" s="240">
        <f t="shared" ca="1" si="797"/>
        <v>-8.1943838993980736E-4</v>
      </c>
      <c r="GZ414" s="240">
        <f t="shared" ca="1" si="798"/>
        <v>-9.7307366589279151E-4</v>
      </c>
      <c r="HA414" s="240">
        <f t="shared" ca="1" si="799"/>
        <v>3.00376068626884E-4</v>
      </c>
      <c r="HB414" s="240">
        <f t="shared" ca="1" si="800"/>
        <v>1.1333019249786607E-3</v>
      </c>
      <c r="HC414" s="240">
        <f t="shared" ca="1" si="801"/>
        <v>3.0415609429849683E-4</v>
      </c>
      <c r="HD414" s="240">
        <f t="shared" ca="1" si="802"/>
        <v>-9.7105730375238782E-4</v>
      </c>
      <c r="HE414" s="240">
        <f t="shared" ca="1" si="803"/>
        <v>-8.2214283659835016E-4</v>
      </c>
      <c r="HF414" s="240">
        <f t="shared" ca="1" si="804"/>
        <v>5.3250533777765227E-4</v>
      </c>
      <c r="HG414" s="240">
        <f t="shared" ca="1" si="805"/>
        <v>1.1061947706158856E-3</v>
      </c>
      <c r="HH414" s="240">
        <f t="shared" ca="1" si="806"/>
        <v>5.7567177372940513E-5</v>
      </c>
      <c r="HI414" s="240">
        <f t="shared" ca="1" si="807"/>
        <v>-1.0754869693815365E-3</v>
      </c>
      <c r="HJ414" s="240">
        <f t="shared" ca="1" si="808"/>
        <v>-6.3125936783705921E-4</v>
      </c>
      <c r="HK414" s="240">
        <f t="shared" ca="1" si="809"/>
        <v>7.3875711602614631E-4</v>
      </c>
      <c r="HL414" s="240">
        <f t="shared" ca="1" si="810"/>
        <v>1.0253312628761334E-3</v>
      </c>
      <c r="HM414" s="240">
        <f t="shared" ca="1" si="811"/>
        <v>-1.9181925913232955E-4</v>
      </c>
      <c r="HN414" s="240">
        <f t="shared" ca="1" si="812"/>
        <v>-1.127652549956092E-3</v>
      </c>
      <c r="HO414" s="240">
        <f t="shared" ca="1" si="813"/>
        <v>-4.0969938301243283E-4</v>
      </c>
      <c r="HP414" s="240">
        <f t="shared" ca="1" si="814"/>
        <v>9.0910844559806208E-4</v>
      </c>
      <c r="HQ414" s="240">
        <f t="shared" ca="1" si="815"/>
        <v>8.9464102375082255E-4</v>
      </c>
      <c r="HR414" s="240">
        <f t="shared" ca="1" si="816"/>
        <v>-4.3188409680859196E-4</v>
      </c>
      <c r="HS414" s="240">
        <f t="shared" ca="1" si="817"/>
        <v>-1.1250190204895503E-3</v>
      </c>
      <c r="HT414" s="240">
        <f t="shared" ca="1" si="818"/>
        <v>-1.6822975352440484E-4</v>
      </c>
      <c r="HU414" s="240">
        <f t="shared" ca="1" si="819"/>
        <v>1.0352809775859373E-3</v>
      </c>
      <c r="HV414" s="240">
        <f t="shared" ca="1" si="820"/>
        <v>7.2047504211088763E-4</v>
      </c>
      <c r="HW414" s="240">
        <f t="shared" ca="1" si="821"/>
        <v>-6.5096120723943322E-4</v>
      </c>
      <c r="HX414" s="240">
        <f t="shared" ca="1" si="822"/>
        <v>-1.0677143592949267E-3</v>
      </c>
      <c r="HY414" s="240">
        <f t="shared" ca="1" si="823"/>
        <v>8.1415125313257091E-5</v>
      </c>
      <c r="HZ414" s="240">
        <f t="shared" ca="1" si="824"/>
        <v>1.1111432644398561E-3</v>
      </c>
      <c r="IA414" s="240">
        <f t="shared" ca="1" si="825"/>
        <v>5.1129704270355583E-4</v>
      </c>
      <c r="IB414" s="240">
        <f t="shared" ca="1" si="826"/>
        <v>-8.384043761433972E-4</v>
      </c>
      <c r="IC414" s="240">
        <f t="shared" ca="1" si="827"/>
        <v>-9.5852332878404217E-4</v>
      </c>
      <c r="ID414" s="240">
        <f t="shared" ca="1" si="828"/>
        <v>3.2710357589540165E-4</v>
      </c>
      <c r="IE414" s="240">
        <f t="shared" ca="1" si="829"/>
        <v>9.8951850867715833E-4</v>
      </c>
      <c r="IF414" s="240">
        <f t="shared" ca="1" si="830"/>
        <v>2.7727218518569096E-4</v>
      </c>
      <c r="IG414" s="240">
        <f t="shared" ca="1" si="831"/>
        <v>-9.8510466403403337E-4</v>
      </c>
      <c r="IH414" s="240">
        <f t="shared" ca="1" si="832"/>
        <v>-8.0275214787746635E-4</v>
      </c>
      <c r="II414" s="240">
        <f t="shared" ca="1" si="833"/>
        <v>5.5689618617541024E-4</v>
      </c>
      <c r="IJ414" s="240">
        <f t="shared" ca="1" si="834"/>
        <v>1.0998147827616679E-3</v>
      </c>
      <c r="IK414" s="240">
        <f t="shared" ca="1" si="835"/>
        <v>2.9773080668616821E-5</v>
      </c>
      <c r="IL414" s="240">
        <f t="shared" ca="1" si="836"/>
        <v>-1.0839330618743681E-3</v>
      </c>
      <c r="IM414" s="240">
        <f t="shared" ca="1" si="837"/>
        <v>-6.0797063237004803E-4</v>
      </c>
      <c r="IN414" s="240">
        <f t="shared" ca="1" si="838"/>
        <v>7.5962601422801764E-4</v>
      </c>
      <c r="IO414" s="240">
        <f t="shared" ca="1" si="839"/>
        <v>1.0131745301788897E-3</v>
      </c>
      <c r="IP414" s="240">
        <f t="shared" ca="1" si="840"/>
        <v>-2.1917286873333446E-4</v>
      </c>
      <c r="IQ414" s="240">
        <f t="shared" ca="1" si="841"/>
        <v>-1.1300869305460011E-3</v>
      </c>
      <c r="IR414" s="240">
        <f t="shared" ca="1" si="842"/>
        <v>-3.8364433413118338E-4</v>
      </c>
      <c r="IS414" s="240">
        <f t="shared" ca="1" si="843"/>
        <v>9.254412540544932E-4</v>
      </c>
      <c r="IT414" s="240">
        <f t="shared" ca="1" si="844"/>
        <v>8.7729831163102208E-4</v>
      </c>
      <c r="IU414" s="240">
        <f t="shared" ca="1" si="845"/>
        <v>-4.5746795040815379E-4</v>
      </c>
      <c r="IV414" s="240">
        <f t="shared" ca="1" si="846"/>
        <v>-1.1213233886504961E-3</v>
      </c>
      <c r="IW414" s="240">
        <f t="shared" ca="1" si="847"/>
        <v>-1.4067455560803042E-4</v>
      </c>
      <c r="IX414" s="240">
        <f t="shared" ca="1" si="848"/>
        <v>1.0462839913849681E-3</v>
      </c>
      <c r="IY414" s="240">
        <f t="shared" ca="1" si="849"/>
        <v>6.9878913249626126E-4</v>
      </c>
      <c r="IZ414" s="240">
        <f t="shared" ca="1" si="850"/>
        <v>-6.7353203854180171E-4</v>
      </c>
      <c r="JA414" s="240">
        <f t="shared" ca="1" si="851"/>
        <v>-1.0580683069906106E-3</v>
      </c>
      <c r="JB414" s="240">
        <f t="shared" ca="1" si="852"/>
        <v>1.0913140703328756E-4</v>
      </c>
    </row>
    <row r="415" spans="2:262">
      <c r="B415" s="248">
        <v>54</v>
      </c>
      <c r="C415" s="247">
        <f t="shared" si="853"/>
        <v>1.0546875000000005E-3</v>
      </c>
      <c r="D415" s="244">
        <f t="shared" ca="1" si="597"/>
        <v>80.114163777967264</v>
      </c>
      <c r="E415" s="243">
        <f ca="1">BH361</f>
        <v>0.11416377796726936</v>
      </c>
      <c r="F415" s="242">
        <v>54</v>
      </c>
      <c r="G415" s="240">
        <f t="shared" ca="1" si="854"/>
        <v>-8.1965300314291642E-4</v>
      </c>
      <c r="H415" s="240">
        <f t="shared" ca="1" si="598"/>
        <v>-3.3424979834900171E-4</v>
      </c>
      <c r="I415" s="240">
        <f t="shared" ca="1" si="599"/>
        <v>6.5722085087197609E-4</v>
      </c>
      <c r="J415" s="240">
        <f t="shared" ca="1" si="600"/>
        <v>6.5363307951109956E-4</v>
      </c>
      <c r="K415" s="240">
        <f t="shared" ca="1" si="601"/>
        <v>-3.395810843713132E-4</v>
      </c>
      <c r="L415" s="240">
        <f t="shared" ca="1" si="602"/>
        <v>-8.1865602545567399E-4</v>
      </c>
      <c r="M415" s="240">
        <f t="shared" ca="1" si="603"/>
        <v>-5.8253292316908986E-5</v>
      </c>
      <c r="N415" s="240">
        <f t="shared" ca="1" si="604"/>
        <v>7.9034723456143435E-4</v>
      </c>
      <c r="O415" s="240">
        <f t="shared" ca="1" si="605"/>
        <v>4.4233071879647655E-4</v>
      </c>
      <c r="P415" s="240">
        <f t="shared" ca="1" si="606"/>
        <v>-5.7539203930161815E-4</v>
      </c>
      <c r="Q415" s="240">
        <f t="shared" ca="1" si="607"/>
        <v>-7.2194844124530389E-4</v>
      </c>
      <c r="R415" s="240">
        <f t="shared" ca="1" si="608"/>
        <v>2.2455371503228837E-4</v>
      </c>
      <c r="S415" s="240">
        <f t="shared" ca="1" si="609"/>
        <v>8.3107264539828687E-4</v>
      </c>
      <c r="T415" s="240">
        <f t="shared" ca="1" si="610"/>
        <v>1.7931464675082759E-4</v>
      </c>
      <c r="U415" s="241">
        <f t="shared" ca="1" si="611"/>
        <v>-7.4393283514467465E-4</v>
      </c>
      <c r="V415" s="240">
        <f t="shared" ca="1" si="612"/>
        <v>-5.4083651498962272E-4</v>
      </c>
      <c r="W415" s="240">
        <f t="shared" ca="1" si="613"/>
        <v>4.8110772772380975E-4</v>
      </c>
      <c r="X415" s="240">
        <f t="shared" ca="1" si="614"/>
        <v>7.7463579945998571E-4</v>
      </c>
      <c r="Y415" s="240">
        <f t="shared" ca="1" si="615"/>
        <v>-1.0466543589921606E-4</v>
      </c>
      <c r="Z415" s="240">
        <f t="shared" ca="1" si="616"/>
        <v>-8.2549905234887669E-4</v>
      </c>
      <c r="AA415" s="240">
        <f t="shared" ca="1" si="617"/>
        <v>-2.9649438060019053E-4</v>
      </c>
      <c r="AB415" s="240">
        <f t="shared" ca="1" si="618"/>
        <v>6.8141453647179329E-4</v>
      </c>
      <c r="AC415" s="240">
        <f t="shared" ca="1" si="619"/>
        <v>6.2763483392142341E-4</v>
      </c>
      <c r="AD415" s="240">
        <f t="shared" ca="1" si="620"/>
        <v>-3.7640888675222911E-4</v>
      </c>
      <c r="AE415" s="240">
        <f t="shared" ca="1" si="621"/>
        <v>-8.1055463196191119E-4</v>
      </c>
      <c r="AF415" s="240">
        <f t="shared" ca="1" si="622"/>
        <v>-1.7488533838827425E-5</v>
      </c>
      <c r="AG415" s="240">
        <f t="shared" ca="1" si="623"/>
        <v>8.0205589776510453E-4</v>
      </c>
      <c r="AH415" s="240">
        <f t="shared" ca="1" si="624"/>
        <v>4.0725590650170966E-4</v>
      </c>
      <c r="AI415" s="240">
        <f t="shared" ca="1" si="625"/>
        <v>-6.0414567090820198E-4</v>
      </c>
      <c r="AJ415" s="240">
        <f t="shared" ca="1" si="626"/>
        <v>-7.0084675411181366E-4</v>
      </c>
      <c r="AK415" s="240">
        <f t="shared" ca="1" si="627"/>
        <v>2.6356193011078976E-4</v>
      </c>
      <c r="AL415" s="240">
        <f t="shared" ca="1" si="628"/>
        <v>8.2892740449975425E-4</v>
      </c>
      <c r="AM415" s="240">
        <f t="shared" ca="1" si="629"/>
        <v>1.3926392963340645E-4</v>
      </c>
      <c r="AN415" s="240">
        <f t="shared" ca="1" si="630"/>
        <v>-7.612506551470347E-4</v>
      </c>
      <c r="AO415" s="240">
        <f t="shared" ca="1" si="631"/>
        <v>-5.0920157191161272E-4</v>
      </c>
      <c r="AP415" s="240">
        <f t="shared" ca="1" si="632"/>
        <v>5.1379887604681971E-4</v>
      </c>
      <c r="AQ415" s="240">
        <f t="shared" ca="1" si="633"/>
        <v>7.5888745858351293E-4</v>
      </c>
      <c r="AR415" s="240">
        <f t="shared" ca="1" si="634"/>
        <v>-1.4500965362091028E-4</v>
      </c>
      <c r="AS415" s="240">
        <f t="shared" ca="1" si="635"/>
        <v>-8.2935640203255173E-4</v>
      </c>
      <c r="AT415" s="240">
        <f t="shared" ca="1" si="636"/>
        <v>-2.5802468191867445E-4</v>
      </c>
      <c r="AU415" s="240">
        <f t="shared" ca="1" si="637"/>
        <v>7.0396663476838628E-4</v>
      </c>
      <c r="AV415" s="240">
        <f t="shared" ca="1" si="638"/>
        <v>6.0012456104250971E-4</v>
      </c>
      <c r="AW415" s="240">
        <f t="shared" ca="1" si="639"/>
        <v>-4.1232988715543371E-4</v>
      </c>
      <c r="AX415" s="240">
        <f t="shared" ca="1" si="640"/>
        <v>-8.0050054136355153E-4</v>
      </c>
      <c r="AY415" s="240">
        <f t="shared" ca="1" si="641"/>
        <v>2.3318356049083536E-5</v>
      </c>
      <c r="AZ415" s="240">
        <f t="shared" ca="1" si="642"/>
        <v>8.1183233805925937E-4</v>
      </c>
      <c r="BA415" s="240">
        <f t="shared" ca="1" si="643"/>
        <v>3.7119997905676796E-4</v>
      </c>
      <c r="BB415" s="240">
        <f t="shared" ca="1" si="644"/>
        <v>-6.3144386267665611E-4</v>
      </c>
      <c r="BC415" s="240">
        <f t="shared" ca="1" si="645"/>
        <v>-6.7805666576074288E-4</v>
      </c>
      <c r="BD415" s="240">
        <f t="shared" ca="1" si="646"/>
        <v>3.0193520141434731E-4</v>
      </c>
      <c r="BE415" s="240">
        <f t="shared" ca="1" si="647"/>
        <v>8.2478520487831567E-4</v>
      </c>
      <c r="BF415" s="240">
        <f t="shared" ca="1" si="648"/>
        <v>9.8877713511413089E-5</v>
      </c>
      <c r="BG415" s="240">
        <f t="shared" ca="1" si="649"/>
        <v>-7.7673455564346208E-4</v>
      </c>
      <c r="BH415" s="240">
        <f t="shared" ca="1" si="650"/>
        <v>-4.7633991764607761E-4</v>
      </c>
      <c r="BI415" s="240">
        <f t="shared" ca="1" si="651"/>
        <v>5.4525223787395987E-4</v>
      </c>
      <c r="BJ415" s="240">
        <f t="shared" ca="1" si="652"/>
        <v>7.4131089134862437E-4</v>
      </c>
      <c r="BK415" s="240">
        <f t="shared" ca="1" si="653"/>
        <v>-1.85004530385692E-4</v>
      </c>
      <c r="BL415" s="240">
        <f t="shared" ca="1" si="654"/>
        <v>-8.3121575950068863E-4</v>
      </c>
      <c r="BM415" s="240">
        <f t="shared" ca="1" si="655"/>
        <v>-2.1893337917812343E-4</v>
      </c>
      <c r="BN415" s="240">
        <f t="shared" ca="1" si="656"/>
        <v>7.2482281578162765E-4</v>
      </c>
      <c r="BO415" s="240">
        <f t="shared" ca="1" si="657"/>
        <v>5.7116853553134772E-4</v>
      </c>
      <c r="BP415" s="240">
        <f t="shared" ca="1" si="658"/>
        <v>-4.4725754874465329E-4</v>
      </c>
      <c r="BQ415" s="240">
        <f t="shared" ca="1" si="659"/>
        <v>-7.8851797484547894E-4</v>
      </c>
      <c r="BR415" s="240">
        <f t="shared" ca="1" si="660"/>
        <v>6.4069069974825507E-5</v>
      </c>
      <c r="BS415" s="240">
        <f t="shared" ca="1" si="661"/>
        <v>8.1965300314291501E-4</v>
      </c>
      <c r="BT415" s="240">
        <f t="shared" ca="1" si="662"/>
        <v>3.3424979834901093E-4</v>
      </c>
      <c r="BU415" s="240">
        <f t="shared" ca="1" si="663"/>
        <v>-6.5722085087197577E-4</v>
      </c>
      <c r="BV415" s="240">
        <f t="shared" ca="1" si="664"/>
        <v>-6.5363307951110141E-4</v>
      </c>
      <c r="BW415" s="240">
        <f t="shared" ca="1" si="665"/>
        <v>3.395810843713087E-4</v>
      </c>
      <c r="BX415" s="240">
        <f t="shared" ca="1" si="666"/>
        <v>8.1865602545567529E-4</v>
      </c>
      <c r="BY415" s="240">
        <f t="shared" ca="1" si="667"/>
        <v>5.8253292316917619E-5</v>
      </c>
      <c r="BZ415" s="240">
        <f t="shared" ca="1" si="668"/>
        <v>-7.9034723456143435E-4</v>
      </c>
      <c r="CA415" s="240">
        <f t="shared" ca="1" si="669"/>
        <v>-4.4233071879647894E-4</v>
      </c>
      <c r="CB415" s="240">
        <f t="shared" ca="1" si="670"/>
        <v>5.75392039301615E-4</v>
      </c>
      <c r="CC415" s="240">
        <f t="shared" ca="1" si="671"/>
        <v>7.2194844124530671E-4</v>
      </c>
      <c r="CD415" s="240">
        <f t="shared" ca="1" si="672"/>
        <v>-2.2455371503228008E-4</v>
      </c>
      <c r="CE415" s="240">
        <f t="shared" ca="1" si="673"/>
        <v>-8.3107264539828709E-4</v>
      </c>
      <c r="CF415" s="240">
        <f t="shared" ca="1" si="674"/>
        <v>-1.793146467508274E-4</v>
      </c>
      <c r="CG415" s="240">
        <f t="shared" ca="1" si="675"/>
        <v>7.4393283514467335E-4</v>
      </c>
      <c r="CH415" s="240">
        <f t="shared" ca="1" si="676"/>
        <v>5.4083651498962717E-4</v>
      </c>
      <c r="CI415" s="240">
        <f t="shared" ca="1" si="677"/>
        <v>-4.8110772772380275E-4</v>
      </c>
      <c r="CJ415" s="240">
        <f t="shared" ca="1" si="678"/>
        <v>-7.7463579945998993E-4</v>
      </c>
      <c r="CK415" s="240">
        <f t="shared" ca="1" si="679"/>
        <v>1.0466543589921626E-4</v>
      </c>
      <c r="CL415" s="240">
        <f t="shared" ca="1" si="680"/>
        <v>8.2549905234887647E-4</v>
      </c>
      <c r="CM415" s="240">
        <f t="shared" ca="1" si="681"/>
        <v>2.9649438060019585E-4</v>
      </c>
      <c r="CN415" s="240">
        <f t="shared" ca="1" si="682"/>
        <v>-6.8141453647179015E-4</v>
      </c>
      <c r="CO415" s="240">
        <f t="shared" ca="1" si="683"/>
        <v>-6.2763483392142905E-4</v>
      </c>
      <c r="CP415" s="240">
        <f t="shared" ca="1" si="684"/>
        <v>3.7640888675221875E-4</v>
      </c>
      <c r="CQ415" s="240">
        <f t="shared" ca="1" si="685"/>
        <v>8.1055463196191108E-4</v>
      </c>
      <c r="CR415" s="240">
        <f t="shared" ca="1" si="686"/>
        <v>1.748853383883313E-5</v>
      </c>
      <c r="CS415" s="240">
        <f t="shared" ca="1" si="687"/>
        <v>-8.0205589776510301E-4</v>
      </c>
      <c r="CT415" s="240">
        <f t="shared" ca="1" si="688"/>
        <v>-4.072559065017146E-4</v>
      </c>
      <c r="CU415" s="240">
        <f t="shared" ca="1" si="689"/>
        <v>6.0414567090819407E-4</v>
      </c>
      <c r="CV415" s="240">
        <f t="shared" ca="1" si="690"/>
        <v>7.0084675411181355E-4</v>
      </c>
      <c r="CW415" s="240">
        <f t="shared" ca="1" si="691"/>
        <v>-2.6356193011078434E-4</v>
      </c>
      <c r="CX415" s="240">
        <f t="shared" ca="1" si="692"/>
        <v>-8.2892740449975468E-4</v>
      </c>
      <c r="CY415" s="240">
        <f t="shared" ca="1" si="693"/>
        <v>-1.3926392963341209E-4</v>
      </c>
      <c r="CZ415" s="240">
        <f t="shared" ca="1" si="694"/>
        <v>7.6125065514703015E-4</v>
      </c>
      <c r="DA415" s="240">
        <f t="shared" ca="1" si="695"/>
        <v>5.0920157191162193E-4</v>
      </c>
      <c r="DB415" s="240">
        <f t="shared" ca="1" si="696"/>
        <v>-5.1379887604680594E-4</v>
      </c>
      <c r="DC415" s="240">
        <f t="shared" ca="1" si="697"/>
        <v>-7.5888745858352009E-4</v>
      </c>
      <c r="DD415" s="240">
        <f t="shared" ca="1" si="698"/>
        <v>1.450096536209163E-4</v>
      </c>
      <c r="DE415" s="240">
        <f t="shared" ca="1" si="699"/>
        <v>8.2935640203255173E-4</v>
      </c>
      <c r="DF415" s="240">
        <f t="shared" ca="1" si="700"/>
        <v>2.5802468191867423E-4</v>
      </c>
      <c r="DG415" s="240">
        <f t="shared" ca="1" si="701"/>
        <v>-7.0396663476838639E-4</v>
      </c>
      <c r="DH415" s="240">
        <f t="shared" ca="1" si="702"/>
        <v>-6.0012456104251361E-4</v>
      </c>
      <c r="DI415" s="240">
        <f t="shared" ca="1" si="703"/>
        <v>4.1232988715542872E-4</v>
      </c>
      <c r="DJ415" s="240">
        <f t="shared" ca="1" si="704"/>
        <v>8.0050054136355305E-4</v>
      </c>
      <c r="DK415" s="240">
        <f t="shared" ca="1" si="705"/>
        <v>-2.3318356049071929E-5</v>
      </c>
      <c r="DL415" s="240">
        <f t="shared" ca="1" si="706"/>
        <v>-8.1183233805925677E-4</v>
      </c>
      <c r="DM415" s="240">
        <f t="shared" ca="1" si="707"/>
        <v>-3.7119997905678357E-4</v>
      </c>
      <c r="DN415" s="240">
        <f t="shared" ca="1" si="708"/>
        <v>6.3144386267664472E-4</v>
      </c>
      <c r="DO415" s="240">
        <f t="shared" ca="1" si="709"/>
        <v>6.780566657607393E-4</v>
      </c>
      <c r="DP415" s="240">
        <f t="shared" ca="1" si="710"/>
        <v>-3.0193520141435305E-4</v>
      </c>
      <c r="DQ415" s="240">
        <f t="shared" ca="1" si="711"/>
        <v>-8.2478520487831643E-4</v>
      </c>
      <c r="DR415" s="240">
        <f t="shared" ca="1" si="712"/>
        <v>-9.8877713511418753E-5</v>
      </c>
      <c r="DS415" s="240">
        <f t="shared" ca="1" si="713"/>
        <v>7.7673455564346002E-4</v>
      </c>
      <c r="DT415" s="240">
        <f t="shared" ca="1" si="714"/>
        <v>4.7633991764608222E-4</v>
      </c>
      <c r="DU415" s="240">
        <f t="shared" ca="1" si="715"/>
        <v>-5.4525223787395543E-4</v>
      </c>
      <c r="DV415" s="240">
        <f t="shared" ca="1" si="716"/>
        <v>-7.4131089134862709E-4</v>
      </c>
      <c r="DW415" s="240">
        <f t="shared" ca="1" si="717"/>
        <v>1.8500453038567492E-4</v>
      </c>
      <c r="DX415" s="240">
        <f t="shared" ca="1" si="718"/>
        <v>8.3121575950068831E-4</v>
      </c>
      <c r="DY415" s="240">
        <f t="shared" ca="1" si="719"/>
        <v>2.1893337917811752E-4</v>
      </c>
      <c r="DZ415" s="240">
        <f t="shared" ca="1" si="720"/>
        <v>-7.2482281578163069E-4</v>
      </c>
      <c r="EA415" s="240">
        <f t="shared" ca="1" si="721"/>
        <v>-5.7116853553134338E-4</v>
      </c>
      <c r="EB415" s="240">
        <f t="shared" ca="1" si="722"/>
        <v>4.4725754874464847E-4</v>
      </c>
      <c r="EC415" s="240">
        <f t="shared" ca="1" si="723"/>
        <v>7.8851797484548068E-4</v>
      </c>
      <c r="ED415" s="240">
        <f t="shared" ca="1" si="724"/>
        <v>-6.4069069974819829E-5</v>
      </c>
      <c r="EE415" s="240">
        <f t="shared" ca="1" si="725"/>
        <v>-8.1965300314291404E-4</v>
      </c>
      <c r="EF415" s="240">
        <f t="shared" ca="1" si="726"/>
        <v>-3.3424979834901613E-4</v>
      </c>
      <c r="EG415" s="240">
        <f t="shared" ca="1" si="727"/>
        <v>6.5722085087196514E-4</v>
      </c>
      <c r="EH415" s="240">
        <f t="shared" ca="1" si="728"/>
        <v>6.5363307951111214E-4</v>
      </c>
      <c r="EI415" s="240">
        <f t="shared" ca="1" si="729"/>
        <v>-3.3958108437129265E-4</v>
      </c>
      <c r="EJ415" s="240">
        <f t="shared" ca="1" si="730"/>
        <v>-8.186560254556741E-4</v>
      </c>
      <c r="EK415" s="240">
        <f t="shared" ca="1" si="731"/>
        <v>-5.8253292316911521E-5</v>
      </c>
      <c r="EL415" s="240">
        <f t="shared" ca="1" si="732"/>
        <v>7.9034723456143261E-4</v>
      </c>
      <c r="EM415" s="240">
        <f t="shared" ca="1" si="733"/>
        <v>4.4233071879648376E-4</v>
      </c>
      <c r="EN415" s="240">
        <f t="shared" ca="1" si="734"/>
        <v>-5.7539203930161088E-4</v>
      </c>
      <c r="EO415" s="240">
        <f t="shared" ca="1" si="735"/>
        <v>-7.2194844124530953E-4</v>
      </c>
      <c r="EP415" s="240">
        <f t="shared" ca="1" si="736"/>
        <v>2.2455371503227458E-4</v>
      </c>
      <c r="EQ415" s="240">
        <f t="shared" ca="1" si="737"/>
        <v>8.310726453982873E-4</v>
      </c>
      <c r="ER415" s="240">
        <f t="shared" ca="1" si="738"/>
        <v>1.7931464675084447E-4</v>
      </c>
      <c r="ES415" s="240">
        <f t="shared" ca="1" si="739"/>
        <v>-7.4393283514466555E-4</v>
      </c>
      <c r="ET415" s="240">
        <f t="shared" ca="1" si="740"/>
        <v>-5.408365149896225E-4</v>
      </c>
      <c r="EU415" s="240">
        <f t="shared" ca="1" si="741"/>
        <v>4.8110772772380774E-4</v>
      </c>
      <c r="EV415" s="240">
        <f t="shared" ca="1" si="742"/>
        <v>7.7463579945998766E-4</v>
      </c>
      <c r="EW415" s="240">
        <f t="shared" ca="1" si="743"/>
        <v>-1.0466543589921061E-4</v>
      </c>
      <c r="EX415" s="240">
        <f t="shared" ca="1" si="744"/>
        <v>-8.2549905234887582E-4</v>
      </c>
      <c r="EY415" s="240">
        <f t="shared" ca="1" si="745"/>
        <v>-2.9649438060020121E-4</v>
      </c>
      <c r="EZ415" s="240">
        <f t="shared" ca="1" si="746"/>
        <v>6.8141453647178689E-4</v>
      </c>
      <c r="FA415" s="240">
        <f t="shared" ca="1" si="747"/>
        <v>6.2763483392143274E-4</v>
      </c>
      <c r="FB415" s="240">
        <f t="shared" ca="1" si="748"/>
        <v>-3.764088867522136E-4</v>
      </c>
      <c r="FC415" s="240">
        <f t="shared" ca="1" si="749"/>
        <v>-8.1055463196191499E-4</v>
      </c>
      <c r="FD415" s="240">
        <f t="shared" ca="1" si="750"/>
        <v>-1.748853383885064E-5</v>
      </c>
      <c r="FE415" s="240">
        <f t="shared" ca="1" si="751"/>
        <v>8.0205589776510475E-4</v>
      </c>
      <c r="FF415" s="240">
        <f t="shared" ca="1" si="752"/>
        <v>4.0725590650170923E-4</v>
      </c>
      <c r="FG415" s="240">
        <f t="shared" ca="1" si="753"/>
        <v>-6.041456709081983E-4</v>
      </c>
      <c r="FH415" s="240">
        <f t="shared" ca="1" si="754"/>
        <v>-7.008467541118167E-4</v>
      </c>
      <c r="FI415" s="240">
        <f t="shared" ca="1" si="755"/>
        <v>2.6356193011077892E-4</v>
      </c>
      <c r="FJ415" s="240">
        <f t="shared" ca="1" si="756"/>
        <v>8.2892740449975512E-4</v>
      </c>
      <c r="FK415" s="240">
        <f t="shared" ca="1" si="757"/>
        <v>1.3926392963341773E-4</v>
      </c>
      <c r="FL415" s="240">
        <f t="shared" ca="1" si="758"/>
        <v>-7.6125065514702766E-4</v>
      </c>
      <c r="FM415" s="240">
        <f t="shared" ca="1" si="759"/>
        <v>-5.0920157191162649E-4</v>
      </c>
      <c r="FN415" s="240">
        <f t="shared" ca="1" si="760"/>
        <v>5.137988760468015E-4</v>
      </c>
      <c r="FO415" s="240">
        <f t="shared" ca="1" si="761"/>
        <v>7.5888745858352237E-4</v>
      </c>
      <c r="FP415" s="240">
        <f t="shared" ca="1" si="762"/>
        <v>-1.4500965362091068E-4</v>
      </c>
      <c r="FQ415" s="240">
        <f t="shared" ca="1" si="763"/>
        <v>-8.293564020325513E-4</v>
      </c>
      <c r="FR415" s="240">
        <f t="shared" ca="1" si="764"/>
        <v>-2.5802468191867965E-4</v>
      </c>
      <c r="FS415" s="240">
        <f t="shared" ca="1" si="765"/>
        <v>7.0396663476838346E-4</v>
      </c>
      <c r="FT415" s="240">
        <f t="shared" ca="1" si="766"/>
        <v>6.0012456104251762E-4</v>
      </c>
      <c r="FU415" s="240">
        <f t="shared" ca="1" si="767"/>
        <v>-4.1232988715542379E-4</v>
      </c>
      <c r="FV415" s="240">
        <f t="shared" ca="1" si="768"/>
        <v>-8.0050054136355457E-4</v>
      </c>
      <c r="FW415" s="240">
        <f t="shared" ca="1" si="769"/>
        <v>2.3318356049066237E-5</v>
      </c>
      <c r="FX415" s="240">
        <f t="shared" ca="1" si="770"/>
        <v>8.1183233805925557E-4</v>
      </c>
      <c r="FY415" s="240">
        <f t="shared" ca="1" si="771"/>
        <v>3.7119997905678872E-4</v>
      </c>
      <c r="FZ415" s="240">
        <f t="shared" ca="1" si="772"/>
        <v>-6.3144386267664104E-4</v>
      </c>
      <c r="GA415" s="240">
        <f t="shared" ca="1" si="773"/>
        <v>-6.7805666576074256E-4</v>
      </c>
      <c r="GB415" s="240">
        <f t="shared" ca="1" si="774"/>
        <v>3.0193520141434774E-4</v>
      </c>
      <c r="GC415" s="240">
        <f t="shared" ca="1" si="775"/>
        <v>8.2478520487831708E-4</v>
      </c>
      <c r="GD415" s="240">
        <f t="shared" ca="1" si="776"/>
        <v>9.8877713511424405E-5</v>
      </c>
      <c r="GE415" s="240">
        <f t="shared" ca="1" si="777"/>
        <v>-7.7673455564345806E-4</v>
      </c>
      <c r="GF415" s="240">
        <f t="shared" ca="1" si="778"/>
        <v>-4.7633991764608682E-4</v>
      </c>
      <c r="GG415" s="240">
        <f t="shared" ca="1" si="779"/>
        <v>5.4525223787395131E-4</v>
      </c>
      <c r="GH415" s="240">
        <f t="shared" ca="1" si="780"/>
        <v>7.4131089134862969E-4</v>
      </c>
      <c r="GI415" s="240">
        <f t="shared" ca="1" si="781"/>
        <v>-1.8500453038566936E-4</v>
      </c>
      <c r="GJ415" s="240">
        <f t="shared" ca="1" si="782"/>
        <v>-8.312157595006882E-4</v>
      </c>
      <c r="GK415" s="240">
        <f t="shared" ca="1" si="783"/>
        <v>-2.1893337917812302E-4</v>
      </c>
      <c r="GL415" s="240">
        <f t="shared" ca="1" si="784"/>
        <v>7.2482281578162787E-4</v>
      </c>
      <c r="GM415" s="240">
        <f t="shared" ca="1" si="785"/>
        <v>5.711685355313475E-4</v>
      </c>
      <c r="GN415" s="240">
        <f t="shared" ca="1" si="786"/>
        <v>-4.4725754874464364E-4</v>
      </c>
      <c r="GO415" s="240">
        <f t="shared" ca="1" si="787"/>
        <v>-7.8851797484548252E-4</v>
      </c>
      <c r="GP415" s="240">
        <f t="shared" ca="1" si="788"/>
        <v>6.4069069974814137E-5</v>
      </c>
      <c r="GQ415" s="240">
        <f t="shared" ca="1" si="789"/>
        <v>8.1965300314291317E-4</v>
      </c>
      <c r="GR415" s="240">
        <f t="shared" ca="1" si="790"/>
        <v>3.3424979834902139E-4</v>
      </c>
      <c r="GS415" s="240">
        <f t="shared" ca="1" si="791"/>
        <v>-6.5722085087196146E-4</v>
      </c>
      <c r="GT415" s="240">
        <f t="shared" ca="1" si="792"/>
        <v>-6.5363307951111561E-4</v>
      </c>
      <c r="GU415" s="240">
        <f t="shared" ca="1" si="793"/>
        <v>3.3958108437128745E-4</v>
      </c>
      <c r="GV415" s="240">
        <f t="shared" ca="1" si="794"/>
        <v>8.1865602545567919E-4</v>
      </c>
      <c r="GW415" s="240">
        <f t="shared" ca="1" si="795"/>
        <v>5.8253292316940767E-5</v>
      </c>
      <c r="GX415" s="240">
        <f t="shared" ca="1" si="796"/>
        <v>-7.9034723456142351E-4</v>
      </c>
      <c r="GY415" s="240">
        <f t="shared" ca="1" si="797"/>
        <v>-4.4233071879650864E-4</v>
      </c>
      <c r="GZ415" s="240">
        <f t="shared" ca="1" si="798"/>
        <v>5.7539203930158974E-4</v>
      </c>
      <c r="HA415" s="240">
        <f t="shared" ca="1" si="799"/>
        <v>7.2194844124530064E-4</v>
      </c>
      <c r="HB415" s="240">
        <f t="shared" ca="1" si="800"/>
        <v>-2.2455371503229184E-4</v>
      </c>
      <c r="HC415" s="240">
        <f t="shared" ca="1" si="801"/>
        <v>-8.3107264539828687E-4</v>
      </c>
      <c r="HD415" s="240">
        <f t="shared" ca="1" si="802"/>
        <v>-1.7931464675082696E-4</v>
      </c>
      <c r="HE415" s="240">
        <f t="shared" ca="1" si="803"/>
        <v>7.4393283514467357E-4</v>
      </c>
      <c r="HF415" s="240">
        <f t="shared" ca="1" si="804"/>
        <v>5.4083651498962684E-4</v>
      </c>
      <c r="HG415" s="240">
        <f t="shared" ca="1" si="805"/>
        <v>-4.8110772772380308E-4</v>
      </c>
      <c r="HH415" s="240">
        <f t="shared" ca="1" si="806"/>
        <v>-7.7463579945998983E-4</v>
      </c>
      <c r="HI415" s="240">
        <f t="shared" ca="1" si="807"/>
        <v>1.0466543589920493E-4</v>
      </c>
      <c r="HJ415" s="240">
        <f t="shared" ca="1" si="808"/>
        <v>8.2549905234887506E-4</v>
      </c>
      <c r="HK415" s="240">
        <f t="shared" ca="1" si="809"/>
        <v>2.9649438060020653E-4</v>
      </c>
      <c r="HL415" s="240">
        <f t="shared" ca="1" si="810"/>
        <v>-6.8141453647178353E-4</v>
      </c>
      <c r="HM415" s="240">
        <f t="shared" ca="1" si="811"/>
        <v>-6.2763483392143642E-4</v>
      </c>
      <c r="HN415" s="240">
        <f t="shared" ca="1" si="812"/>
        <v>3.7640888675220856E-4</v>
      </c>
      <c r="HO415" s="240">
        <f t="shared" ca="1" si="813"/>
        <v>8.1055463196191629E-4</v>
      </c>
      <c r="HP415" s="240">
        <f t="shared" ca="1" si="814"/>
        <v>1.7488533838856346E-5</v>
      </c>
      <c r="HQ415" s="240">
        <f t="shared" ca="1" si="815"/>
        <v>-8.0205589776509694E-4</v>
      </c>
      <c r="HR415" s="240">
        <f t="shared" ca="1" si="816"/>
        <v>-4.0725590650173487E-4</v>
      </c>
      <c r="HS415" s="240">
        <f t="shared" ca="1" si="817"/>
        <v>6.0414567090817802E-4</v>
      </c>
      <c r="HT415" s="240">
        <f t="shared" ca="1" si="818"/>
        <v>7.0084675411183242E-4</v>
      </c>
      <c r="HU415" s="240">
        <f t="shared" ca="1" si="819"/>
        <v>-2.6356193011075111E-4</v>
      </c>
      <c r="HV415" s="240">
        <f t="shared" ca="1" si="820"/>
        <v>-8.2892740449975739E-4</v>
      </c>
      <c r="HW415" s="240">
        <f t="shared" ca="1" si="821"/>
        <v>-1.3926392963340003E-4</v>
      </c>
      <c r="HX415" s="240">
        <f t="shared" ca="1" si="822"/>
        <v>7.6125065514703492E-4</v>
      </c>
      <c r="HY415" s="240">
        <f t="shared" ca="1" si="823"/>
        <v>5.0920157191161229E-4</v>
      </c>
      <c r="HZ415" s="240">
        <f t="shared" ca="1" si="824"/>
        <v>-5.1379887604681559E-4</v>
      </c>
      <c r="IA415" s="240">
        <f t="shared" ca="1" si="825"/>
        <v>-7.5888745858351499E-4</v>
      </c>
      <c r="IB415" s="240">
        <f t="shared" ca="1" si="826"/>
        <v>1.4500965362090507E-4</v>
      </c>
      <c r="IC415" s="240">
        <f t="shared" ca="1" si="827"/>
        <v>8.2935640203255087E-4</v>
      </c>
      <c r="ID415" s="240">
        <f t="shared" ca="1" si="828"/>
        <v>2.5802468191868507E-4</v>
      </c>
      <c r="IE415" s="240">
        <f t="shared" ca="1" si="829"/>
        <v>-2.3957883029554093E-4</v>
      </c>
      <c r="IF415" s="240">
        <f t="shared" ca="1" si="830"/>
        <v>-6.0012456104252153E-4</v>
      </c>
      <c r="IG415" s="240">
        <f t="shared" ca="1" si="831"/>
        <v>4.123298871554188E-4</v>
      </c>
      <c r="IH415" s="240">
        <f t="shared" ca="1" si="832"/>
        <v>8.0050054136355608E-4</v>
      </c>
      <c r="II415" s="240">
        <f t="shared" ca="1" si="833"/>
        <v>-2.3318356049060531E-5</v>
      </c>
      <c r="IJ415" s="240">
        <f t="shared" ca="1" si="834"/>
        <v>-8.1183233805925438E-4</v>
      </c>
      <c r="IK415" s="240">
        <f t="shared" ca="1" si="835"/>
        <v>-3.7119997905679382E-4</v>
      </c>
      <c r="IL415" s="240">
        <f t="shared" ca="1" si="836"/>
        <v>6.3144386267663724E-4</v>
      </c>
      <c r="IM415" s="240">
        <f t="shared" ca="1" si="837"/>
        <v>6.7805666576075958E-4</v>
      </c>
      <c r="IN415" s="240">
        <f t="shared" ca="1" si="838"/>
        <v>-3.0193520141432036E-4</v>
      </c>
      <c r="IO415" s="240">
        <f t="shared" ca="1" si="839"/>
        <v>-8.2478520487832077E-4</v>
      </c>
      <c r="IP415" s="240">
        <f t="shared" ca="1" si="840"/>
        <v>-9.8877713511453543E-5</v>
      </c>
      <c r="IQ415" s="240">
        <f t="shared" ca="1" si="841"/>
        <v>7.7673455564344755E-4</v>
      </c>
      <c r="IR415" s="240">
        <f t="shared" ca="1" si="842"/>
        <v>4.7633991764607219E-4</v>
      </c>
      <c r="IS415" s="240">
        <f t="shared" ca="1" si="843"/>
        <v>-5.4525223787396475E-4</v>
      </c>
      <c r="IT415" s="240">
        <f t="shared" ca="1" si="844"/>
        <v>-7.4131089134862145E-4</v>
      </c>
      <c r="IU415" s="240">
        <f t="shared" ca="1" si="845"/>
        <v>1.8500453038568682E-4</v>
      </c>
      <c r="IV415" s="240">
        <f t="shared" ca="1" si="846"/>
        <v>8.3121575950068853E-4</v>
      </c>
      <c r="IW415" s="240">
        <f t="shared" ca="1" si="847"/>
        <v>2.189333791781285E-4</v>
      </c>
      <c r="IX415" s="240">
        <f t="shared" ca="1" si="848"/>
        <v>-7.2482281578162505E-4</v>
      </c>
      <c r="IY415" s="240">
        <f t="shared" ca="1" si="849"/>
        <v>-5.7116853553135162E-4</v>
      </c>
      <c r="IZ415" s="240">
        <f t="shared" ca="1" si="850"/>
        <v>4.4725754874463887E-4</v>
      </c>
      <c r="JA415" s="240">
        <f t="shared" ca="1" si="851"/>
        <v>7.8851797484548436E-4</v>
      </c>
      <c r="JB415" s="240">
        <f t="shared" ca="1" si="852"/>
        <v>-6.4069069974808458E-5</v>
      </c>
    </row>
    <row r="416" spans="2:262">
      <c r="B416" s="248">
        <v>55</v>
      </c>
      <c r="C416" s="247">
        <f t="shared" si="853"/>
        <v>1.0742187500000005E-3</v>
      </c>
      <c r="D416" s="244">
        <f t="shared" ca="1" si="597"/>
        <v>80.111206507986907</v>
      </c>
      <c r="E416" s="243">
        <f ca="1">BI361</f>
        <v>0.11120650798690232</v>
      </c>
      <c r="F416" s="242">
        <v>55</v>
      </c>
      <c r="G416" s="240">
        <f t="shared" ca="1" si="854"/>
        <v>-2.65271895003364E-3</v>
      </c>
      <c r="H416" s="240">
        <f t="shared" ca="1" si="598"/>
        <v>-9.4769103483268173E-4</v>
      </c>
      <c r="I416" s="240">
        <f t="shared" ca="1" si="599"/>
        <v>2.237438387998864E-3</v>
      </c>
      <c r="J416" s="240">
        <f t="shared" ca="1" si="600"/>
        <v>1.9281420860029592E-3</v>
      </c>
      <c r="K416" s="240">
        <f t="shared" ca="1" si="601"/>
        <v>-1.3925217435150591E-3</v>
      </c>
      <c r="L416" s="240">
        <f t="shared" ca="1" si="602"/>
        <v>-2.538348567902071E-3</v>
      </c>
      <c r="M416" s="240">
        <f t="shared" ca="1" si="603"/>
        <v>2.8021110515954388E-4</v>
      </c>
      <c r="N416" s="240">
        <f t="shared" ca="1" si="604"/>
        <v>2.6611377691944374E-3</v>
      </c>
      <c r="O416" s="240">
        <f t="shared" ca="1" si="605"/>
        <v>8.859060657580314E-4</v>
      </c>
      <c r="P416" s="240">
        <f t="shared" ca="1" si="606"/>
        <v>-2.2729315338542808E-3</v>
      </c>
      <c r="Q416" s="240">
        <f t="shared" ca="1" si="607"/>
        <v>-1.8819103014762909E-3</v>
      </c>
      <c r="R416" s="240">
        <f t="shared" ca="1" si="608"/>
        <v>1.4482737720193958E-3</v>
      </c>
      <c r="S416" s="240">
        <f t="shared" ca="1" si="609"/>
        <v>2.516547460548523E-3</v>
      </c>
      <c r="T416" s="240">
        <f t="shared" ca="1" si="610"/>
        <v>-3.4551643297978975E-4</v>
      </c>
      <c r="U416" s="241">
        <f t="shared" ca="1" si="611"/>
        <v>-2.6679536184694226E-3</v>
      </c>
      <c r="V416" s="240">
        <f t="shared" ca="1" si="612"/>
        <v>-8.2358745999552873E-4</v>
      </c>
      <c r="W416" s="240">
        <f t="shared" ca="1" si="613"/>
        <v>2.3070555507440889E-3</v>
      </c>
      <c r="X416" s="240">
        <f t="shared" ca="1" si="614"/>
        <v>1.8345449245531697E-3</v>
      </c>
      <c r="Y416" s="240">
        <f t="shared" ca="1" si="615"/>
        <v>-1.5031534145579068E-3</v>
      </c>
      <c r="Z416" s="240">
        <f t="shared" ca="1" si="616"/>
        <v>-2.4932304791045121E-3</v>
      </c>
      <c r="AA416" s="240">
        <f t="shared" ca="1" si="617"/>
        <v>4.1061363462049542E-4</v>
      </c>
      <c r="AB416" s="240">
        <f t="shared" ca="1" si="618"/>
        <v>2.6731623922458527E-3</v>
      </c>
      <c r="AC416" s="240">
        <f t="shared" ca="1" si="619"/>
        <v>7.607727559430479E-4</v>
      </c>
      <c r="AD416" s="240">
        <f t="shared" ca="1" si="620"/>
        <v>-2.3397898836364944E-3</v>
      </c>
      <c r="AE416" s="240">
        <f t="shared" ca="1" si="621"/>
        <v>-1.7860744863655476E-3</v>
      </c>
      <c r="AF416" s="240">
        <f t="shared" ca="1" si="622"/>
        <v>1.5571276136860223E-3</v>
      </c>
      <c r="AG416" s="240">
        <f t="shared" ca="1" si="623"/>
        <v>2.4684116688477773E-3</v>
      </c>
      <c r="AH416" s="240">
        <f t="shared" ca="1" si="624"/>
        <v>-4.7546349796154783E-4</v>
      </c>
      <c r="AI416" s="240">
        <f t="shared" ca="1" si="625"/>
        <v>-2.6767609529531745E-3</v>
      </c>
      <c r="AJ416" s="240">
        <f t="shared" ca="1" si="626"/>
        <v>-6.9749979082950352E-4</v>
      </c>
      <c r="AK416" s="240">
        <f t="shared" ca="1" si="627"/>
        <v>2.3711148145933716E-3</v>
      </c>
      <c r="AL416" s="240">
        <f t="shared" ca="1" si="628"/>
        <v>1.7365281836929725E-3</v>
      </c>
      <c r="AM416" s="240">
        <f t="shared" ca="1" si="629"/>
        <v>-1.6101638573643973E-3</v>
      </c>
      <c r="AN416" s="240">
        <f t="shared" ca="1" si="630"/>
        <v>-2.4421059797015902E-3</v>
      </c>
      <c r="AO416" s="240">
        <f t="shared" ca="1" si="631"/>
        <v>5.4002695987014418E-4</v>
      </c>
      <c r="AP416" s="240">
        <f t="shared" ca="1" si="632"/>
        <v>2.6787471329529763E-3</v>
      </c>
      <c r="AQ416" s="240">
        <f t="shared" ca="1" si="633"/>
        <v>6.3380667792316975E-4</v>
      </c>
      <c r="AR416" s="240">
        <f t="shared" ca="1" si="634"/>
        <v>-2.4010114746476313E-3</v>
      </c>
      <c r="AS416" s="240">
        <f t="shared" ca="1" si="635"/>
        <v>-1.6859358613755121E-3</v>
      </c>
      <c r="AT416" s="240">
        <f t="shared" ca="1" si="636"/>
        <v>1.6622301985430004E-3</v>
      </c>
      <c r="AU416" s="240">
        <f t="shared" ca="1" si="637"/>
        <v>2.4143292572294554E-3</v>
      </c>
      <c r="AV416" s="240">
        <f t="shared" ca="1" si="638"/>
        <v>-6.0426512973102355E-4</v>
      </c>
      <c r="AW416" s="240">
        <f t="shared" ca="1" si="639"/>
        <v>-2.6791197358446935E-3</v>
      </c>
      <c r="AX416" s="240">
        <f t="shared" ca="1" si="640"/>
        <v>-5.6973178357361308E-4</v>
      </c>
      <c r="AY416" s="240">
        <f t="shared" ca="1" si="641"/>
        <v>2.4294618551691655E-3</v>
      </c>
      <c r="AZ416" s="240">
        <f t="shared" ca="1" si="642"/>
        <v>1.6343279943363616E-3</v>
      </c>
      <c r="BA416" s="240">
        <f t="shared" ca="1" si="643"/>
        <v>-1.713295274404792E-3</v>
      </c>
      <c r="BB416" s="240">
        <f t="shared" ca="1" si="644"/>
        <v>-2.3850982330903426E-3</v>
      </c>
      <c r="BC416" s="240">
        <f t="shared" ca="1" si="645"/>
        <v>6.6813931287269986E-4</v>
      </c>
      <c r="BD416" s="240">
        <f t="shared" ca="1" si="646"/>
        <v>2.6778785371862775E-3</v>
      </c>
      <c r="BE416" s="240">
        <f t="shared" ca="1" si="647"/>
        <v>5.0531370410125665E-4</v>
      </c>
      <c r="BF416" s="240">
        <f t="shared" ca="1" si="648"/>
        <v>-2.4564488187125834E-3</v>
      </c>
      <c r="BG416" s="240">
        <f t="shared" ca="1" si="649"/>
        <v>-1.5817356692248673E-3</v>
      </c>
      <c r="BH416" s="240">
        <f t="shared" ca="1" si="650"/>
        <v>1.7633283252575334E-3</v>
      </c>
      <c r="BI416" s="240">
        <f t="shared" ca="1" si="651"/>
        <v>2.3544305149601915E-3</v>
      </c>
      <c r="BJ416" s="240">
        <f t="shared" ca="1" si="652"/>
        <v>-7.3161103387562113E-4</v>
      </c>
      <c r="BK416" s="240">
        <f t="shared" ca="1" si="653"/>
        <v>-2.675024284629388E-3</v>
      </c>
      <c r="BL416" s="240">
        <f t="shared" ca="1" si="654"/>
        <v>-4.4059124254846476E-4</v>
      </c>
      <c r="BM416" s="240">
        <f t="shared" ca="1" si="655"/>
        <v>2.4819561093401389E-3</v>
      </c>
      <c r="BN416" s="240">
        <f t="shared" ca="1" si="656"/>
        <v>1.5281905656911534E-3</v>
      </c>
      <c r="BO416" s="240">
        <f t="shared" ca="1" si="657"/>
        <v>-1.8122992130622177E-3</v>
      </c>
      <c r="BP416" s="240">
        <f t="shared" ca="1" si="658"/>
        <v>-2.3223445759256566E-3</v>
      </c>
      <c r="BQ416" s="240">
        <f t="shared" ca="1" si="659"/>
        <v>7.9464205974843452E-4</v>
      </c>
      <c r="BR416" s="240">
        <f t="shared" ca="1" si="660"/>
        <v>2.6705586974690395E-3</v>
      </c>
      <c r="BS416" s="240">
        <f t="shared" ca="1" si="661"/>
        <v>3.7560338530592938E-4</v>
      </c>
      <c r="BT416" s="240">
        <f t="shared" ca="1" si="662"/>
        <v>-2.5059683624137439E-3</v>
      </c>
      <c r="BU416" s="240">
        <f t="shared" ca="1" si="663"/>
        <v>-1.4737249373033931E-3</v>
      </c>
      <c r="BV416" s="240">
        <f t="shared" ca="1" si="664"/>
        <v>1.8601784395871862E-3</v>
      </c>
      <c r="BW416" s="240">
        <f t="shared" ca="1" si="665"/>
        <v>2.2888597433566409E-3</v>
      </c>
      <c r="BX416" s="240">
        <f t="shared" ca="1" si="666"/>
        <v>-8.5719442295803592E-4</v>
      </c>
      <c r="BY416" s="240">
        <f t="shared" ca="1" si="667"/>
        <v>-2.6644844656079571E-3</v>
      </c>
      <c r="BZ416" s="240">
        <f t="shared" ca="1" si="668"/>
        <v>-3.1038927862880091E-4</v>
      </c>
      <c r="CA416" s="240">
        <f t="shared" ca="1" si="669"/>
        <v>2.5284711138500245E-3</v>
      </c>
      <c r="CB416" s="240">
        <f t="shared" ca="1" si="670"/>
        <v>1.4183715921195262E-3</v>
      </c>
      <c r="CC416" s="240">
        <f t="shared" ca="1" si="671"/>
        <v>-1.9069371641766994E-3</v>
      </c>
      <c r="CD416" s="240">
        <f t="shared" ca="1" si="672"/>
        <v>-2.2539961872642053E-3</v>
      </c>
      <c r="CE416" s="240">
        <f t="shared" ca="1" si="673"/>
        <v>9.192304442998114E-4</v>
      </c>
      <c r="CF416" s="240">
        <f t="shared" ca="1" si="674"/>
        <v>2.6568052479362838E-3</v>
      </c>
      <c r="CG416" s="240">
        <f t="shared" ca="1" si="675"/>
        <v>2.449882050564291E-4</v>
      </c>
      <c r="CH416" s="240">
        <f t="shared" ca="1" si="676"/>
        <v>-2.5494508088329455E-3</v>
      </c>
      <c r="CI416" s="240">
        <f t="shared" ca="1" si="677"/>
        <v>-1.3621638729248964E-3</v>
      </c>
      <c r="CJ416" s="240">
        <f t="shared" ca="1" si="678"/>
        <v>1.9525472211234858E-3</v>
      </c>
      <c r="CK416" s="240">
        <f t="shared" ca="1" si="679"/>
        <v>2.2177749081509083E-3</v>
      </c>
      <c r="CL416" s="240">
        <f t="shared" ca="1" si="680"/>
        <v>-9.8071275559418088E-4</v>
      </c>
      <c r="CM416" s="240">
        <f t="shared" ca="1" si="681"/>
        <v>-2.6475256701276009E-3</v>
      </c>
      <c r="CN416" s="240">
        <f t="shared" ca="1" si="682"/>
        <v>-1.7943955975003028E-4</v>
      </c>
      <c r="CO416" s="240">
        <f t="shared" ca="1" si="683"/>
        <v>2.5688948099787325E-3</v>
      </c>
      <c r="CP416" s="240">
        <f t="shared" ca="1" si="684"/>
        <v>1.3051356371478044E-3</v>
      </c>
      <c r="CQ416" s="240">
        <f t="shared" ca="1" si="685"/>
        <v>-1.996981136634711E-3</v>
      </c>
      <c r="CR416" s="240">
        <f t="shared" ca="1" si="686"/>
        <v>-2.1802177243608867E-3</v>
      </c>
      <c r="CS416" s="240">
        <f t="shared" ca="1" si="687"/>
        <v>1.0416043221957926E-3</v>
      </c>
      <c r="CT416" s="240">
        <f t="shared" ca="1" si="688"/>
        <v>2.6366513218525952E-3</v>
      </c>
      <c r="CU416" s="240">
        <f t="shared" ca="1" si="689"/>
        <v>1.1378282676251551E-4</v>
      </c>
      <c r="CV416" s="240">
        <f t="shared" ca="1" si="690"/>
        <v>-2.5867914049481516E-3</v>
      </c>
      <c r="CW416" s="240">
        <f t="shared" ca="1" si="691"/>
        <v>-1.2473212364650598E-3</v>
      </c>
      <c r="CX416" s="240">
        <f t="shared" ca="1" si="692"/>
        <v>2.0402121453811867E-3</v>
      </c>
      <c r="CY416" s="240">
        <f t="shared" ca="1" si="693"/>
        <v>2.1413472589373018E-3</v>
      </c>
      <c r="CZ416" s="240">
        <f t="shared" ca="1" si="694"/>
        <v>-1.1018684653018426E-3</v>
      </c>
      <c r="DA416" s="240">
        <f t="shared" ca="1" si="695"/>
        <v>-2.624188753412048E-3</v>
      </c>
      <c r="DB416" s="240">
        <f t="shared" ca="1" si="696"/>
        <v>-4.8057555254734773E-5</v>
      </c>
      <c r="DC416" s="240">
        <f t="shared" ca="1" si="697"/>
        <v>2.6031298135015916E-3</v>
      </c>
      <c r="DD416" s="240">
        <f t="shared" ca="1" si="698"/>
        <v>1.1887554961097797E-3</v>
      </c>
      <c r="DE416" s="240">
        <f t="shared" ca="1" si="699"/>
        <v>-2.0822142066196812E-3</v>
      </c>
      <c r="DF416" s="240">
        <f t="shared" ca="1" si="700"/>
        <v>-2.1011869259950403E-3</v>
      </c>
      <c r="DG416" s="240">
        <f t="shared" ca="1" si="701"/>
        <v>1.161468884045841E-3</v>
      </c>
      <c r="DH416" s="240">
        <f t="shared" ca="1" si="702"/>
        <v>2.6101454717911746E-3</v>
      </c>
      <c r="DI416" s="240">
        <f t="shared" ca="1" si="703"/>
        <v>-1.7696664327267501E-5</v>
      </c>
      <c r="DJ416" s="240">
        <f t="shared" ca="1" si="704"/>
        <v>-2.6179001939926798E-3</v>
      </c>
      <c r="DK416" s="240">
        <f t="shared" ca="1" si="705"/>
        <v>-1.1294736938941422E-3</v>
      </c>
      <c r="DL416" s="240">
        <f t="shared" ca="1" si="706"/>
        <v>2.1229620198791599E-3</v>
      </c>
      <c r="DM416" s="240">
        <f t="shared" ca="1" si="707"/>
        <v>2.0597609166170473E-3</v>
      </c>
      <c r="DN416" s="240">
        <f t="shared" ca="1" si="708"/>
        <v>-1.220369677364278E-3</v>
      </c>
      <c r="DO416" s="240">
        <f t="shared" ca="1" si="709"/>
        <v>-2.594529936137738E-3</v>
      </c>
      <c r="DP416" s="240">
        <f t="shared" ca="1" si="710"/>
        <v>8.3440224100476078E-5</v>
      </c>
      <c r="DQ416" s="240">
        <f t="shared" ca="1" si="711"/>
        <v>2.6310936492964839E-3</v>
      </c>
      <c r="DR416" s="240">
        <f t="shared" ca="1" si="712"/>
        <v>1.0695115389589757E-3</v>
      </c>
      <c r="DS416" s="240">
        <f t="shared" ca="1" si="713"/>
        <v>-2.1624310402004803E-3</v>
      </c>
      <c r="DT416" s="240">
        <f t="shared" ca="1" si="714"/>
        <v>-2.0170941842822566E-3</v>
      </c>
      <c r="DU416" s="240">
        <f t="shared" ca="1" si="715"/>
        <v>1.2785353656215642E-3</v>
      </c>
      <c r="DV416" s="240">
        <f t="shared" ca="1" si="716"/>
        <v>2.5773515526664754E-3</v>
      </c>
      <c r="DW416" s="240">
        <f t="shared" ca="1" si="717"/>
        <v>-1.4913352260264139E-4</v>
      </c>
      <c r="DX416" s="240">
        <f t="shared" ca="1" si="718"/>
        <v>-2.6427022321688946E-3</v>
      </c>
      <c r="DY416" s="240">
        <f t="shared" ca="1" si="719"/>
        <v>-1.0089051502644225E-3</v>
      </c>
      <c r="DZ416" s="240">
        <f t="shared" ca="1" si="720"/>
        <v>2.2005974929217333E-3</v>
      </c>
      <c r="EA416" s="240">
        <f t="shared" ca="1" si="721"/>
        <v>1.9732124298349144E-3</v>
      </c>
      <c r="EB416" s="240">
        <f t="shared" ca="1" si="722"/>
        <v>-1.3359309119821837E-3</v>
      </c>
      <c r="EC416" s="240">
        <f t="shared" ca="1" si="723"/>
        <v>-2.5586206689932897E-3</v>
      </c>
      <c r="ED416" s="240">
        <f t="shared" ca="1" si="724"/>
        <v>2.1473698864732846E-4</v>
      </c>
      <c r="EE416" s="240">
        <f t="shared" ca="1" si="725"/>
        <v>2.6527189500336465E-3</v>
      </c>
      <c r="EF416" s="240">
        <f t="shared" ca="1" si="726"/>
        <v>9.4769103483267317E-4</v>
      </c>
      <c r="EG416" s="240">
        <f t="shared" ca="1" si="727"/>
        <v>-2.23743838799889E-3</v>
      </c>
      <c r="EH416" s="240">
        <f t="shared" ca="1" si="728"/>
        <v>-1.9281420860029533E-3</v>
      </c>
      <c r="EI416" s="240">
        <f t="shared" ca="1" si="729"/>
        <v>1.3925217435150983E-3</v>
      </c>
      <c r="EJ416" s="240">
        <f t="shared" ca="1" si="730"/>
        <v>2.5383485679020693E-3</v>
      </c>
      <c r="EK416" s="240">
        <f t="shared" ca="1" si="731"/>
        <v>-2.8021110515958746E-4</v>
      </c>
      <c r="EL416" s="240">
        <f t="shared" ca="1" si="732"/>
        <v>-2.6611377691944378E-3</v>
      </c>
      <c r="EM416" s="240">
        <f t="shared" ca="1" si="733"/>
        <v>-8.8590606575799009E-4</v>
      </c>
      <c r="EN416" s="240">
        <f t="shared" ca="1" si="734"/>
        <v>2.2729315338542834E-3</v>
      </c>
      <c r="EO416" s="240">
        <f t="shared" ca="1" si="735"/>
        <v>1.8819103014762596E-3</v>
      </c>
      <c r="EP416" s="240">
        <f t="shared" ca="1" si="736"/>
        <v>-1.4482737720193967E-3</v>
      </c>
      <c r="EQ416" s="240">
        <f t="shared" ca="1" si="737"/>
        <v>-2.5165474605485095E-3</v>
      </c>
      <c r="ER416" s="240">
        <f t="shared" ca="1" si="738"/>
        <v>3.4551643297979072E-4</v>
      </c>
      <c r="ES416" s="240">
        <f t="shared" ca="1" si="739"/>
        <v>2.6679536184694261E-3</v>
      </c>
      <c r="ET416" s="240">
        <f t="shared" ca="1" si="740"/>
        <v>8.2358745999552786E-4</v>
      </c>
      <c r="EU416" s="240">
        <f t="shared" ca="1" si="741"/>
        <v>-2.3070555507441089E-3</v>
      </c>
      <c r="EV416" s="240">
        <f t="shared" ca="1" si="742"/>
        <v>-1.8345449245531689E-3</v>
      </c>
      <c r="EW416" s="240">
        <f t="shared" ca="1" si="743"/>
        <v>1.5031534145579391E-3</v>
      </c>
      <c r="EX416" s="240">
        <f t="shared" ca="1" si="744"/>
        <v>2.4932304791045116E-3</v>
      </c>
      <c r="EY416" s="240">
        <f t="shared" ca="1" si="745"/>
        <v>-4.1061363462053407E-4</v>
      </c>
      <c r="EZ416" s="240">
        <f t="shared" ca="1" si="746"/>
        <v>-2.6731623922458527E-3</v>
      </c>
      <c r="FA416" s="240">
        <f t="shared" ca="1" si="747"/>
        <v>-7.607727559430105E-4</v>
      </c>
      <c r="FB416" s="240">
        <f t="shared" ca="1" si="748"/>
        <v>2.3397898836364905E-3</v>
      </c>
      <c r="FC416" s="240">
        <f t="shared" ca="1" si="749"/>
        <v>1.7860744863655255E-3</v>
      </c>
      <c r="FD416" s="240">
        <f t="shared" ca="1" si="750"/>
        <v>-1.5571276136860149E-3</v>
      </c>
      <c r="FE416" s="240">
        <f t="shared" ca="1" si="751"/>
        <v>-2.468411668847766E-3</v>
      </c>
      <c r="FF416" s="240">
        <f t="shared" ca="1" si="752"/>
        <v>4.7546349796153949E-4</v>
      </c>
      <c r="FG416" s="240">
        <f t="shared" ca="1" si="753"/>
        <v>2.6767609529531758E-3</v>
      </c>
      <c r="FH416" s="240">
        <f t="shared" ca="1" si="754"/>
        <v>6.9749979082951176E-4</v>
      </c>
      <c r="FI416" s="240">
        <f t="shared" ca="1" si="755"/>
        <v>-2.3711148145933851E-3</v>
      </c>
      <c r="FJ416" s="240">
        <f t="shared" ca="1" si="756"/>
        <v>-1.7365281836929792E-3</v>
      </c>
      <c r="FK416" s="240">
        <f t="shared" ca="1" si="757"/>
        <v>1.6101638573644205E-3</v>
      </c>
      <c r="FL416" s="240">
        <f t="shared" ca="1" si="758"/>
        <v>2.4421059797015941E-3</v>
      </c>
      <c r="FM416" s="240">
        <f t="shared" ca="1" si="759"/>
        <v>-5.4002695987017324E-4</v>
      </c>
      <c r="FN416" s="240">
        <f t="shared" ca="1" si="760"/>
        <v>-2.6787471329529759E-3</v>
      </c>
      <c r="FO416" s="240">
        <f t="shared" ca="1" si="761"/>
        <v>-6.3380667792314091E-4</v>
      </c>
      <c r="FP416" s="240">
        <f t="shared" ca="1" si="762"/>
        <v>2.4010114746476274E-3</v>
      </c>
      <c r="FQ416" s="240">
        <f t="shared" ca="1" si="763"/>
        <v>1.6859358613754891E-3</v>
      </c>
      <c r="FR416" s="240">
        <f t="shared" ca="1" si="764"/>
        <v>-1.6622301985429935E-3</v>
      </c>
      <c r="FS416" s="240">
        <f t="shared" ca="1" si="765"/>
        <v>-2.4143292572294428E-3</v>
      </c>
      <c r="FT416" s="240">
        <f t="shared" ca="1" si="766"/>
        <v>6.042651297310152E-4</v>
      </c>
      <c r="FU416" s="240">
        <f t="shared" ca="1" si="767"/>
        <v>2.6791197358446935E-3</v>
      </c>
      <c r="FV416" s="240">
        <f t="shared" ca="1" si="768"/>
        <v>5.6973178357362132E-4</v>
      </c>
      <c r="FW416" s="240">
        <f t="shared" ca="1" si="769"/>
        <v>-2.429461855169178E-3</v>
      </c>
      <c r="FX416" s="240">
        <f t="shared" ca="1" si="770"/>
        <v>-1.6343279943363683E-3</v>
      </c>
      <c r="FY416" s="240">
        <f t="shared" ca="1" si="771"/>
        <v>1.7132952744048147E-3</v>
      </c>
      <c r="FZ416" s="240">
        <f t="shared" ca="1" si="772"/>
        <v>2.3850982330903552E-3</v>
      </c>
      <c r="GA416" s="240">
        <f t="shared" ca="1" si="773"/>
        <v>-6.6813931287271005E-4</v>
      </c>
      <c r="GB416" s="240">
        <f t="shared" ca="1" si="774"/>
        <v>-2.677878537186278E-3</v>
      </c>
      <c r="GC416" s="240">
        <f t="shared" ca="1" si="775"/>
        <v>-5.0531370410124635E-4</v>
      </c>
      <c r="GD416" s="240">
        <f t="shared" ca="1" si="776"/>
        <v>2.4564488187125721E-3</v>
      </c>
      <c r="GE416" s="240">
        <f t="shared" ca="1" si="777"/>
        <v>1.5817356692248588E-3</v>
      </c>
      <c r="GF416" s="240">
        <f t="shared" ca="1" si="778"/>
        <v>-1.7633283252575123E-3</v>
      </c>
      <c r="GG416" s="240">
        <f t="shared" ca="1" si="779"/>
        <v>-2.3544305149601867E-3</v>
      </c>
      <c r="GH416" s="240">
        <f t="shared" ca="1" si="780"/>
        <v>7.3161103387559456E-4</v>
      </c>
      <c r="GI416" s="240">
        <f t="shared" ca="1" si="781"/>
        <v>2.6750242846293876E-3</v>
      </c>
      <c r="GJ416" s="240">
        <f t="shared" ca="1" si="782"/>
        <v>4.4059124254849198E-4</v>
      </c>
      <c r="GK416" s="240">
        <f t="shared" ca="1" si="783"/>
        <v>-2.4819561093401428E-3</v>
      </c>
      <c r="GL416" s="240">
        <f t="shared" ca="1" si="784"/>
        <v>-1.5281905656911762E-3</v>
      </c>
      <c r="GM416" s="240">
        <f t="shared" ca="1" si="785"/>
        <v>1.8122992130622255E-3</v>
      </c>
      <c r="GN416" s="240">
        <f t="shared" ca="1" si="786"/>
        <v>2.3223445759256705E-3</v>
      </c>
      <c r="GO416" s="240">
        <f t="shared" ca="1" si="787"/>
        <v>-7.9464205974844461E-4</v>
      </c>
      <c r="GP416" s="240">
        <f t="shared" ca="1" si="788"/>
        <v>-2.6705586974690356E-3</v>
      </c>
      <c r="GQ416" s="240">
        <f t="shared" ca="1" si="789"/>
        <v>-3.7560338530584351E-4</v>
      </c>
      <c r="GR416" s="240">
        <f t="shared" ca="1" si="790"/>
        <v>2.5059683624137339E-3</v>
      </c>
      <c r="GS416" s="240">
        <f t="shared" ca="1" si="791"/>
        <v>1.4737249373033845E-3</v>
      </c>
      <c r="GT416" s="240">
        <f t="shared" ca="1" si="792"/>
        <v>-1.8601784395872211E-3</v>
      </c>
      <c r="GU416" s="240">
        <f t="shared" ca="1" si="793"/>
        <v>-2.2888597433565953E-3</v>
      </c>
      <c r="GV416" s="240">
        <f t="shared" ca="1" si="794"/>
        <v>8.5719442295800979E-4</v>
      </c>
      <c r="GW416" s="240">
        <f t="shared" ca="1" si="795"/>
        <v>2.6644844656079562E-3</v>
      </c>
      <c r="GX416" s="240">
        <f t="shared" ca="1" si="796"/>
        <v>3.1038927862875256E-4</v>
      </c>
      <c r="GY416" s="240">
        <f t="shared" ca="1" si="797"/>
        <v>-2.5284711138500527E-3</v>
      </c>
      <c r="GZ416" s="240">
        <f t="shared" ca="1" si="798"/>
        <v>-1.4183715921195494E-3</v>
      </c>
      <c r="HA416" s="240">
        <f t="shared" ca="1" si="799"/>
        <v>1.9069371641767068E-3</v>
      </c>
      <c r="HB416" s="240">
        <f t="shared" ca="1" si="800"/>
        <v>2.2539961872641789E-3</v>
      </c>
      <c r="HC416" s="240">
        <f t="shared" ca="1" si="801"/>
        <v>-9.1923044429989293E-4</v>
      </c>
      <c r="HD416" s="240">
        <f t="shared" ca="1" si="802"/>
        <v>-2.6568052479362878E-3</v>
      </c>
      <c r="HE416" s="240">
        <f t="shared" ca="1" si="803"/>
        <v>-2.4498820505641864E-4</v>
      </c>
      <c r="HF416" s="240">
        <f t="shared" ca="1" si="804"/>
        <v>2.5494508088329607E-3</v>
      </c>
      <c r="HG416" s="240">
        <f t="shared" ca="1" si="805"/>
        <v>1.3621638729248216E-3</v>
      </c>
      <c r="HH416" s="240">
        <f t="shared" ca="1" si="806"/>
        <v>-1.952547221123467E-3</v>
      </c>
      <c r="HI416" s="240">
        <f t="shared" ca="1" si="807"/>
        <v>-2.2177749081509026E-3</v>
      </c>
      <c r="HJ416" s="240">
        <f t="shared" ca="1" si="808"/>
        <v>9.807127555942262E-4</v>
      </c>
      <c r="HK416" s="240">
        <f t="shared" ca="1" si="809"/>
        <v>2.6475256701275879E-3</v>
      </c>
      <c r="HL416" s="240">
        <f t="shared" ca="1" si="810"/>
        <v>1.7943955975005784E-4</v>
      </c>
      <c r="HM416" s="240">
        <f t="shared" ca="1" si="811"/>
        <v>-2.5688948099787351E-3</v>
      </c>
      <c r="HN416" s="240">
        <f t="shared" ca="1" si="812"/>
        <v>-1.3051356371477619E-3</v>
      </c>
      <c r="HO416" s="240">
        <f t="shared" ca="1" si="813"/>
        <v>1.9969811366347687E-3</v>
      </c>
      <c r="HP416" s="240">
        <f t="shared" ca="1" si="814"/>
        <v>2.1802177243609028E-3</v>
      </c>
      <c r="HQ416" s="240">
        <f t="shared" ca="1" si="815"/>
        <v>-1.0416043221958022E-3</v>
      </c>
      <c r="HR416" s="240">
        <f t="shared" ca="1" si="816"/>
        <v>-2.6366513218525865E-3</v>
      </c>
      <c r="HS416" s="240">
        <f t="shared" ca="1" si="817"/>
        <v>-1.1378282676242893E-4</v>
      </c>
      <c r="HT416" s="240">
        <f t="shared" ca="1" si="818"/>
        <v>2.5867914049481446E-3</v>
      </c>
      <c r="HU416" s="240">
        <f t="shared" ca="1" si="819"/>
        <v>1.2473212364650505E-3</v>
      </c>
      <c r="HV416" s="240">
        <f t="shared" ca="1" si="820"/>
        <v>-2.0402121453811932E-3</v>
      </c>
      <c r="HW416" s="240">
        <f t="shared" ca="1" si="821"/>
        <v>-2.1413472589372493E-3</v>
      </c>
      <c r="HX416" s="240">
        <f t="shared" ca="1" si="822"/>
        <v>1.1018684653017828E-3</v>
      </c>
      <c r="HY416" s="240">
        <f t="shared" ca="1" si="823"/>
        <v>2.6241887534120454E-3</v>
      </c>
      <c r="HZ416" s="240">
        <f t="shared" ca="1" si="824"/>
        <v>4.8057555254724284E-5</v>
      </c>
      <c r="IA416" s="240">
        <f t="shared" ca="1" si="825"/>
        <v>-2.6031298135016125E-3</v>
      </c>
      <c r="IB416" s="240">
        <f t="shared" ca="1" si="826"/>
        <v>-1.1887554961098384E-3</v>
      </c>
      <c r="IC416" s="240">
        <f t="shared" ca="1" si="827"/>
        <v>2.0822142066196877E-3</v>
      </c>
      <c r="ID416" s="240">
        <f t="shared" ca="1" si="828"/>
        <v>2.1011869259950338E-3</v>
      </c>
      <c r="IE416" s="240">
        <f t="shared" ca="1" si="829"/>
        <v>1.2283944828633201E-3</v>
      </c>
      <c r="IF416" s="240">
        <f t="shared" ca="1" si="830"/>
        <v>-2.6101454717911894E-3</v>
      </c>
      <c r="IG416" s="240">
        <f t="shared" ca="1" si="831"/>
        <v>1.769666432727799E-5</v>
      </c>
      <c r="IH416" s="240">
        <f t="shared" ca="1" si="832"/>
        <v>2.617900193992682E-3</v>
      </c>
      <c r="II416" s="240">
        <f t="shared" ca="1" si="833"/>
        <v>1.1294736938940635E-3</v>
      </c>
      <c r="IJ416" s="240">
        <f t="shared" ca="1" si="834"/>
        <v>-2.1229620198791196E-3</v>
      </c>
      <c r="IK416" s="240">
        <f t="shared" ca="1" si="835"/>
        <v>-2.0597609166170404E-3</v>
      </c>
      <c r="IL416" s="240">
        <f t="shared" ca="1" si="836"/>
        <v>1.2203696773642871E-3</v>
      </c>
      <c r="IM416" s="240">
        <f t="shared" ca="1" si="837"/>
        <v>2.5945299361377159E-3</v>
      </c>
      <c r="IN416" s="240">
        <f t="shared" ca="1" si="838"/>
        <v>-8.3440224100410457E-5</v>
      </c>
      <c r="IO416" s="240">
        <f t="shared" ca="1" si="839"/>
        <v>-2.6310936492964861E-3</v>
      </c>
      <c r="IP416" s="240">
        <f t="shared" ca="1" si="840"/>
        <v>-1.069511538958966E-3</v>
      </c>
      <c r="IQ416" s="240">
        <f t="shared" ca="1" si="841"/>
        <v>2.1624310402005311E-3</v>
      </c>
      <c r="IR416" s="240">
        <f t="shared" ca="1" si="842"/>
        <v>2.0170941842823E-3</v>
      </c>
      <c r="IS416" s="240">
        <f t="shared" ca="1" si="843"/>
        <v>-1.2785353656215735E-3</v>
      </c>
      <c r="IT416" s="240">
        <f t="shared" ca="1" si="844"/>
        <v>-2.5773515526664723E-3</v>
      </c>
      <c r="IU416" s="240">
        <f t="shared" ca="1" si="845"/>
        <v>1.4913352260272788E-4</v>
      </c>
      <c r="IV416" s="240">
        <f t="shared" ca="1" si="846"/>
        <v>2.6427022321688838E-3</v>
      </c>
      <c r="IW416" s="240">
        <f t="shared" ca="1" si="847"/>
        <v>1.0089051502644127E-3</v>
      </c>
      <c r="IX416" s="240">
        <f t="shared" ca="1" si="848"/>
        <v>-2.2005974929217393E-3</v>
      </c>
      <c r="IY416" s="240">
        <f t="shared" ca="1" si="849"/>
        <v>-1.9732124298348563E-3</v>
      </c>
      <c r="IZ416" s="240">
        <f t="shared" ca="1" si="850"/>
        <v>1.3359309119821269E-3</v>
      </c>
      <c r="JA416" s="240">
        <f t="shared" ca="1" si="851"/>
        <v>2.5586206689932863E-3</v>
      </c>
      <c r="JB416" s="240">
        <f t="shared" ca="1" si="852"/>
        <v>-2.1473698864733892E-4</v>
      </c>
    </row>
    <row r="417" spans="2:262">
      <c r="B417" s="248">
        <v>56</v>
      </c>
      <c r="C417" s="247">
        <f t="shared" si="853"/>
        <v>1.0937500000000005E-3</v>
      </c>
      <c r="D417" s="244">
        <f t="shared" ca="1" si="597"/>
        <v>80.1119038440861</v>
      </c>
      <c r="E417" s="243">
        <f ca="1">BJ361</f>
        <v>0.11190384408609517</v>
      </c>
      <c r="F417" s="242">
        <v>56</v>
      </c>
      <c r="G417" s="240">
        <f t="shared" ca="1" si="854"/>
        <v>-8.5767368241403022E-4</v>
      </c>
      <c r="H417" s="240">
        <f t="shared" ca="1" si="598"/>
        <v>-2.7367994651259663E-4</v>
      </c>
      <c r="I417" s="240">
        <f t="shared" ca="1" si="599"/>
        <v>7.508890646250317E-4</v>
      </c>
      <c r="J417" s="240">
        <f t="shared" ca="1" si="600"/>
        <v>5.6666232534477033E-4</v>
      </c>
      <c r="K417" s="240">
        <f t="shared" ca="1" si="601"/>
        <v>-5.2978839357319292E-4</v>
      </c>
      <c r="L417" s="240">
        <f t="shared" ca="1" si="602"/>
        <v>-7.7337550194997331E-4</v>
      </c>
      <c r="M417" s="240">
        <f t="shared" ca="1" si="603"/>
        <v>2.2803224214358212E-4</v>
      </c>
      <c r="N417" s="240">
        <f t="shared" ca="1" si="604"/>
        <v>8.6234926904967598E-4</v>
      </c>
      <c r="O417" s="240">
        <f t="shared" ca="1" si="605"/>
        <v>1.0843975103496509E-4</v>
      </c>
      <c r="P417" s="240">
        <f t="shared" ca="1" si="606"/>
        <v>-8.200381771521554E-4</v>
      </c>
      <c r="Q417" s="240">
        <f t="shared" ca="1" si="607"/>
        <v>-4.2840277512723126E-4</v>
      </c>
      <c r="R417" s="240">
        <f t="shared" ca="1" si="608"/>
        <v>6.5288370644780687E-4</v>
      </c>
      <c r="S417" s="240">
        <f t="shared" ca="1" si="609"/>
        <v>6.8314536018720343E-4</v>
      </c>
      <c r="T417" s="240">
        <f t="shared" ca="1" si="610"/>
        <v>-3.8633360984231433E-4</v>
      </c>
      <c r="U417" s="241">
        <f t="shared" ca="1" si="611"/>
        <v>-8.3388525688678434E-4</v>
      </c>
      <c r="V417" s="240">
        <f t="shared" ca="1" si="612"/>
        <v>6.0967723261226064E-5</v>
      </c>
      <c r="W417" s="240">
        <f t="shared" ca="1" si="613"/>
        <v>8.5767368241403E-4</v>
      </c>
      <c r="X417" s="240">
        <f t="shared" ca="1" si="614"/>
        <v>2.7367994651259625E-4</v>
      </c>
      <c r="Y417" s="240">
        <f t="shared" ca="1" si="615"/>
        <v>-7.5088906462503148E-4</v>
      </c>
      <c r="Z417" s="240">
        <f t="shared" ca="1" si="616"/>
        <v>-5.6666232534477142E-4</v>
      </c>
      <c r="AA417" s="240">
        <f t="shared" ca="1" si="617"/>
        <v>5.2978839357319357E-4</v>
      </c>
      <c r="AB417" s="240">
        <f t="shared" ca="1" si="618"/>
        <v>7.7337550194997353E-4</v>
      </c>
      <c r="AC417" s="240">
        <f t="shared" ca="1" si="619"/>
        <v>-2.2803224214358145E-4</v>
      </c>
      <c r="AD417" s="240">
        <f t="shared" ca="1" si="620"/>
        <v>-8.6234926904967598E-4</v>
      </c>
      <c r="AE417" s="240">
        <f t="shared" ca="1" si="621"/>
        <v>-1.0843975103496886E-4</v>
      </c>
      <c r="AF417" s="240">
        <f t="shared" ca="1" si="622"/>
        <v>8.2003817715215518E-4</v>
      </c>
      <c r="AG417" s="240">
        <f t="shared" ca="1" si="623"/>
        <v>4.2840277512723061E-4</v>
      </c>
      <c r="AH417" s="240">
        <f t="shared" ca="1" si="624"/>
        <v>-6.5288370644780438E-4</v>
      </c>
      <c r="AI417" s="240">
        <f t="shared" ca="1" si="625"/>
        <v>-6.8314536018720387E-4</v>
      </c>
      <c r="AJ417" s="240">
        <f t="shared" ca="1" si="626"/>
        <v>3.8633360984231645E-4</v>
      </c>
      <c r="AK417" s="240">
        <f t="shared" ca="1" si="627"/>
        <v>8.338852568867852E-4</v>
      </c>
      <c r="AL417" s="240">
        <f t="shared" ca="1" si="628"/>
        <v>-6.0967723261225325E-5</v>
      </c>
      <c r="AM417" s="240">
        <f t="shared" ca="1" si="629"/>
        <v>-8.5767368241403033E-4</v>
      </c>
      <c r="AN417" s="240">
        <f t="shared" ca="1" si="630"/>
        <v>-2.7367994651259989E-4</v>
      </c>
      <c r="AO417" s="240">
        <f t="shared" ca="1" si="631"/>
        <v>7.5088906462503105E-4</v>
      </c>
      <c r="AP417" s="240">
        <f t="shared" ca="1" si="632"/>
        <v>5.6666232534476968E-4</v>
      </c>
      <c r="AQ417" s="240">
        <f t="shared" ca="1" si="633"/>
        <v>-5.2978839357319053E-4</v>
      </c>
      <c r="AR417" s="240">
        <f t="shared" ca="1" si="634"/>
        <v>-7.7337550194997396E-4</v>
      </c>
      <c r="AS417" s="240">
        <f t="shared" ca="1" si="635"/>
        <v>2.2803224214358367E-4</v>
      </c>
      <c r="AT417" s="240">
        <f t="shared" ca="1" si="636"/>
        <v>8.6234926904967619E-4</v>
      </c>
      <c r="AU417" s="240">
        <f t="shared" ca="1" si="637"/>
        <v>1.0843975103496655E-4</v>
      </c>
      <c r="AV417" s="240">
        <f t="shared" ca="1" si="638"/>
        <v>-8.2003817715215594E-4</v>
      </c>
      <c r="AW417" s="240">
        <f t="shared" ca="1" si="639"/>
        <v>-4.2840277512723392E-4</v>
      </c>
      <c r="AX417" s="240">
        <f t="shared" ca="1" si="640"/>
        <v>6.528837064478059E-4</v>
      </c>
      <c r="AY417" s="240">
        <f t="shared" ca="1" si="641"/>
        <v>6.8314536018720246E-4</v>
      </c>
      <c r="AZ417" s="240">
        <f t="shared" ca="1" si="642"/>
        <v>-3.8633360984231308E-4</v>
      </c>
      <c r="BA417" s="240">
        <f t="shared" ca="1" si="643"/>
        <v>-8.3388525688678466E-4</v>
      </c>
      <c r="BB417" s="240">
        <f t="shared" ca="1" si="644"/>
        <v>6.096772326122765E-5</v>
      </c>
      <c r="BC417" s="240">
        <f t="shared" ca="1" si="645"/>
        <v>8.5767368241403054E-4</v>
      </c>
      <c r="BD417" s="240">
        <f t="shared" ca="1" si="646"/>
        <v>2.7367994651260352E-4</v>
      </c>
      <c r="BE417" s="240">
        <f t="shared" ca="1" si="647"/>
        <v>-7.508890646250292E-4</v>
      </c>
      <c r="BF417" s="240">
        <f t="shared" ca="1" si="648"/>
        <v>-5.666623253447725E-4</v>
      </c>
      <c r="BG417" s="240">
        <f t="shared" ca="1" si="649"/>
        <v>5.2978839357319238E-4</v>
      </c>
      <c r="BH417" s="240">
        <f t="shared" ca="1" si="650"/>
        <v>7.7337550194997288E-4</v>
      </c>
      <c r="BI417" s="240">
        <f t="shared" ca="1" si="651"/>
        <v>-2.2803224214358592E-4</v>
      </c>
      <c r="BJ417" s="240">
        <f t="shared" ca="1" si="652"/>
        <v>-8.6234926904967652E-4</v>
      </c>
      <c r="BK417" s="240">
        <f t="shared" ca="1" si="653"/>
        <v>-1.0843975103497034E-4</v>
      </c>
      <c r="BL417" s="240">
        <f t="shared" ca="1" si="654"/>
        <v>8.2003817715215475E-4</v>
      </c>
      <c r="BM417" s="240">
        <f t="shared" ca="1" si="655"/>
        <v>4.2840277512723186E-4</v>
      </c>
      <c r="BN417" s="240">
        <f t="shared" ca="1" si="656"/>
        <v>-6.5288370644780741E-4</v>
      </c>
      <c r="BO417" s="240">
        <f t="shared" ca="1" si="657"/>
        <v>-6.8314536018720105E-4</v>
      </c>
      <c r="BP417" s="240">
        <f t="shared" ca="1" si="658"/>
        <v>3.8633360984230962E-4</v>
      </c>
      <c r="BQ417" s="240">
        <f t="shared" ca="1" si="659"/>
        <v>8.3388525688678564E-4</v>
      </c>
      <c r="BR417" s="240">
        <f t="shared" ca="1" si="660"/>
        <v>-6.0967723261223841E-5</v>
      </c>
      <c r="BS417" s="240">
        <f t="shared" ca="1" si="661"/>
        <v>-8.5767368241403E-4</v>
      </c>
      <c r="BT417" s="240">
        <f t="shared" ca="1" si="662"/>
        <v>-2.7367994651259544E-4</v>
      </c>
      <c r="BU417" s="240">
        <f t="shared" ca="1" si="663"/>
        <v>7.5088906462502725E-4</v>
      </c>
      <c r="BV417" s="240">
        <f t="shared" ca="1" si="664"/>
        <v>5.6666232534477543E-4</v>
      </c>
      <c r="BW417" s="240">
        <f t="shared" ca="1" si="665"/>
        <v>-5.2978839357318934E-4</v>
      </c>
      <c r="BX417" s="240">
        <f t="shared" ca="1" si="666"/>
        <v>-7.7337550194997461E-4</v>
      </c>
      <c r="BY417" s="240">
        <f t="shared" ca="1" si="667"/>
        <v>2.2803224214358223E-4</v>
      </c>
      <c r="BZ417" s="240">
        <f t="shared" ca="1" si="668"/>
        <v>8.6234926904967587E-4</v>
      </c>
      <c r="CA417" s="240">
        <f t="shared" ca="1" si="669"/>
        <v>1.0843975103497413E-4</v>
      </c>
      <c r="CB417" s="240">
        <f t="shared" ca="1" si="670"/>
        <v>-8.2003817715215355E-4</v>
      </c>
      <c r="CC417" s="240">
        <f t="shared" ca="1" si="671"/>
        <v>-4.2840277512723522E-4</v>
      </c>
      <c r="CD417" s="240">
        <f t="shared" ca="1" si="672"/>
        <v>6.5288370644780481E-4</v>
      </c>
      <c r="CE417" s="240">
        <f t="shared" ca="1" si="673"/>
        <v>6.8314536018720343E-4</v>
      </c>
      <c r="CF417" s="240">
        <f t="shared" ca="1" si="674"/>
        <v>-3.863336098423172E-4</v>
      </c>
      <c r="CG417" s="240">
        <f t="shared" ca="1" si="675"/>
        <v>-8.3388525688678672E-4</v>
      </c>
      <c r="CH417" s="240">
        <f t="shared" ca="1" si="676"/>
        <v>6.096772326122004E-5</v>
      </c>
      <c r="CI417" s="240">
        <f t="shared" ca="1" si="677"/>
        <v>8.5767368241402968E-4</v>
      </c>
      <c r="CJ417" s="240">
        <f t="shared" ca="1" si="678"/>
        <v>2.7367994651259907E-4</v>
      </c>
      <c r="CK417" s="240">
        <f t="shared" ca="1" si="679"/>
        <v>-7.5088906462503148E-4</v>
      </c>
      <c r="CL417" s="240">
        <f t="shared" ca="1" si="680"/>
        <v>-5.6666232534476903E-4</v>
      </c>
      <c r="CM417" s="240">
        <f t="shared" ca="1" si="681"/>
        <v>5.2978839357318641E-4</v>
      </c>
      <c r="CN417" s="240">
        <f t="shared" ca="1" si="682"/>
        <v>7.7337550194997624E-4</v>
      </c>
      <c r="CO417" s="240">
        <f t="shared" ca="1" si="683"/>
        <v>-2.2803224214357855E-4</v>
      </c>
      <c r="CP417" s="240">
        <f t="shared" ca="1" si="684"/>
        <v>-8.6234926904967619E-4</v>
      </c>
      <c r="CQ417" s="240">
        <f t="shared" ca="1" si="685"/>
        <v>-1.0843975103496569E-4</v>
      </c>
      <c r="CR417" s="240">
        <f t="shared" ca="1" si="686"/>
        <v>8.2003817715215616E-4</v>
      </c>
      <c r="CS417" s="240">
        <f t="shared" ca="1" si="687"/>
        <v>4.2840277512723847E-4</v>
      </c>
      <c r="CT417" s="240">
        <f t="shared" ca="1" si="688"/>
        <v>-6.5288370644780243E-4</v>
      </c>
      <c r="CU417" s="240">
        <f t="shared" ca="1" si="689"/>
        <v>-6.8314536018720571E-4</v>
      </c>
      <c r="CV417" s="240">
        <f t="shared" ca="1" si="690"/>
        <v>3.8633360984231384E-4</v>
      </c>
      <c r="CW417" s="240">
        <f t="shared" ca="1" si="691"/>
        <v>8.3388525688678444E-4</v>
      </c>
      <c r="CX417" s="240">
        <f t="shared" ca="1" si="692"/>
        <v>-6.096772326122849E-5</v>
      </c>
      <c r="CY417" s="240">
        <f t="shared" ca="1" si="693"/>
        <v>-8.5767368241403065E-4</v>
      </c>
      <c r="CZ417" s="240">
        <f t="shared" ca="1" si="694"/>
        <v>-2.7367994651259105E-4</v>
      </c>
      <c r="DA417" s="240">
        <f t="shared" ca="1" si="695"/>
        <v>7.5088906462502346E-4</v>
      </c>
      <c r="DB417" s="240">
        <f t="shared" ca="1" si="696"/>
        <v>5.6666232534478118E-4</v>
      </c>
      <c r="DC417" s="240">
        <f t="shared" ca="1" si="697"/>
        <v>-5.2978839357318338E-4</v>
      </c>
      <c r="DD417" s="240">
        <f t="shared" ca="1" si="698"/>
        <v>-7.7337550194997798E-4</v>
      </c>
      <c r="DE417" s="240">
        <f t="shared" ca="1" si="699"/>
        <v>2.2803224214357489E-4</v>
      </c>
      <c r="DF417" s="240">
        <f t="shared" ca="1" si="700"/>
        <v>8.6234926904967641E-4</v>
      </c>
      <c r="DG417" s="240">
        <f t="shared" ca="1" si="701"/>
        <v>1.0843975103496948E-4</v>
      </c>
      <c r="DH417" s="240">
        <f t="shared" ca="1" si="702"/>
        <v>-8.2003817715215496E-4</v>
      </c>
      <c r="DI417" s="240">
        <f t="shared" ca="1" si="703"/>
        <v>-4.2840277512723115E-4</v>
      </c>
      <c r="DJ417" s="240">
        <f t="shared" ca="1" si="704"/>
        <v>6.5288370644780796E-4</v>
      </c>
      <c r="DK417" s="240">
        <f t="shared" ca="1" si="705"/>
        <v>6.8314536018720051E-4</v>
      </c>
      <c r="DL417" s="240">
        <f t="shared" ca="1" si="706"/>
        <v>-3.8633360984232143E-4</v>
      </c>
      <c r="DM417" s="240">
        <f t="shared" ca="1" si="707"/>
        <v>-8.3388525688678878E-4</v>
      </c>
      <c r="DN417" s="240">
        <f t="shared" ca="1" si="708"/>
        <v>6.0967723261212437E-5</v>
      </c>
      <c r="DO417" s="240">
        <f t="shared" ca="1" si="709"/>
        <v>8.576736824140287E-4</v>
      </c>
      <c r="DP417" s="240">
        <f t="shared" ca="1" si="710"/>
        <v>2.7367994651260634E-4</v>
      </c>
      <c r="DQ417" s="240">
        <f t="shared" ca="1" si="711"/>
        <v>-7.508890646250278E-4</v>
      </c>
      <c r="DR417" s="240">
        <f t="shared" ca="1" si="712"/>
        <v>-5.6666232534477489E-4</v>
      </c>
      <c r="DS417" s="240">
        <f t="shared" ca="1" si="713"/>
        <v>5.2978839357318999E-4</v>
      </c>
      <c r="DT417" s="240">
        <f t="shared" ca="1" si="714"/>
        <v>7.7337550194997418E-4</v>
      </c>
      <c r="DU417" s="240">
        <f t="shared" ca="1" si="715"/>
        <v>-2.2803224214358305E-4</v>
      </c>
      <c r="DV417" s="240">
        <f t="shared" ca="1" si="716"/>
        <v>-8.6234926904967587E-4</v>
      </c>
      <c r="DW417" s="240">
        <f t="shared" ca="1" si="717"/>
        <v>-1.0843975103496111E-4</v>
      </c>
      <c r="DX417" s="240">
        <f t="shared" ca="1" si="718"/>
        <v>8.2003817715215767E-4</v>
      </c>
      <c r="DY417" s="240">
        <f t="shared" ca="1" si="719"/>
        <v>4.2840277512724514E-4</v>
      </c>
      <c r="DZ417" s="240">
        <f t="shared" ca="1" si="720"/>
        <v>-6.5288370644779744E-4</v>
      </c>
      <c r="EA417" s="240">
        <f t="shared" ca="1" si="721"/>
        <v>-6.8314536018721037E-4</v>
      </c>
      <c r="EB417" s="240">
        <f t="shared" ca="1" si="722"/>
        <v>3.8633360984230696E-4</v>
      </c>
      <c r="EC417" s="240">
        <f t="shared" ca="1" si="723"/>
        <v>8.338852568867864E-4</v>
      </c>
      <c r="ED417" s="240">
        <f t="shared" ca="1" si="724"/>
        <v>-6.0967723261220887E-5</v>
      </c>
      <c r="EE417" s="240">
        <f t="shared" ca="1" si="725"/>
        <v>-8.5767368241402968E-4</v>
      </c>
      <c r="EF417" s="240">
        <f t="shared" ca="1" si="726"/>
        <v>-2.736799465125982E-4</v>
      </c>
      <c r="EG417" s="240">
        <f t="shared" ca="1" si="727"/>
        <v>7.5088906462503192E-4</v>
      </c>
      <c r="EH417" s="240">
        <f t="shared" ca="1" si="728"/>
        <v>5.6666232534476838E-4</v>
      </c>
      <c r="EI417" s="240">
        <f t="shared" ca="1" si="729"/>
        <v>-5.2978839357319671E-4</v>
      </c>
      <c r="EJ417" s="240">
        <f t="shared" ca="1" si="730"/>
        <v>-7.7337550194998134E-4</v>
      </c>
      <c r="EK417" s="240">
        <f t="shared" ca="1" si="731"/>
        <v>2.2803224214356751E-4</v>
      </c>
      <c r="EL417" s="240">
        <f t="shared" ca="1" si="732"/>
        <v>8.6234926904967695E-4</v>
      </c>
      <c r="EM417" s="240">
        <f t="shared" ca="1" si="733"/>
        <v>1.0843975103497707E-4</v>
      </c>
      <c r="EN417" s="240">
        <f t="shared" ca="1" si="734"/>
        <v>-8.2003817715215258E-4</v>
      </c>
      <c r="EO417" s="240">
        <f t="shared" ca="1" si="735"/>
        <v>-4.2840277512723782E-4</v>
      </c>
      <c r="EP417" s="240">
        <f t="shared" ca="1" si="736"/>
        <v>6.5288370644780297E-4</v>
      </c>
      <c r="EQ417" s="240">
        <f t="shared" ca="1" si="737"/>
        <v>6.8314536018720517E-4</v>
      </c>
      <c r="ER417" s="240">
        <f t="shared" ca="1" si="738"/>
        <v>-3.8633360984231455E-4</v>
      </c>
      <c r="ES417" s="240">
        <f t="shared" ca="1" si="739"/>
        <v>-8.3388525688678423E-4</v>
      </c>
      <c r="ET417" s="240">
        <f t="shared" ca="1" si="740"/>
        <v>6.0967723261229337E-5</v>
      </c>
      <c r="EU417" s="240">
        <f t="shared" ca="1" si="741"/>
        <v>8.5767368241403087E-4</v>
      </c>
      <c r="EV417" s="240">
        <f t="shared" ca="1" si="742"/>
        <v>2.7367994651261349E-4</v>
      </c>
      <c r="EW417" s="240">
        <f t="shared" ca="1" si="743"/>
        <v>-7.5088906462502389E-4</v>
      </c>
      <c r="EX417" s="240">
        <f t="shared" ca="1" si="744"/>
        <v>-5.6666232534478053E-4</v>
      </c>
      <c r="EY417" s="240">
        <f t="shared" ca="1" si="745"/>
        <v>5.2978839357318403E-4</v>
      </c>
      <c r="EZ417" s="240">
        <f t="shared" ca="1" si="746"/>
        <v>7.7337550194997765E-4</v>
      </c>
      <c r="FA417" s="240">
        <f t="shared" ca="1" si="747"/>
        <v>-2.280322421435757E-4</v>
      </c>
      <c r="FB417" s="240">
        <f t="shared" ca="1" si="748"/>
        <v>-8.6234926904967641E-4</v>
      </c>
      <c r="FC417" s="240">
        <f t="shared" ca="1" si="749"/>
        <v>-1.0843975103496864E-4</v>
      </c>
      <c r="FD417" s="240">
        <f t="shared" ca="1" si="750"/>
        <v>8.2003817715215529E-4</v>
      </c>
      <c r="FE417" s="240">
        <f t="shared" ca="1" si="751"/>
        <v>4.284027751272304E-4</v>
      </c>
      <c r="FF417" s="240">
        <f t="shared" ca="1" si="752"/>
        <v>-6.528837064478085E-4</v>
      </c>
      <c r="FG417" s="240">
        <f t="shared" ca="1" si="753"/>
        <v>-6.8314536018719996E-4</v>
      </c>
      <c r="FH417" s="240">
        <f t="shared" ca="1" si="754"/>
        <v>3.8633360984230013E-4</v>
      </c>
      <c r="FI417" s="240">
        <f t="shared" ca="1" si="755"/>
        <v>8.3388525688678846E-4</v>
      </c>
      <c r="FJ417" s="240">
        <f t="shared" ca="1" si="756"/>
        <v>-6.0967723261213277E-5</v>
      </c>
      <c r="FK417" s="240">
        <f t="shared" ca="1" si="757"/>
        <v>-8.576736824140287E-4</v>
      </c>
      <c r="FL417" s="240">
        <f t="shared" ca="1" si="758"/>
        <v>-2.7367994651260547E-4</v>
      </c>
      <c r="FM417" s="240">
        <f t="shared" ca="1" si="759"/>
        <v>7.5088906462502801E-4</v>
      </c>
      <c r="FN417" s="240">
        <f t="shared" ca="1" si="760"/>
        <v>5.6666232534477413E-4</v>
      </c>
      <c r="FO417" s="240">
        <f t="shared" ca="1" si="761"/>
        <v>-5.2978839357319064E-4</v>
      </c>
      <c r="FP417" s="240">
        <f t="shared" ca="1" si="762"/>
        <v>-7.7337550194997386E-4</v>
      </c>
      <c r="FQ417" s="240">
        <f t="shared" ca="1" si="763"/>
        <v>2.2803224214358386E-4</v>
      </c>
      <c r="FR417" s="240">
        <f t="shared" ca="1" si="764"/>
        <v>8.6234926904967576E-4</v>
      </c>
      <c r="FS417" s="240">
        <f t="shared" ca="1" si="765"/>
        <v>1.0843975103498461E-4</v>
      </c>
      <c r="FT417" s="240">
        <f t="shared" ca="1" si="766"/>
        <v>-8.2003817715215008E-4</v>
      </c>
      <c r="FU417" s="240">
        <f t="shared" ca="1" si="767"/>
        <v>-4.2840277512724438E-4</v>
      </c>
      <c r="FV417" s="240">
        <f t="shared" ca="1" si="768"/>
        <v>6.5288370644779787E-4</v>
      </c>
      <c r="FW417" s="240">
        <f t="shared" ca="1" si="769"/>
        <v>6.8314536018720983E-4</v>
      </c>
      <c r="FX417" s="240">
        <f t="shared" ca="1" si="770"/>
        <v>-3.8633360984230772E-4</v>
      </c>
      <c r="FY417" s="240">
        <f t="shared" ca="1" si="771"/>
        <v>-8.3388525688678629E-4</v>
      </c>
      <c r="FZ417" s="240">
        <f t="shared" ca="1" si="772"/>
        <v>6.0967723261221734E-5</v>
      </c>
      <c r="GA417" s="240">
        <f t="shared" ca="1" si="773"/>
        <v>8.5767368241402989E-4</v>
      </c>
      <c r="GB417" s="240">
        <f t="shared" ca="1" si="774"/>
        <v>2.7367994651259745E-4</v>
      </c>
      <c r="GC417" s="240">
        <f t="shared" ca="1" si="775"/>
        <v>-7.5088906462503224E-4</v>
      </c>
      <c r="GD417" s="240">
        <f t="shared" ca="1" si="776"/>
        <v>-5.6666232534476773E-4</v>
      </c>
      <c r="GE417" s="240">
        <f t="shared" ca="1" si="777"/>
        <v>5.2978839357317796E-4</v>
      </c>
      <c r="GF417" s="240">
        <f t="shared" ca="1" si="778"/>
        <v>7.7337550194998101E-4</v>
      </c>
      <c r="GG417" s="240">
        <f t="shared" ca="1" si="779"/>
        <v>-2.2803224214356833E-4</v>
      </c>
      <c r="GH417" s="240">
        <f t="shared" ca="1" si="780"/>
        <v>-8.6234926904967695E-4</v>
      </c>
      <c r="GI417" s="240">
        <f t="shared" ca="1" si="781"/>
        <v>-1.0843975103497622E-4</v>
      </c>
      <c r="GJ417" s="240">
        <f t="shared" ca="1" si="782"/>
        <v>8.2003817715215279E-4</v>
      </c>
      <c r="GK417" s="240">
        <f t="shared" ca="1" si="783"/>
        <v>4.2840277512725837E-4</v>
      </c>
      <c r="GL417" s="240">
        <f t="shared" ca="1" si="784"/>
        <v>-6.5288370644780351E-4</v>
      </c>
      <c r="GM417" s="240">
        <f t="shared" ca="1" si="785"/>
        <v>-6.831453601872197E-4</v>
      </c>
      <c r="GN417" s="240">
        <f t="shared" ca="1" si="786"/>
        <v>3.8633360984231536E-4</v>
      </c>
      <c r="GO417" s="240">
        <f t="shared" ca="1" si="787"/>
        <v>8.3388525688679041E-4</v>
      </c>
      <c r="GP417" s="240">
        <f t="shared" ca="1" si="788"/>
        <v>-6.0967723261230184E-5</v>
      </c>
      <c r="GQ417" s="240">
        <f t="shared" ca="1" si="789"/>
        <v>-8.5767368241402772E-4</v>
      </c>
      <c r="GR417" s="240">
        <f t="shared" ca="1" si="790"/>
        <v>-2.7367994651258942E-4</v>
      </c>
      <c r="GS417" s="240">
        <f t="shared" ca="1" si="791"/>
        <v>7.5088906462502433E-4</v>
      </c>
      <c r="GT417" s="240">
        <f t="shared" ca="1" si="792"/>
        <v>5.6666232534476144E-4</v>
      </c>
      <c r="GU417" s="240">
        <f t="shared" ca="1" si="793"/>
        <v>-5.2978839357318468E-4</v>
      </c>
      <c r="GV417" s="240">
        <f t="shared" ca="1" si="794"/>
        <v>-7.7337550194998817E-4</v>
      </c>
      <c r="GW417" s="240">
        <f t="shared" ca="1" si="795"/>
        <v>2.2803224214357654E-4</v>
      </c>
      <c r="GX417" s="240">
        <f t="shared" ca="1" si="796"/>
        <v>8.6234926904967804E-4</v>
      </c>
      <c r="GY417" s="240">
        <f t="shared" ca="1" si="797"/>
        <v>1.084397510349678E-4</v>
      </c>
      <c r="GZ417" s="240">
        <f t="shared" ca="1" si="798"/>
        <v>-8.200381771521477E-4</v>
      </c>
      <c r="HA417" s="240">
        <f t="shared" ca="1" si="799"/>
        <v>-4.2840277512722969E-4</v>
      </c>
      <c r="HB417" s="240">
        <f t="shared" ca="1" si="800"/>
        <v>6.5288370644779299E-4</v>
      </c>
      <c r="HC417" s="240">
        <f t="shared" ca="1" si="801"/>
        <v>6.8314536018719942E-4</v>
      </c>
      <c r="HD417" s="240">
        <f t="shared" ca="1" si="802"/>
        <v>-3.8633360984230094E-4</v>
      </c>
      <c r="HE417" s="240">
        <f t="shared" ca="1" si="803"/>
        <v>-8.3388525688678173E-4</v>
      </c>
      <c r="HF417" s="240">
        <f t="shared" ca="1" si="804"/>
        <v>6.0967723261214124E-5</v>
      </c>
      <c r="HG417" s="240">
        <f t="shared" ca="1" si="805"/>
        <v>8.5767368241403195E-4</v>
      </c>
      <c r="HH417" s="240">
        <f t="shared" ca="1" si="806"/>
        <v>2.7367994651260471E-4</v>
      </c>
      <c r="HI417" s="240">
        <f t="shared" ca="1" si="807"/>
        <v>-7.508890646250163E-4</v>
      </c>
      <c r="HJ417" s="240">
        <f t="shared" ca="1" si="808"/>
        <v>-5.6666232534477348E-4</v>
      </c>
      <c r="HK417" s="240">
        <f t="shared" ca="1" si="809"/>
        <v>5.2978839357317199E-4</v>
      </c>
      <c r="HL417" s="240">
        <f t="shared" ca="1" si="810"/>
        <v>7.7337550194997331E-4</v>
      </c>
      <c r="HM417" s="240">
        <f t="shared" ca="1" si="811"/>
        <v>-2.2803224214356101E-4</v>
      </c>
      <c r="HN417" s="240">
        <f t="shared" ca="1" si="812"/>
        <v>-8.6234926904967576E-4</v>
      </c>
      <c r="HO417" s="240">
        <f t="shared" ca="1" si="813"/>
        <v>-1.0843975103498378E-4</v>
      </c>
      <c r="HP417" s="240">
        <f t="shared" ca="1" si="814"/>
        <v>8.2003817715215822E-4</v>
      </c>
      <c r="HQ417" s="240">
        <f t="shared" ca="1" si="815"/>
        <v>4.2840277512724373E-4</v>
      </c>
      <c r="HR417" s="240">
        <f t="shared" ca="1" si="816"/>
        <v>-6.5288370644781468E-4</v>
      </c>
      <c r="HS417" s="240">
        <f t="shared" ca="1" si="817"/>
        <v>-6.8314536018720929E-4</v>
      </c>
      <c r="HT417" s="240">
        <f t="shared" ca="1" si="818"/>
        <v>3.8633360984228658E-4</v>
      </c>
      <c r="HU417" s="240">
        <f t="shared" ca="1" si="819"/>
        <v>8.3388525688678596E-4</v>
      </c>
      <c r="HV417" s="240">
        <f t="shared" ca="1" si="820"/>
        <v>-6.0967723261198065E-5</v>
      </c>
      <c r="HW417" s="240">
        <f t="shared" ca="1" si="821"/>
        <v>-8.5767368241402989E-4</v>
      </c>
      <c r="HX417" s="240">
        <f t="shared" ca="1" si="822"/>
        <v>-2.7367994651262E-4</v>
      </c>
      <c r="HY417" s="240">
        <f t="shared" ca="1" si="823"/>
        <v>7.5088906462503267E-4</v>
      </c>
      <c r="HZ417" s="240">
        <f t="shared" ca="1" si="824"/>
        <v>5.6666232534478562E-4</v>
      </c>
      <c r="IA417" s="240">
        <f t="shared" ca="1" si="825"/>
        <v>-5.2978839357319802E-4</v>
      </c>
      <c r="IB417" s="240">
        <f t="shared" ca="1" si="826"/>
        <v>-7.7337550194998069E-4</v>
      </c>
      <c r="IC417" s="240">
        <f t="shared" ca="1" si="827"/>
        <v>2.2803224214359286E-4</v>
      </c>
      <c r="ID417" s="240">
        <f t="shared" ca="1" si="828"/>
        <v>8.6234926904967684E-4</v>
      </c>
      <c r="IE417" s="240">
        <f t="shared" ca="1" si="829"/>
        <v>7.8598322409610005E-4</v>
      </c>
      <c r="IF417" s="240">
        <f t="shared" ca="1" si="830"/>
        <v>-8.2003817715215312E-4</v>
      </c>
      <c r="IG417" s="240">
        <f t="shared" ca="1" si="831"/>
        <v>-4.2840277512725761E-4</v>
      </c>
      <c r="IH417" s="240">
        <f t="shared" ca="1" si="832"/>
        <v>6.5288370644780405E-4</v>
      </c>
      <c r="II417" s="240">
        <f t="shared" ca="1" si="833"/>
        <v>6.8314536018721926E-4</v>
      </c>
      <c r="IJ417" s="240">
        <f t="shared" ca="1" si="834"/>
        <v>-3.8633360984231612E-4</v>
      </c>
      <c r="IK417" s="240">
        <f t="shared" ca="1" si="835"/>
        <v>-8.3388525688679019E-4</v>
      </c>
      <c r="IL417" s="240">
        <f t="shared" ca="1" si="836"/>
        <v>6.0967723261231031E-5</v>
      </c>
      <c r="IM417" s="240">
        <f t="shared" ca="1" si="837"/>
        <v>8.5767368241402794E-4</v>
      </c>
      <c r="IN417" s="240">
        <f t="shared" ca="1" si="838"/>
        <v>2.7367994651258861E-4</v>
      </c>
      <c r="IO417" s="240">
        <f t="shared" ca="1" si="839"/>
        <v>-7.5088906462502476E-4</v>
      </c>
      <c r="IP417" s="240">
        <f t="shared" ca="1" si="840"/>
        <v>-5.6666232534476068E-4</v>
      </c>
      <c r="IQ417" s="240">
        <f t="shared" ca="1" si="841"/>
        <v>5.2978839357318544E-4</v>
      </c>
      <c r="IR417" s="240">
        <f t="shared" ca="1" si="842"/>
        <v>7.7337550194998784E-4</v>
      </c>
      <c r="IS417" s="240">
        <f t="shared" ca="1" si="843"/>
        <v>-2.2803224214357733E-4</v>
      </c>
      <c r="IT417" s="240">
        <f t="shared" ca="1" si="844"/>
        <v>-8.6234926904967793E-4</v>
      </c>
      <c r="IU417" s="240">
        <f t="shared" ca="1" si="845"/>
        <v>-1.0843975103496696E-4</v>
      </c>
      <c r="IV417" s="240">
        <f t="shared" ca="1" si="846"/>
        <v>8.2003817715214802E-4</v>
      </c>
      <c r="IW417" s="240">
        <f t="shared" ca="1" si="847"/>
        <v>4.2840277512722893E-4</v>
      </c>
      <c r="IX417" s="240">
        <f t="shared" ca="1" si="848"/>
        <v>-6.5288370644779343E-4</v>
      </c>
      <c r="IY417" s="240">
        <f t="shared" ca="1" si="849"/>
        <v>-6.8314536018719899E-4</v>
      </c>
      <c r="IZ417" s="240">
        <f t="shared" ca="1" si="850"/>
        <v>3.8633360984230165E-4</v>
      </c>
      <c r="JA417" s="240">
        <f t="shared" ca="1" si="851"/>
        <v>8.3388525688678152E-4</v>
      </c>
      <c r="JB417" s="240">
        <f t="shared" ca="1" si="852"/>
        <v>-6.0967723261214971E-5</v>
      </c>
    </row>
    <row r="418" spans="2:262">
      <c r="B418" s="248">
        <v>57</v>
      </c>
      <c r="C418" s="247">
        <f t="shared" si="853"/>
        <v>1.1132812500000006E-3</v>
      </c>
      <c r="D418" s="244">
        <f t="shared" ca="1" si="597"/>
        <v>80.115504536452605</v>
      </c>
      <c r="E418" s="243">
        <f ca="1">BK361</f>
        <v>0.11550453645260701</v>
      </c>
      <c r="F418" s="242">
        <v>57</v>
      </c>
      <c r="G418" s="240">
        <f t="shared" ca="1" si="854"/>
        <v>8.4754337611367598E-4</v>
      </c>
      <c r="H418" s="240">
        <f t="shared" ca="1" si="598"/>
        <v>2.1536104784455608E-4</v>
      </c>
      <c r="I418" s="240">
        <f t="shared" ca="1" si="599"/>
        <v>-7.7390631310387018E-4</v>
      </c>
      <c r="J418" s="240">
        <f t="shared" ca="1" si="600"/>
        <v>-4.7997801786807366E-4</v>
      </c>
      <c r="K418" s="240">
        <f t="shared" ca="1" si="601"/>
        <v>6.0979041610756694E-4</v>
      </c>
      <c r="L418" s="240">
        <f t="shared" ca="1" si="602"/>
        <v>6.884798604394329E-4</v>
      </c>
      <c r="M418" s="240">
        <f t="shared" ca="1" si="603"/>
        <v>-3.7438278147925884E-4</v>
      </c>
      <c r="N418" s="240">
        <f t="shared" ca="1" si="604"/>
        <v>-8.1649023532149158E-4</v>
      </c>
      <c r="O418" s="240">
        <f t="shared" ca="1" si="605"/>
        <v>9.5205355909448202E-5</v>
      </c>
      <c r="P418" s="240">
        <f t="shared" ca="1" si="606"/>
        <v>8.4904321025424366E-4</v>
      </c>
      <c r="Q418" s="240">
        <f t="shared" ca="1" si="607"/>
        <v>1.9510270581890251E-4</v>
      </c>
      <c r="R418" s="240">
        <f t="shared" ca="1" si="608"/>
        <v>-7.8233295607615418E-4</v>
      </c>
      <c r="S418" s="240">
        <f t="shared" ca="1" si="609"/>
        <v>-4.6260094543932098E-4</v>
      </c>
      <c r="T418" s="240">
        <f t="shared" ca="1" si="610"/>
        <v>6.2415869332693946E-4</v>
      </c>
      <c r="U418" s="241">
        <f t="shared" ca="1" si="611"/>
        <v>6.7601564363399145E-4</v>
      </c>
      <c r="V418" s="240">
        <f t="shared" ca="1" si="612"/>
        <v>-3.9301287079258353E-4</v>
      </c>
      <c r="W418" s="240">
        <f t="shared" ca="1" si="613"/>
        <v>-8.1039608902960694E-4</v>
      </c>
      <c r="X418" s="240">
        <f t="shared" ca="1" si="614"/>
        <v>1.1591917874365711E-4</v>
      </c>
      <c r="Y418" s="240">
        <f t="shared" ca="1" si="615"/>
        <v>8.5003161251272479E-4</v>
      </c>
      <c r="Z418" s="240">
        <f t="shared" ca="1" si="616"/>
        <v>1.7472684121862329E-4</v>
      </c>
      <c r="AA418" s="240">
        <f t="shared" ca="1" si="617"/>
        <v>-7.90288350929011E-4</v>
      </c>
      <c r="AB418" s="240">
        <f t="shared" ca="1" si="618"/>
        <v>-4.4494521949879862E-4</v>
      </c>
      <c r="AC418" s="240">
        <f t="shared" ca="1" si="619"/>
        <v>6.3815100068824622E-4</v>
      </c>
      <c r="AD418" s="240">
        <f t="shared" ca="1" si="620"/>
        <v>6.631442202826753E-4</v>
      </c>
      <c r="AE418" s="240">
        <f t="shared" ca="1" si="621"/>
        <v>-4.1140622384824063E-4</v>
      </c>
      <c r="AF418" s="240">
        <f t="shared" ca="1" si="622"/>
        <v>-8.0381379043635397E-4</v>
      </c>
      <c r="AG418" s="240">
        <f t="shared" ca="1" si="623"/>
        <v>1.3656317619909112E-4</v>
      </c>
      <c r="AH418" s="240">
        <f t="shared" ca="1" si="624"/>
        <v>8.5050798751255742E-4</v>
      </c>
      <c r="AI418" s="240">
        <f t="shared" ca="1" si="625"/>
        <v>1.5424572770265149E-4</v>
      </c>
      <c r="AJ418" s="240">
        <f t="shared" ca="1" si="626"/>
        <v>-7.9776770563005201E-4</v>
      </c>
      <c r="AK418" s="240">
        <f t="shared" ca="1" si="627"/>
        <v>-4.2702147519562095E-4</v>
      </c>
      <c r="AL418" s="240">
        <f t="shared" ca="1" si="628"/>
        <v>6.5175890974874531E-4</v>
      </c>
      <c r="AM418" s="240">
        <f t="shared" ca="1" si="629"/>
        <v>6.4987334364962409E-4</v>
      </c>
      <c r="AN418" s="240">
        <f t="shared" ca="1" si="630"/>
        <v>-4.295517611781237E-4</v>
      </c>
      <c r="AO418" s="240">
        <f t="shared" ca="1" si="631"/>
        <v>-7.9674730447227378E-4</v>
      </c>
      <c r="AP418" s="240">
        <f t="shared" ca="1" si="632"/>
        <v>1.571249131036029E-4</v>
      </c>
      <c r="AQ418" s="240">
        <f t="shared" ca="1" si="633"/>
        <v>8.5047204830325475E-4</v>
      </c>
      <c r="AR418" s="240">
        <f t="shared" ca="1" si="634"/>
        <v>1.3367170232792783E-4</v>
      </c>
      <c r="AS418" s="240">
        <f t="shared" ca="1" si="635"/>
        <v>-8.0476651489567942E-4</v>
      </c>
      <c r="AT418" s="240">
        <f t="shared" ca="1" si="636"/>
        <v>-4.0884050912315211E-4</v>
      </c>
      <c r="AU418" s="240">
        <f t="shared" ca="1" si="637"/>
        <v>6.6497422361284702E-4</v>
      </c>
      <c r="AV418" s="240">
        <f t="shared" ca="1" si="638"/>
        <v>6.3621100761468408E-4</v>
      </c>
      <c r="AW418" s="240">
        <f t="shared" ca="1" si="639"/>
        <v>-4.4743855258904276E-4</v>
      </c>
      <c r="AX418" s="240">
        <f t="shared" ca="1" si="640"/>
        <v>-7.892008877242821E-4</v>
      </c>
      <c r="AY418" s="240">
        <f t="shared" ca="1" si="641"/>
        <v>1.7759200383574592E-4</v>
      </c>
      <c r="AZ418" s="240">
        <f t="shared" ca="1" si="642"/>
        <v>8.4992381653325251E-4</v>
      </c>
      <c r="BA418" s="240">
        <f t="shared" ca="1" si="643"/>
        <v>1.1301715811803473E-4</v>
      </c>
      <c r="BB418" s="240">
        <f t="shared" ca="1" si="644"/>
        <v>-8.1128056290489202E-4</v>
      </c>
      <c r="BC418" s="240">
        <f t="shared" ca="1" si="645"/>
        <v>-3.9041327281551892E-4</v>
      </c>
      <c r="BD418" s="240">
        <f t="shared" ca="1" si="646"/>
        <v>6.7778898186962838E-4</v>
      </c>
      <c r="BE418" s="240">
        <f t="shared" ca="1" si="647"/>
        <v>6.2216544185821868E-4</v>
      </c>
      <c r="BF418" s="240">
        <f t="shared" ca="1" si="648"/>
        <v>-4.6505582374668748E-4</v>
      </c>
      <c r="BG418" s="240">
        <f t="shared" ca="1" si="649"/>
        <v>-7.8117908587164542E-4</v>
      </c>
      <c r="BH418" s="240">
        <f t="shared" ca="1" si="650"/>
        <v>1.9795211978537107E-4</v>
      </c>
      <c r="BI418" s="240">
        <f t="shared" ca="1" si="651"/>
        <v>8.4886362243686891E-4</v>
      </c>
      <c r="BJ418" s="240">
        <f t="shared" ca="1" si="652"/>
        <v>9.2294536598069073E-5</v>
      </c>
      <c r="BK418" s="240">
        <f t="shared" ca="1" si="653"/>
        <v>-8.1730592583874459E-4</v>
      </c>
      <c r="BL418" s="240">
        <f t="shared" ca="1" si="654"/>
        <v>-3.7175086615082891E-4</v>
      </c>
      <c r="BM418" s="240">
        <f t="shared" ca="1" si="655"/>
        <v>6.901954653878976E-4</v>
      </c>
      <c r="BN418" s="240">
        <f t="shared" ca="1" si="656"/>
        <v>6.0774510690385071E-4</v>
      </c>
      <c r="BO418" s="240">
        <f t="shared" ca="1" si="657"/>
        <v>-4.8239296266566951E-4</v>
      </c>
      <c r="BP418" s="240">
        <f t="shared" ca="1" si="658"/>
        <v>-7.7268673094784681E-4</v>
      </c>
      <c r="BQ418" s="240">
        <f t="shared" ca="1" si="659"/>
        <v>2.1819299677993228E-4</v>
      </c>
      <c r="BR418" s="240">
        <f t="shared" ca="1" si="660"/>
        <v>8.472921046353847E-4</v>
      </c>
      <c r="BS418" s="240">
        <f t="shared" ca="1" si="661"/>
        <v>7.1516320300371727E-5</v>
      </c>
      <c r="BT418" s="240">
        <f t="shared" ca="1" si="662"/>
        <v>-8.2283897424390592E-4</v>
      </c>
      <c r="BU418" s="240">
        <f t="shared" ca="1" si="663"/>
        <v>-3.5286453066502976E-4</v>
      </c>
      <c r="BV418" s="240">
        <f t="shared" ca="1" si="664"/>
        <v>7.0218620096588796E-4</v>
      </c>
      <c r="BW418" s="240">
        <f t="shared" ca="1" si="665"/>
        <v>5.9295868902212883E-4</v>
      </c>
      <c r="BX418" s="240">
        <f t="shared" ca="1" si="666"/>
        <v>-4.9943952610177636E-4</v>
      </c>
      <c r="BY418" s="240">
        <f t="shared" ca="1" si="667"/>
        <v>-7.6372893842994809E-4</v>
      </c>
      <c r="BZ418" s="240">
        <f t="shared" ca="1" si="668"/>
        <v>2.3830244247200665E-4</v>
      </c>
      <c r="CA418" s="240">
        <f t="shared" ca="1" si="669"/>
        <v>8.4521020975236044E-4</v>
      </c>
      <c r="CB418" s="240">
        <f t="shared" ca="1" si="670"/>
        <v>5.0695025245504934E-5</v>
      </c>
      <c r="CC418" s="240">
        <f t="shared" ca="1" si="671"/>
        <v>-8.2787637521891688E-4</v>
      </c>
      <c r="CD418" s="240">
        <f t="shared" ca="1" si="672"/>
        <v>-3.3376564278041264E-4</v>
      </c>
      <c r="CE418" s="240">
        <f t="shared" ca="1" si="673"/>
        <v>7.1375396583284298E-4</v>
      </c>
      <c r="CF418" s="240">
        <f t="shared" ca="1" si="674"/>
        <v>5.7781509499829338E-4</v>
      </c>
      <c r="CG418" s="240">
        <f t="shared" ca="1" si="675"/>
        <v>-5.1618524584260642E-4</v>
      </c>
      <c r="CH418" s="240">
        <f t="shared" ca="1" si="676"/>
        <v>-7.5431110415719862E-4</v>
      </c>
      <c r="CI418" s="240">
        <f t="shared" ca="1" si="677"/>
        <v>2.5826834368343813E-4</v>
      </c>
      <c r="CJ418" s="240">
        <f t="shared" ca="1" si="678"/>
        <v>8.4261919184342663E-4</v>
      </c>
      <c r="CK418" s="240">
        <f t="shared" ca="1" si="679"/>
        <v>2.9843193403027336E-5</v>
      </c>
      <c r="CL418" s="240">
        <f t="shared" ca="1" si="680"/>
        <v>-8.3241509442178753E-4</v>
      </c>
      <c r="CM418" s="240">
        <f t="shared" ca="1" si="681"/>
        <v>-3.1446570695289699E-4</v>
      </c>
      <c r="CN418" s="240">
        <f t="shared" ca="1" si="682"/>
        <v>7.2489179199976684E-4</v>
      </c>
      <c r="CO418" s="240">
        <f t="shared" ca="1" si="683"/>
        <v>5.6232344676712892E-4</v>
      </c>
      <c r="CP418" s="240">
        <f t="shared" ca="1" si="684"/>
        <v>-5.3262003489274075E-4</v>
      </c>
      <c r="CQ418" s="240">
        <f t="shared" ca="1" si="685"/>
        <v>-7.4443890108081385E-4</v>
      </c>
      <c r="CR418" s="240">
        <f t="shared" ca="1" si="686"/>
        <v>2.7807867370191008E-4</v>
      </c>
      <c r="CS418" s="240">
        <f t="shared" ca="1" si="687"/>
        <v>8.3952061164088915E-4</v>
      </c>
      <c r="CT418" s="240">
        <f t="shared" ca="1" si="688"/>
        <v>8.9733851367646944E-6</v>
      </c>
      <c r="CU418" s="240">
        <f t="shared" ca="1" si="689"/>
        <v>-8.3645239789778352E-4</v>
      </c>
      <c r="CV418" s="240">
        <f t="shared" ca="1" si="690"/>
        <v>-2.9497634874213198E-4</v>
      </c>
      <c r="CW418" s="240">
        <f t="shared" ca="1" si="691"/>
        <v>7.3559297045663386E-4</v>
      </c>
      <c r="CX418" s="240">
        <f t="shared" ca="1" si="692"/>
        <v>5.4649307591825996E-4</v>
      </c>
      <c r="CY418" s="240">
        <f t="shared" ca="1" si="693"/>
        <v>-5.4873399354981114E-4</v>
      </c>
      <c r="CZ418" s="240">
        <f t="shared" ca="1" si="694"/>
        <v>-7.3411827584678733E-4</v>
      </c>
      <c r="DA418" s="240">
        <f t="shared" ca="1" si="695"/>
        <v>2.9772149952537525E-4</v>
      </c>
      <c r="DB418" s="240">
        <f t="shared" ca="1" si="696"/>
        <v>8.359163356135951E-4</v>
      </c>
      <c r="DC418" s="240">
        <f t="shared" ca="1" si="697"/>
        <v>-1.1901828361179936E-5</v>
      </c>
      <c r="DD418" s="240">
        <f t="shared" ca="1" si="698"/>
        <v>-8.3998585372625561E-4</v>
      </c>
      <c r="DE418" s="240">
        <f t="shared" ca="1" si="699"/>
        <v>-2.7530930780876069E-4</v>
      </c>
      <c r="DF418" s="240">
        <f t="shared" ca="1" si="700"/>
        <v>7.4585105521369685E-4</v>
      </c>
      <c r="DG418" s="240">
        <f t="shared" ca="1" si="701"/>
        <v>5.3033351807515007E-4</v>
      </c>
      <c r="DH418" s="240">
        <f t="shared" ca="1" si="702"/>
        <v>-5.6451741536765276E-4</v>
      </c>
      <c r="DI418" s="240">
        <f t="shared" ca="1" si="703"/>
        <v>-7.2335544521383516E-4</v>
      </c>
      <c r="DJ418" s="240">
        <f t="shared" ca="1" si="704"/>
        <v>3.1718498905005028E-4</v>
      </c>
      <c r="DK418" s="240">
        <f t="shared" ca="1" si="705"/>
        <v>8.3180853484265233E-4</v>
      </c>
      <c r="DL418" s="240">
        <f t="shared" ca="1" si="706"/>
        <v>-3.2769872642757816E-5</v>
      </c>
      <c r="DM418" s="240">
        <f t="shared" ca="1" si="707"/>
        <v>-8.4301333348553692E-4</v>
      </c>
      <c r="DN418" s="240">
        <f t="shared" ca="1" si="708"/>
        <v>-2.5547643084284358E-4</v>
      </c>
      <c r="DO418" s="240">
        <f t="shared" ca="1" si="709"/>
        <v>7.5565986718426623E-4</v>
      </c>
      <c r="DP418" s="240">
        <f t="shared" ca="1" si="710"/>
        <v>5.1385450715119908E-4</v>
      </c>
      <c r="DQ418" s="240">
        <f t="shared" ca="1" si="711"/>
        <v>-5.7996079300314267E-4</v>
      </c>
      <c r="DR418" s="240">
        <f t="shared" ca="1" si="712"/>
        <v>-7.1215689230868845E-4</v>
      </c>
      <c r="DS418" s="240">
        <f t="shared" ca="1" si="713"/>
        <v>3.3645741819761003E-4</v>
      </c>
      <c r="DT418" s="240">
        <f t="shared" ca="1" si="714"/>
        <v>8.2719968371364476E-4</v>
      </c>
      <c r="DU418" s="240">
        <f t="shared" ca="1" si="715"/>
        <v>-5.3618177578400146E-5</v>
      </c>
      <c r="DV418" s="240">
        <f t="shared" ca="1" si="716"/>
        <v>-8.455330135350227E-4</v>
      </c>
      <c r="DW418" s="240">
        <f t="shared" ca="1" si="717"/>
        <v>-2.3548966442786567E-4</v>
      </c>
      <c r="DX418" s="240">
        <f t="shared" ca="1" si="718"/>
        <v>7.6501349790678626E-4</v>
      </c>
      <c r="DY418" s="240">
        <f t="shared" ca="1" si="719"/>
        <v>4.9706596948641745E-4</v>
      </c>
      <c r="DZ418" s="240">
        <f t="shared" ca="1" si="720"/>
        <v>-5.9505482394305812E-4</v>
      </c>
      <c r="EA418" s="240">
        <f t="shared" ca="1" si="721"/>
        <v>-7.0052936272087609E-4</v>
      </c>
      <c r="EB418" s="240">
        <f t="shared" ca="1" si="722"/>
        <v>3.5552717797742307E-4</v>
      </c>
      <c r="EC418" s="240">
        <f t="shared" ca="1" si="723"/>
        <v>8.2209255842615641E-4</v>
      </c>
      <c r="ED418" s="240">
        <f t="shared" ca="1" si="724"/>
        <v>-7.4434184928782058E-5</v>
      </c>
      <c r="EE418" s="240">
        <f t="shared" ca="1" si="725"/>
        <v>-8.4754337611367414E-4</v>
      </c>
      <c r="EF418" s="240">
        <f t="shared" ca="1" si="726"/>
        <v>-2.153610478445622E-4</v>
      </c>
      <c r="EG418" s="240">
        <f t="shared" ca="1" si="727"/>
        <v>7.7390631310386422E-4</v>
      </c>
      <c r="EH418" s="240">
        <f t="shared" ca="1" si="728"/>
        <v>4.7997801786809165E-4</v>
      </c>
      <c r="EI418" s="240">
        <f t="shared" ca="1" si="729"/>
        <v>-6.0979041610756326E-4</v>
      </c>
      <c r="EJ418" s="240">
        <f t="shared" ca="1" si="730"/>
        <v>-6.8847986043944081E-4</v>
      </c>
      <c r="EK418" s="240">
        <f t="shared" ca="1" si="731"/>
        <v>3.7438278147923997E-4</v>
      </c>
      <c r="EL418" s="240">
        <f t="shared" ca="1" si="732"/>
        <v>8.1649023532149277E-4</v>
      </c>
      <c r="EM418" s="240">
        <f t="shared" ca="1" si="733"/>
        <v>-9.5205355909436289E-5</v>
      </c>
      <c r="EN418" s="240">
        <f t="shared" ca="1" si="734"/>
        <v>-8.4904321025424247E-4</v>
      </c>
      <c r="EO418" s="240">
        <f t="shared" ca="1" si="735"/>
        <v>-1.9510270581890531E-4</v>
      </c>
      <c r="EP418" s="240">
        <f t="shared" ca="1" si="736"/>
        <v>7.8233295607614951E-4</v>
      </c>
      <c r="EQ418" s="240">
        <f t="shared" ca="1" si="737"/>
        <v>4.6260094543933605E-4</v>
      </c>
      <c r="ER418" s="240">
        <f t="shared" ca="1" si="738"/>
        <v>-6.2415869332692103E-4</v>
      </c>
      <c r="ES418" s="240">
        <f t="shared" ca="1" si="739"/>
        <v>-6.7601564363399698E-4</v>
      </c>
      <c r="ET418" s="240">
        <f t="shared" ca="1" si="740"/>
        <v>3.9301287079256749E-4</v>
      </c>
      <c r="EU418" s="240">
        <f t="shared" ca="1" si="741"/>
        <v>8.1039608902961518E-4</v>
      </c>
      <c r="EV418" s="240">
        <f t="shared" ca="1" si="742"/>
        <v>-1.1591917874364825E-4</v>
      </c>
      <c r="EW418" s="240">
        <f t="shared" ca="1" si="743"/>
        <v>-8.5003161251272403E-4</v>
      </c>
      <c r="EX418" s="240">
        <f t="shared" ca="1" si="744"/>
        <v>-1.7472684121864687E-4</v>
      </c>
      <c r="EY418" s="240">
        <f t="shared" ca="1" si="745"/>
        <v>7.9028835092900753E-4</v>
      </c>
      <c r="EZ418" s="240">
        <f t="shared" ca="1" si="746"/>
        <v>4.4494521949881146E-4</v>
      </c>
      <c r="FA418" s="240">
        <f t="shared" ca="1" si="747"/>
        <v>-6.3815100068823234E-4</v>
      </c>
      <c r="FB418" s="240">
        <f t="shared" ca="1" si="748"/>
        <v>-6.6314422028268083E-4</v>
      </c>
      <c r="FC418" s="240">
        <f t="shared" ca="1" si="749"/>
        <v>4.1140622384822745E-4</v>
      </c>
      <c r="FD418" s="240">
        <f t="shared" ca="1" si="750"/>
        <v>8.038137904363608E-4</v>
      </c>
      <c r="FE418" s="240">
        <f t="shared" ca="1" si="751"/>
        <v>-1.3656317619908226E-4</v>
      </c>
      <c r="FF418" s="240">
        <f t="shared" ca="1" si="752"/>
        <v>-8.5050798751255721E-4</v>
      </c>
      <c r="FG418" s="240">
        <f t="shared" ca="1" si="753"/>
        <v>-1.5424572770267219E-4</v>
      </c>
      <c r="FH418" s="240">
        <f t="shared" ca="1" si="754"/>
        <v>7.9776770563005103E-4</v>
      </c>
      <c r="FI418" s="240">
        <f t="shared" ca="1" si="755"/>
        <v>4.2702147519563396E-4</v>
      </c>
      <c r="FJ418" s="240">
        <f t="shared" ca="1" si="756"/>
        <v>-6.5175890974873186E-4</v>
      </c>
      <c r="FK418" s="240">
        <f t="shared" ca="1" si="757"/>
        <v>-6.4987334364962604E-4</v>
      </c>
      <c r="FL418" s="240">
        <f t="shared" ca="1" si="758"/>
        <v>4.2955176117811074E-4</v>
      </c>
      <c r="FM418" s="240">
        <f t="shared" ca="1" si="759"/>
        <v>7.9674730447228115E-4</v>
      </c>
      <c r="FN418" s="240">
        <f t="shared" ca="1" si="760"/>
        <v>-1.5712491310360002E-4</v>
      </c>
      <c r="FO418" s="240">
        <f t="shared" ca="1" si="761"/>
        <v>-8.5047204830325485E-4</v>
      </c>
      <c r="FP418" s="240">
        <f t="shared" ca="1" si="762"/>
        <v>-1.3367170232794862E-4</v>
      </c>
      <c r="FQ418" s="240">
        <f t="shared" ca="1" si="763"/>
        <v>8.0476651489567075E-4</v>
      </c>
      <c r="FR418" s="240">
        <f t="shared" ca="1" si="764"/>
        <v>4.0884050912316002E-4</v>
      </c>
      <c r="FS418" s="240">
        <f t="shared" ca="1" si="765"/>
        <v>-6.649742236128339E-4</v>
      </c>
      <c r="FT418" s="240">
        <f t="shared" ca="1" si="766"/>
        <v>-6.3621100761470219E-4</v>
      </c>
      <c r="FU418" s="240">
        <f t="shared" ca="1" si="767"/>
        <v>4.4743855258903517E-4</v>
      </c>
      <c r="FV418" s="240">
        <f t="shared" ca="1" si="768"/>
        <v>7.8920088772428774E-4</v>
      </c>
      <c r="FW418" s="240">
        <f t="shared" ca="1" si="769"/>
        <v>-1.7759200383571947E-4</v>
      </c>
      <c r="FX418" s="240">
        <f t="shared" ca="1" si="770"/>
        <v>-8.4992381653325262E-4</v>
      </c>
      <c r="FY418" s="240">
        <f t="shared" ca="1" si="771"/>
        <v>-1.130171581180496E-4</v>
      </c>
      <c r="FZ418" s="240">
        <f t="shared" ca="1" si="772"/>
        <v>8.1128056290488389E-4</v>
      </c>
      <c r="GA418" s="240">
        <f t="shared" ca="1" si="773"/>
        <v>3.9041327281552147E-4</v>
      </c>
      <c r="GB418" s="240">
        <f t="shared" ca="1" si="774"/>
        <v>-6.7778898186961938E-4</v>
      </c>
      <c r="GC418" s="240">
        <f t="shared" ca="1" si="775"/>
        <v>-6.2216544185823722E-4</v>
      </c>
      <c r="GD418" s="240">
        <f t="shared" ca="1" si="776"/>
        <v>4.6505582374668498E-4</v>
      </c>
      <c r="GE418" s="240">
        <f t="shared" ca="1" si="777"/>
        <v>7.8117908587165127E-4</v>
      </c>
      <c r="GF418" s="240">
        <f t="shared" ca="1" si="778"/>
        <v>-1.9795211978534472E-4</v>
      </c>
      <c r="GG418" s="240">
        <f t="shared" ca="1" si="779"/>
        <v>-8.4886362243687065E-4</v>
      </c>
      <c r="GH418" s="240">
        <f t="shared" ca="1" si="780"/>
        <v>-9.2294536598107983E-5</v>
      </c>
      <c r="GI418" s="240">
        <f t="shared" ca="1" si="781"/>
        <v>8.1730592583874372E-4</v>
      </c>
      <c r="GJ418" s="240">
        <f t="shared" ca="1" si="782"/>
        <v>3.7175086615083146E-4</v>
      </c>
      <c r="GK418" s="240">
        <f t="shared" ca="1" si="783"/>
        <v>-6.9019546538788893E-4</v>
      </c>
      <c r="GL418" s="240">
        <f t="shared" ca="1" si="784"/>
        <v>-6.0774510690386123E-4</v>
      </c>
      <c r="GM418" s="240">
        <f t="shared" ca="1" si="785"/>
        <v>4.8239296266564723E-4</v>
      </c>
      <c r="GN418" s="240">
        <f t="shared" ca="1" si="786"/>
        <v>7.7268673094786297E-4</v>
      </c>
      <c r="GO418" s="240">
        <f t="shared" ca="1" si="787"/>
        <v>-2.1819299677994111E-4</v>
      </c>
      <c r="GP418" s="240">
        <f t="shared" ca="1" si="788"/>
        <v>-8.4729210463538492E-4</v>
      </c>
      <c r="GQ418" s="240">
        <f t="shared" ca="1" si="789"/>
        <v>-7.1516320300386675E-5</v>
      </c>
      <c r="GR418" s="240">
        <f t="shared" ca="1" si="790"/>
        <v>8.2283897424390202E-4</v>
      </c>
      <c r="GS418" s="240">
        <f t="shared" ca="1" si="791"/>
        <v>3.5286453066505437E-4</v>
      </c>
      <c r="GT418" s="240">
        <f t="shared" ca="1" si="792"/>
        <v>-7.0218620096586584E-4</v>
      </c>
      <c r="GU418" s="240">
        <f t="shared" ca="1" si="793"/>
        <v>-5.9295868902212222E-4</v>
      </c>
      <c r="GV418" s="240">
        <f t="shared" ca="1" si="794"/>
        <v>4.9943952610177408E-4</v>
      </c>
      <c r="GW418" s="240">
        <f t="shared" ca="1" si="795"/>
        <v>7.637289384299495E-4</v>
      </c>
      <c r="GX418" s="240">
        <f t="shared" ca="1" si="796"/>
        <v>-2.3830244247199226E-4</v>
      </c>
      <c r="GY418" s="240">
        <f t="shared" ca="1" si="797"/>
        <v>-8.4521020975236347E-4</v>
      </c>
      <c r="GZ418" s="240">
        <f t="shared" ca="1" si="798"/>
        <v>-5.0695025245532012E-5</v>
      </c>
      <c r="HA418" s="240">
        <f t="shared" ca="1" si="799"/>
        <v>8.2787637521891894E-4</v>
      </c>
      <c r="HB418" s="240">
        <f t="shared" ca="1" si="800"/>
        <v>3.3376564278041524E-4</v>
      </c>
      <c r="HC418" s="240">
        <f t="shared" ca="1" si="801"/>
        <v>-7.1375396583284135E-4</v>
      </c>
      <c r="HD418" s="240">
        <f t="shared" ca="1" si="802"/>
        <v>-5.7781509499830444E-4</v>
      </c>
      <c r="HE418" s="240">
        <f t="shared" ca="1" si="803"/>
        <v>5.1618524584258485E-4</v>
      </c>
      <c r="HF418" s="240">
        <f t="shared" ca="1" si="804"/>
        <v>7.5431110415721131E-4</v>
      </c>
      <c r="HG418" s="240">
        <f t="shared" ca="1" si="805"/>
        <v>-2.5826834368340078E-4</v>
      </c>
      <c r="HH418" s="240">
        <f t="shared" ca="1" si="806"/>
        <v>-8.4261919184342696E-4</v>
      </c>
      <c r="HI418" s="240">
        <f t="shared" ca="1" si="807"/>
        <v>-2.984319340303025E-5</v>
      </c>
      <c r="HJ418" s="240">
        <f t="shared" ca="1" si="808"/>
        <v>8.324150944217845E-4</v>
      </c>
      <c r="HK418" s="240">
        <f t="shared" ca="1" si="809"/>
        <v>3.1446570695291092E-4</v>
      </c>
      <c r="HL418" s="240">
        <f t="shared" ca="1" si="810"/>
        <v>-7.2489179199975264E-4</v>
      </c>
      <c r="HM418" s="240">
        <f t="shared" ca="1" si="811"/>
        <v>-5.6232344676715831E-4</v>
      </c>
      <c r="HN418" s="240">
        <f t="shared" ca="1" si="812"/>
        <v>5.326200348927478E-4</v>
      </c>
      <c r="HO418" s="240">
        <f t="shared" ca="1" si="813"/>
        <v>7.4443890108081526E-4</v>
      </c>
      <c r="HP418" s="240">
        <f t="shared" ca="1" si="814"/>
        <v>-2.7807867370189588E-4</v>
      </c>
      <c r="HQ418" s="240">
        <f t="shared" ca="1" si="815"/>
        <v>-8.3952061164089154E-4</v>
      </c>
      <c r="HR418" s="240">
        <f t="shared" ca="1" si="816"/>
        <v>-8.973385136779697E-6</v>
      </c>
      <c r="HS418" s="240">
        <f t="shared" ca="1" si="817"/>
        <v>8.3645239789777647E-4</v>
      </c>
      <c r="HT418" s="240">
        <f t="shared" ca="1" si="818"/>
        <v>2.949763487421233E-4</v>
      </c>
      <c r="HU418" s="240">
        <f t="shared" ca="1" si="819"/>
        <v>-7.3559297045663853E-4</v>
      </c>
      <c r="HV418" s="240">
        <f t="shared" ca="1" si="820"/>
        <v>-5.4649307591827145E-4</v>
      </c>
      <c r="HW418" s="240">
        <f t="shared" ca="1" si="821"/>
        <v>5.4873399354979976E-4</v>
      </c>
      <c r="HX418" s="240">
        <f t="shared" ca="1" si="822"/>
        <v>7.3411827584679492E-4</v>
      </c>
      <c r="HY418" s="240">
        <f t="shared" ca="1" si="823"/>
        <v>-2.9772149952533855E-4</v>
      </c>
      <c r="HZ418" s="240">
        <f t="shared" ca="1" si="824"/>
        <v>-8.3591633561359336E-4</v>
      </c>
      <c r="IA418" s="240">
        <f t="shared" ca="1" si="825"/>
        <v>1.1901828361189111E-5</v>
      </c>
      <c r="IB418" s="240">
        <f t="shared" ca="1" si="826"/>
        <v>8.3998585372625323E-4</v>
      </c>
      <c r="IC418" s="240">
        <f t="shared" ca="1" si="827"/>
        <v>2.7530930780877495E-4</v>
      </c>
      <c r="ID418" s="240">
        <f t="shared" ca="1" si="828"/>
        <v>-7.458510552136897E-4</v>
      </c>
      <c r="IE418" s="240">
        <f t="shared" ca="1" si="829"/>
        <v>-6.3882441574657689E-4</v>
      </c>
      <c r="IF418" s="240">
        <f t="shared" ca="1" si="830"/>
        <v>5.6451741536762349E-4</v>
      </c>
      <c r="IG418" s="240">
        <f t="shared" ca="1" si="831"/>
        <v>7.2335544521383039E-4</v>
      </c>
      <c r="IH418" s="240">
        <f t="shared" ca="1" si="832"/>
        <v>-3.171849890500364E-4</v>
      </c>
      <c r="II418" s="240">
        <f t="shared" ca="1" si="833"/>
        <v>-8.3180853484265559E-4</v>
      </c>
      <c r="IJ418" s="240">
        <f t="shared" ca="1" si="834"/>
        <v>3.2769872642742827E-5</v>
      </c>
      <c r="IK418" s="240">
        <f t="shared" ca="1" si="835"/>
        <v>8.4301333348553171E-4</v>
      </c>
      <c r="IL418" s="240">
        <f t="shared" ca="1" si="836"/>
        <v>2.5547643084288094E-4</v>
      </c>
      <c r="IM418" s="240">
        <f t="shared" ca="1" si="837"/>
        <v>-7.5565986718427046E-4</v>
      </c>
      <c r="IN418" s="240">
        <f t="shared" ca="1" si="838"/>
        <v>-5.1385450715121111E-4</v>
      </c>
      <c r="IO418" s="240">
        <f t="shared" ca="1" si="839"/>
        <v>5.7996079300313161E-4</v>
      </c>
      <c r="IP418" s="240">
        <f t="shared" ca="1" si="840"/>
        <v>7.1215689230869647E-4</v>
      </c>
      <c r="IQ418" s="240">
        <f t="shared" ca="1" si="841"/>
        <v>-3.364574181975962E-4</v>
      </c>
      <c r="IR418" s="240">
        <f t="shared" ca="1" si="842"/>
        <v>-8.2719968371365387E-4</v>
      </c>
      <c r="IS418" s="240">
        <f t="shared" ca="1" si="843"/>
        <v>5.3618177578409307E-5</v>
      </c>
      <c r="IT418" s="240">
        <f t="shared" ca="1" si="844"/>
        <v>8.4553301353502378E-4</v>
      </c>
      <c r="IU418" s="240">
        <f t="shared" ca="1" si="845"/>
        <v>2.3548966442788014E-4</v>
      </c>
      <c r="IV418" s="240">
        <f t="shared" ca="1" si="846"/>
        <v>-7.6501349790677976E-4</v>
      </c>
      <c r="IW418" s="240">
        <f t="shared" ca="1" si="847"/>
        <v>-4.970659694864296E-4</v>
      </c>
      <c r="IX418" s="240">
        <f t="shared" ca="1" si="848"/>
        <v>5.9505482394303015E-4</v>
      </c>
      <c r="IY418" s="240">
        <f t="shared" ca="1" si="849"/>
        <v>7.00529362720871E-4</v>
      </c>
      <c r="IZ418" s="240">
        <f t="shared" ca="1" si="850"/>
        <v>-3.5552717797743142E-4</v>
      </c>
      <c r="JA418" s="240">
        <f t="shared" ca="1" si="851"/>
        <v>-8.2209255842616031E-4</v>
      </c>
      <c r="JB418" s="240">
        <f t="shared" ca="1" si="852"/>
        <v>7.4434184928767109E-5</v>
      </c>
    </row>
    <row r="419" spans="2:262">
      <c r="B419" s="248">
        <v>58</v>
      </c>
      <c r="C419" s="247">
        <f t="shared" si="853"/>
        <v>1.1328125000000006E-3</v>
      </c>
      <c r="D419" s="244">
        <f t="shared" ca="1" si="597"/>
        <v>80.118541598203862</v>
      </c>
      <c r="E419" s="243">
        <f ca="1">BL361</f>
        <v>0.11854159820386173</v>
      </c>
      <c r="F419" s="242">
        <v>58</v>
      </c>
      <c r="G419" s="240">
        <f t="shared" ca="1" si="854"/>
        <v>-7.6142806210785442E-4</v>
      </c>
      <c r="H419" s="240">
        <f t="shared" ca="1" si="598"/>
        <v>-1.7335592647382207E-4</v>
      </c>
      <c r="I419" s="240">
        <f t="shared" ca="1" si="599"/>
        <v>7.1055486742554888E-4</v>
      </c>
      <c r="J419" s="240">
        <f t="shared" ca="1" si="600"/>
        <v>3.8187603212165697E-4</v>
      </c>
      <c r="K419" s="240">
        <f t="shared" ca="1" si="601"/>
        <v>-5.9848916467286585E-4</v>
      </c>
      <c r="L419" s="240">
        <f t="shared" ca="1" si="602"/>
        <v>-5.5750923029934283E-4</v>
      </c>
      <c r="M419" s="240">
        <f t="shared" ca="1" si="603"/>
        <v>4.3488197692273317E-4</v>
      </c>
      <c r="N419" s="240">
        <f t="shared" ca="1" si="604"/>
        <v>6.8513010791125908E-4</v>
      </c>
      <c r="O419" s="240">
        <f t="shared" ca="1" si="605"/>
        <v>-2.3382304532778929E-4</v>
      </c>
      <c r="P419" s="240">
        <f t="shared" ca="1" si="606"/>
        <v>-7.5374804067034713E-4</v>
      </c>
      <c r="Q419" s="240">
        <f t="shared" ca="1" si="607"/>
        <v>1.2627430073069943E-5</v>
      </c>
      <c r="R419" s="240">
        <f t="shared" ca="1" si="608"/>
        <v>7.5745369828189395E-4</v>
      </c>
      <c r="S419" s="240">
        <f t="shared" ca="1" si="609"/>
        <v>2.0965565098067225E-4</v>
      </c>
      <c r="T419" s="240">
        <f t="shared" ca="1" si="610"/>
        <v>-6.9592795200061066E-4</v>
      </c>
      <c r="U419" s="241">
        <f t="shared" ca="1" si="611"/>
        <v>-4.1388332814826727E-4</v>
      </c>
      <c r="V419" s="240">
        <f t="shared" ca="1" si="612"/>
        <v>5.7446935778389223E-4</v>
      </c>
      <c r="W419" s="240">
        <f t="shared" ca="1" si="613"/>
        <v>5.824676510036616E-4</v>
      </c>
      <c r="X419" s="240">
        <f t="shared" ca="1" si="614"/>
        <v>-4.0353784821055798E-4</v>
      </c>
      <c r="Y419" s="240">
        <f t="shared" ca="1" si="615"/>
        <v>-7.008902508609232E-4</v>
      </c>
      <c r="Z419" s="240">
        <f t="shared" ca="1" si="616"/>
        <v>1.9785393011063706E-4</v>
      </c>
      <c r="AA419" s="240">
        <f t="shared" ca="1" si="617"/>
        <v>7.5895265293690682E-4</v>
      </c>
      <c r="AB419" s="240">
        <f t="shared" ca="1" si="618"/>
        <v>2.4869035598540583E-5</v>
      </c>
      <c r="AC419" s="240">
        <f t="shared" ca="1" si="619"/>
        <v>-7.516545621516651E-4</v>
      </c>
      <c r="AD419" s="240">
        <f t="shared" ca="1" si="620"/>
        <v>-2.4545029666064438E-4</v>
      </c>
      <c r="AE419" s="240">
        <f t="shared" ca="1" si="621"/>
        <v>6.7962448518321303E-4</v>
      </c>
      <c r="AF419" s="240">
        <f t="shared" ca="1" si="622"/>
        <v>4.4489354298547144E-4</v>
      </c>
      <c r="AG419" s="240">
        <f t="shared" ca="1" si="623"/>
        <v>-5.4906560389444319E-4</v>
      </c>
      <c r="AH419" s="240">
        <f t="shared" ca="1" si="624"/>
        <v>-6.0602285611857372E-4</v>
      </c>
      <c r="AI419" s="240">
        <f t="shared" ca="1" si="625"/>
        <v>3.7122156147630022E-4</v>
      </c>
      <c r="AJ419" s="240">
        <f t="shared" ca="1" si="626"/>
        <v>7.1496188780552892E-4</v>
      </c>
      <c r="AK419" s="240">
        <f t="shared" ca="1" si="627"/>
        <v>-1.6140816744588814E-4</v>
      </c>
      <c r="AL419" s="240">
        <f t="shared" ca="1" si="628"/>
        <v>-7.6232888178614003E-4</v>
      </c>
      <c r="AM419" s="240">
        <f t="shared" ca="1" si="629"/>
        <v>-6.230558958512262E-5</v>
      </c>
      <c r="AN419" s="240">
        <f t="shared" ca="1" si="630"/>
        <v>7.4404462434404784E-4</v>
      </c>
      <c r="AO419" s="240">
        <f t="shared" ca="1" si="631"/>
        <v>2.8065363107704903E-4</v>
      </c>
      <c r="AP419" s="240">
        <f t="shared" ca="1" si="632"/>
        <v>-6.6168374345293717E-4</v>
      </c>
      <c r="AQ419" s="240">
        <f t="shared" ca="1" si="633"/>
        <v>-4.7483197030954711E-4</v>
      </c>
      <c r="AR419" s="240">
        <f t="shared" ca="1" si="634"/>
        <v>5.2233910287274952E-4</v>
      </c>
      <c r="AS419" s="240">
        <f t="shared" ca="1" si="635"/>
        <v>6.2811809909175975E-4</v>
      </c>
      <c r="AT419" s="240">
        <f t="shared" ca="1" si="636"/>
        <v>-3.3801096948528228E-4</v>
      </c>
      <c r="AU419" s="240">
        <f t="shared" ca="1" si="637"/>
        <v>-7.2731111893914566E-4</v>
      </c>
      <c r="AV419" s="240">
        <f t="shared" ca="1" si="638"/>
        <v>1.2457355836807628E-4</v>
      </c>
      <c r="AW419" s="240">
        <f t="shared" ca="1" si="639"/>
        <v>7.6386859358702666E-4</v>
      </c>
      <c r="AX419" s="240">
        <f t="shared" ca="1" si="640"/>
        <v>9.9592043949071681E-5</v>
      </c>
      <c r="AY419" s="240">
        <f t="shared" ca="1" si="641"/>
        <v>-7.3464221786577379E-4</v>
      </c>
      <c r="AZ419" s="240">
        <f t="shared" ca="1" si="642"/>
        <v>-3.1518084631383452E-4</v>
      </c>
      <c r="BA419" s="240">
        <f t="shared" ca="1" si="643"/>
        <v>6.4214894762802969E-4</v>
      </c>
      <c r="BB419" s="240">
        <f t="shared" ca="1" si="644"/>
        <v>5.0362648582678708E-4</v>
      </c>
      <c r="BC419" s="240">
        <f t="shared" ca="1" si="645"/>
        <v>-4.9435424120072944E-4</v>
      </c>
      <c r="BD419" s="240">
        <f t="shared" ca="1" si="646"/>
        <v>-6.4870015054759218E-4</v>
      </c>
      <c r="BE419" s="240">
        <f t="shared" ca="1" si="647"/>
        <v>3.0398607946250527E-4</v>
      </c>
      <c r="BF419" s="240">
        <f t="shared" ca="1" si="648"/>
        <v>7.3790819388230779E-4</v>
      </c>
      <c r="BG419" s="240">
        <f t="shared" ca="1" si="649"/>
        <v>-8.7438840676806094E-5</v>
      </c>
      <c r="BH419" s="240">
        <f t="shared" ca="1" si="650"/>
        <v>-7.6356807903897529E-4</v>
      </c>
      <c r="BI419" s="240">
        <f t="shared" ca="1" si="651"/>
        <v>-1.3663857235590929E-4</v>
      </c>
      <c r="BJ419" s="240">
        <f t="shared" ca="1" si="652"/>
        <v>7.2346999393760206E-4</v>
      </c>
      <c r="BK419" s="240">
        <f t="shared" ca="1" si="653"/>
        <v>3.4894876328527328E-4</v>
      </c>
      <c r="BL419" s="240">
        <f t="shared" ca="1" si="654"/>
        <v>-6.2106715874268121E-4</v>
      </c>
      <c r="BM419" s="240">
        <f t="shared" ca="1" si="655"/>
        <v>-5.3120772102718773E-4</v>
      </c>
      <c r="BN419" s="240">
        <f t="shared" ca="1" si="656"/>
        <v>4.6517843686133916E-4</v>
      </c>
      <c r="BO419" s="240">
        <f t="shared" ca="1" si="657"/>
        <v>6.6771942652132433E-4</v>
      </c>
      <c r="BP419" s="240">
        <f t="shared" ca="1" si="658"/>
        <v>-2.6922886034826701E-4</v>
      </c>
      <c r="BQ419" s="240">
        <f t="shared" ca="1" si="659"/>
        <v>-7.4672758335328081E-4</v>
      </c>
      <c r="BR419" s="240">
        <f t="shared" ca="1" si="660"/>
        <v>5.0093475159602199E-5</v>
      </c>
      <c r="BS419" s="240">
        <f t="shared" ca="1" si="661"/>
        <v>7.6142806210785399E-4</v>
      </c>
      <c r="BT419" s="240">
        <f t="shared" ca="1" si="662"/>
        <v>1.7335592647382136E-4</v>
      </c>
      <c r="BU419" s="240">
        <f t="shared" ca="1" si="663"/>
        <v>-7.1055486742554737E-4</v>
      </c>
      <c r="BV419" s="240">
        <f t="shared" ca="1" si="664"/>
        <v>-3.8187603212165583E-4</v>
      </c>
      <c r="BW419" s="240">
        <f t="shared" ca="1" si="665"/>
        <v>5.9848916467286324E-4</v>
      </c>
      <c r="BX419" s="240">
        <f t="shared" ca="1" si="666"/>
        <v>5.5750923029934088E-4</v>
      </c>
      <c r="BY419" s="240">
        <f t="shared" ca="1" si="667"/>
        <v>-4.34881976922731E-4</v>
      </c>
      <c r="BZ419" s="240">
        <f t="shared" ca="1" si="668"/>
        <v>-6.8513010791125789E-4</v>
      </c>
      <c r="CA419" s="240">
        <f t="shared" ca="1" si="669"/>
        <v>2.3382304532778672E-4</v>
      </c>
      <c r="CB419" s="240">
        <f t="shared" ca="1" si="670"/>
        <v>7.537480406703467E-4</v>
      </c>
      <c r="CC419" s="240">
        <f t="shared" ca="1" si="671"/>
        <v>-1.2627430073068581E-5</v>
      </c>
      <c r="CD419" s="240">
        <f t="shared" ca="1" si="672"/>
        <v>-7.5745369828189471E-4</v>
      </c>
      <c r="CE419" s="240">
        <f t="shared" ca="1" si="673"/>
        <v>-2.0965565098067225E-4</v>
      </c>
      <c r="CF419" s="240">
        <f t="shared" ca="1" si="674"/>
        <v>6.9592795200061283E-4</v>
      </c>
      <c r="CG419" s="240">
        <f t="shared" ca="1" si="675"/>
        <v>4.1388332814826727E-4</v>
      </c>
      <c r="CH419" s="240">
        <f t="shared" ca="1" si="676"/>
        <v>-5.744693577838958E-4</v>
      </c>
      <c r="CI419" s="240">
        <f t="shared" ca="1" si="677"/>
        <v>-5.824676510036616E-4</v>
      </c>
      <c r="CJ419" s="240">
        <f t="shared" ca="1" si="678"/>
        <v>4.0353784821055337E-4</v>
      </c>
      <c r="CK419" s="240">
        <f t="shared" ca="1" si="679"/>
        <v>7.008902508609232E-4</v>
      </c>
      <c r="CL419" s="240">
        <f t="shared" ca="1" si="680"/>
        <v>-1.978539301106318E-4</v>
      </c>
      <c r="CM419" s="240">
        <f t="shared" ca="1" si="681"/>
        <v>-7.5895265293690649E-4</v>
      </c>
      <c r="CN419" s="240">
        <f t="shared" ca="1" si="682"/>
        <v>-2.4869035598543294E-5</v>
      </c>
      <c r="CO419" s="240">
        <f t="shared" ca="1" si="683"/>
        <v>7.516545621516651E-4</v>
      </c>
      <c r="CP419" s="240">
        <f t="shared" ca="1" si="684"/>
        <v>2.4545029666064438E-4</v>
      </c>
      <c r="CQ419" s="240">
        <f t="shared" ca="1" si="685"/>
        <v>-6.7962448518321553E-4</v>
      </c>
      <c r="CR419" s="240">
        <f t="shared" ca="1" si="686"/>
        <v>-4.4489354298547144E-4</v>
      </c>
      <c r="CS419" s="240">
        <f t="shared" ca="1" si="687"/>
        <v>5.4906560389444698E-4</v>
      </c>
      <c r="CT419" s="240">
        <f t="shared" ca="1" si="688"/>
        <v>6.060228561185671E-4</v>
      </c>
      <c r="CU419" s="240">
        <f t="shared" ca="1" si="689"/>
        <v>-3.7122156147629555E-4</v>
      </c>
      <c r="CV419" s="240">
        <f t="shared" ca="1" si="690"/>
        <v>-7.1496188780552892E-4</v>
      </c>
      <c r="CW419" s="240">
        <f t="shared" ca="1" si="691"/>
        <v>1.6140816744589345E-4</v>
      </c>
      <c r="CX419" s="240">
        <f t="shared" ca="1" si="692"/>
        <v>7.6232888178614079E-4</v>
      </c>
      <c r="CY419" s="240">
        <f t="shared" ca="1" si="693"/>
        <v>6.2305589585128027E-5</v>
      </c>
      <c r="CZ419" s="240">
        <f t="shared" ca="1" si="694"/>
        <v>-7.4404462434404784E-4</v>
      </c>
      <c r="DA419" s="240">
        <f t="shared" ca="1" si="695"/>
        <v>-2.8065363107704404E-4</v>
      </c>
      <c r="DB419" s="240">
        <f t="shared" ca="1" si="696"/>
        <v>6.6168374345293185E-4</v>
      </c>
      <c r="DC419" s="240">
        <f t="shared" ca="1" si="697"/>
        <v>4.748319703095514E-4</v>
      </c>
      <c r="DD419" s="240">
        <f t="shared" ca="1" si="698"/>
        <v>-5.2233910287274952E-4</v>
      </c>
      <c r="DE419" s="240">
        <f t="shared" ca="1" si="699"/>
        <v>-6.2811809909175671E-4</v>
      </c>
      <c r="DF419" s="240">
        <f t="shared" ca="1" si="700"/>
        <v>3.3801096948527252E-4</v>
      </c>
      <c r="DG419" s="240">
        <f t="shared" ca="1" si="701"/>
        <v>7.2731111893914566E-4</v>
      </c>
      <c r="DH419" s="240">
        <f t="shared" ca="1" si="702"/>
        <v>-1.2457355836808164E-4</v>
      </c>
      <c r="DI419" s="240">
        <f t="shared" ca="1" si="703"/>
        <v>-7.6386859358702644E-4</v>
      </c>
      <c r="DJ419" s="240">
        <f t="shared" ca="1" si="704"/>
        <v>-9.9592043949077062E-5</v>
      </c>
      <c r="DK419" s="240">
        <f t="shared" ca="1" si="705"/>
        <v>7.3464221786577379E-4</v>
      </c>
      <c r="DL419" s="240">
        <f t="shared" ca="1" si="706"/>
        <v>3.1518084631383452E-4</v>
      </c>
      <c r="DM419" s="240">
        <f t="shared" ca="1" si="707"/>
        <v>-6.4214894762803566E-4</v>
      </c>
      <c r="DN419" s="240">
        <f t="shared" ca="1" si="708"/>
        <v>-5.0362648582678708E-4</v>
      </c>
      <c r="DO419" s="240">
        <f t="shared" ca="1" si="709"/>
        <v>4.9435424120072944E-4</v>
      </c>
      <c r="DP419" s="240">
        <f t="shared" ca="1" si="710"/>
        <v>6.4870015054758643E-4</v>
      </c>
      <c r="DQ419" s="240">
        <f t="shared" ca="1" si="711"/>
        <v>-3.0398607946249524E-4</v>
      </c>
      <c r="DR419" s="240">
        <f t="shared" ca="1" si="712"/>
        <v>-7.3790819388230779E-4</v>
      </c>
      <c r="DS419" s="240">
        <f t="shared" ca="1" si="713"/>
        <v>8.7438840676806094E-5</v>
      </c>
      <c r="DT419" s="240">
        <f t="shared" ca="1" si="714"/>
        <v>7.6356807903897562E-4</v>
      </c>
      <c r="DU419" s="240">
        <f t="shared" ca="1" si="715"/>
        <v>1.3663857235591997E-4</v>
      </c>
      <c r="DV419" s="240">
        <f t="shared" ca="1" si="716"/>
        <v>-7.2346999393760206E-4</v>
      </c>
      <c r="DW419" s="240">
        <f t="shared" ca="1" si="717"/>
        <v>-3.4894876328527328E-4</v>
      </c>
      <c r="DX419" s="240">
        <f t="shared" ca="1" si="718"/>
        <v>6.2106715874268761E-4</v>
      </c>
      <c r="DY419" s="240">
        <f t="shared" ca="1" si="719"/>
        <v>5.3120772102719553E-4</v>
      </c>
      <c r="DZ419" s="240">
        <f t="shared" ca="1" si="720"/>
        <v>-4.6517843686133916E-4</v>
      </c>
      <c r="EA419" s="240">
        <f t="shared" ca="1" si="721"/>
        <v>-6.6771942652132433E-4</v>
      </c>
      <c r="EB419" s="240">
        <f t="shared" ca="1" si="722"/>
        <v>2.6922886034827715E-4</v>
      </c>
      <c r="EC419" s="240">
        <f t="shared" ca="1" si="723"/>
        <v>7.4672758335328298E-4</v>
      </c>
      <c r="ED419" s="240">
        <f t="shared" ca="1" si="724"/>
        <v>-5.0093475159602199E-5</v>
      </c>
      <c r="EE419" s="240">
        <f t="shared" ca="1" si="725"/>
        <v>-7.6142806210785486E-4</v>
      </c>
      <c r="EF419" s="240">
        <f t="shared" ca="1" si="726"/>
        <v>-1.7335592647383196E-4</v>
      </c>
      <c r="EG419" s="240">
        <f t="shared" ca="1" si="727"/>
        <v>7.1055486742554737E-4</v>
      </c>
      <c r="EH419" s="240">
        <f t="shared" ca="1" si="728"/>
        <v>3.8187603212165583E-4</v>
      </c>
      <c r="EI419" s="240">
        <f t="shared" ca="1" si="729"/>
        <v>-5.9848916467286997E-4</v>
      </c>
      <c r="EJ419" s="240">
        <f t="shared" ca="1" si="730"/>
        <v>-5.5750923029934836E-4</v>
      </c>
      <c r="EK419" s="240">
        <f t="shared" ca="1" si="731"/>
        <v>4.34881976922731E-4</v>
      </c>
      <c r="EL419" s="240">
        <f t="shared" ca="1" si="732"/>
        <v>6.8513010791125789E-4</v>
      </c>
      <c r="EM419" s="240">
        <f t="shared" ca="1" si="733"/>
        <v>-2.3382304532779707E-4</v>
      </c>
      <c r="EN419" s="240">
        <f t="shared" ca="1" si="734"/>
        <v>-7.5374804067034832E-4</v>
      </c>
      <c r="EO419" s="240">
        <f t="shared" ca="1" si="735"/>
        <v>1.2627430073068581E-5</v>
      </c>
      <c r="EP419" s="240">
        <f t="shared" ca="1" si="736"/>
        <v>7.5745369828189471E-4</v>
      </c>
      <c r="EQ419" s="240">
        <f t="shared" ca="1" si="737"/>
        <v>2.0965565098066179E-4</v>
      </c>
      <c r="ER419" s="240">
        <f t="shared" ca="1" si="738"/>
        <v>-6.9592795200060838E-4</v>
      </c>
      <c r="ES419" s="240">
        <f t="shared" ca="1" si="739"/>
        <v>-4.1388332814826727E-4</v>
      </c>
      <c r="ET419" s="240">
        <f t="shared" ca="1" si="740"/>
        <v>5.744693577838958E-4</v>
      </c>
      <c r="EU419" s="240">
        <f t="shared" ca="1" si="741"/>
        <v>5.8246765100366865E-4</v>
      </c>
      <c r="EV419" s="240">
        <f t="shared" ca="1" si="742"/>
        <v>-4.0353784821055337E-4</v>
      </c>
      <c r="EW419" s="240">
        <f t="shared" ca="1" si="743"/>
        <v>-7.008902508609232E-4</v>
      </c>
      <c r="EX419" s="240">
        <f t="shared" ca="1" si="744"/>
        <v>1.9785393011064229E-4</v>
      </c>
      <c r="EY419" s="240">
        <f t="shared" ca="1" si="745"/>
        <v>7.589526529369078E-4</v>
      </c>
      <c r="EZ419" s="240">
        <f t="shared" ca="1" si="746"/>
        <v>2.4869035598543294E-5</v>
      </c>
      <c r="FA419" s="240">
        <f t="shared" ca="1" si="747"/>
        <v>-7.516545621516651E-4</v>
      </c>
      <c r="FB419" s="240">
        <f t="shared" ca="1" si="748"/>
        <v>-2.4545029666063408E-4</v>
      </c>
      <c r="FC419" s="240">
        <f t="shared" ca="1" si="749"/>
        <v>6.7962448518321054E-4</v>
      </c>
      <c r="FD419" s="240">
        <f t="shared" ca="1" si="750"/>
        <v>4.4489354298547144E-4</v>
      </c>
      <c r="FE419" s="240">
        <f t="shared" ca="1" si="751"/>
        <v>-5.4906560389444698E-4</v>
      </c>
      <c r="FF419" s="240">
        <f t="shared" ca="1" si="752"/>
        <v>-6.060228561185671E-4</v>
      </c>
      <c r="FG419" s="240">
        <f t="shared" ca="1" si="753"/>
        <v>3.7122156147629555E-4</v>
      </c>
      <c r="FH419" s="240">
        <f t="shared" ca="1" si="754"/>
        <v>7.1496188780552892E-4</v>
      </c>
      <c r="FI419" s="240">
        <f t="shared" ca="1" si="755"/>
        <v>-1.6140816744589345E-4</v>
      </c>
      <c r="FJ419" s="240">
        <f t="shared" ca="1" si="756"/>
        <v>-7.6232888178613927E-4</v>
      </c>
      <c r="FK419" s="240">
        <f t="shared" ca="1" si="757"/>
        <v>-6.2305589585128027E-5</v>
      </c>
      <c r="FL419" s="240">
        <f t="shared" ca="1" si="758"/>
        <v>7.4404462434404784E-4</v>
      </c>
      <c r="FM419" s="240">
        <f t="shared" ca="1" si="759"/>
        <v>2.8065363107704404E-4</v>
      </c>
      <c r="FN419" s="240">
        <f t="shared" ca="1" si="760"/>
        <v>-6.6168374345293185E-4</v>
      </c>
      <c r="FO419" s="240">
        <f t="shared" ca="1" si="761"/>
        <v>-4.748319703095514E-4</v>
      </c>
      <c r="FP419" s="240">
        <f t="shared" ca="1" si="762"/>
        <v>5.2233910287274952E-4</v>
      </c>
      <c r="FQ419" s="240">
        <f t="shared" ca="1" si="763"/>
        <v>6.2811809909175671E-4</v>
      </c>
      <c r="FR419" s="240">
        <f t="shared" ca="1" si="764"/>
        <v>-3.3801096948527252E-4</v>
      </c>
      <c r="FS419" s="240">
        <f t="shared" ca="1" si="765"/>
        <v>-7.2731111893914566E-4</v>
      </c>
      <c r="FT419" s="240">
        <f t="shared" ca="1" si="766"/>
        <v>1.2457355836808164E-4</v>
      </c>
      <c r="FU419" s="240">
        <f t="shared" ca="1" si="767"/>
        <v>7.6386859358702644E-4</v>
      </c>
      <c r="FV419" s="240">
        <f t="shared" ca="1" si="768"/>
        <v>9.9592043949077062E-5</v>
      </c>
      <c r="FW419" s="240">
        <f t="shared" ca="1" si="769"/>
        <v>-7.3464221786577379E-4</v>
      </c>
      <c r="FX419" s="240">
        <f t="shared" ca="1" si="770"/>
        <v>-3.1518084631383452E-4</v>
      </c>
      <c r="FY419" s="240">
        <f t="shared" ca="1" si="771"/>
        <v>6.4214894762803566E-4</v>
      </c>
      <c r="FZ419" s="240">
        <f t="shared" ca="1" si="772"/>
        <v>5.0362648582678708E-4</v>
      </c>
      <c r="GA419" s="240">
        <f t="shared" ca="1" si="773"/>
        <v>-4.9435424120072944E-4</v>
      </c>
      <c r="GB419" s="240">
        <f t="shared" ca="1" si="774"/>
        <v>-6.4870015054758643E-4</v>
      </c>
      <c r="GC419" s="240">
        <f t="shared" ca="1" si="775"/>
        <v>3.0398607946249524E-4</v>
      </c>
      <c r="GD419" s="240">
        <f t="shared" ca="1" si="776"/>
        <v>7.3790819388230779E-4</v>
      </c>
      <c r="GE419" s="240">
        <f t="shared" ca="1" si="777"/>
        <v>-8.7438840676806094E-5</v>
      </c>
      <c r="GF419" s="240">
        <f t="shared" ca="1" si="778"/>
        <v>-7.6356807903897562E-4</v>
      </c>
      <c r="GG419" s="240">
        <f t="shared" ca="1" si="779"/>
        <v>-1.3663857235589859E-4</v>
      </c>
      <c r="GH419" s="240">
        <f t="shared" ca="1" si="780"/>
        <v>7.2346999393760911E-4</v>
      </c>
      <c r="GI419" s="240">
        <f t="shared" ca="1" si="781"/>
        <v>3.4894876328529258E-4</v>
      </c>
      <c r="GJ419" s="240">
        <f t="shared" ca="1" si="782"/>
        <v>-6.2106715874267492E-4</v>
      </c>
      <c r="GK419" s="240">
        <f t="shared" ca="1" si="783"/>
        <v>-5.3120772102719553E-4</v>
      </c>
      <c r="GL419" s="240">
        <f t="shared" ca="1" si="784"/>
        <v>4.6517843686133916E-4</v>
      </c>
      <c r="GM419" s="240">
        <f t="shared" ca="1" si="785"/>
        <v>6.6771942652132433E-4</v>
      </c>
      <c r="GN419" s="240">
        <f t="shared" ca="1" si="786"/>
        <v>-2.6922886034827715E-4</v>
      </c>
      <c r="GO419" s="240">
        <f t="shared" ca="1" si="787"/>
        <v>-7.4672758335327842E-4</v>
      </c>
      <c r="GP419" s="240">
        <f t="shared" ca="1" si="788"/>
        <v>5.0093475159580529E-5</v>
      </c>
      <c r="GQ419" s="240">
        <f t="shared" ca="1" si="789"/>
        <v>7.6142806210785312E-4</v>
      </c>
      <c r="GR419" s="240">
        <f t="shared" ca="1" si="790"/>
        <v>1.7335592647383196E-4</v>
      </c>
      <c r="GS419" s="240">
        <f t="shared" ca="1" si="791"/>
        <v>-7.1055486742554737E-4</v>
      </c>
      <c r="GT419" s="240">
        <f t="shared" ca="1" si="792"/>
        <v>-3.8187603212165583E-4</v>
      </c>
      <c r="GU419" s="240">
        <f t="shared" ca="1" si="793"/>
        <v>5.9848916467286997E-4</v>
      </c>
      <c r="GV419" s="240">
        <f t="shared" ca="1" si="794"/>
        <v>5.5750923029933351E-4</v>
      </c>
      <c r="GW419" s="240">
        <f t="shared" ca="1" si="795"/>
        <v>-4.3488197692274878E-4</v>
      </c>
      <c r="GX419" s="240">
        <f t="shared" ca="1" si="796"/>
        <v>-6.8513010791126754E-4</v>
      </c>
      <c r="GY419" s="240">
        <f t="shared" ca="1" si="797"/>
        <v>2.3382304532777639E-4</v>
      </c>
      <c r="GZ419" s="240">
        <f t="shared" ca="1" si="798"/>
        <v>7.5374804067034832E-4</v>
      </c>
      <c r="HA419" s="240">
        <f t="shared" ca="1" si="799"/>
        <v>-1.2627430073068581E-5</v>
      </c>
      <c r="HB419" s="240">
        <f t="shared" ca="1" si="800"/>
        <v>-7.5745369828189471E-4</v>
      </c>
      <c r="HC419" s="240">
        <f t="shared" ca="1" si="801"/>
        <v>-2.0965565098066179E-4</v>
      </c>
      <c r="HD419" s="240">
        <f t="shared" ca="1" si="802"/>
        <v>6.9592795200061749E-4</v>
      </c>
      <c r="HE419" s="240">
        <f t="shared" ca="1" si="803"/>
        <v>4.1388332814824895E-4</v>
      </c>
      <c r="HF419" s="240">
        <f t="shared" ca="1" si="804"/>
        <v>-5.7446935778388149E-4</v>
      </c>
      <c r="HG419" s="240">
        <f t="shared" ca="1" si="805"/>
        <v>-5.8246765100366865E-4</v>
      </c>
      <c r="HH419" s="240">
        <f t="shared" ca="1" si="806"/>
        <v>4.0353784821055337E-4</v>
      </c>
      <c r="HI419" s="240">
        <f t="shared" ca="1" si="807"/>
        <v>7.008902508609232E-4</v>
      </c>
      <c r="HJ419" s="240">
        <f t="shared" ca="1" si="808"/>
        <v>-1.9785393011064229E-4</v>
      </c>
      <c r="HK419" s="240">
        <f t="shared" ca="1" si="809"/>
        <v>-7.5895265293690519E-4</v>
      </c>
      <c r="HL419" s="240">
        <f t="shared" ca="1" si="810"/>
        <v>-2.4869035598521596E-5</v>
      </c>
      <c r="HM419" s="240">
        <f t="shared" ca="1" si="811"/>
        <v>7.516545621516612E-4</v>
      </c>
      <c r="HN419" s="240">
        <f t="shared" ca="1" si="812"/>
        <v>2.4545029666065462E-4</v>
      </c>
      <c r="HO419" s="240">
        <f t="shared" ca="1" si="813"/>
        <v>-6.7962448518321054E-4</v>
      </c>
      <c r="HP419" s="240">
        <f t="shared" ca="1" si="814"/>
        <v>-4.4489354298547144E-4</v>
      </c>
      <c r="HQ419" s="240">
        <f t="shared" ca="1" si="815"/>
        <v>5.4906560389444698E-4</v>
      </c>
      <c r="HR419" s="240">
        <f t="shared" ca="1" si="816"/>
        <v>6.060228561185671E-4</v>
      </c>
      <c r="HS419" s="240">
        <f t="shared" ca="1" si="817"/>
        <v>-3.7122156147631447E-4</v>
      </c>
      <c r="HT419" s="240">
        <f t="shared" ca="1" si="818"/>
        <v>-7.1496188780552123E-4</v>
      </c>
      <c r="HU419" s="240">
        <f t="shared" ca="1" si="819"/>
        <v>1.6140816744587223E-4</v>
      </c>
      <c r="HV419" s="240">
        <f t="shared" ca="1" si="820"/>
        <v>7.6232888178614079E-4</v>
      </c>
      <c r="HW419" s="240">
        <f t="shared" ca="1" si="821"/>
        <v>6.2305589585128027E-5</v>
      </c>
      <c r="HX419" s="240">
        <f t="shared" ca="1" si="822"/>
        <v>-7.4404462434404784E-4</v>
      </c>
      <c r="HY419" s="240">
        <f t="shared" ca="1" si="823"/>
        <v>-2.8065363107704404E-4</v>
      </c>
      <c r="HZ419" s="240">
        <f t="shared" ca="1" si="824"/>
        <v>6.616837434529427E-4</v>
      </c>
      <c r="IA419" s="240">
        <f t="shared" ca="1" si="825"/>
        <v>4.7483197030953448E-4</v>
      </c>
      <c r="IB419" s="240">
        <f t="shared" ca="1" si="826"/>
        <v>-5.2233910287273358E-4</v>
      </c>
      <c r="IC419" s="240">
        <f t="shared" ca="1" si="827"/>
        <v>-6.2811809909176907E-4</v>
      </c>
      <c r="ID419" s="240">
        <f t="shared" ca="1" si="828"/>
        <v>3.3801096948527252E-4</v>
      </c>
      <c r="IE419" s="240">
        <f t="shared" ca="1" si="829"/>
        <v>9.9685156909229647E-5</v>
      </c>
      <c r="IF419" s="240">
        <f t="shared" ca="1" si="830"/>
        <v>-1.2457355836808164E-4</v>
      </c>
      <c r="IG419" s="240">
        <f t="shared" ca="1" si="831"/>
        <v>-7.6386859358702644E-4</v>
      </c>
      <c r="IH419" s="240">
        <f t="shared" ca="1" si="832"/>
        <v>-9.959204394905554E-5</v>
      </c>
      <c r="II419" s="240">
        <f t="shared" ca="1" si="833"/>
        <v>7.3464221786577965E-4</v>
      </c>
      <c r="IJ419" s="240">
        <f t="shared" ca="1" si="834"/>
        <v>3.1518084631385431E-4</v>
      </c>
      <c r="IK419" s="240">
        <f t="shared" ca="1" si="835"/>
        <v>-6.4214894762802384E-4</v>
      </c>
      <c r="IL419" s="240">
        <f t="shared" ca="1" si="836"/>
        <v>-5.0362648582678708E-4</v>
      </c>
      <c r="IM419" s="240">
        <f t="shared" ca="1" si="837"/>
        <v>4.9435424120072944E-4</v>
      </c>
      <c r="IN419" s="240">
        <f t="shared" ca="1" si="838"/>
        <v>6.4870015054758643E-4</v>
      </c>
      <c r="IO419" s="240">
        <f t="shared" ca="1" si="839"/>
        <v>-3.0398607946251525E-4</v>
      </c>
      <c r="IP419" s="240">
        <f t="shared" ca="1" si="840"/>
        <v>-7.3790819388230215E-4</v>
      </c>
      <c r="IQ419" s="240">
        <f t="shared" ca="1" si="841"/>
        <v>8.7438840676784519E-5</v>
      </c>
      <c r="IR419" s="240">
        <f t="shared" ca="1" si="842"/>
        <v>7.6356807903897486E-4</v>
      </c>
      <c r="IS419" s="240">
        <f t="shared" ca="1" si="843"/>
        <v>1.3663857235591997E-4</v>
      </c>
      <c r="IT419" s="240">
        <f t="shared" ca="1" si="844"/>
        <v>-7.2346999393760206E-4</v>
      </c>
      <c r="IU419" s="240">
        <f t="shared" ca="1" si="845"/>
        <v>-3.4894876328527328E-4</v>
      </c>
      <c r="IV419" s="240">
        <f t="shared" ca="1" si="846"/>
        <v>6.2106715874268761E-4</v>
      </c>
      <c r="IW419" s="240">
        <f t="shared" ca="1" si="847"/>
        <v>5.3120772102718003E-4</v>
      </c>
      <c r="IX419" s="240">
        <f t="shared" ca="1" si="848"/>
        <v>-4.6517843686135635E-4</v>
      </c>
      <c r="IY419" s="240">
        <f t="shared" ca="1" si="849"/>
        <v>-6.6771942652133485E-4</v>
      </c>
      <c r="IZ419" s="240">
        <f t="shared" ca="1" si="850"/>
        <v>2.6922886034825688E-4</v>
      </c>
      <c r="JA419" s="240">
        <f t="shared" ca="1" si="851"/>
        <v>7.4672758335328298E-4</v>
      </c>
      <c r="JB419" s="240">
        <f t="shared" ca="1" si="852"/>
        <v>-5.0093475159602199E-5</v>
      </c>
    </row>
    <row r="420" spans="2:262">
      <c r="B420" s="248">
        <v>59</v>
      </c>
      <c r="C420" s="247">
        <f t="shared" si="853"/>
        <v>1.1523437500000006E-3</v>
      </c>
      <c r="D420" s="244">
        <f t="shared" ca="1" si="597"/>
        <v>80.118674678388132</v>
      </c>
      <c r="E420" s="243">
        <f ca="1">BM361</f>
        <v>0.11867467838812706</v>
      </c>
      <c r="F420" s="242">
        <v>59</v>
      </c>
      <c r="G420" s="240">
        <f t="shared" ca="1" si="854"/>
        <v>-2.2926089858927518E-3</v>
      </c>
      <c r="H420" s="240">
        <f t="shared" ca="1" si="598"/>
        <v>-4.0064555636355796E-4</v>
      </c>
      <c r="I420" s="240">
        <f t="shared" ca="1" si="599"/>
        <v>2.1945223997526945E-3</v>
      </c>
      <c r="J420" s="240">
        <f t="shared" ca="1" si="600"/>
        <v>9.3791149375062137E-4</v>
      </c>
      <c r="K420" s="240">
        <f t="shared" ca="1" si="601"/>
        <v>-1.9649016412984555E-3</v>
      </c>
      <c r="L420" s="240">
        <f t="shared" ca="1" si="602"/>
        <v>-1.4189613669734044E-3</v>
      </c>
      <c r="M420" s="240">
        <f t="shared" ca="1" si="603"/>
        <v>1.6175096032728217E-3</v>
      </c>
      <c r="N420" s="240">
        <f t="shared" ca="1" si="604"/>
        <v>1.8149622523290908E-3</v>
      </c>
      <c r="O420" s="240">
        <f t="shared" ca="1" si="605"/>
        <v>-1.1731680937354316E-3</v>
      </c>
      <c r="P420" s="240">
        <f t="shared" ca="1" si="606"/>
        <v>-2.1021788492817553E-3</v>
      </c>
      <c r="Q420" s="240">
        <f t="shared" ca="1" si="607"/>
        <v>6.5850982907525099E-4</v>
      </c>
      <c r="R420" s="240">
        <f t="shared" ca="1" si="608"/>
        <v>2.2633961148865976E-3</v>
      </c>
      <c r="S420" s="240">
        <f t="shared" ca="1" si="609"/>
        <v>-1.0438213574215038E-4</v>
      </c>
      <c r="T420" s="240">
        <f t="shared" ca="1" si="610"/>
        <v>-2.2889510903164631E-3</v>
      </c>
      <c r="U420" s="241">
        <f t="shared" ca="1" si="611"/>
        <v>-4.5600196118509271E-4</v>
      </c>
      <c r="V420" s="240">
        <f t="shared" ca="1" si="612"/>
        <v>2.1773120743947948E-3</v>
      </c>
      <c r="W420" s="240">
        <f t="shared" ca="1" si="613"/>
        <v>9.8905444347724067E-4</v>
      </c>
      <c r="X420" s="240">
        <f t="shared" ca="1" si="614"/>
        <v>-1.9351704299251256E-3</v>
      </c>
      <c r="Y420" s="240">
        <f t="shared" ca="1" si="615"/>
        <v>-1.4628254813826272E-3</v>
      </c>
      <c r="Z420" s="240">
        <f t="shared" ca="1" si="616"/>
        <v>1.5770395201757923E-3</v>
      </c>
      <c r="AA420" s="240">
        <f t="shared" ca="1" si="617"/>
        <v>1.8489184263437573E-3</v>
      </c>
      <c r="AB420" s="240">
        <f t="shared" ca="1" si="618"/>
        <v>-1.1243848142617732E-3</v>
      </c>
      <c r="AC420" s="240">
        <f t="shared" ca="1" si="619"/>
        <v>-2.1241918349388165E-3</v>
      </c>
      <c r="AD420" s="240">
        <f t="shared" ca="1" si="620"/>
        <v>6.0433730072673381E-4</v>
      </c>
      <c r="AE420" s="240">
        <f t="shared" ca="1" si="621"/>
        <v>2.2721465089988778E-3</v>
      </c>
      <c r="AF420" s="240">
        <f t="shared" ca="1" si="622"/>
        <v>-4.8067324090542569E-5</v>
      </c>
      <c r="AG420" s="240">
        <f t="shared" ca="1" si="623"/>
        <v>-2.2839144161927614E-3</v>
      </c>
      <c r="AH420" s="240">
        <f t="shared" ca="1" si="624"/>
        <v>-5.1108368747621925E-4</v>
      </c>
      <c r="AI420" s="240">
        <f t="shared" ca="1" si="625"/>
        <v>2.1587902176582207E-3</v>
      </c>
      <c r="AJ420" s="240">
        <f t="shared" ca="1" si="626"/>
        <v>1.0396016237902335E-3</v>
      </c>
      <c r="AK420" s="240">
        <f t="shared" ca="1" si="627"/>
        <v>-1.9042735442454896E-3</v>
      </c>
      <c r="AL420" s="240">
        <f t="shared" ca="1" si="628"/>
        <v>-1.5058084444204264E-3</v>
      </c>
      <c r="AM420" s="240">
        <f t="shared" ca="1" si="629"/>
        <v>1.5356194874411272E-3</v>
      </c>
      <c r="AN420" s="240">
        <f t="shared" ca="1" si="630"/>
        <v>1.881760881033912E-3</v>
      </c>
      <c r="AO420" s="240">
        <f t="shared" ca="1" si="631"/>
        <v>-1.07492424741946E-3</v>
      </c>
      <c r="AP420" s="240">
        <f t="shared" ca="1" si="632"/>
        <v>-2.1449252868631623E-3</v>
      </c>
      <c r="AQ420" s="240">
        <f t="shared" ca="1" si="633"/>
        <v>5.498007421858742E-4</v>
      </c>
      <c r="AR420" s="240">
        <f t="shared" ca="1" si="634"/>
        <v>2.2795282470151669E-3</v>
      </c>
      <c r="AS420" s="240">
        <f t="shared" ca="1" si="635"/>
        <v>8.2764415197525215E-6</v>
      </c>
      <c r="AT420" s="240">
        <f t="shared" ca="1" si="636"/>
        <v>-2.2775019974258051E-3</v>
      </c>
      <c r="AU420" s="240">
        <f t="shared" ca="1" si="637"/>
        <v>-5.6585755606466796E-4</v>
      </c>
      <c r="AV420" s="240">
        <f t="shared" ca="1" si="638"/>
        <v>2.1389679864169003E-3</v>
      </c>
      <c r="AW420" s="240">
        <f t="shared" ca="1" si="639"/>
        <v>1.0895225869582707E-3</v>
      </c>
      <c r="AX420" s="240">
        <f t="shared" ca="1" si="640"/>
        <v>-1.8722295953881834E-3</v>
      </c>
      <c r="AY420" s="240">
        <f t="shared" ca="1" si="641"/>
        <v>-1.547884364757105E-3</v>
      </c>
      <c r="AZ420" s="240">
        <f t="shared" ca="1" si="642"/>
        <v>1.4932744549477261E-3</v>
      </c>
      <c r="BA420" s="240">
        <f t="shared" ca="1" si="643"/>
        <v>1.9134698333329028E-3</v>
      </c>
      <c r="BB420" s="240">
        <f t="shared" ca="1" si="644"/>
        <v>-1.0248161864045151E-3</v>
      </c>
      <c r="BC420" s="240">
        <f t="shared" ca="1" si="645"/>
        <v>-2.1643667159986181E-3</v>
      </c>
      <c r="BD420" s="240">
        <f t="shared" ca="1" si="646"/>
        <v>4.9493300423629548E-4</v>
      </c>
      <c r="BE420" s="240">
        <f t="shared" ca="1" si="647"/>
        <v>2.2855368824525051E-3</v>
      </c>
      <c r="BF420" s="240">
        <f t="shared" ca="1" si="648"/>
        <v>6.4615221711135877E-5</v>
      </c>
      <c r="BG420" s="240">
        <f t="shared" ca="1" si="649"/>
        <v>-2.2697176966168867E-3</v>
      </c>
      <c r="BH420" s="240">
        <f t="shared" ca="1" si="650"/>
        <v>-6.2029057322011993E-4</v>
      </c>
      <c r="BI420" s="240">
        <f t="shared" ca="1" si="651"/>
        <v>2.1178573208417142E-3</v>
      </c>
      <c r="BJ420" s="240">
        <f t="shared" ca="1" si="652"/>
        <v>1.1387872624597833E-3</v>
      </c>
      <c r="BK420" s="240">
        <f t="shared" ca="1" si="653"/>
        <v>-1.8390578854297795E-3</v>
      </c>
      <c r="BL420" s="240">
        <f t="shared" ca="1" si="654"/>
        <v>-1.5890278974316026E-3</v>
      </c>
      <c r="BM420" s="240">
        <f t="shared" ca="1" si="655"/>
        <v>1.4500299297598054E-3</v>
      </c>
      <c r="BN420" s="240">
        <f t="shared" ca="1" si="656"/>
        <v>1.9440261829535303E-3</v>
      </c>
      <c r="BO420" s="240">
        <f t="shared" ca="1" si="657"/>
        <v>-9.7409081443919625E-4</v>
      </c>
      <c r="BP420" s="240">
        <f t="shared" ca="1" si="658"/>
        <v>-2.1825044115552513E-3</v>
      </c>
      <c r="BQ420" s="240">
        <f t="shared" ca="1" si="659"/>
        <v>4.3976713715171791E-4</v>
      </c>
      <c r="BR420" s="240">
        <f t="shared" ca="1" si="660"/>
        <v>2.2901687959335807E-3</v>
      </c>
      <c r="BS420" s="240">
        <f t="shared" ca="1" si="661"/>
        <v>1.2091508010911181E-4</v>
      </c>
      <c r="BT420" s="240">
        <f t="shared" ca="1" si="662"/>
        <v>-2.2605662027377379E-3</v>
      </c>
      <c r="BU420" s="240">
        <f t="shared" ca="1" si="663"/>
        <v>-6.7434995052840705E-4</v>
      </c>
      <c r="BV420" s="240">
        <f t="shared" ca="1" si="664"/>
        <v>2.0954709372082519E-3</v>
      </c>
      <c r="BW420" s="240">
        <f t="shared" ca="1" si="665"/>
        <v>1.1873659750964169E-3</v>
      </c>
      <c r="BX420" s="240">
        <f t="shared" ca="1" si="666"/>
        <v>-1.8047783957680062E-3</v>
      </c>
      <c r="BY420" s="240">
        <f t="shared" ca="1" si="667"/>
        <v>-1.6292142591182435E-3</v>
      </c>
      <c r="BZ420" s="240">
        <f t="shared" ca="1" si="668"/>
        <v>1.4059119607622828E-3</v>
      </c>
      <c r="CA420" s="240">
        <f t="shared" ca="1" si="669"/>
        <v>1.9734115238933684E-3</v>
      </c>
      <c r="CB420" s="240">
        <f t="shared" ca="1" si="670"/>
        <v>-9.2277868659089001E-4</v>
      </c>
      <c r="CC420" s="240">
        <f t="shared" ca="1" si="671"/>
        <v>-2.1993274480634492E-3</v>
      </c>
      <c r="CD420" s="240">
        <f t="shared" ca="1" si="672"/>
        <v>3.8433637078764049E-4</v>
      </c>
      <c r="CE420" s="240">
        <f t="shared" ca="1" si="673"/>
        <v>2.2934211973669135E-3</v>
      </c>
      <c r="CF420" s="240">
        <f t="shared" ca="1" si="674"/>
        <v>1.7714210378410355E-4</v>
      </c>
      <c r="CG420" s="240">
        <f t="shared" ca="1" si="675"/>
        <v>-2.250053028306069E-3</v>
      </c>
      <c r="CH420" s="240">
        <f t="shared" ca="1" si="676"/>
        <v>-7.2800312464209576E-4</v>
      </c>
      <c r="CI420" s="240">
        <f t="shared" ca="1" si="677"/>
        <v>2.0718223202369204E-3</v>
      </c>
      <c r="CJ420" s="240">
        <f t="shared" ca="1" si="678"/>
        <v>1.2352294628680978E-3</v>
      </c>
      <c r="CK420" s="240">
        <f t="shared" ca="1" si="679"/>
        <v>-1.7694117750856127E-3</v>
      </c>
      <c r="CL420" s="240">
        <f t="shared" ca="1" si="680"/>
        <v>-1.6684192430554369E-3</v>
      </c>
      <c r="CM420" s="240">
        <f t="shared" ca="1" si="681"/>
        <v>1.3609471229700575E-3</v>
      </c>
      <c r="CN420" s="240">
        <f t="shared" ca="1" si="682"/>
        <v>2.0016081555218391E-3</v>
      </c>
      <c r="CO420" s="240">
        <f t="shared" ca="1" si="683"/>
        <v>-8.7091071136666915E-4</v>
      </c>
      <c r="CP420" s="240">
        <f t="shared" ca="1" si="684"/>
        <v>-2.2148256919550849E-3</v>
      </c>
      <c r="CQ420" s="240">
        <f t="shared" ca="1" si="685"/>
        <v>3.2867409456512748E-4</v>
      </c>
      <c r="CR420" s="240">
        <f t="shared" ca="1" si="686"/>
        <v>2.2952921276274954E-3</v>
      </c>
      <c r="CS420" s="240">
        <f t="shared" ca="1" si="687"/>
        <v>2.3326242367954553E-4</v>
      </c>
      <c r="CT420" s="240">
        <f t="shared" ca="1" si="688"/>
        <v>-2.2381845060650556E-3</v>
      </c>
      <c r="CU420" s="240">
        <f t="shared" ca="1" si="689"/>
        <v>-7.8121777689525913E-4</v>
      </c>
      <c r="CV420" s="240">
        <f t="shared" ca="1" si="690"/>
        <v>2.0469257149702907E-3</v>
      </c>
      <c r="CW420" s="240">
        <f t="shared" ca="1" si="691"/>
        <v>1.2823488945995791E-3</v>
      </c>
      <c r="CX420" s="240">
        <f t="shared" ca="1" si="692"/>
        <v>-1.7329793269125174E-3</v>
      </c>
      <c r="CY420" s="240">
        <f t="shared" ca="1" si="693"/>
        <v>-1.7066192336268279E-3</v>
      </c>
      <c r="CZ420" s="240">
        <f t="shared" ca="1" si="694"/>
        <v>1.3151625015200457E-3</v>
      </c>
      <c r="DA420" s="240">
        <f t="shared" ca="1" si="695"/>
        <v>2.0285990932423564E-3</v>
      </c>
      <c r="DB420" s="240">
        <f t="shared" ca="1" si="696"/>
        <v>-8.1851813209540011E-4</v>
      </c>
      <c r="DC420" s="240">
        <f t="shared" ca="1" si="697"/>
        <v>-2.2289898076675615E-3</v>
      </c>
      <c r="DD420" s="240">
        <f t="shared" ca="1" si="698"/>
        <v>2.7281383735786751E-4</v>
      </c>
      <c r="DE420" s="240">
        <f t="shared" ca="1" si="699"/>
        <v>2.2957804597368951E-3</v>
      </c>
      <c r="DF420" s="240">
        <f t="shared" ca="1" si="700"/>
        <v>2.8924223501320697E-4</v>
      </c>
      <c r="DG420" s="240">
        <f t="shared" ca="1" si="701"/>
        <v>-2.2249677851686992E-3</v>
      </c>
      <c r="DH420" s="240">
        <f t="shared" ca="1" si="702"/>
        <v>-8.3396185277123506E-4</v>
      </c>
      <c r="DI420" s="240">
        <f t="shared" ca="1" si="703"/>
        <v>2.0207961181924598E-3</v>
      </c>
      <c r="DJ420" s="240">
        <f t="shared" ca="1" si="704"/>
        <v>1.3286958873070397E-3</v>
      </c>
      <c r="DK420" s="240">
        <f t="shared" ca="1" si="705"/>
        <v>-1.695502996793096E-3</v>
      </c>
      <c r="DL420" s="240">
        <f t="shared" ca="1" si="706"/>
        <v>-1.7437912205865282E-3</v>
      </c>
      <c r="DM420" s="240">
        <f t="shared" ca="1" si="707"/>
        <v>1.2685856753562117E-3</v>
      </c>
      <c r="DN420" s="240">
        <f t="shared" ca="1" si="708"/>
        <v>2.0543680787233108E-3</v>
      </c>
      <c r="DO420" s="240">
        <f t="shared" ca="1" si="709"/>
        <v>-7.6563250810772119E-4</v>
      </c>
      <c r="DP420" s="240">
        <f t="shared" ca="1" si="710"/>
        <v>-2.2418112632671882E-3</v>
      </c>
      <c r="DQ420" s="240">
        <f t="shared" ca="1" si="711"/>
        <v>2.1678924729621427E-4</v>
      </c>
      <c r="DR420" s="240">
        <f t="shared" ca="1" si="712"/>
        <v>2.2948858995421088E-3</v>
      </c>
      <c r="DS420" s="240">
        <f t="shared" ca="1" si="713"/>
        <v>3.4504781764002472E-4</v>
      </c>
      <c r="DT420" s="240">
        <f t="shared" ca="1" si="714"/>
        <v>-2.2104108268754612E-3</v>
      </c>
      <c r="DU420" s="240">
        <f t="shared" ca="1" si="715"/>
        <v>-8.8620358121094397E-4</v>
      </c>
      <c r="DV420" s="240">
        <f t="shared" ca="1" si="716"/>
        <v>1.9934492693954634E-3</v>
      </c>
      <c r="DW420" s="240">
        <f t="shared" ca="1" si="717"/>
        <v>1.3742425232951261E-3</v>
      </c>
      <c r="DX420" s="240">
        <f t="shared" ca="1" si="718"/>
        <v>-1.6570053590673902E-3</v>
      </c>
      <c r="DY420" s="240">
        <f t="shared" ca="1" si="719"/>
        <v>-1.7799128129194573E-3</v>
      </c>
      <c r="DZ420" s="240">
        <f t="shared" ca="1" si="720"/>
        <v>1.221244700616962E-3</v>
      </c>
      <c r="EA420" s="240">
        <f t="shared" ca="1" si="721"/>
        <v>2.0788995896914133E-3</v>
      </c>
      <c r="EB420" s="240">
        <f t="shared" ca="1" si="722"/>
        <v>-7.1228569572600177E-4</v>
      </c>
      <c r="EC420" s="240">
        <f t="shared" ca="1" si="723"/>
        <v>-2.2532823355885462E-3</v>
      </c>
      <c r="ED420" s="240">
        <f t="shared" ca="1" si="724"/>
        <v>1.6063407149826189E-4</v>
      </c>
      <c r="EE420" s="240">
        <f t="shared" ca="1" si="725"/>
        <v>2.29260898589275E-3</v>
      </c>
      <c r="EF420" s="240">
        <f t="shared" ca="1" si="726"/>
        <v>4.0064555636360041E-4</v>
      </c>
      <c r="EG420" s="240">
        <f t="shared" ca="1" si="727"/>
        <v>-2.1945223997526788E-3</v>
      </c>
      <c r="EH420" s="240">
        <f t="shared" ca="1" si="728"/>
        <v>-9.3791149375061791E-4</v>
      </c>
      <c r="EI420" s="240">
        <f t="shared" ca="1" si="729"/>
        <v>1.9649016412984534E-3</v>
      </c>
      <c r="EJ420" s="240">
        <f t="shared" ca="1" si="730"/>
        <v>1.4189613669734172E-3</v>
      </c>
      <c r="EK420" s="240">
        <f t="shared" ca="1" si="731"/>
        <v>-1.6175096032728042E-3</v>
      </c>
      <c r="EL420" s="240">
        <f t="shared" ca="1" si="732"/>
        <v>-1.814962252329111E-3</v>
      </c>
      <c r="EM420" s="240">
        <f t="shared" ca="1" si="733"/>
        <v>1.1731680937353962E-3</v>
      </c>
      <c r="EN420" s="240">
        <f t="shared" ca="1" si="734"/>
        <v>2.1021788492817752E-3</v>
      </c>
      <c r="EO420" s="240">
        <f t="shared" ca="1" si="735"/>
        <v>-6.5850982907525468E-4</v>
      </c>
      <c r="EP420" s="240">
        <f t="shared" ca="1" si="736"/>
        <v>-2.2633961148865989E-3</v>
      </c>
      <c r="EQ420" s="240">
        <f t="shared" ca="1" si="737"/>
        <v>1.0438213574213382E-4</v>
      </c>
      <c r="ER420" s="240">
        <f t="shared" ca="1" si="738"/>
        <v>2.2889510903164613E-3</v>
      </c>
      <c r="ES420" s="240">
        <f t="shared" ca="1" si="739"/>
        <v>4.5600196118512491E-4</v>
      </c>
      <c r="ET420" s="240">
        <f t="shared" ca="1" si="740"/>
        <v>-2.1773120743947818E-3</v>
      </c>
      <c r="EU420" s="240">
        <f t="shared" ca="1" si="741"/>
        <v>-9.8905444347728512E-4</v>
      </c>
      <c r="EV420" s="240">
        <f t="shared" ca="1" si="742"/>
        <v>1.9351704299251297E-3</v>
      </c>
      <c r="EW420" s="240">
        <f t="shared" ca="1" si="743"/>
        <v>1.4628254813826274E-3</v>
      </c>
      <c r="EX420" s="240">
        <f t="shared" ca="1" si="744"/>
        <v>-1.5770395201757863E-3</v>
      </c>
      <c r="EY420" s="240">
        <f t="shared" ca="1" si="745"/>
        <v>-1.8489184263437721E-3</v>
      </c>
      <c r="EZ420" s="240">
        <f t="shared" ca="1" si="746"/>
        <v>1.1243848142617444E-3</v>
      </c>
      <c r="FA420" s="240">
        <f t="shared" ca="1" si="747"/>
        <v>2.1241918349388321E-3</v>
      </c>
      <c r="FB420" s="240">
        <f t="shared" ca="1" si="748"/>
        <v>-6.0433730072667852E-4</v>
      </c>
      <c r="FC420" s="240">
        <f t="shared" ca="1" si="749"/>
        <v>-2.2721465089988761E-3</v>
      </c>
      <c r="FD420" s="240">
        <f t="shared" ca="1" si="750"/>
        <v>4.8067324090534139E-5</v>
      </c>
      <c r="FE420" s="240">
        <f t="shared" ca="1" si="751"/>
        <v>2.2839144161927605E-3</v>
      </c>
      <c r="FF420" s="240">
        <f t="shared" ca="1" si="752"/>
        <v>5.1108368747624332E-4</v>
      </c>
      <c r="FG420" s="240">
        <f t="shared" ca="1" si="753"/>
        <v>-2.158790217658212E-3</v>
      </c>
      <c r="FH420" s="240">
        <f t="shared" ca="1" si="754"/>
        <v>-1.0396016237902701E-3</v>
      </c>
      <c r="FI420" s="240">
        <f t="shared" ca="1" si="755"/>
        <v>1.9042735442454666E-3</v>
      </c>
      <c r="FJ420" s="240">
        <f t="shared" ca="1" si="756"/>
        <v>1.5058084444204698E-3</v>
      </c>
      <c r="FK420" s="240">
        <f t="shared" ca="1" si="757"/>
        <v>-1.5356194874411207E-3</v>
      </c>
      <c r="FL420" s="240">
        <f t="shared" ca="1" si="758"/>
        <v>-1.8817608810339167E-3</v>
      </c>
      <c r="FM420" s="240">
        <f t="shared" ca="1" si="759"/>
        <v>1.0749242474194381E-3</v>
      </c>
      <c r="FN420" s="240">
        <f t="shared" ca="1" si="760"/>
        <v>2.1449252868631706E-3</v>
      </c>
      <c r="FO420" s="240">
        <f t="shared" ca="1" si="761"/>
        <v>-5.498007421858343E-4</v>
      </c>
      <c r="FP420" s="240">
        <f t="shared" ca="1" si="762"/>
        <v>-2.2795282470151712E-3</v>
      </c>
      <c r="FQ420" s="240">
        <f t="shared" ca="1" si="763"/>
        <v>-8.2764415198098757E-6</v>
      </c>
      <c r="FR420" s="240">
        <f t="shared" ca="1" si="764"/>
        <v>2.2775019974258064E-3</v>
      </c>
      <c r="FS420" s="240">
        <f t="shared" ca="1" si="765"/>
        <v>5.658575560646762E-4</v>
      </c>
      <c r="FT420" s="240">
        <f t="shared" ca="1" si="766"/>
        <v>-2.1389679864168912E-3</v>
      </c>
      <c r="FU420" s="240">
        <f t="shared" ca="1" si="767"/>
        <v>-1.0895225869582924E-3</v>
      </c>
      <c r="FV420" s="240">
        <f t="shared" ca="1" si="768"/>
        <v>1.8722295953881596E-3</v>
      </c>
      <c r="FW420" s="240">
        <f t="shared" ca="1" si="769"/>
        <v>1.5478843647571477E-3</v>
      </c>
      <c r="FX420" s="240">
        <f t="shared" ca="1" si="770"/>
        <v>-1.4932744549476823E-3</v>
      </c>
      <c r="FY420" s="240">
        <f t="shared" ca="1" si="771"/>
        <v>-1.9134698333328985E-3</v>
      </c>
      <c r="FZ420" s="240">
        <f t="shared" ca="1" si="772"/>
        <v>1.024816186404493E-3</v>
      </c>
      <c r="GA420" s="240">
        <f t="shared" ca="1" si="773"/>
        <v>2.1643667159986263E-3</v>
      </c>
      <c r="GB420" s="240">
        <f t="shared" ca="1" si="774"/>
        <v>-4.9493300423633505E-4</v>
      </c>
      <c r="GC420" s="240">
        <f t="shared" ca="1" si="775"/>
        <v>-2.2855368824525072E-3</v>
      </c>
      <c r="GD420" s="240">
        <f t="shared" ca="1" si="776"/>
        <v>-6.4615221711128017E-5</v>
      </c>
      <c r="GE420" s="240">
        <f t="shared" ca="1" si="777"/>
        <v>2.269717696616878E-3</v>
      </c>
      <c r="GF420" s="240">
        <f t="shared" ca="1" si="778"/>
        <v>6.2029057322011245E-4</v>
      </c>
      <c r="GG420" s="240">
        <f t="shared" ca="1" si="779"/>
        <v>-2.1178573208416921E-3</v>
      </c>
      <c r="GH420" s="240">
        <f t="shared" ca="1" si="780"/>
        <v>-1.138787262459805E-3</v>
      </c>
      <c r="GI420" s="240">
        <f t="shared" ca="1" si="781"/>
        <v>1.8390578854298038E-3</v>
      </c>
      <c r="GJ420" s="240">
        <f t="shared" ca="1" si="782"/>
        <v>1.5890278974316204E-3</v>
      </c>
      <c r="GK420" s="240">
        <f t="shared" ca="1" si="783"/>
        <v>-1.4500299297598115E-3</v>
      </c>
      <c r="GL420" s="240">
        <f t="shared" ca="1" si="784"/>
        <v>-1.9440261829535609E-3</v>
      </c>
      <c r="GM420" s="240">
        <f t="shared" ca="1" si="785"/>
        <v>9.7409081443920341E-4</v>
      </c>
      <c r="GN420" s="240">
        <f t="shared" ca="1" si="786"/>
        <v>2.1825044115552691E-3</v>
      </c>
      <c r="GO420" s="240">
        <f t="shared" ca="1" si="787"/>
        <v>-4.3976713715169363E-4</v>
      </c>
      <c r="GP420" s="240">
        <f t="shared" ca="1" si="788"/>
        <v>-2.2901687959335777E-3</v>
      </c>
      <c r="GQ420" s="240">
        <f t="shared" ca="1" si="789"/>
        <v>-1.2091508010913653E-4</v>
      </c>
      <c r="GR420" s="240">
        <f t="shared" ca="1" si="790"/>
        <v>2.2605662027377392E-3</v>
      </c>
      <c r="GS420" s="240">
        <f t="shared" ca="1" si="791"/>
        <v>6.7434995052846202E-4</v>
      </c>
      <c r="GT420" s="240">
        <f t="shared" ca="1" si="792"/>
        <v>-2.0954709372082553E-3</v>
      </c>
      <c r="GU420" s="240">
        <f t="shared" ca="1" si="793"/>
        <v>-1.1873659750964661E-3</v>
      </c>
      <c r="GV420" s="240">
        <f t="shared" ca="1" si="794"/>
        <v>1.8047783957679908E-3</v>
      </c>
      <c r="GW420" s="240">
        <f t="shared" ca="1" si="795"/>
        <v>1.629214259118307E-3</v>
      </c>
      <c r="GX420" s="240">
        <f t="shared" ca="1" si="796"/>
        <v>-1.4059119607622637E-3</v>
      </c>
      <c r="GY420" s="240">
        <f t="shared" ca="1" si="797"/>
        <v>-1.973411523893364E-3</v>
      </c>
      <c r="GZ420" s="240">
        <f t="shared" ca="1" si="798"/>
        <v>9.2277868659083754E-4</v>
      </c>
      <c r="HA420" s="240">
        <f t="shared" ca="1" si="799"/>
        <v>2.1993274480634471E-3</v>
      </c>
      <c r="HB420" s="240">
        <f t="shared" ca="1" si="800"/>
        <v>-3.8433637078758389E-4</v>
      </c>
      <c r="HC420" s="240">
        <f t="shared" ca="1" si="801"/>
        <v>-2.2934211973669148E-3</v>
      </c>
      <c r="HD420" s="240">
        <f t="shared" ca="1" si="802"/>
        <v>-1.7714210378419327E-4</v>
      </c>
      <c r="HE420" s="240">
        <f t="shared" ca="1" si="803"/>
        <v>2.2500530283060638E-3</v>
      </c>
      <c r="HF420" s="240">
        <f t="shared" ca="1" si="804"/>
        <v>7.2800312464205738E-4</v>
      </c>
      <c r="HG420" s="240">
        <f t="shared" ca="1" si="805"/>
        <v>-2.0718223202368957E-3</v>
      </c>
      <c r="HH420" s="240">
        <f t="shared" ca="1" si="806"/>
        <v>-1.2352294628680913E-3</v>
      </c>
      <c r="HI420" s="240">
        <f t="shared" ca="1" si="807"/>
        <v>1.769411775085576E-3</v>
      </c>
      <c r="HJ420" s="240">
        <f t="shared" ca="1" si="808"/>
        <v>1.6684192430554538E-3</v>
      </c>
      <c r="HK420" s="240">
        <f t="shared" ca="1" si="809"/>
        <v>-1.360947122969985E-3</v>
      </c>
      <c r="HL420" s="240">
        <f t="shared" ca="1" si="810"/>
        <v>-2.0016081555218508E-3</v>
      </c>
      <c r="HM420" s="240">
        <f t="shared" ca="1" si="811"/>
        <v>8.7091071136670666E-4</v>
      </c>
      <c r="HN420" s="240">
        <f t="shared" ca="1" si="812"/>
        <v>2.2148256919550997E-3</v>
      </c>
      <c r="HO420" s="240">
        <f t="shared" ca="1" si="813"/>
        <v>-3.2867409456510297E-4</v>
      </c>
      <c r="HP420" s="240">
        <f t="shared" ca="1" si="814"/>
        <v>-2.2952921276274971E-3</v>
      </c>
      <c r="HQ420" s="240">
        <f t="shared" ca="1" si="815"/>
        <v>-2.3326242367957016E-4</v>
      </c>
      <c r="HR420" s="240">
        <f t="shared" ca="1" si="816"/>
        <v>2.2381845060650356E-3</v>
      </c>
      <c r="HS420" s="240">
        <f t="shared" ca="1" si="817"/>
        <v>7.8121777689528222E-4</v>
      </c>
      <c r="HT420" s="240">
        <f t="shared" ca="1" si="818"/>
        <v>-2.0469257149703093E-3</v>
      </c>
      <c r="HU420" s="240">
        <f t="shared" ca="1" si="819"/>
        <v>-1.2823488945995995E-3</v>
      </c>
      <c r="HV420" s="240">
        <f t="shared" ca="1" si="820"/>
        <v>1.7329793269125009E-3</v>
      </c>
      <c r="HW420" s="240">
        <f t="shared" ca="1" si="821"/>
        <v>1.7066192336268879E-3</v>
      </c>
      <c r="HX420" s="240">
        <f t="shared" ca="1" si="822"/>
        <v>-1.3151625015200255E-3</v>
      </c>
      <c r="HY420" s="240">
        <f t="shared" ca="1" si="823"/>
        <v>-2.0285990932423985E-3</v>
      </c>
      <c r="HZ420" s="240">
        <f t="shared" ca="1" si="824"/>
        <v>8.1851813209537691E-4</v>
      </c>
      <c r="IA420" s="240">
        <f t="shared" ca="1" si="825"/>
        <v>2.2289898076675516E-3</v>
      </c>
      <c r="IB420" s="240">
        <f t="shared" ca="1" si="826"/>
        <v>-2.728138373578429E-4</v>
      </c>
      <c r="IC420" s="240">
        <f t="shared" ca="1" si="827"/>
        <v>-2.2957804597368951E-3</v>
      </c>
      <c r="ID420" s="240">
        <f t="shared" ca="1" si="828"/>
        <v>-2.8924223501329625E-4</v>
      </c>
      <c r="IE420" s="240">
        <f t="shared" ca="1" si="829"/>
        <v>-1.3585962159054432E-3</v>
      </c>
      <c r="IF420" s="240">
        <f t="shared" ca="1" si="830"/>
        <v>8.3396185277131909E-4</v>
      </c>
      <c r="IG420" s="240">
        <f t="shared" ca="1" si="831"/>
        <v>-2.0207961181924481E-3</v>
      </c>
      <c r="IH420" s="240">
        <f t="shared" ca="1" si="832"/>
        <v>-1.3286958873070067E-3</v>
      </c>
      <c r="II420" s="240">
        <f t="shared" ca="1" si="833"/>
        <v>1.6955029967930793E-3</v>
      </c>
      <c r="IJ420" s="240">
        <f t="shared" ca="1" si="834"/>
        <v>1.7437912205865017E-3</v>
      </c>
      <c r="IK420" s="240">
        <f t="shared" ca="1" si="835"/>
        <v>-1.2685856753561367E-3</v>
      </c>
      <c r="IL420" s="240">
        <f t="shared" ca="1" si="836"/>
        <v>-2.0543680787233221E-3</v>
      </c>
      <c r="IM420" s="240">
        <f t="shared" ca="1" si="837"/>
        <v>7.6563250810763618E-4</v>
      </c>
      <c r="IN420" s="240">
        <f t="shared" ca="1" si="838"/>
        <v>2.2418112632671934E-3</v>
      </c>
      <c r="IO420" s="240">
        <f t="shared" ca="1" si="839"/>
        <v>-2.1678924729625457E-4</v>
      </c>
      <c r="IP420" s="240">
        <f t="shared" ca="1" si="840"/>
        <v>-2.2948858995421083E-3</v>
      </c>
      <c r="IQ420" s="240">
        <f t="shared" ca="1" si="841"/>
        <v>-3.450478176399846E-4</v>
      </c>
      <c r="IR420" s="240">
        <f t="shared" ca="1" si="842"/>
        <v>2.2104108268754369E-3</v>
      </c>
      <c r="IS420" s="240">
        <f t="shared" ca="1" si="843"/>
        <v>8.8620358121096685E-4</v>
      </c>
      <c r="IT420" s="240">
        <f t="shared" ca="1" si="844"/>
        <v>-1.9934492693954192E-3</v>
      </c>
      <c r="IU420" s="240">
        <f t="shared" ca="1" si="845"/>
        <v>-1.3742425232951458E-3</v>
      </c>
      <c r="IV420" s="240">
        <f t="shared" ca="1" si="846"/>
        <v>1.6570053590674186E-3</v>
      </c>
      <c r="IW420" s="240">
        <f t="shared" ca="1" si="847"/>
        <v>1.7799128129194729E-3</v>
      </c>
      <c r="IX420" s="240">
        <f t="shared" ca="1" si="848"/>
        <v>-1.2212447006169965E-3</v>
      </c>
      <c r="IY420" s="240">
        <f t="shared" ca="1" si="849"/>
        <v>-2.0788995896914519E-3</v>
      </c>
      <c r="IZ420" s="240">
        <f t="shared" ca="1" si="850"/>
        <v>7.1228569572597813E-4</v>
      </c>
      <c r="JA420" s="240">
        <f t="shared" ca="1" si="851"/>
        <v>2.2532823355885631E-3</v>
      </c>
      <c r="JB420" s="240">
        <f t="shared" ca="1" si="852"/>
        <v>-1.606340714982372E-4</v>
      </c>
    </row>
    <row r="421" spans="2:262">
      <c r="B421" s="248">
        <v>60</v>
      </c>
      <c r="C421" s="247">
        <f t="shared" si="853"/>
        <v>1.1718750000000006E-3</v>
      </c>
      <c r="D421" s="244">
        <f t="shared" ca="1" si="597"/>
        <v>80.113860351136552</v>
      </c>
      <c r="E421" s="243">
        <f ca="1">BN361</f>
        <v>0.11386035113654872</v>
      </c>
      <c r="F421" s="242">
        <v>60</v>
      </c>
      <c r="G421" s="240">
        <f t="shared" ca="1" si="854"/>
        <v>-7.9640923207612826E-4</v>
      </c>
      <c r="H421" s="240">
        <f t="shared" ca="1" si="598"/>
        <v>-1.0780728543865261E-4</v>
      </c>
      <c r="I421" s="240">
        <f t="shared" ca="1" si="599"/>
        <v>7.7527530842534935E-4</v>
      </c>
      <c r="J421" s="240">
        <f t="shared" ca="1" si="600"/>
        <v>2.5978782283859461E-4</v>
      </c>
      <c r="K421" s="240">
        <f t="shared" ca="1" si="601"/>
        <v>-7.2434798945118643E-4</v>
      </c>
      <c r="L421" s="240">
        <f t="shared" ca="1" si="602"/>
        <v>-4.0178485989753949E-4</v>
      </c>
      <c r="M421" s="240">
        <f t="shared" ca="1" si="603"/>
        <v>6.4558438346144602E-4</v>
      </c>
      <c r="N421" s="240">
        <f t="shared" ca="1" si="604"/>
        <v>5.2834153011416599E-4</v>
      </c>
      <c r="O421" s="240">
        <f t="shared" ca="1" si="605"/>
        <v>-5.4201133166317654E-4</v>
      </c>
      <c r="P421" s="240">
        <f t="shared" ca="1" si="606"/>
        <v>-6.3459433162584879E-4</v>
      </c>
      <c r="Q421" s="240">
        <f t="shared" ca="1" si="607"/>
        <v>4.1760908835254657E-4</v>
      </c>
      <c r="R421" s="240">
        <f t="shared" ca="1" si="608"/>
        <v>7.1646002885775292E-4</v>
      </c>
      <c r="S421" s="240">
        <f t="shared" ca="1" si="609"/>
        <v>-2.7715836197440423E-4</v>
      </c>
      <c r="T421" s="240">
        <f t="shared" ca="1" si="610"/>
        <v>-7.7079256897606512E-4</v>
      </c>
      <c r="U421" s="241">
        <f t="shared" ca="1" si="611"/>
        <v>1.2605659517778573E-4</v>
      </c>
      <c r="V421" s="240">
        <f t="shared" ca="1" si="612"/>
        <v>7.9550398293408008E-4</v>
      </c>
      <c r="W421" s="240">
        <f t="shared" ca="1" si="613"/>
        <v>2.9889455878164867E-5</v>
      </c>
      <c r="X421" s="240">
        <f t="shared" ca="1" si="614"/>
        <v>-7.8964462495171174E-4</v>
      </c>
      <c r="Y421" s="240">
        <f t="shared" ca="1" si="615"/>
        <v>-1.8468687190691476E-4</v>
      </c>
      <c r="Z421" s="240">
        <f t="shared" ca="1" si="616"/>
        <v>7.5343966687025689E-4</v>
      </c>
      <c r="AA421" s="240">
        <f t="shared" ca="1" si="617"/>
        <v>3.3238687502187294E-4</v>
      </c>
      <c r="AB421" s="240">
        <f t="shared" ca="1" si="618"/>
        <v>-6.8828044492480977E-4</v>
      </c>
      <c r="AC421" s="240">
        <f t="shared" ca="1" si="619"/>
        <v>-4.6731343693445001E-4</v>
      </c>
      <c r="AD421" s="240">
        <f t="shared" ca="1" si="620"/>
        <v>5.9667099147302184E-4</v>
      </c>
      <c r="AE421" s="240">
        <f t="shared" ca="1" si="621"/>
        <v>5.8428140553802642E-4</v>
      </c>
      <c r="AF421" s="240">
        <f t="shared" ca="1" si="622"/>
        <v>-4.8213180643587658E-4</v>
      </c>
      <c r="AG421" s="240">
        <f t="shared" ca="1" si="623"/>
        <v>-6.7879576739556761E-4</v>
      </c>
      <c r="AH421" s="240">
        <f t="shared" ca="1" si="624"/>
        <v>3.4906456646002836E-4</v>
      </c>
      <c r="AI421" s="240">
        <f t="shared" ca="1" si="625"/>
        <v>7.4722438858514833E-4</v>
      </c>
      <c r="AJ421" s="240">
        <f t="shared" ca="1" si="626"/>
        <v>-2.0258297095279037E-4</v>
      </c>
      <c r="AK421" s="240">
        <f t="shared" ca="1" si="627"/>
        <v>-7.869375955696648E-4</v>
      </c>
      <c r="AL421" s="240">
        <f t="shared" ca="1" si="628"/>
        <v>4.8316225481670312E-5</v>
      </c>
      <c r="AM421" s="240">
        <f t="shared" ca="1" si="629"/>
        <v>7.9640923207612816E-4</v>
      </c>
      <c r="AN421" s="240">
        <f t="shared" ca="1" si="630"/>
        <v>1.0780728543865895E-4</v>
      </c>
      <c r="AO421" s="240">
        <f t="shared" ca="1" si="631"/>
        <v>-7.7527530842534903E-4</v>
      </c>
      <c r="AP421" s="240">
        <f t="shared" ca="1" si="632"/>
        <v>-2.5978782283859732E-4</v>
      </c>
      <c r="AQ421" s="240">
        <f t="shared" ca="1" si="633"/>
        <v>7.2434798945118469E-4</v>
      </c>
      <c r="AR421" s="240">
        <f t="shared" ca="1" si="634"/>
        <v>4.0178485989754312E-4</v>
      </c>
      <c r="AS421" s="240">
        <f t="shared" ca="1" si="635"/>
        <v>-6.4558438346144277E-4</v>
      </c>
      <c r="AT421" s="240">
        <f t="shared" ca="1" si="636"/>
        <v>-5.2834153011416707E-4</v>
      </c>
      <c r="AU421" s="240">
        <f t="shared" ca="1" si="637"/>
        <v>5.4201133166317437E-4</v>
      </c>
      <c r="AV421" s="240">
        <f t="shared" ca="1" si="638"/>
        <v>6.3459433162585139E-4</v>
      </c>
      <c r="AW421" s="240">
        <f t="shared" ca="1" si="639"/>
        <v>-4.1760908835254288E-4</v>
      </c>
      <c r="AX421" s="240">
        <f t="shared" ca="1" si="640"/>
        <v>-7.1646002885775476E-4</v>
      </c>
      <c r="AY421" s="240">
        <f t="shared" ca="1" si="641"/>
        <v>2.7715836197439751E-4</v>
      </c>
      <c r="AZ421" s="240">
        <f t="shared" ca="1" si="642"/>
        <v>7.7079256897606696E-4</v>
      </c>
      <c r="BA421" s="240">
        <f t="shared" ca="1" si="643"/>
        <v>-1.2605659517777589E-4</v>
      </c>
      <c r="BB421" s="240">
        <f t="shared" ca="1" si="644"/>
        <v>-7.9550398293408073E-4</v>
      </c>
      <c r="BC421" s="240">
        <f t="shared" ca="1" si="645"/>
        <v>-2.9889455878163505E-5</v>
      </c>
      <c r="BD421" s="240">
        <f t="shared" ca="1" si="646"/>
        <v>7.8964462495171163E-4</v>
      </c>
      <c r="BE421" s="240">
        <f t="shared" ca="1" si="647"/>
        <v>1.846868719069162E-4</v>
      </c>
      <c r="BF421" s="240">
        <f t="shared" ca="1" si="648"/>
        <v>-7.5343966687025548E-4</v>
      </c>
      <c r="BG421" s="240">
        <f t="shared" ca="1" si="649"/>
        <v>-3.3238687502187689E-4</v>
      </c>
      <c r="BH421" s="240">
        <f t="shared" ca="1" si="650"/>
        <v>6.882804449248076E-4</v>
      </c>
      <c r="BI421" s="240">
        <f t="shared" ca="1" si="651"/>
        <v>4.6731343693445353E-4</v>
      </c>
      <c r="BJ421" s="240">
        <f t="shared" ca="1" si="652"/>
        <v>-5.9667099147301913E-4</v>
      </c>
      <c r="BK421" s="240">
        <f t="shared" ca="1" si="653"/>
        <v>-5.8428140553803314E-4</v>
      </c>
      <c r="BL421" s="240">
        <f t="shared" ca="1" si="654"/>
        <v>4.8213180643586872E-4</v>
      </c>
      <c r="BM421" s="240">
        <f t="shared" ca="1" si="655"/>
        <v>6.7879576739556695E-4</v>
      </c>
      <c r="BN421" s="240">
        <f t="shared" ca="1" si="656"/>
        <v>-3.4906456646002955E-4</v>
      </c>
      <c r="BO421" s="240">
        <f t="shared" ca="1" si="657"/>
        <v>-7.4722438858514789E-4</v>
      </c>
      <c r="BP421" s="240">
        <f t="shared" ca="1" si="658"/>
        <v>2.025829709527862E-4</v>
      </c>
      <c r="BQ421" s="240">
        <f t="shared" ca="1" si="659"/>
        <v>7.8693759556966556E-4</v>
      </c>
      <c r="BR421" s="240">
        <f t="shared" ca="1" si="660"/>
        <v>-4.8316225481666022E-5</v>
      </c>
      <c r="BS421" s="240">
        <f t="shared" ca="1" si="661"/>
        <v>-7.9640923207612805E-4</v>
      </c>
      <c r="BT421" s="240">
        <f t="shared" ca="1" si="662"/>
        <v>-1.0780728543866323E-4</v>
      </c>
      <c r="BU421" s="240">
        <f t="shared" ca="1" si="663"/>
        <v>7.7527530842534664E-4</v>
      </c>
      <c r="BV421" s="240">
        <f t="shared" ca="1" si="664"/>
        <v>2.597878228386067E-4</v>
      </c>
      <c r="BW421" s="240">
        <f t="shared" ca="1" si="665"/>
        <v>-7.2434798945118046E-4</v>
      </c>
      <c r="BX421" s="240">
        <f t="shared" ca="1" si="666"/>
        <v>-4.0178485989754198E-4</v>
      </c>
      <c r="BY421" s="240">
        <f t="shared" ca="1" si="667"/>
        <v>6.4558438346144352E-4</v>
      </c>
      <c r="BZ421" s="240">
        <f t="shared" ca="1" si="668"/>
        <v>5.2834153011417021E-4</v>
      </c>
      <c r="CA421" s="240">
        <f t="shared" ca="1" si="669"/>
        <v>-5.4201133166317122E-4</v>
      </c>
      <c r="CB421" s="240">
        <f t="shared" ca="1" si="670"/>
        <v>-6.3459433162585399E-4</v>
      </c>
      <c r="CC421" s="240">
        <f t="shared" ca="1" si="671"/>
        <v>4.176090883525392E-4</v>
      </c>
      <c r="CD421" s="240">
        <f t="shared" ca="1" si="672"/>
        <v>7.1646002885775671E-4</v>
      </c>
      <c r="CE421" s="240">
        <f t="shared" ca="1" si="673"/>
        <v>-2.771583619743935E-4</v>
      </c>
      <c r="CF421" s="240">
        <f t="shared" ca="1" si="674"/>
        <v>-7.7079256897606815E-4</v>
      </c>
      <c r="CG421" s="240">
        <f t="shared" ca="1" si="675"/>
        <v>1.2605659517777166E-4</v>
      </c>
      <c r="CH421" s="240">
        <f t="shared" ca="1" si="676"/>
        <v>7.955039829340803E-4</v>
      </c>
      <c r="CI421" s="240">
        <f t="shared" ca="1" si="677"/>
        <v>2.9889455878167794E-5</v>
      </c>
      <c r="CJ421" s="240">
        <f t="shared" ca="1" si="678"/>
        <v>-7.8964462495171098E-4</v>
      </c>
      <c r="CK421" s="240">
        <f t="shared" ca="1" si="679"/>
        <v>-1.8468687190692035E-4</v>
      </c>
      <c r="CL421" s="240">
        <f t="shared" ca="1" si="680"/>
        <v>7.5343966687025418E-4</v>
      </c>
      <c r="CM421" s="240">
        <f t="shared" ca="1" si="681"/>
        <v>3.323868750218808E-4</v>
      </c>
      <c r="CN421" s="240">
        <f t="shared" ca="1" si="682"/>
        <v>-6.8828044492480543E-4</v>
      </c>
      <c r="CO421" s="240">
        <f t="shared" ca="1" si="683"/>
        <v>-4.6731343693444784E-4</v>
      </c>
      <c r="CP421" s="240">
        <f t="shared" ca="1" si="684"/>
        <v>5.966709914730162E-4</v>
      </c>
      <c r="CQ421" s="240">
        <f t="shared" ca="1" si="685"/>
        <v>5.8428140553802837E-4</v>
      </c>
      <c r="CR421" s="240">
        <f t="shared" ca="1" si="686"/>
        <v>-4.8213180643586525E-4</v>
      </c>
      <c r="CS421" s="240">
        <f t="shared" ca="1" si="687"/>
        <v>-6.7879576739556912E-4</v>
      </c>
      <c r="CT421" s="240">
        <f t="shared" ca="1" si="688"/>
        <v>3.4906456646001551E-4</v>
      </c>
      <c r="CU421" s="240">
        <f t="shared" ca="1" si="689"/>
        <v>7.472243885851493E-4</v>
      </c>
      <c r="CV421" s="240">
        <f t="shared" ca="1" si="690"/>
        <v>-2.0258297095277107E-4</v>
      </c>
      <c r="CW421" s="240">
        <f t="shared" ca="1" si="691"/>
        <v>-7.8693759556966621E-4</v>
      </c>
      <c r="CX421" s="240">
        <f t="shared" ca="1" si="692"/>
        <v>4.831622548165043E-5</v>
      </c>
      <c r="CY421" s="240">
        <f t="shared" ca="1" si="693"/>
        <v>7.9640923207612783E-4</v>
      </c>
      <c r="CZ421" s="240">
        <f t="shared" ca="1" si="694"/>
        <v>1.0780728543865627E-4</v>
      </c>
      <c r="DA421" s="240">
        <f t="shared" ca="1" si="695"/>
        <v>-7.7527530842534578E-4</v>
      </c>
      <c r="DB421" s="240">
        <f t="shared" ca="1" si="696"/>
        <v>-2.5978782283860003E-4</v>
      </c>
      <c r="DC421" s="240">
        <f t="shared" ca="1" si="697"/>
        <v>7.2434798945117873E-4</v>
      </c>
      <c r="DD421" s="240">
        <f t="shared" ca="1" si="698"/>
        <v>4.0178485989754572E-4</v>
      </c>
      <c r="DE421" s="240">
        <f t="shared" ca="1" si="699"/>
        <v>-6.4558438346143442E-4</v>
      </c>
      <c r="DF421" s="240">
        <f t="shared" ca="1" si="700"/>
        <v>-5.2834153011417358E-4</v>
      </c>
      <c r="DG421" s="240">
        <f t="shared" ca="1" si="701"/>
        <v>5.4201133166315973E-4</v>
      </c>
      <c r="DH421" s="240">
        <f t="shared" ca="1" si="702"/>
        <v>6.3459433162585659E-4</v>
      </c>
      <c r="DI421" s="240">
        <f t="shared" ca="1" si="703"/>
        <v>-4.1760908835254522E-4</v>
      </c>
      <c r="DJ421" s="240">
        <f t="shared" ca="1" si="704"/>
        <v>-7.1646002885775856E-4</v>
      </c>
      <c r="DK421" s="240">
        <f t="shared" ca="1" si="705"/>
        <v>2.7715836197440011E-4</v>
      </c>
      <c r="DL421" s="240">
        <f t="shared" ca="1" si="706"/>
        <v>7.7079256897606924E-4</v>
      </c>
      <c r="DM421" s="240">
        <f t="shared" ca="1" si="707"/>
        <v>-1.260565951777786E-4</v>
      </c>
      <c r="DN421" s="240">
        <f t="shared" ca="1" si="708"/>
        <v>-7.9550398293408127E-4</v>
      </c>
      <c r="DO421" s="240">
        <f t="shared" ca="1" si="709"/>
        <v>-2.988945587817209E-5</v>
      </c>
      <c r="DP421" s="240">
        <f t="shared" ca="1" si="710"/>
        <v>7.8964462495170892E-4</v>
      </c>
      <c r="DQ421" s="240">
        <f t="shared" ca="1" si="711"/>
        <v>1.8468687190692455E-4</v>
      </c>
      <c r="DR421" s="240">
        <f t="shared" ca="1" si="712"/>
        <v>-7.5343966687024908E-4</v>
      </c>
      <c r="DS421" s="240">
        <f t="shared" ca="1" si="713"/>
        <v>-3.323868750218847E-4</v>
      </c>
      <c r="DT421" s="240">
        <f t="shared" ca="1" si="714"/>
        <v>6.8828044492480901E-4</v>
      </c>
      <c r="DU421" s="240">
        <f t="shared" ca="1" si="715"/>
        <v>4.6731343693446047E-4</v>
      </c>
      <c r="DV421" s="240">
        <f t="shared" ca="1" si="716"/>
        <v>-5.9667099147302097E-4</v>
      </c>
      <c r="DW421" s="240">
        <f t="shared" ca="1" si="717"/>
        <v>-5.842814055380391E-4</v>
      </c>
      <c r="DX421" s="240">
        <f t="shared" ca="1" si="718"/>
        <v>4.8213180643587078E-4</v>
      </c>
      <c r="DY421" s="240">
        <f t="shared" ca="1" si="719"/>
        <v>6.7879576739557736E-4</v>
      </c>
      <c r="DZ421" s="240">
        <f t="shared" ca="1" si="720"/>
        <v>-3.4906456646002185E-4</v>
      </c>
      <c r="EA421" s="240">
        <f t="shared" ca="1" si="721"/>
        <v>-7.4722438858515483E-4</v>
      </c>
      <c r="EB421" s="240">
        <f t="shared" ca="1" si="722"/>
        <v>2.025829709527779E-4</v>
      </c>
      <c r="EC421" s="240">
        <f t="shared" ca="1" si="723"/>
        <v>7.869375955696687E-4</v>
      </c>
      <c r="ED421" s="240">
        <f t="shared" ca="1" si="724"/>
        <v>-4.831622548165745E-5</v>
      </c>
      <c r="EE421" s="240">
        <f t="shared" ca="1" si="725"/>
        <v>-7.9640923207612805E-4</v>
      </c>
      <c r="EF421" s="240">
        <f t="shared" ca="1" si="726"/>
        <v>-1.0780728543867174E-4</v>
      </c>
      <c r="EG421" s="240">
        <f t="shared" ca="1" si="727"/>
        <v>7.752753084253474E-4</v>
      </c>
      <c r="EH421" s="240">
        <f t="shared" ca="1" si="728"/>
        <v>2.5978782283861488E-4</v>
      </c>
      <c r="EI421" s="240">
        <f t="shared" ca="1" si="729"/>
        <v>-7.2434798945118165E-4</v>
      </c>
      <c r="EJ421" s="240">
        <f t="shared" ca="1" si="730"/>
        <v>-4.0178485989755916E-4</v>
      </c>
      <c r="EK421" s="240">
        <f t="shared" ca="1" si="731"/>
        <v>6.4558438346143854E-4</v>
      </c>
      <c r="EL421" s="240">
        <f t="shared" ca="1" si="732"/>
        <v>5.2834153011418518E-4</v>
      </c>
      <c r="EM421" s="240">
        <f t="shared" ca="1" si="733"/>
        <v>-5.4201133166316493E-4</v>
      </c>
      <c r="EN421" s="240">
        <f t="shared" ca="1" si="734"/>
        <v>-6.3459433162586603E-4</v>
      </c>
      <c r="EO421" s="240">
        <f t="shared" ca="1" si="735"/>
        <v>4.1760908835253193E-4</v>
      </c>
      <c r="EP421" s="240">
        <f t="shared" ca="1" si="736"/>
        <v>7.1646002885775552E-4</v>
      </c>
      <c r="EQ421" s="240">
        <f t="shared" ca="1" si="737"/>
        <v>-2.7715836197438547E-4</v>
      </c>
      <c r="ER421" s="240">
        <f t="shared" ca="1" si="738"/>
        <v>-7.7079256897606739E-4</v>
      </c>
      <c r="ES421" s="240">
        <f t="shared" ca="1" si="739"/>
        <v>1.2605659517776315E-4</v>
      </c>
      <c r="ET421" s="240">
        <f t="shared" ca="1" si="740"/>
        <v>7.9550398293408084E-4</v>
      </c>
      <c r="EU421" s="240">
        <f t="shared" ca="1" si="741"/>
        <v>2.9889455878187696E-5</v>
      </c>
      <c r="EV421" s="240">
        <f t="shared" ca="1" si="742"/>
        <v>-7.8964462495170989E-4</v>
      </c>
      <c r="EW421" s="240">
        <f t="shared" ca="1" si="743"/>
        <v>-1.8468687190693975E-4</v>
      </c>
      <c r="EX421" s="240">
        <f t="shared" ca="1" si="744"/>
        <v>7.5343966687025125E-4</v>
      </c>
      <c r="EY421" s="240">
        <f t="shared" ca="1" si="745"/>
        <v>3.3238687502189896E-4</v>
      </c>
      <c r="EZ421" s="240">
        <f t="shared" ca="1" si="746"/>
        <v>-6.8828044492480109E-4</v>
      </c>
      <c r="FA421" s="240">
        <f t="shared" ca="1" si="747"/>
        <v>-4.6731343693445478E-4</v>
      </c>
      <c r="FB421" s="240">
        <f t="shared" ca="1" si="748"/>
        <v>5.9667099147301056E-4</v>
      </c>
      <c r="FC421" s="240">
        <f t="shared" ca="1" si="749"/>
        <v>5.8428140553803433E-4</v>
      </c>
      <c r="FD421" s="240">
        <f t="shared" ca="1" si="750"/>
        <v>-4.8213180643585848E-4</v>
      </c>
      <c r="FE421" s="240">
        <f t="shared" ca="1" si="751"/>
        <v>-6.7879576739557357E-4</v>
      </c>
      <c r="FF421" s="240">
        <f t="shared" ca="1" si="752"/>
        <v>3.4906456646000776E-4</v>
      </c>
      <c r="FG421" s="240">
        <f t="shared" ca="1" si="753"/>
        <v>7.4722438858515234E-4</v>
      </c>
      <c r="FH421" s="240">
        <f t="shared" ca="1" si="754"/>
        <v>-2.0258297095276278E-4</v>
      </c>
      <c r="FI421" s="240">
        <f t="shared" ca="1" si="755"/>
        <v>-7.8693759556966762E-4</v>
      </c>
      <c r="FJ421" s="240">
        <f t="shared" ca="1" si="756"/>
        <v>4.8316225481664464E-5</v>
      </c>
      <c r="FK421" s="240">
        <f t="shared" ca="1" si="757"/>
        <v>7.964092320761274E-4</v>
      </c>
      <c r="FL421" s="240">
        <f t="shared" ca="1" si="758"/>
        <v>1.0780728543866478E-4</v>
      </c>
      <c r="FM421" s="240">
        <f t="shared" ca="1" si="759"/>
        <v>-7.7527530842534372E-4</v>
      </c>
      <c r="FN421" s="240">
        <f t="shared" ca="1" si="760"/>
        <v>-2.5978782283860822E-4</v>
      </c>
      <c r="FO421" s="240">
        <f t="shared" ca="1" si="761"/>
        <v>7.2434798945117515E-4</v>
      </c>
      <c r="FP421" s="240">
        <f t="shared" ca="1" si="762"/>
        <v>4.0178485989755309E-4</v>
      </c>
      <c r="FQ421" s="240">
        <f t="shared" ca="1" si="763"/>
        <v>-6.4558438346142943E-4</v>
      </c>
      <c r="FR421" s="240">
        <f t="shared" ca="1" si="764"/>
        <v>-5.2834153011417986E-4</v>
      </c>
      <c r="FS421" s="240">
        <f t="shared" ca="1" si="765"/>
        <v>5.4201133166315344E-4</v>
      </c>
      <c r="FT421" s="240">
        <f t="shared" ca="1" si="766"/>
        <v>6.345943316258618E-4</v>
      </c>
      <c r="FU421" s="240">
        <f t="shared" ca="1" si="767"/>
        <v>-4.176090883525379E-4</v>
      </c>
      <c r="FV421" s="240">
        <f t="shared" ca="1" si="768"/>
        <v>-7.1646002885776224E-4</v>
      </c>
      <c r="FW421" s="240">
        <f t="shared" ca="1" si="769"/>
        <v>2.7715836197439209E-4</v>
      </c>
      <c r="FX421" s="240">
        <f t="shared" ca="1" si="770"/>
        <v>7.7079256897606566E-4</v>
      </c>
      <c r="FY421" s="240">
        <f t="shared" ca="1" si="771"/>
        <v>-1.2605659517777012E-4</v>
      </c>
      <c r="FZ421" s="240">
        <f t="shared" ca="1" si="772"/>
        <v>-7.9550398293408171E-4</v>
      </c>
      <c r="GA421" s="240">
        <f t="shared" ca="1" si="773"/>
        <v>-2.9889455878203315E-5</v>
      </c>
      <c r="GB421" s="240">
        <f t="shared" ca="1" si="774"/>
        <v>7.8964462495171076E-4</v>
      </c>
      <c r="GC421" s="240">
        <f t="shared" ca="1" si="775"/>
        <v>1.8468687190693292E-4</v>
      </c>
      <c r="GD421" s="240">
        <f t="shared" ca="1" si="776"/>
        <v>-7.5343966687024615E-4</v>
      </c>
      <c r="GE421" s="240">
        <f t="shared" ca="1" si="777"/>
        <v>-3.3238687502191311E-4</v>
      </c>
      <c r="GF421" s="240">
        <f t="shared" ca="1" si="778"/>
        <v>6.8828044492480467E-4</v>
      </c>
      <c r="GG421" s="240">
        <f t="shared" ca="1" si="779"/>
        <v>4.6731343693446741E-4</v>
      </c>
      <c r="GH421" s="240">
        <f t="shared" ca="1" si="780"/>
        <v>-5.9667099147300015E-4</v>
      </c>
      <c r="GI421" s="240">
        <f t="shared" ca="1" si="781"/>
        <v>-5.8428140553802945E-4</v>
      </c>
      <c r="GJ421" s="240">
        <f t="shared" ca="1" si="782"/>
        <v>4.8213180643586406E-4</v>
      </c>
      <c r="GK421" s="240">
        <f t="shared" ca="1" si="783"/>
        <v>6.7879576739558181E-4</v>
      </c>
      <c r="GL421" s="240">
        <f t="shared" ca="1" si="784"/>
        <v>-3.4906456645999372E-4</v>
      </c>
      <c r="GM421" s="240">
        <f t="shared" ca="1" si="785"/>
        <v>-7.4722438858514984E-4</v>
      </c>
      <c r="GN421" s="240">
        <f t="shared" ca="1" si="786"/>
        <v>2.0258297095276958E-4</v>
      </c>
      <c r="GO421" s="240">
        <f t="shared" ca="1" si="787"/>
        <v>7.8693759556967E-4</v>
      </c>
      <c r="GP421" s="240">
        <f t="shared" ca="1" si="788"/>
        <v>-4.8316225481626266E-5</v>
      </c>
      <c r="GQ421" s="240">
        <f t="shared" ca="1" si="789"/>
        <v>-7.9640923207612772E-4</v>
      </c>
      <c r="GR421" s="240">
        <f t="shared" ca="1" si="790"/>
        <v>-1.0780728543868024E-4</v>
      </c>
      <c r="GS421" s="240">
        <f t="shared" ca="1" si="791"/>
        <v>7.7527530842534025E-4</v>
      </c>
      <c r="GT421" s="240">
        <f t="shared" ca="1" si="792"/>
        <v>2.5978782283860155E-4</v>
      </c>
      <c r="GU421" s="240">
        <f t="shared" ca="1" si="793"/>
        <v>-7.2434798945117797E-4</v>
      </c>
      <c r="GV421" s="240">
        <f t="shared" ca="1" si="794"/>
        <v>-4.0178485989756665E-4</v>
      </c>
      <c r="GW421" s="240">
        <f t="shared" ca="1" si="795"/>
        <v>6.4558438346142032E-4</v>
      </c>
      <c r="GX421" s="240">
        <f t="shared" ca="1" si="796"/>
        <v>5.2834153011417455E-4</v>
      </c>
      <c r="GY421" s="240">
        <f t="shared" ca="1" si="797"/>
        <v>-5.4201133166315865E-4</v>
      </c>
      <c r="GZ421" s="240">
        <f t="shared" ca="1" si="798"/>
        <v>-6.3459433162587123E-4</v>
      </c>
      <c r="HA421" s="240">
        <f t="shared" ca="1" si="799"/>
        <v>4.1760908835254386E-4</v>
      </c>
      <c r="HB421" s="240">
        <f t="shared" ca="1" si="800"/>
        <v>7.1646002885775932E-4</v>
      </c>
      <c r="HC421" s="240">
        <f t="shared" ca="1" si="801"/>
        <v>-2.771583619743774E-4</v>
      </c>
      <c r="HD421" s="240">
        <f t="shared" ca="1" si="802"/>
        <v>-7.7079256897607531E-4</v>
      </c>
      <c r="HE421" s="240">
        <f t="shared" ca="1" si="803"/>
        <v>1.2605659517777706E-4</v>
      </c>
      <c r="HF421" s="240">
        <f t="shared" ca="1" si="804"/>
        <v>7.9550398293408127E-4</v>
      </c>
      <c r="HG421" s="240">
        <f t="shared" ca="1" si="805"/>
        <v>2.9889455878196288E-5</v>
      </c>
      <c r="HH421" s="240">
        <f t="shared" ca="1" si="806"/>
        <v>-7.8964462495170566E-4</v>
      </c>
      <c r="HI421" s="240">
        <f t="shared" ca="1" si="807"/>
        <v>-1.8468687190692607E-4</v>
      </c>
      <c r="HJ421" s="240">
        <f t="shared" ca="1" si="808"/>
        <v>7.5343966687024843E-4</v>
      </c>
      <c r="HK421" s="240">
        <f t="shared" ca="1" si="809"/>
        <v>3.3238687502190671E-4</v>
      </c>
      <c r="HL421" s="240">
        <f t="shared" ca="1" si="810"/>
        <v>-6.8828044492480814E-4</v>
      </c>
      <c r="HM421" s="240">
        <f t="shared" ca="1" si="811"/>
        <v>-4.6731343693446172E-4</v>
      </c>
      <c r="HN421" s="240">
        <f t="shared" ca="1" si="812"/>
        <v>5.9667099147300471E-4</v>
      </c>
      <c r="HO421" s="240">
        <f t="shared" ca="1" si="813"/>
        <v>5.8428140553805547E-4</v>
      </c>
      <c r="HP421" s="240">
        <f t="shared" ca="1" si="814"/>
        <v>-4.8213180643586964E-4</v>
      </c>
      <c r="HQ421" s="240">
        <f t="shared" ca="1" si="815"/>
        <v>-6.7879576739557823E-4</v>
      </c>
      <c r="HR421" s="240">
        <f t="shared" ca="1" si="816"/>
        <v>3.4906456646000006E-4</v>
      </c>
      <c r="HS421" s="240">
        <f t="shared" ca="1" si="817"/>
        <v>7.4722438858516318E-4</v>
      </c>
      <c r="HT421" s="240">
        <f t="shared" ca="1" si="818"/>
        <v>-2.0258297095277638E-4</v>
      </c>
      <c r="HU421" s="240">
        <f t="shared" ca="1" si="819"/>
        <v>-7.8693759556966903E-4</v>
      </c>
      <c r="HV421" s="240">
        <f t="shared" ca="1" si="820"/>
        <v>4.831622548163328E-5</v>
      </c>
      <c r="HW421" s="240">
        <f t="shared" ca="1" si="821"/>
        <v>7.9640923207612805E-4</v>
      </c>
      <c r="HX421" s="240">
        <f t="shared" ca="1" si="822"/>
        <v>1.0780728543867327E-4</v>
      </c>
      <c r="HY421" s="240">
        <f t="shared" ca="1" si="823"/>
        <v>-7.7527530842534176E-4</v>
      </c>
      <c r="HZ421" s="240">
        <f t="shared" ca="1" si="824"/>
        <v>-2.5978782283863771E-4</v>
      </c>
      <c r="IA421" s="240">
        <f t="shared" ca="1" si="825"/>
        <v>7.24347989451181E-4</v>
      </c>
      <c r="IB421" s="240">
        <f t="shared" ca="1" si="826"/>
        <v>4.0178485989756052E-4</v>
      </c>
      <c r="IC421" s="240">
        <f t="shared" ca="1" si="827"/>
        <v>-6.4558438346142433E-4</v>
      </c>
      <c r="ID421" s="240">
        <f t="shared" ca="1" si="828"/>
        <v>-5.2834153011420339E-4</v>
      </c>
      <c r="IE421" s="240">
        <f t="shared" ca="1" si="829"/>
        <v>-7.5432446645853305E-4</v>
      </c>
      <c r="IF421" s="240">
        <f t="shared" ca="1" si="830"/>
        <v>6.34594331625867E-4</v>
      </c>
      <c r="IG421" s="240">
        <f t="shared" ca="1" si="831"/>
        <v>-4.1760908835251128E-4</v>
      </c>
      <c r="IH421" s="240">
        <f t="shared" ca="1" si="832"/>
        <v>-7.1646002885775617E-4</v>
      </c>
      <c r="II421" s="240">
        <f t="shared" ca="1" si="833"/>
        <v>2.7715836197438401E-4</v>
      </c>
      <c r="IJ421" s="240">
        <f t="shared" ca="1" si="834"/>
        <v>7.7079256897607347E-4</v>
      </c>
      <c r="IK421" s="240">
        <f t="shared" ca="1" si="835"/>
        <v>-1.2605659517773927E-4</v>
      </c>
      <c r="IL421" s="240">
        <f t="shared" ca="1" si="836"/>
        <v>-7.9550398293408095E-4</v>
      </c>
      <c r="IM421" s="240">
        <f t="shared" ca="1" si="837"/>
        <v>-2.9889455878189254E-5</v>
      </c>
      <c r="IN421" s="240">
        <f t="shared" ca="1" si="838"/>
        <v>7.8964462495170653E-4</v>
      </c>
      <c r="IO421" s="240">
        <f t="shared" ca="1" si="839"/>
        <v>1.8468687190696331E-4</v>
      </c>
      <c r="IP421" s="240">
        <f t="shared" ca="1" si="840"/>
        <v>-7.5343966687025081E-4</v>
      </c>
      <c r="IQ421" s="240">
        <f t="shared" ca="1" si="841"/>
        <v>-3.3238687502190037E-4</v>
      </c>
      <c r="IR421" s="240">
        <f t="shared" ca="1" si="842"/>
        <v>6.8828044492478884E-4</v>
      </c>
      <c r="IS421" s="240">
        <f t="shared" ca="1" si="843"/>
        <v>4.6731343693445603E-4</v>
      </c>
      <c r="IT421" s="240">
        <f t="shared" ca="1" si="844"/>
        <v>-5.9667099147300937E-4</v>
      </c>
      <c r="IU421" s="240">
        <f t="shared" ca="1" si="845"/>
        <v>-5.842814055380507E-4</v>
      </c>
      <c r="IV421" s="240">
        <f t="shared" ca="1" si="846"/>
        <v>4.8213180643583912E-4</v>
      </c>
      <c r="IW421" s="240">
        <f t="shared" ca="1" si="847"/>
        <v>6.7879576739557444E-4</v>
      </c>
      <c r="IX421" s="240">
        <f t="shared" ca="1" si="848"/>
        <v>-3.4906456646000635E-4</v>
      </c>
      <c r="IY421" s="240">
        <f t="shared" ca="1" si="849"/>
        <v>-7.4722438858516079E-4</v>
      </c>
      <c r="IZ421" s="240">
        <f t="shared" ca="1" si="850"/>
        <v>2.0258297095273939E-4</v>
      </c>
      <c r="JA421" s="240">
        <f t="shared" ca="1" si="851"/>
        <v>7.8693759556966783E-4</v>
      </c>
      <c r="JB421" s="240">
        <f t="shared" ca="1" si="852"/>
        <v>-4.8316225481640293E-5</v>
      </c>
    </row>
    <row r="422" spans="2:262">
      <c r="B422" s="248">
        <v>61</v>
      </c>
      <c r="C422" s="247">
        <f t="shared" si="853"/>
        <v>1.1914062500000006E-3</v>
      </c>
      <c r="D422" s="244">
        <f t="shared" ca="1" si="597"/>
        <v>80.105895011688204</v>
      </c>
      <c r="E422" s="243">
        <f ca="1">BO361</f>
        <v>0.10589501168820083</v>
      </c>
      <c r="F422" s="242">
        <v>61</v>
      </c>
      <c r="G422" s="240">
        <f t="shared" ca="1" si="854"/>
        <v>6.3154157978438153E-4</v>
      </c>
      <c r="H422" s="240">
        <f t="shared" ca="1" si="598"/>
        <v>4.0441938439754374E-5</v>
      </c>
      <c r="I422" s="240">
        <f t="shared" ca="1" si="599"/>
        <v>-6.2559139267949113E-4</v>
      </c>
      <c r="J422" s="240">
        <f t="shared" ca="1" si="600"/>
        <v>-1.3248465402810434E-4</v>
      </c>
      <c r="K422" s="240">
        <f t="shared" ca="1" si="601"/>
        <v>6.0609904116503039E-4</v>
      </c>
      <c r="L422" s="240">
        <f t="shared" ca="1" si="602"/>
        <v>2.2165947695106927E-4</v>
      </c>
      <c r="M422" s="240">
        <f t="shared" ca="1" si="603"/>
        <v>-5.7348647578575867E-4</v>
      </c>
      <c r="N422" s="240">
        <f t="shared" ca="1" si="604"/>
        <v>-3.0603604159405013E-4</v>
      </c>
      <c r="O422" s="240">
        <f t="shared" ca="1" si="605"/>
        <v>5.2845966009448624E-4</v>
      </c>
      <c r="P422" s="240">
        <f t="shared" ca="1" si="606"/>
        <v>3.8378785014380894E-4</v>
      </c>
      <c r="Q422" s="240">
        <f t="shared" ca="1" si="607"/>
        <v>-4.719932886731194E-4</v>
      </c>
      <c r="R422" s="240">
        <f t="shared" ca="1" si="608"/>
        <v>-4.5323181075022922E-4</v>
      </c>
      <c r="S422" s="240">
        <f t="shared" ca="1" si="609"/>
        <v>4.0530968793846354E-4</v>
      </c>
      <c r="T422" s="240">
        <f t="shared" ca="1" si="610"/>
        <v>5.1286467138204927E-4</v>
      </c>
      <c r="U422" s="241">
        <f t="shared" ca="1" si="611"/>
        <v>-3.2985235646664814E-4</v>
      </c>
      <c r="V422" s="240">
        <f t="shared" ca="1" si="612"/>
        <v>-5.6139556069363173E-4</v>
      </c>
      <c r="W422" s="240">
        <f t="shared" ca="1" si="613"/>
        <v>2.4725471760821409E-4</v>
      </c>
      <c r="X422" s="240">
        <f t="shared" ca="1" si="614"/>
        <v>5.9777393149124634E-4</v>
      </c>
      <c r="Y422" s="240">
        <f t="shared" ca="1" si="615"/>
        <v>-1.5930476080539127E-4</v>
      </c>
      <c r="Z422" s="240">
        <f t="shared" ca="1" si="616"/>
        <v>-6.2121230190724215E-4</v>
      </c>
      <c r="AA422" s="240">
        <f t="shared" ca="1" si="617"/>
        <v>6.7906337020288152E-5</v>
      </c>
      <c r="AB422" s="240">
        <f t="shared" ca="1" si="618"/>
        <v>6.3120330200434123E-4</v>
      </c>
      <c r="AC422" s="240">
        <f t="shared" ca="1" si="619"/>
        <v>2.4962053888949627E-5</v>
      </c>
      <c r="AD422" s="240">
        <f t="shared" ca="1" si="620"/>
        <v>-6.275306568025575E-4</v>
      </c>
      <c r="AE422" s="240">
        <f t="shared" ca="1" si="621"/>
        <v>-1.1729009171513387E-4</v>
      </c>
      <c r="AF422" s="240">
        <f t="shared" ca="1" si="622"/>
        <v>6.1027386797938015E-4</v>
      </c>
      <c r="AG422" s="240">
        <f t="shared" ca="1" si="623"/>
        <v>2.0707915326350089E-4</v>
      </c>
      <c r="AH422" s="240">
        <f t="shared" ca="1" si="624"/>
        <v>-5.7980649289854434E-4</v>
      </c>
      <c r="AI422" s="240">
        <f t="shared" ca="1" si="625"/>
        <v>-2.9238557650817381E-4</v>
      </c>
      <c r="AJ422" s="240">
        <f t="shared" ca="1" si="626"/>
        <v>5.3678805822122131E-4</v>
      </c>
      <c r="AK422" s="240">
        <f t="shared" ca="1" si="627"/>
        <v>3.7136273500528664E-4</v>
      </c>
      <c r="AL422" s="240">
        <f t="shared" ca="1" si="628"/>
        <v>-4.821497831455364E-4</v>
      </c>
      <c r="AM422" s="240">
        <f t="shared" ca="1" si="629"/>
        <v>-4.4230101177883695E-4</v>
      </c>
      <c r="AN422" s="240">
        <f t="shared" ca="1" si="630"/>
        <v>4.1707442132313428E-4</v>
      </c>
      <c r="AO422" s="240">
        <f t="shared" ca="1" si="631"/>
        <v>5.0366480736527643E-4</v>
      </c>
      <c r="AP422" s="240">
        <f t="shared" ca="1" si="632"/>
        <v>-3.4297065781445742E-4</v>
      </c>
      <c r="AQ422" s="240">
        <f t="shared" ca="1" si="633"/>
        <v>-5.5412578090450126E-4</v>
      </c>
      <c r="AR422" s="240">
        <f t="shared" ca="1" si="634"/>
        <v>2.6144261531132953E-4</v>
      </c>
      <c r="AS422" s="240">
        <f t="shared" ca="1" si="635"/>
        <v>5.9259160470796811E-4</v>
      </c>
      <c r="AT422" s="240">
        <f t="shared" ca="1" si="636"/>
        <v>-1.7425512972499415E-4</v>
      </c>
      <c r="AU422" s="240">
        <f t="shared" ca="1" si="637"/>
        <v>-6.1822960985441293E-4</v>
      </c>
      <c r="AV422" s="240">
        <f t="shared" ca="1" si="638"/>
        <v>8.3295546818325965E-5</v>
      </c>
      <c r="AW422" s="240">
        <f t="shared" ca="1" si="639"/>
        <v>6.3048481095738507E-4</v>
      </c>
      <c r="AX422" s="240">
        <f t="shared" ca="1" si="640"/>
        <v>9.4671331302659151E-6</v>
      </c>
      <c r="AY422" s="240">
        <f t="shared" ca="1" si="641"/>
        <v>-6.2909191992284832E-4</v>
      </c>
      <c r="AZ422" s="240">
        <f t="shared" ca="1" si="642"/>
        <v>-1.0202487823667605E-4</v>
      </c>
      <c r="BA422" s="240">
        <f t="shared" ca="1" si="643"/>
        <v>6.1408108863526801E-4</v>
      </c>
      <c r="BB422" s="240">
        <f t="shared" ca="1" si="644"/>
        <v>1.9237409283719909E-4</v>
      </c>
      <c r="BC422" s="240">
        <f t="shared" ca="1" si="645"/>
        <v>-5.8577725626036742E-4</v>
      </c>
      <c r="BD422" s="240">
        <f t="shared" ca="1" si="646"/>
        <v>-2.7855898928400686E-4</v>
      </c>
      <c r="BE422" s="240">
        <f t="shared" ca="1" si="647"/>
        <v>5.4479311529348332E-4</v>
      </c>
      <c r="BF422" s="240">
        <f t="shared" ca="1" si="648"/>
        <v>3.5871392484134243E-4</v>
      </c>
      <c r="BG422" s="240">
        <f t="shared" ca="1" si="649"/>
        <v>-4.9201584861732956E-4</v>
      </c>
      <c r="BH422" s="240">
        <f t="shared" ca="1" si="650"/>
        <v>-4.3110378721664914E-4</v>
      </c>
      <c r="BI422" s="240">
        <f t="shared" ca="1" si="651"/>
        <v>4.2858792467181716E-4</v>
      </c>
      <c r="BJ422" s="240">
        <f t="shared" ca="1" si="652"/>
        <v>4.9416155450178695E-4</v>
      </c>
      <c r="BK422" s="240">
        <f t="shared" ca="1" si="653"/>
        <v>-3.5588236646250381E-4</v>
      </c>
      <c r="BL422" s="240">
        <f t="shared" ca="1" si="654"/>
        <v>-5.4652221646505272E-4</v>
      </c>
      <c r="BM422" s="240">
        <f t="shared" ca="1" si="655"/>
        <v>2.7547302975894838E-4</v>
      </c>
      <c r="BN422" s="240">
        <f t="shared" ca="1" si="656"/>
        <v>5.8705232290044262E-4</v>
      </c>
      <c r="BO422" s="240">
        <f t="shared" ca="1" si="657"/>
        <v>-1.8910053387026542E-4</v>
      </c>
      <c r="BP422" s="240">
        <f t="shared" ca="1" si="658"/>
        <v>-6.1487451940170259E-4</v>
      </c>
      <c r="BQ422" s="240">
        <f t="shared" ca="1" si="659"/>
        <v>9.8634582493583767E-5</v>
      </c>
      <c r="BR422" s="240">
        <f t="shared" ca="1" si="660"/>
        <v>6.2938653943565414E-4</v>
      </c>
      <c r="BS422" s="240">
        <f t="shared" ca="1" si="661"/>
        <v>-6.0334902754075875E-6</v>
      </c>
      <c r="BT422" s="240">
        <f t="shared" ca="1" si="662"/>
        <v>-6.3027424159384053E-4</v>
      </c>
      <c r="BU422" s="240">
        <f t="shared" ca="1" si="663"/>
        <v>-8.6698208786515518E-5</v>
      </c>
      <c r="BV422" s="240">
        <f t="shared" ca="1" si="664"/>
        <v>6.1751840980533502E-4</v>
      </c>
      <c r="BW422" s="240">
        <f t="shared" ca="1" si="665"/>
        <v>1.7755315345069432E-4</v>
      </c>
      <c r="BX422" s="240">
        <f t="shared" ca="1" si="666"/>
        <v>-5.9139516930664508E-4</v>
      </c>
      <c r="BY422" s="240">
        <f t="shared" ca="1" si="667"/>
        <v>-2.6456460854069072E-4</v>
      </c>
      <c r="BZ422" s="240">
        <f t="shared" ca="1" si="668"/>
        <v>5.5247000936421698E-4</v>
      </c>
      <c r="CA422" s="240">
        <f t="shared" ca="1" si="669"/>
        <v>3.4584903882225516E-4</v>
      </c>
      <c r="CB422" s="240">
        <f t="shared" ca="1" si="670"/>
        <v>-5.0158554213957046E-4</v>
      </c>
      <c r="CC422" s="240">
        <f t="shared" ca="1" si="671"/>
        <v>-4.1964688185305426E-4</v>
      </c>
      <c r="CD422" s="240">
        <f t="shared" ca="1" si="672"/>
        <v>4.3984326268060913E-4</v>
      </c>
      <c r="CE422" s="240">
        <f t="shared" ca="1" si="673"/>
        <v>4.8436063719575913E-4</v>
      </c>
      <c r="CF422" s="240">
        <f t="shared" ca="1" si="674"/>
        <v>-3.6857970488028441E-4</v>
      </c>
      <c r="CG422" s="240">
        <f t="shared" ca="1" si="675"/>
        <v>-5.38589447478183E-4</v>
      </c>
      <c r="CH422" s="240">
        <f t="shared" ca="1" si="676"/>
        <v>2.8933750955404856E-4</v>
      </c>
      <c r="CI422" s="240">
        <f t="shared" ca="1" si="677"/>
        <v>5.8115942272489874E-4</v>
      </c>
      <c r="CJ422" s="240">
        <f t="shared" ca="1" si="678"/>
        <v>-2.0383203092486619E-4</v>
      </c>
      <c r="CK422" s="240">
        <f t="shared" ca="1" si="679"/>
        <v>-6.1114905153014177E-4</v>
      </c>
      <c r="CL422" s="240">
        <f t="shared" ca="1" si="680"/>
        <v>1.1391420438452762E-4</v>
      </c>
      <c r="CM422" s="240">
        <f t="shared" ca="1" si="681"/>
        <v>6.2790914899684585E-4</v>
      </c>
      <c r="CN422" s="240">
        <f t="shared" ca="1" si="682"/>
        <v>-2.1530479332154893E-5</v>
      </c>
      <c r="CO422" s="240">
        <f t="shared" ca="1" si="683"/>
        <v>-6.3107690962916816E-4</v>
      </c>
      <c r="CP422" s="240">
        <f t="shared" ca="1" si="684"/>
        <v>-7.1319315577236786E-5</v>
      </c>
      <c r="CQ422" s="240">
        <f t="shared" ca="1" si="685"/>
        <v>6.2058376097583559E-4</v>
      </c>
      <c r="CR422" s="240">
        <f t="shared" ca="1" si="686"/>
        <v>1.626252626837081E-4</v>
      </c>
      <c r="CS422" s="240">
        <f t="shared" ca="1" si="687"/>
        <v>-5.9665684801661601E-4</v>
      </c>
      <c r="CT422" s="240">
        <f t="shared" ca="1" si="688"/>
        <v>-2.504108639698977E-4</v>
      </c>
      <c r="CU422" s="240">
        <f t="shared" ca="1" si="689"/>
        <v>5.5981411615949419E-4</v>
      </c>
      <c r="CV422" s="240">
        <f t="shared" ca="1" si="690"/>
        <v>3.3277582627430988E-4</v>
      </c>
      <c r="CW422" s="240">
        <f t="shared" ca="1" si="691"/>
        <v>-5.1085309928671819E-4</v>
      </c>
      <c r="CX422" s="240">
        <f t="shared" ca="1" si="692"/>
        <v>-4.0793719689943885E-4</v>
      </c>
      <c r="CY422" s="240">
        <f t="shared" ca="1" si="693"/>
        <v>4.5083365555476139E-4</v>
      </c>
      <c r="CZ422" s="240">
        <f t="shared" ca="1" si="694"/>
        <v>4.7426795915329548E-4</v>
      </c>
      <c r="DA422" s="240">
        <f t="shared" ca="1" si="695"/>
        <v>-3.8105502466592831E-4</v>
      </c>
      <c r="DB422" s="240">
        <f t="shared" ca="1" si="696"/>
        <v>-5.3033225234731373E-4</v>
      </c>
      <c r="DC422" s="240">
        <f t="shared" ca="1" si="697"/>
        <v>3.030277032524118E-4</v>
      </c>
      <c r="DD422" s="240">
        <f t="shared" ca="1" si="698"/>
        <v>5.7491645384405942E-4</v>
      </c>
      <c r="DE422" s="240">
        <f t="shared" ca="1" si="699"/>
        <v>-2.1844074718579986E-4</v>
      </c>
      <c r="DF422" s="240">
        <f t="shared" ca="1" si="700"/>
        <v>-6.0705545032227622E-4</v>
      </c>
      <c r="DG422" s="240">
        <f t="shared" ca="1" si="701"/>
        <v>1.2912520861828547E-4</v>
      </c>
      <c r="DH422" s="240">
        <f t="shared" ca="1" si="702"/>
        <v>6.2605352956571637E-4</v>
      </c>
      <c r="DI422" s="240">
        <f t="shared" ca="1" si="703"/>
        <v>-3.7014499233220012E-5</v>
      </c>
      <c r="DJ422" s="240">
        <f t="shared" ca="1" si="704"/>
        <v>-6.314994405316204E-4</v>
      </c>
      <c r="DK422" s="240">
        <f t="shared" ca="1" si="705"/>
        <v>-5.5897462279064187E-5</v>
      </c>
      <c r="DL422" s="240">
        <f t="shared" ca="1" si="706"/>
        <v>6.2327529569384404E-4</v>
      </c>
      <c r="DM422" s="240">
        <f t="shared" ca="1" si="707"/>
        <v>1.4759941253940546E-4</v>
      </c>
      <c r="DN422" s="240">
        <f t="shared" ca="1" si="708"/>
        <v>-6.0155912295178698E-4</v>
      </c>
      <c r="DO422" s="240">
        <f t="shared" ca="1" si="709"/>
        <v>-2.3610628125809795E-4</v>
      </c>
      <c r="DP422" s="240">
        <f t="shared" ca="1" si="710"/>
        <v>5.6682101186400296E-4</v>
      </c>
      <c r="DQ422" s="240">
        <f t="shared" ca="1" si="711"/>
        <v>3.1950216201189136E-4</v>
      </c>
      <c r="DR422" s="240">
        <f t="shared" ca="1" si="712"/>
        <v>-5.1981293762888342E-4</v>
      </c>
      <c r="DS422" s="240">
        <f t="shared" ca="1" si="713"/>
        <v>-3.9598178583216556E-4</v>
      </c>
      <c r="DT422" s="240">
        <f t="shared" ca="1" si="714"/>
        <v>4.6155248309256378E-4</v>
      </c>
      <c r="DU422" s="240">
        <f t="shared" ca="1" si="715"/>
        <v>4.6388959982625924E-4</v>
      </c>
      <c r="DV422" s="240">
        <f t="shared" ca="1" si="716"/>
        <v>-3.9330081115327852E-4</v>
      </c>
      <c r="DW422" s="240">
        <f t="shared" ca="1" si="717"/>
        <v>-5.2175560489803069E-4</v>
      </c>
      <c r="DX422" s="240">
        <f t="shared" ca="1" si="718"/>
        <v>3.1653536439327142E-4</v>
      </c>
      <c r="DY422" s="240">
        <f t="shared" ca="1" si="719"/>
        <v>5.6832717678893547E-4</v>
      </c>
      <c r="DZ422" s="240">
        <f t="shared" ca="1" si="720"/>
        <v>-2.3291788290865449E-4</v>
      </c>
      <c r="EA422" s="240">
        <f t="shared" ca="1" si="721"/>
        <v>-6.0259618161040212E-4</v>
      </c>
      <c r="EB422" s="240">
        <f t="shared" ca="1" si="722"/>
        <v>1.4425843265466546E-4</v>
      </c>
      <c r="EC422" s="240">
        <f t="shared" ca="1" si="723"/>
        <v>6.2382079889802681E-4</v>
      </c>
      <c r="ED422" s="240">
        <f t="shared" ca="1" si="724"/>
        <v>-5.247622298400833E-5</v>
      </c>
      <c r="EE422" s="240">
        <f t="shared" ca="1" si="725"/>
        <v>-6.3154157978438142E-4</v>
      </c>
      <c r="EF422" s="240">
        <f t="shared" ca="1" si="726"/>
        <v>-4.0441938439755464E-5</v>
      </c>
      <c r="EG422" s="240">
        <f t="shared" ca="1" si="727"/>
        <v>6.2559139267949102E-4</v>
      </c>
      <c r="EH422" s="240">
        <f t="shared" ca="1" si="728"/>
        <v>1.3248465402810399E-4</v>
      </c>
      <c r="EI422" s="240">
        <f t="shared" ca="1" si="729"/>
        <v>-6.0609904116503061E-4</v>
      </c>
      <c r="EJ422" s="240">
        <f t="shared" ca="1" si="730"/>
        <v>-2.216594769510674E-4</v>
      </c>
      <c r="EK422" s="240">
        <f t="shared" ca="1" si="731"/>
        <v>5.7348647578575943E-4</v>
      </c>
      <c r="EL422" s="240">
        <f t="shared" ca="1" si="732"/>
        <v>3.0603604159404742E-4</v>
      </c>
      <c r="EM422" s="240">
        <f t="shared" ca="1" si="733"/>
        <v>-5.2845966009448862E-4</v>
      </c>
      <c r="EN422" s="240">
        <f t="shared" ca="1" si="734"/>
        <v>-3.8378785014380552E-4</v>
      </c>
      <c r="EO422" s="240">
        <f t="shared" ca="1" si="735"/>
        <v>4.7199328867312228E-4</v>
      </c>
      <c r="EP422" s="240">
        <f t="shared" ca="1" si="736"/>
        <v>4.5323181075022473E-4</v>
      </c>
      <c r="EQ422" s="240">
        <f t="shared" ca="1" si="737"/>
        <v>-4.0530968793845476E-4</v>
      </c>
      <c r="ER422" s="240">
        <f t="shared" ca="1" si="738"/>
        <v>-5.1286467138205588E-4</v>
      </c>
      <c r="ES422" s="240">
        <f t="shared" ca="1" si="739"/>
        <v>3.2985235646664033E-4</v>
      </c>
      <c r="ET422" s="240">
        <f t="shared" ca="1" si="740"/>
        <v>5.6139556069363585E-4</v>
      </c>
      <c r="EU422" s="240">
        <f t="shared" ca="1" si="741"/>
        <v>-2.4725471760820563E-4</v>
      </c>
      <c r="EV422" s="240">
        <f t="shared" ca="1" si="742"/>
        <v>-5.9777393149124862E-4</v>
      </c>
      <c r="EW422" s="240">
        <f t="shared" ca="1" si="743"/>
        <v>1.5930476080538452E-4</v>
      </c>
      <c r="EX422" s="240">
        <f t="shared" ca="1" si="744"/>
        <v>6.2121230190724335E-4</v>
      </c>
      <c r="EY422" s="240">
        <f t="shared" ca="1" si="745"/>
        <v>-6.7906337020283449E-5</v>
      </c>
      <c r="EZ422" s="240">
        <f t="shared" ca="1" si="746"/>
        <v>-6.3120330200434134E-4</v>
      </c>
      <c r="FA422" s="240">
        <f t="shared" ca="1" si="747"/>
        <v>-2.4962053888952094E-5</v>
      </c>
      <c r="FB422" s="240">
        <f t="shared" ca="1" si="748"/>
        <v>6.2753065680255717E-4</v>
      </c>
      <c r="FC422" s="240">
        <f t="shared" ca="1" si="749"/>
        <v>1.1729009171513631E-4</v>
      </c>
      <c r="FD422" s="240">
        <f t="shared" ca="1" si="750"/>
        <v>-6.102738679793795E-4</v>
      </c>
      <c r="FE422" s="240">
        <f t="shared" ca="1" si="751"/>
        <v>-2.0707915326350322E-4</v>
      </c>
      <c r="FF422" s="240">
        <f t="shared" ca="1" si="752"/>
        <v>5.7980649289854347E-4</v>
      </c>
      <c r="FG422" s="240">
        <f t="shared" ca="1" si="753"/>
        <v>2.9238557650817197E-4</v>
      </c>
      <c r="FH422" s="240">
        <f t="shared" ca="1" si="754"/>
        <v>-5.367880582212224E-4</v>
      </c>
      <c r="FI422" s="240">
        <f t="shared" ca="1" si="755"/>
        <v>-3.7136273500528501E-4</v>
      </c>
      <c r="FJ422" s="240">
        <f t="shared" ca="1" si="756"/>
        <v>4.821497831455377E-4</v>
      </c>
      <c r="FK422" s="240">
        <f t="shared" ca="1" si="757"/>
        <v>4.4230101177883548E-4</v>
      </c>
      <c r="FL422" s="240">
        <f t="shared" ca="1" si="758"/>
        <v>-4.170744213231358E-4</v>
      </c>
      <c r="FM422" s="240">
        <f t="shared" ca="1" si="759"/>
        <v>-5.0366480736527524E-4</v>
      </c>
      <c r="FN422" s="240">
        <f t="shared" ca="1" si="760"/>
        <v>3.429706578144629E-4</v>
      </c>
      <c r="FO422" s="240">
        <f t="shared" ca="1" si="761"/>
        <v>5.5412578090449822E-4</v>
      </c>
      <c r="FP422" s="240">
        <f t="shared" ca="1" si="762"/>
        <v>-2.6144261531133538E-4</v>
      </c>
      <c r="FQ422" s="240">
        <f t="shared" ca="1" si="763"/>
        <v>-5.9259160470797202E-4</v>
      </c>
      <c r="FR422" s="240">
        <f t="shared" ca="1" si="764"/>
        <v>1.7425512972498315E-4</v>
      </c>
      <c r="FS422" s="240">
        <f t="shared" ca="1" si="765"/>
        <v>6.1822960985441521E-4</v>
      </c>
      <c r="FT422" s="240">
        <f t="shared" ca="1" si="766"/>
        <v>-8.3295546818319081E-5</v>
      </c>
      <c r="FU422" s="240">
        <f t="shared" ca="1" si="767"/>
        <v>-6.3048481095738474E-4</v>
      </c>
      <c r="FV422" s="240">
        <f t="shared" ca="1" si="768"/>
        <v>-9.4671331302594166E-6</v>
      </c>
      <c r="FW422" s="240">
        <f t="shared" ca="1" si="769"/>
        <v>6.2909191992284973E-4</v>
      </c>
      <c r="FX422" s="240">
        <f t="shared" ca="1" si="770"/>
        <v>1.0202487823666077E-4</v>
      </c>
      <c r="FY422" s="240">
        <f t="shared" ca="1" si="771"/>
        <v>-6.1408108863527169E-4</v>
      </c>
      <c r="FZ422" s="240">
        <f t="shared" ca="1" si="772"/>
        <v>-1.9237409283718438E-4</v>
      </c>
      <c r="GA422" s="240">
        <f t="shared" ca="1" si="773"/>
        <v>5.8577725626037327E-4</v>
      </c>
      <c r="GB422" s="240">
        <f t="shared" ca="1" si="774"/>
        <v>2.7855898928399287E-4</v>
      </c>
      <c r="GC422" s="240">
        <f t="shared" ca="1" si="775"/>
        <v>-5.4479311529349124E-4</v>
      </c>
      <c r="GD422" s="240">
        <f t="shared" ca="1" si="776"/>
        <v>-3.5871392484135924E-4</v>
      </c>
      <c r="GE422" s="240">
        <f t="shared" ca="1" si="777"/>
        <v>4.9201584861731677E-4</v>
      </c>
      <c r="GF422" s="240">
        <f t="shared" ca="1" si="778"/>
        <v>4.311037872166641E-4</v>
      </c>
      <c r="GG422" s="240">
        <f t="shared" ca="1" si="779"/>
        <v>-4.285879246718022E-4</v>
      </c>
      <c r="GH422" s="240">
        <f t="shared" ca="1" si="780"/>
        <v>-4.9416155450179963E-4</v>
      </c>
      <c r="GI422" s="240">
        <f t="shared" ca="1" si="781"/>
        <v>3.5588236646248689E-4</v>
      </c>
      <c r="GJ422" s="240">
        <f t="shared" ca="1" si="782"/>
        <v>5.4652221646505847E-4</v>
      </c>
      <c r="GK422" s="240">
        <f t="shared" ca="1" si="783"/>
        <v>-2.7547302975893803E-4</v>
      </c>
      <c r="GL422" s="240">
        <f t="shared" ca="1" si="784"/>
        <v>-5.8705232290044674E-4</v>
      </c>
      <c r="GM422" s="240">
        <f t="shared" ca="1" si="785"/>
        <v>1.8910053387025453E-4</v>
      </c>
      <c r="GN422" s="240">
        <f t="shared" ca="1" si="786"/>
        <v>6.1487451940170509E-4</v>
      </c>
      <c r="GO422" s="240">
        <f t="shared" ca="1" si="787"/>
        <v>-9.8634582493572451E-5</v>
      </c>
      <c r="GP422" s="240">
        <f t="shared" ca="1" si="788"/>
        <v>-6.2938653943565512E-4</v>
      </c>
      <c r="GQ422" s="240">
        <f t="shared" ca="1" si="789"/>
        <v>6.0334902753961424E-6</v>
      </c>
      <c r="GR422" s="240">
        <f t="shared" ca="1" si="790"/>
        <v>6.3027424159383977E-4</v>
      </c>
      <c r="GS422" s="240">
        <f t="shared" ca="1" si="791"/>
        <v>8.6698208786526847E-5</v>
      </c>
      <c r="GT422" s="240">
        <f t="shared" ca="1" si="792"/>
        <v>-6.1751840980533263E-4</v>
      </c>
      <c r="GU422" s="240">
        <f t="shared" ca="1" si="793"/>
        <v>-1.7755315345070529E-4</v>
      </c>
      <c r="GV422" s="240">
        <f t="shared" ca="1" si="794"/>
        <v>5.9139516930664117E-4</v>
      </c>
      <c r="GW422" s="240">
        <f t="shared" ca="1" si="795"/>
        <v>2.6456460854069294E-4</v>
      </c>
      <c r="GX422" s="240">
        <f t="shared" ca="1" si="796"/>
        <v>-5.5247000936421589E-4</v>
      </c>
      <c r="GY422" s="240">
        <f t="shared" ca="1" si="797"/>
        <v>-3.4584903882225722E-4</v>
      </c>
      <c r="GZ422" s="240">
        <f t="shared" ca="1" si="798"/>
        <v>5.0158554213956905E-4</v>
      </c>
      <c r="HA422" s="240">
        <f t="shared" ca="1" si="799"/>
        <v>4.196468818530561E-4</v>
      </c>
      <c r="HB422" s="240">
        <f t="shared" ca="1" si="800"/>
        <v>-4.3984326268060734E-4</v>
      </c>
      <c r="HC422" s="240">
        <f t="shared" ca="1" si="801"/>
        <v>-4.8436063719576071E-4</v>
      </c>
      <c r="HD422" s="240">
        <f t="shared" ca="1" si="802"/>
        <v>3.6857970488028241E-4</v>
      </c>
      <c r="HE422" s="240">
        <f t="shared" ca="1" si="803"/>
        <v>5.385894474781843E-4</v>
      </c>
      <c r="HF422" s="240">
        <f t="shared" ca="1" si="804"/>
        <v>-2.8933750955404639E-4</v>
      </c>
      <c r="HG422" s="240">
        <f t="shared" ca="1" si="805"/>
        <v>-5.8115942272489972E-4</v>
      </c>
      <c r="HH422" s="240">
        <f t="shared" ca="1" si="806"/>
        <v>2.0383203092486386E-4</v>
      </c>
      <c r="HI422" s="240">
        <f t="shared" ca="1" si="807"/>
        <v>6.1114905153014242E-4</v>
      </c>
      <c r="HJ422" s="240">
        <f t="shared" ca="1" si="808"/>
        <v>-1.1391420438453399E-4</v>
      </c>
      <c r="HK422" s="240">
        <f t="shared" ca="1" si="809"/>
        <v>-6.279091489968452E-4</v>
      </c>
      <c r="HL422" s="240">
        <f t="shared" ca="1" si="810"/>
        <v>2.1530479332152419E-5</v>
      </c>
      <c r="HM422" s="240">
        <f t="shared" ca="1" si="811"/>
        <v>6.3107690962916816E-4</v>
      </c>
      <c r="HN422" s="240">
        <f t="shared" ca="1" si="812"/>
        <v>7.1319315577239226E-5</v>
      </c>
      <c r="HO422" s="240">
        <f t="shared" ca="1" si="813"/>
        <v>-6.2058376097583504E-4</v>
      </c>
      <c r="HP422" s="240">
        <f t="shared" ca="1" si="814"/>
        <v>-1.6262526268369317E-4</v>
      </c>
      <c r="HQ422" s="240">
        <f t="shared" ca="1" si="815"/>
        <v>5.966568480166211E-4</v>
      </c>
      <c r="HR422" s="240">
        <f t="shared" ca="1" si="816"/>
        <v>2.5041086396988355E-4</v>
      </c>
      <c r="HS422" s="240">
        <f t="shared" ca="1" si="817"/>
        <v>-5.5981411615950135E-4</v>
      </c>
      <c r="HT422" s="240">
        <f t="shared" ca="1" si="818"/>
        <v>-3.3277582627429676E-4</v>
      </c>
      <c r="HU422" s="240">
        <f t="shared" ca="1" si="819"/>
        <v>5.108530992867273E-4</v>
      </c>
      <c r="HV422" s="240">
        <f t="shared" ca="1" si="820"/>
        <v>4.0793719689942697E-4</v>
      </c>
      <c r="HW422" s="240">
        <f t="shared" ca="1" si="821"/>
        <v>-4.5083365555477223E-4</v>
      </c>
      <c r="HX422" s="240">
        <f t="shared" ca="1" si="822"/>
        <v>-4.7426795915328523E-4</v>
      </c>
      <c r="HY422" s="240">
        <f t="shared" ca="1" si="823"/>
        <v>3.8105502466594056E-4</v>
      </c>
      <c r="HZ422" s="240">
        <f t="shared" ca="1" si="824"/>
        <v>5.3033225234730527E-4</v>
      </c>
      <c r="IA422" s="240">
        <f t="shared" ca="1" si="825"/>
        <v>-3.030277032524253E-4</v>
      </c>
      <c r="IB422" s="240">
        <f t="shared" ca="1" si="826"/>
        <v>-5.7491645384405302E-4</v>
      </c>
      <c r="IC422" s="240">
        <f t="shared" ca="1" si="827"/>
        <v>2.1844074718578067E-4</v>
      </c>
      <c r="ID422" s="240">
        <f t="shared" ca="1" si="828"/>
        <v>6.0705545032228175E-4</v>
      </c>
      <c r="IE422" s="240">
        <f t="shared" ca="1" si="829"/>
        <v>4.2449547816811583E-4</v>
      </c>
      <c r="IF422" s="240">
        <f t="shared" ca="1" si="830"/>
        <v>-6.2605352956571897E-4</v>
      </c>
      <c r="IG422" s="240">
        <f t="shared" ca="1" si="831"/>
        <v>3.7014499233199629E-5</v>
      </c>
      <c r="IH422" s="240">
        <f t="shared" ca="1" si="832"/>
        <v>6.3149944053162007E-4</v>
      </c>
      <c r="II422" s="240">
        <f t="shared" ca="1" si="833"/>
        <v>5.5897462279084529E-5</v>
      </c>
      <c r="IJ422" s="240">
        <f t="shared" ca="1" si="834"/>
        <v>-6.2327529569384068E-4</v>
      </c>
      <c r="IK422" s="240">
        <f t="shared" ca="1" si="835"/>
        <v>-1.475994125394253E-4</v>
      </c>
      <c r="IL422" s="240">
        <f t="shared" ca="1" si="836"/>
        <v>6.0155912295178091E-4</v>
      </c>
      <c r="IM422" s="240">
        <f t="shared" ca="1" si="837"/>
        <v>2.3610628125811693E-4</v>
      </c>
      <c r="IN422" s="240">
        <f t="shared" ca="1" si="838"/>
        <v>-5.6682101186399385E-4</v>
      </c>
      <c r="IO422" s="240">
        <f t="shared" ca="1" si="839"/>
        <v>-3.1950216201190893E-4</v>
      </c>
      <c r="IP422" s="240">
        <f t="shared" ca="1" si="840"/>
        <v>5.1981293762888201E-4</v>
      </c>
      <c r="IQ422" s="240">
        <f t="shared" ca="1" si="841"/>
        <v>3.9598178583216746E-4</v>
      </c>
      <c r="IR422" s="240">
        <f t="shared" ca="1" si="842"/>
        <v>-4.6155248309256205E-4</v>
      </c>
      <c r="IS422" s="240">
        <f t="shared" ca="1" si="843"/>
        <v>-4.6388959982626092E-4</v>
      </c>
      <c r="IT422" s="240">
        <f t="shared" ca="1" si="844"/>
        <v>3.9330081115327657E-4</v>
      </c>
      <c r="IU422" s="240">
        <f t="shared" ca="1" si="845"/>
        <v>5.217556048980321E-4</v>
      </c>
      <c r="IV422" s="240">
        <f t="shared" ca="1" si="846"/>
        <v>-3.1653536439326925E-4</v>
      </c>
      <c r="IW422" s="240">
        <f t="shared" ca="1" si="847"/>
        <v>-5.6832717678893655E-4</v>
      </c>
      <c r="IX422" s="240">
        <f t="shared" ca="1" si="848"/>
        <v>2.3291788290865219E-4</v>
      </c>
      <c r="IY422" s="240">
        <f t="shared" ca="1" si="849"/>
        <v>6.0259618161040288E-4</v>
      </c>
      <c r="IZ422" s="240">
        <f t="shared" ca="1" si="850"/>
        <v>-1.4425843265466305E-4</v>
      </c>
      <c r="JA422" s="240">
        <f t="shared" ca="1" si="851"/>
        <v>-6.2382079889802724E-4</v>
      </c>
      <c r="JB422" s="240">
        <f t="shared" ca="1" si="852"/>
        <v>5.2476222984005863E-5</v>
      </c>
    </row>
    <row r="423" spans="2:262">
      <c r="B423" s="248">
        <v>62</v>
      </c>
      <c r="C423" s="247">
        <f t="shared" si="853"/>
        <v>1.2109375000000006E-3</v>
      </c>
      <c r="D423" s="244">
        <f t="shared" ca="1" si="597"/>
        <v>80.093821541441145</v>
      </c>
      <c r="E423" s="243">
        <f ca="1">BP361</f>
        <v>9.3821541441138662E-2</v>
      </c>
      <c r="F423" s="242">
        <v>62</v>
      </c>
      <c r="G423" s="240">
        <f t="shared" ca="1" si="854"/>
        <v>-7.0641942869553449E-4</v>
      </c>
      <c r="H423" s="240">
        <f t="shared" ca="1" si="598"/>
        <v>-2.904513235020451E-5</v>
      </c>
      <c r="I423" s="240">
        <f t="shared" ca="1" si="599"/>
        <v>7.0356907450562132E-4</v>
      </c>
      <c r="J423" s="240">
        <f t="shared" ca="1" si="600"/>
        <v>9.809012877957414E-5</v>
      </c>
      <c r="K423" s="240">
        <f t="shared" ca="1" si="601"/>
        <v>-6.9394296551824003E-4</v>
      </c>
      <c r="L423" s="240">
        <f t="shared" ca="1" si="602"/>
        <v>-1.6619046364727791E-4</v>
      </c>
      <c r="M423" s="240">
        <f t="shared" ca="1" si="603"/>
        <v>6.7763380642510548E-4</v>
      </c>
      <c r="N423" s="240">
        <f t="shared" ca="1" si="604"/>
        <v>2.3269029350110916E-4</v>
      </c>
      <c r="O423" s="240">
        <f t="shared" ca="1" si="605"/>
        <v>-6.5479866334377807E-4</v>
      </c>
      <c r="P423" s="240">
        <f t="shared" ca="1" si="606"/>
        <v>-2.9694918862707128E-4</v>
      </c>
      <c r="Q423" s="240">
        <f t="shared" ca="1" si="607"/>
        <v>6.2565745118508924E-4</v>
      </c>
      <c r="R423" s="240">
        <f t="shared" ca="1" si="608"/>
        <v>3.5834830073761708E-4</v>
      </c>
      <c r="S423" s="240">
        <f t="shared" ca="1" si="609"/>
        <v>-5.9049081575233519E-4</v>
      </c>
      <c r="T423" s="240">
        <f t="shared" ca="1" si="610"/>
        <v>-4.1629632281895085E-4</v>
      </c>
      <c r="U423" s="241">
        <f t="shared" ca="1" si="611"/>
        <v>5.4963743096877137E-4</v>
      </c>
      <c r="V423" s="240">
        <f t="shared" ca="1" si="612"/>
        <v>4.7023518374081954E-4</v>
      </c>
      <c r="W423" s="240">
        <f t="shared" ca="1" si="613"/>
        <v>-5.0349073726259526E-4</v>
      </c>
      <c r="X423" s="240">
        <f t="shared" ca="1" si="614"/>
        <v>-5.1964542278656466E-4</v>
      </c>
      <c r="Y423" s="240">
        <f t="shared" ca="1" si="615"/>
        <v>4.5249515252054618E-4</v>
      </c>
      <c r="Z423" s="240">
        <f t="shared" ca="1" si="616"/>
        <v>5.6405119234379149E-4</v>
      </c>
      <c r="AA423" s="240">
        <f t="shared" ca="1" si="617"/>
        <v>-3.9714179210071238E-4</v>
      </c>
      <c r="AB423" s="240">
        <f t="shared" ca="1" si="618"/>
        <v>-6.0302484057700261E-4</v>
      </c>
      <c r="AC423" s="240">
        <f t="shared" ca="1" si="619"/>
        <v>3.3796373912316154E-4</v>
      </c>
      <c r="AD423" s="240">
        <f t="shared" ca="1" si="620"/>
        <v>6.3619102994854585E-4</v>
      </c>
      <c r="AE423" s="240">
        <f t="shared" ca="1" si="621"/>
        <v>-2.75530910588082E-4</v>
      </c>
      <c r="AF423" s="240">
        <f t="shared" ca="1" si="622"/>
        <v>-6.6323035192429147E-4</v>
      </c>
      <c r="AG423" s="240">
        <f t="shared" ca="1" si="623"/>
        <v>2.1044456876352229E-4</v>
      </c>
      <c r="AH423" s="240">
        <f t="shared" ca="1" si="624"/>
        <v>6.8388240305241601E-4</v>
      </c>
      <c r="AI423" s="240">
        <f t="shared" ca="1" si="625"/>
        <v>-1.4333153070106655E-4</v>
      </c>
      <c r="AJ423" s="240">
        <f t="shared" ca="1" si="626"/>
        <v>-6.9794829279099619E-4</v>
      </c>
      <c r="AK423" s="240">
        <f t="shared" ca="1" si="627"/>
        <v>7.4838131644974738E-5</v>
      </c>
      <c r="AL423" s="240">
        <f t="shared" ca="1" si="628"/>
        <v>7.0529255893265206E-4</v>
      </c>
      <c r="AM423" s="240">
        <f t="shared" ca="1" si="629"/>
        <v>-5.6240004704525876E-6</v>
      </c>
      <c r="AN423" s="240">
        <f t="shared" ca="1" si="630"/>
        <v>-7.0584447217965525E-4</v>
      </c>
      <c r="AO423" s="240">
        <f t="shared" ca="1" si="631"/>
        <v>-6.3644292902986414E-5</v>
      </c>
      <c r="AP423" s="240">
        <f t="shared" ca="1" si="632"/>
        <v>6.9959871730573028E-4</v>
      </c>
      <c r="AQ423" s="240">
        <f t="shared" ca="1" si="633"/>
        <v>1.3229965694426014E-4</v>
      </c>
      <c r="AR423" s="240">
        <f t="shared" ca="1" si="634"/>
        <v>-6.8661544434459043E-4</v>
      </c>
      <c r="AS423" s="240">
        <f t="shared" ca="1" si="635"/>
        <v>-1.996809029668115E-4</v>
      </c>
      <c r="AT423" s="240">
        <f t="shared" ca="1" si="636"/>
        <v>6.6701968931223016E-4</v>
      </c>
      <c r="AU423" s="240">
        <f t="shared" ca="1" si="637"/>
        <v>2.6513911273710742E-4</v>
      </c>
      <c r="AV423" s="240">
        <f t="shared" ca="1" si="638"/>
        <v>-6.4100017004174053E-4</v>
      </c>
      <c r="AW423" s="240">
        <f t="shared" ca="1" si="639"/>
        <v>-3.2804388791195802E-4</v>
      </c>
      <c r="AX423" s="240">
        <f t="shared" ca="1" si="640"/>
        <v>6.0880746872740991E-4</v>
      </c>
      <c r="AY423" s="240">
        <f t="shared" ca="1" si="641"/>
        <v>3.8778942111919511E-4</v>
      </c>
      <c r="AZ423" s="240">
        <f t="shared" ca="1" si="642"/>
        <v>-5.7075161868122353E-4</v>
      </c>
      <c r="BA423" s="240">
        <f t="shared" ca="1" si="643"/>
        <v>-4.4380033021378481E-4</v>
      </c>
      <c r="BB423" s="240">
        <f t="shared" ca="1" si="644"/>
        <v>5.2719911854255891E-4</v>
      </c>
      <c r="BC423" s="240">
        <f t="shared" ca="1" si="645"/>
        <v>4.9553719952248501E-4</v>
      </c>
      <c r="BD423" s="240">
        <f t="shared" ca="1" si="646"/>
        <v>-4.7856940269598244E-4</v>
      </c>
      <c r="BE423" s="240">
        <f t="shared" ca="1" si="647"/>
        <v>-5.4250177471159493E-4</v>
      </c>
      <c r="BF423" s="240">
        <f t="shared" ca="1" si="648"/>
        <v>4.2533080188878944E-4</v>
      </c>
      <c r="BG423" s="240">
        <f t="shared" ca="1" si="649"/>
        <v>5.8424176124858901E-4</v>
      </c>
      <c r="BH423" s="240">
        <f t="shared" ca="1" si="650"/>
        <v>-3.6799603294994788E-4</v>
      </c>
      <c r="BI423" s="240">
        <f t="shared" ca="1" si="651"/>
        <v>-6.2035518024573084E-4</v>
      </c>
      <c r="BJ423" s="240">
        <f t="shared" ca="1" si="652"/>
        <v>3.0711726104669542E-4</v>
      </c>
      <c r="BK423" s="240">
        <f t="shared" ca="1" si="653"/>
        <v>6.5049423973646435E-4</v>
      </c>
      <c r="BL423" s="240">
        <f t="shared" ca="1" si="654"/>
        <v>-2.4328078203219976E-4</v>
      </c>
      <c r="BM423" s="240">
        <f t="shared" ca="1" si="655"/>
        <v>-6.7436868410221667E-4</v>
      </c>
      <c r="BN423" s="240">
        <f t="shared" ca="1" si="656"/>
        <v>1.7710137609592124E-4</v>
      </c>
      <c r="BO423" s="240">
        <f t="shared" ca="1" si="657"/>
        <v>6.9174858939263979E-4</v>
      </c>
      <c r="BP423" s="240">
        <f t="shared" ca="1" si="658"/>
        <v>-1.0921638709438859E-4</v>
      </c>
      <c r="BQ423" s="240">
        <f t="shared" ca="1" si="659"/>
        <v>-7.0246657761896948E-4</v>
      </c>
      <c r="BR423" s="240">
        <f t="shared" ca="1" si="660"/>
        <v>4.0279584581376814E-5</v>
      </c>
      <c r="BS423" s="240">
        <f t="shared" ca="1" si="661"/>
        <v>7.0641942869553449E-4</v>
      </c>
      <c r="BT423" s="240">
        <f t="shared" ca="1" si="662"/>
        <v>2.9045132350214403E-5</v>
      </c>
      <c r="BU423" s="240">
        <f t="shared" ca="1" si="663"/>
        <v>-7.0356907450562067E-4</v>
      </c>
      <c r="BV423" s="240">
        <f t="shared" ca="1" si="664"/>
        <v>-9.8090128779578639E-5</v>
      </c>
      <c r="BW423" s="240">
        <f t="shared" ca="1" si="665"/>
        <v>6.939429655182397E-4</v>
      </c>
      <c r="BX423" s="240">
        <f t="shared" ca="1" si="666"/>
        <v>1.6619046364728667E-4</v>
      </c>
      <c r="BY423" s="240">
        <f t="shared" ca="1" si="667"/>
        <v>-6.7763380642510364E-4</v>
      </c>
      <c r="BZ423" s="240">
        <f t="shared" ca="1" si="668"/>
        <v>-2.3269029350111292E-4</v>
      </c>
      <c r="CA423" s="240">
        <f t="shared" ca="1" si="669"/>
        <v>6.5479866334377753E-4</v>
      </c>
      <c r="CB423" s="240">
        <f t="shared" ca="1" si="670"/>
        <v>2.9694918862707947E-4</v>
      </c>
      <c r="CC423" s="240">
        <f t="shared" ca="1" si="671"/>
        <v>-6.2565745118508685E-4</v>
      </c>
      <c r="CD423" s="240">
        <f t="shared" ca="1" si="672"/>
        <v>-3.5834830073761936E-4</v>
      </c>
      <c r="CE423" s="240">
        <f t="shared" ca="1" si="673"/>
        <v>5.9049081575233519E-4</v>
      </c>
      <c r="CF423" s="240">
        <f t="shared" ca="1" si="674"/>
        <v>4.1629632281895709E-4</v>
      </c>
      <c r="CG423" s="240">
        <f t="shared" ca="1" si="675"/>
        <v>-5.4963743096876822E-4</v>
      </c>
      <c r="CH423" s="240">
        <f t="shared" ca="1" si="676"/>
        <v>-4.7023518374082149E-4</v>
      </c>
      <c r="CI423" s="240">
        <f t="shared" ca="1" si="677"/>
        <v>5.0349073726258821E-4</v>
      </c>
      <c r="CJ423" s="240">
        <f t="shared" ca="1" si="678"/>
        <v>5.1964542278656986E-4</v>
      </c>
      <c r="CK423" s="240">
        <f t="shared" ca="1" si="679"/>
        <v>-4.5249515252054223E-4</v>
      </c>
      <c r="CL423" s="240">
        <f t="shared" ca="1" si="680"/>
        <v>-5.6405119234379322E-4</v>
      </c>
      <c r="CM423" s="240">
        <f t="shared" ca="1" si="681"/>
        <v>3.9714179210070387E-4</v>
      </c>
      <c r="CN423" s="240">
        <f t="shared" ca="1" si="682"/>
        <v>6.0302484057700011E-4</v>
      </c>
      <c r="CO423" s="240">
        <f t="shared" ca="1" si="683"/>
        <v>-3.3796373912315698E-4</v>
      </c>
      <c r="CP423" s="240">
        <f t="shared" ca="1" si="684"/>
        <v>-6.3619102994855029E-4</v>
      </c>
      <c r="CQ423" s="240">
        <f t="shared" ca="1" si="685"/>
        <v>2.7553091058808184E-4</v>
      </c>
      <c r="CR423" s="240">
        <f t="shared" ca="1" si="686"/>
        <v>6.6323035192429321E-4</v>
      </c>
      <c r="CS423" s="240">
        <f t="shared" ca="1" si="687"/>
        <v>-2.1044456876350773E-4</v>
      </c>
      <c r="CT423" s="240">
        <f t="shared" ca="1" si="688"/>
        <v>-6.8388240305241612E-4</v>
      </c>
      <c r="CU423" s="240">
        <f t="shared" ca="1" si="689"/>
        <v>1.4333153070105655E-4</v>
      </c>
      <c r="CV423" s="240">
        <f t="shared" ca="1" si="690"/>
        <v>6.9794829279099554E-4</v>
      </c>
      <c r="CW423" s="240">
        <f t="shared" ca="1" si="691"/>
        <v>-7.4838131644969574E-5</v>
      </c>
      <c r="CX423" s="240">
        <f t="shared" ca="1" si="692"/>
        <v>-7.0529255893265271E-4</v>
      </c>
      <c r="CY423" s="240">
        <f t="shared" ca="1" si="693"/>
        <v>5.6240004704574326E-6</v>
      </c>
      <c r="CZ423" s="240">
        <f t="shared" ca="1" si="694"/>
        <v>7.0584447217965493E-4</v>
      </c>
      <c r="DA423" s="240">
        <f t="shared" ca="1" si="695"/>
        <v>6.3644292902996578E-5</v>
      </c>
      <c r="DB423" s="240">
        <f t="shared" ca="1" si="696"/>
        <v>-6.9959871730573028E-4</v>
      </c>
      <c r="DC423" s="240">
        <f t="shared" ca="1" si="697"/>
        <v>-1.3229965694426524E-4</v>
      </c>
      <c r="DD423" s="240">
        <f t="shared" ca="1" si="698"/>
        <v>6.8661544434458685E-4</v>
      </c>
      <c r="DE423" s="240">
        <f t="shared" ca="1" si="699"/>
        <v>1.9968090296681166E-4</v>
      </c>
      <c r="DF423" s="240">
        <f t="shared" ca="1" si="700"/>
        <v>-6.670196893122268E-4</v>
      </c>
      <c r="DG423" s="240">
        <f t="shared" ca="1" si="701"/>
        <v>-2.6513911273710292E-4</v>
      </c>
      <c r="DH423" s="240">
        <f t="shared" ca="1" si="702"/>
        <v>6.4100017004173847E-4</v>
      </c>
      <c r="DI423" s="240">
        <f t="shared" ca="1" si="703"/>
        <v>3.2804388791197157E-4</v>
      </c>
      <c r="DJ423" s="240">
        <f t="shared" ca="1" si="704"/>
        <v>-6.0880746872741241E-4</v>
      </c>
      <c r="DK423" s="240">
        <f t="shared" ca="1" si="705"/>
        <v>-3.8778942111919939E-4</v>
      </c>
      <c r="DL423" s="240">
        <f t="shared" ca="1" si="706"/>
        <v>5.7075161868121453E-4</v>
      </c>
      <c r="DM423" s="240">
        <f t="shared" ca="1" si="707"/>
        <v>4.4380033021378888E-4</v>
      </c>
      <c r="DN423" s="240">
        <f t="shared" ca="1" si="708"/>
        <v>-5.2719911854255544E-4</v>
      </c>
      <c r="DO423" s="240">
        <f t="shared" ca="1" si="709"/>
        <v>-4.9553719952249585E-4</v>
      </c>
      <c r="DP423" s="240">
        <f t="shared" ca="1" si="710"/>
        <v>4.7856940269597865E-4</v>
      </c>
      <c r="DQ423" s="240">
        <f t="shared" ca="1" si="711"/>
        <v>5.4250177471159818E-4</v>
      </c>
      <c r="DR423" s="240">
        <f t="shared" ca="1" si="712"/>
        <v>-4.2533080188879324E-4</v>
      </c>
      <c r="DS423" s="240">
        <f t="shared" ca="1" si="713"/>
        <v>-5.8424176124859204E-4</v>
      </c>
      <c r="DT423" s="240">
        <f t="shared" ca="1" si="714"/>
        <v>3.6799603294993493E-4</v>
      </c>
      <c r="DU423" s="240">
        <f t="shared" ca="1" si="715"/>
        <v>6.2035518024572856E-4</v>
      </c>
      <c r="DV423" s="240">
        <f t="shared" ca="1" si="716"/>
        <v>-3.0711726104669075E-4</v>
      </c>
      <c r="DW423" s="240">
        <f t="shared" ca="1" si="717"/>
        <v>-6.504942397364702E-4</v>
      </c>
      <c r="DX423" s="240">
        <f t="shared" ca="1" si="718"/>
        <v>2.432807820321949E-4</v>
      </c>
      <c r="DY423" s="240">
        <f t="shared" ca="1" si="719"/>
        <v>6.7436868410221808E-4</v>
      </c>
      <c r="DZ423" s="240">
        <f t="shared" ca="1" si="720"/>
        <v>-1.7710137609592592E-4</v>
      </c>
      <c r="EA423" s="240">
        <f t="shared" ca="1" si="721"/>
        <v>-6.9174858939264087E-4</v>
      </c>
      <c r="EB423" s="240">
        <f t="shared" ca="1" si="722"/>
        <v>1.0921638709437356E-4</v>
      </c>
      <c r="EC423" s="240">
        <f t="shared" ca="1" si="723"/>
        <v>7.0246657761896894E-4</v>
      </c>
      <c r="ED423" s="240">
        <f t="shared" ca="1" si="724"/>
        <v>-4.027958458137163E-5</v>
      </c>
      <c r="EE423" s="240">
        <f t="shared" ca="1" si="725"/>
        <v>-7.0641942869553471E-4</v>
      </c>
      <c r="EF423" s="240">
        <f t="shared" ca="1" si="726"/>
        <v>-2.9045132350209565E-5</v>
      </c>
      <c r="EG423" s="240">
        <f t="shared" ca="1" si="727"/>
        <v>7.0356907450562012E-4</v>
      </c>
      <c r="EH423" s="240">
        <f t="shared" ca="1" si="728"/>
        <v>9.8090128779593737E-5</v>
      </c>
      <c r="EI423" s="240">
        <f t="shared" ca="1" si="729"/>
        <v>-6.9394296551823862E-4</v>
      </c>
      <c r="EJ423" s="240">
        <f t="shared" ca="1" si="730"/>
        <v>-1.6619046364729168E-4</v>
      </c>
      <c r="EK423" s="240">
        <f t="shared" ca="1" si="731"/>
        <v>6.7763380642510505E-4</v>
      </c>
      <c r="EL423" s="240">
        <f t="shared" ca="1" si="732"/>
        <v>2.326902935011178E-4</v>
      </c>
      <c r="EM423" s="240">
        <f t="shared" ca="1" si="733"/>
        <v>-6.5479866334377179E-4</v>
      </c>
      <c r="EN423" s="240">
        <f t="shared" ca="1" si="734"/>
        <v>-2.9694918862707502E-4</v>
      </c>
      <c r="EO423" s="240">
        <f t="shared" ca="1" si="735"/>
        <v>6.2565745118508436E-4</v>
      </c>
      <c r="EP423" s="240">
        <f t="shared" ca="1" si="736"/>
        <v>3.5834830073763247E-4</v>
      </c>
      <c r="EQ423" s="240">
        <f t="shared" ca="1" si="737"/>
        <v>-5.9049081575233227E-4</v>
      </c>
      <c r="ER423" s="240">
        <f t="shared" ca="1" si="738"/>
        <v>-4.1629632281896131E-4</v>
      </c>
      <c r="ES423" s="240">
        <f t="shared" ca="1" si="739"/>
        <v>5.4963743096877115E-4</v>
      </c>
      <c r="ET423" s="240">
        <f t="shared" ca="1" si="740"/>
        <v>4.702351837408254E-4</v>
      </c>
      <c r="EU423" s="240">
        <f t="shared" ca="1" si="741"/>
        <v>-5.0349073726258453E-4</v>
      </c>
      <c r="EV423" s="240">
        <f t="shared" ca="1" si="742"/>
        <v>-5.1964542278656661E-4</v>
      </c>
      <c r="EW423" s="240">
        <f t="shared" ca="1" si="743"/>
        <v>4.5249515252053822E-4</v>
      </c>
      <c r="EX423" s="240">
        <f t="shared" ca="1" si="744"/>
        <v>5.6405119234380233E-4</v>
      </c>
      <c r="EY423" s="240">
        <f t="shared" ca="1" si="745"/>
        <v>-3.9714179210070794E-4</v>
      </c>
      <c r="EZ423" s="240">
        <f t="shared" ca="1" si="746"/>
        <v>-6.0302484057700803E-4</v>
      </c>
      <c r="FA423" s="240">
        <f t="shared" ca="1" si="747"/>
        <v>3.3796373912314359E-4</v>
      </c>
      <c r="FB423" s="240">
        <f t="shared" ca="1" si="748"/>
        <v>6.3619102994854813E-4</v>
      </c>
      <c r="FC423" s="240">
        <f t="shared" ca="1" si="749"/>
        <v>-2.755309105880678E-4</v>
      </c>
      <c r="FD423" s="240">
        <f t="shared" ca="1" si="750"/>
        <v>-6.6323035192429147E-4</v>
      </c>
      <c r="FE423" s="240">
        <f t="shared" ca="1" si="751"/>
        <v>2.104445687635124E-4</v>
      </c>
      <c r="FF423" s="240">
        <f t="shared" ca="1" si="752"/>
        <v>6.8388240305241991E-4</v>
      </c>
      <c r="FG423" s="240">
        <f t="shared" ca="1" si="753"/>
        <v>-1.4333153070106129E-4</v>
      </c>
      <c r="FH423" s="240">
        <f t="shared" ca="1" si="754"/>
        <v>-6.9794829279099793E-4</v>
      </c>
      <c r="FI423" s="240">
        <f t="shared" ca="1" si="755"/>
        <v>7.4838131644954436E-5</v>
      </c>
      <c r="FJ423" s="240">
        <f t="shared" ca="1" si="756"/>
        <v>7.0529255893265238E-4</v>
      </c>
      <c r="FK423" s="240">
        <f t="shared" ca="1" si="757"/>
        <v>-5.6240004704421996E-6</v>
      </c>
      <c r="FL423" s="240">
        <f t="shared" ca="1" si="758"/>
        <v>-7.0584447217965428E-4</v>
      </c>
      <c r="FM423" s="240">
        <f t="shared" ca="1" si="759"/>
        <v>-6.3644292902991767E-5</v>
      </c>
      <c r="FN423" s="240">
        <f t="shared" ca="1" si="760"/>
        <v>6.9959871730572822E-4</v>
      </c>
      <c r="FO423" s="240">
        <f t="shared" ca="1" si="761"/>
        <v>1.3229965694426049E-4</v>
      </c>
      <c r="FP423" s="240">
        <f t="shared" ca="1" si="762"/>
        <v>-6.8661544434458805E-4</v>
      </c>
      <c r="FQ423" s="240">
        <f t="shared" ca="1" si="763"/>
        <v>-1.996809029668263E-4</v>
      </c>
      <c r="FR423" s="240">
        <f t="shared" ca="1" si="764"/>
        <v>6.6701968931222842E-4</v>
      </c>
      <c r="FS423" s="240">
        <f t="shared" ca="1" si="765"/>
        <v>2.6513911273709837E-4</v>
      </c>
      <c r="FT423" s="240">
        <f t="shared" ca="1" si="766"/>
        <v>-6.4100017004173207E-4</v>
      </c>
      <c r="FU423" s="240">
        <f t="shared" ca="1" si="767"/>
        <v>-3.2804388791196729E-4</v>
      </c>
      <c r="FV423" s="240">
        <f t="shared" ca="1" si="768"/>
        <v>6.088074687274149E-4</v>
      </c>
      <c r="FW423" s="240">
        <f t="shared" ca="1" si="769"/>
        <v>3.8778942111921213E-4</v>
      </c>
      <c r="FX423" s="240">
        <f t="shared" ca="1" si="770"/>
        <v>-5.7075161868121735E-4</v>
      </c>
      <c r="FY423" s="240">
        <f t="shared" ca="1" si="771"/>
        <v>-4.4380033021378508E-4</v>
      </c>
      <c r="FZ423" s="240">
        <f t="shared" ca="1" si="772"/>
        <v>5.2719911854254536E-4</v>
      </c>
      <c r="GA423" s="240">
        <f t="shared" ca="1" si="773"/>
        <v>4.9553719952249238E-4</v>
      </c>
      <c r="GB423" s="240">
        <f t="shared" ca="1" si="774"/>
        <v>-4.7856940269598228E-4</v>
      </c>
      <c r="GC423" s="240">
        <f t="shared" ca="1" si="775"/>
        <v>-5.4250177471160794E-4</v>
      </c>
      <c r="GD423" s="240">
        <f t="shared" ca="1" si="776"/>
        <v>4.2533080188878115E-4</v>
      </c>
      <c r="GE423" s="240">
        <f t="shared" ca="1" si="777"/>
        <v>5.8424176124858922E-4</v>
      </c>
      <c r="GF423" s="240">
        <f t="shared" ca="1" si="778"/>
        <v>-3.6799603294992186E-4</v>
      </c>
      <c r="GG423" s="240">
        <f t="shared" ca="1" si="779"/>
        <v>-6.2035518024573571E-4</v>
      </c>
      <c r="GH423" s="240">
        <f t="shared" ca="1" si="780"/>
        <v>3.0711726104669509E-4</v>
      </c>
      <c r="GI423" s="240">
        <f t="shared" ca="1" si="781"/>
        <v>6.5049423973647616E-4</v>
      </c>
      <c r="GJ423" s="240">
        <f t="shared" ca="1" si="782"/>
        <v>-2.4328078203218056E-4</v>
      </c>
      <c r="GK423" s="240">
        <f t="shared" ca="1" si="783"/>
        <v>-6.7436868410221677E-4</v>
      </c>
      <c r="GL423" s="240">
        <f t="shared" ca="1" si="784"/>
        <v>1.7710137609593064E-4</v>
      </c>
      <c r="GM423" s="240">
        <f t="shared" ca="1" si="785"/>
        <v>6.9174858939264391E-4</v>
      </c>
      <c r="GN423" s="240">
        <f t="shared" ca="1" si="786"/>
        <v>-1.0921638709437834E-4</v>
      </c>
      <c r="GO423" s="240">
        <f t="shared" ca="1" si="787"/>
        <v>-7.024665776189684E-4</v>
      </c>
      <c r="GP423" s="240">
        <f t="shared" ca="1" si="788"/>
        <v>4.0279584581356424E-5</v>
      </c>
      <c r="GQ423" s="240">
        <f t="shared" ca="1" si="789"/>
        <v>7.064194286955346E-4</v>
      </c>
      <c r="GR423" s="240">
        <f t="shared" ca="1" si="790"/>
        <v>2.9045132350204727E-5</v>
      </c>
      <c r="GS423" s="240">
        <f t="shared" ca="1" si="791"/>
        <v>-7.0356907450561871E-4</v>
      </c>
      <c r="GT423" s="240">
        <f t="shared" ca="1" si="792"/>
        <v>-9.8090128779588939E-5</v>
      </c>
      <c r="GU423" s="240">
        <f t="shared" ca="1" si="793"/>
        <v>6.939429655182396E-4</v>
      </c>
      <c r="GV423" s="240">
        <f t="shared" ca="1" si="794"/>
        <v>1.6619046364730648E-4</v>
      </c>
      <c r="GW423" s="240">
        <f t="shared" ca="1" si="795"/>
        <v>-6.7763380642510071E-4</v>
      </c>
      <c r="GX423" s="240">
        <f t="shared" ca="1" si="796"/>
        <v>-2.3269029350111319E-4</v>
      </c>
      <c r="GY423" s="240">
        <f t="shared" ca="1" si="797"/>
        <v>6.5479866334376604E-4</v>
      </c>
      <c r="GZ423" s="240">
        <f t="shared" ca="1" si="798"/>
        <v>2.9694918862708885E-4</v>
      </c>
      <c r="HA423" s="240">
        <f t="shared" ca="1" si="799"/>
        <v>-6.2565745118508664E-4</v>
      </c>
      <c r="HB423" s="240">
        <f t="shared" ca="1" si="800"/>
        <v>-3.5834830073764565E-4</v>
      </c>
      <c r="HC423" s="240">
        <f t="shared" ca="1" si="801"/>
        <v>5.9049081575232392E-4</v>
      </c>
      <c r="HD423" s="240">
        <f t="shared" ca="1" si="802"/>
        <v>4.1629632281895747E-4</v>
      </c>
      <c r="HE423" s="240">
        <f t="shared" ca="1" si="803"/>
        <v>-5.4963743096877429E-4</v>
      </c>
      <c r="HF423" s="240">
        <f t="shared" ca="1" si="804"/>
        <v>-4.7023518374083684E-4</v>
      </c>
      <c r="HG423" s="240">
        <f t="shared" ca="1" si="805"/>
        <v>5.0349073726258789E-4</v>
      </c>
      <c r="HH423" s="240">
        <f t="shared" ca="1" si="806"/>
        <v>5.1964542278656336E-4</v>
      </c>
      <c r="HI423" s="240">
        <f t="shared" ca="1" si="807"/>
        <v>-4.5249515252052656E-4</v>
      </c>
      <c r="HJ423" s="240">
        <f t="shared" ca="1" si="808"/>
        <v>-5.6405119234379951E-4</v>
      </c>
      <c r="HK423" s="240">
        <f t="shared" ca="1" si="809"/>
        <v>3.971417921007119E-4</v>
      </c>
      <c r="HL423" s="240">
        <f t="shared" ca="1" si="810"/>
        <v>6.0302484057701594E-4</v>
      </c>
      <c r="HM423" s="240">
        <f t="shared" ca="1" si="811"/>
        <v>-3.3796373912314788E-4</v>
      </c>
      <c r="HN423" s="240">
        <f t="shared" ca="1" si="812"/>
        <v>-6.3619102994854607E-4</v>
      </c>
      <c r="HO423" s="240">
        <f t="shared" ca="1" si="813"/>
        <v>2.7553091058805381E-4</v>
      </c>
      <c r="HP423" s="240">
        <f t="shared" ca="1" si="814"/>
        <v>6.6323035192429678E-4</v>
      </c>
      <c r="HQ423" s="240">
        <f t="shared" ca="1" si="815"/>
        <v>-2.10444568763517E-4</v>
      </c>
      <c r="HR423" s="240">
        <f t="shared" ca="1" si="816"/>
        <v>-6.8388240305242371E-4</v>
      </c>
      <c r="HS423" s="240">
        <f t="shared" ca="1" si="817"/>
        <v>1.4333153070104638E-4</v>
      </c>
      <c r="HT423" s="240">
        <f t="shared" ca="1" si="818"/>
        <v>6.9794829279099706E-4</v>
      </c>
      <c r="HU423" s="240">
        <f t="shared" ca="1" si="819"/>
        <v>-7.4838131644939284E-5</v>
      </c>
      <c r="HV423" s="240">
        <f t="shared" ca="1" si="820"/>
        <v>-7.0529255893265325E-4</v>
      </c>
      <c r="HW423" s="240">
        <f t="shared" ca="1" si="821"/>
        <v>5.6240004704470446E-6</v>
      </c>
      <c r="HX423" s="240">
        <f t="shared" ca="1" si="822"/>
        <v>7.0584447217965363E-4</v>
      </c>
      <c r="HY423" s="240">
        <f t="shared" ca="1" si="823"/>
        <v>6.3644292903006932E-5</v>
      </c>
      <c r="HZ423" s="240">
        <f t="shared" ca="1" si="824"/>
        <v>-6.9959871730572887E-4</v>
      </c>
      <c r="IA423" s="240">
        <f t="shared" ca="1" si="825"/>
        <v>-1.3229965694425572E-4</v>
      </c>
      <c r="IB423" s="240">
        <f t="shared" ca="1" si="826"/>
        <v>6.8661544434458436E-4</v>
      </c>
      <c r="IC423" s="240">
        <f t="shared" ca="1" si="827"/>
        <v>1.9968090296682161E-4</v>
      </c>
      <c r="ID423" s="240">
        <f t="shared" ca="1" si="828"/>
        <v>-6.6701968931222994E-4</v>
      </c>
      <c r="IE423" s="240">
        <f t="shared" ca="1" si="829"/>
        <v>1.8052476058058001E-6</v>
      </c>
      <c r="IF423" s="240">
        <f t="shared" ca="1" si="830"/>
        <v>6.4100017004173403E-4</v>
      </c>
      <c r="IG423" s="240">
        <f t="shared" ca="1" si="831"/>
        <v>3.2804388791196301E-4</v>
      </c>
      <c r="IH423" s="240">
        <f t="shared" ca="1" si="832"/>
        <v>-6.088074687273969E-4</v>
      </c>
      <c r="II423" s="240">
        <f t="shared" ca="1" si="833"/>
        <v>-3.8778942111920812E-4</v>
      </c>
      <c r="IJ423" s="240">
        <f t="shared" ca="1" si="834"/>
        <v>5.7075161868122017E-4</v>
      </c>
      <c r="IK423" s="240">
        <f t="shared" ca="1" si="835"/>
        <v>4.4380033021381257E-4</v>
      </c>
      <c r="IL423" s="240">
        <f t="shared" ca="1" si="836"/>
        <v>-5.271991185425485E-4</v>
      </c>
      <c r="IM423" s="240">
        <f t="shared" ca="1" si="837"/>
        <v>-4.9553719952248902E-4</v>
      </c>
      <c r="IN423" s="240">
        <f t="shared" ca="1" si="838"/>
        <v>4.7856940269595626E-4</v>
      </c>
      <c r="IO423" s="240">
        <f t="shared" ca="1" si="839"/>
        <v>5.4250177471160479E-4</v>
      </c>
      <c r="IP423" s="240">
        <f t="shared" ca="1" si="840"/>
        <v>-4.2533080188878494E-4</v>
      </c>
      <c r="IQ423" s="240">
        <f t="shared" ca="1" si="841"/>
        <v>-5.8424176124860906E-4</v>
      </c>
      <c r="IR423" s="240">
        <f t="shared" ca="1" si="842"/>
        <v>3.6799603294992604E-4</v>
      </c>
      <c r="IS423" s="240">
        <f t="shared" ca="1" si="843"/>
        <v>6.2035518024573355E-4</v>
      </c>
      <c r="IT423" s="240">
        <f t="shared" ca="1" si="844"/>
        <v>-3.0711726104669943E-4</v>
      </c>
      <c r="IU423" s="240">
        <f t="shared" ca="1" si="845"/>
        <v>-6.5049423973647432E-4</v>
      </c>
      <c r="IV423" s="240">
        <f t="shared" ca="1" si="846"/>
        <v>2.4328078203218512E-4</v>
      </c>
      <c r="IW423" s="240">
        <f t="shared" ca="1" si="847"/>
        <v>6.7436868410221526E-4</v>
      </c>
      <c r="IX423" s="240">
        <f t="shared" ca="1" si="848"/>
        <v>-1.7710137609589646E-4</v>
      </c>
      <c r="IY423" s="240">
        <f t="shared" ca="1" si="849"/>
        <v>-6.9174858939264293E-4</v>
      </c>
      <c r="IZ423" s="240">
        <f t="shared" ca="1" si="850"/>
        <v>1.0921638709438312E-4</v>
      </c>
      <c r="JA423" s="240">
        <f t="shared" ca="1" si="851"/>
        <v>7.0246657761897219E-4</v>
      </c>
      <c r="JB423" s="240">
        <f t="shared" ca="1" si="852"/>
        <v>-4.0279584581361263E-5</v>
      </c>
    </row>
    <row r="424" spans="2:262">
      <c r="B424" s="248">
        <v>63</v>
      </c>
      <c r="C424" s="247">
        <f t="shared" si="853"/>
        <v>1.2304687500000007E-3</v>
      </c>
      <c r="D424" s="244">
        <f t="shared" ca="1" si="597"/>
        <v>80.086386959252494</v>
      </c>
      <c r="E424" s="243">
        <f ca="1">BQ361</f>
        <v>8.6386959252491888E-2</v>
      </c>
      <c r="F424" s="242">
        <v>63</v>
      </c>
      <c r="G424" s="240">
        <f t="shared" ca="1" si="854"/>
        <v>-1.984986087289412E-3</v>
      </c>
      <c r="H424" s="240">
        <f t="shared" ca="1" si="598"/>
        <v>2.6794875599008149E-5</v>
      </c>
      <c r="I424" s="240">
        <f t="shared" ca="1" si="599"/>
        <v>1.9863012456200484E-3</v>
      </c>
      <c r="J424" s="240">
        <f t="shared" ca="1" si="600"/>
        <v>7.0697669969205647E-5</v>
      </c>
      <c r="K424" s="240">
        <f t="shared" ca="1" si="601"/>
        <v>-1.9828312302705448E-3</v>
      </c>
      <c r="L424" s="240">
        <f t="shared" ca="1" si="602"/>
        <v>-1.6801989865807907E-4</v>
      </c>
      <c r="M424" s="240">
        <f t="shared" ca="1" si="603"/>
        <v>1.9745844008118162E-3</v>
      </c>
      <c r="N424" s="240">
        <f t="shared" ca="1" si="604"/>
        <v>2.6493735269428028E-4</v>
      </c>
      <c r="O424" s="240">
        <f t="shared" ca="1" si="605"/>
        <v>-1.9615806245783644E-3</v>
      </c>
      <c r="P424" s="240">
        <f t="shared" ca="1" si="606"/>
        <v>-3.6121654944206946E-4</v>
      </c>
      <c r="Q424" s="240">
        <f t="shared" ca="1" si="607"/>
        <v>1.9438512288061337E-3</v>
      </c>
      <c r="R424" s="240">
        <f t="shared" ca="1" si="608"/>
        <v>4.5662554388341975E-4</v>
      </c>
      <c r="S424" s="240">
        <f t="shared" ca="1" si="609"/>
        <v>-1.9214389251624485E-3</v>
      </c>
      <c r="T424" s="240">
        <f t="shared" ca="1" si="610"/>
        <v>-5.5093448739387742E-4</v>
      </c>
      <c r="U424" s="241">
        <f t="shared" ca="1" si="611"/>
        <v>1.8943977068498761E-3</v>
      </c>
      <c r="V424" s="240">
        <f t="shared" ca="1" si="612"/>
        <v>6.439161814680484E-4</v>
      </c>
      <c r="W424" s="240">
        <f t="shared" ca="1" si="613"/>
        <v>-1.8627927185318582E-3</v>
      </c>
      <c r="X424" s="240">
        <f t="shared" ca="1" si="614"/>
        <v>-7.3534662506066632E-4</v>
      </c>
      <c r="Y424" s="240">
        <f t="shared" ca="1" si="615"/>
        <v>1.8267000993935274E-3</v>
      </c>
      <c r="Z424" s="240">
        <f t="shared" ca="1" si="616"/>
        <v>8.2500555422474928E-4</v>
      </c>
      <c r="AA424" s="240">
        <f t="shared" ca="1" si="617"/>
        <v>-1.7862067997157262E-3</v>
      </c>
      <c r="AB424" s="240">
        <f t="shared" ca="1" si="618"/>
        <v>-9.126769727467529E-4</v>
      </c>
      <c r="AC424" s="240">
        <f t="shared" ca="1" si="619"/>
        <v>1.7414103714041688E-3</v>
      </c>
      <c r="AD424" s="240">
        <f t="shared" ca="1" si="620"/>
        <v>9.9814967250035427E-4</v>
      </c>
      <c r="AE424" s="240">
        <f t="shared" ca="1" si="621"/>
        <v>-1.6924187329783644E-3</v>
      </c>
      <c r="AF424" s="240">
        <f t="shared" ca="1" si="622"/>
        <v>-1.0812177422653167E-3</v>
      </c>
      <c r="AG424" s="240">
        <f t="shared" ca="1" si="623"/>
        <v>1.6393499095864418E-3</v>
      </c>
      <c r="AH424" s="240">
        <f t="shared" ca="1" si="624"/>
        <v>1.1616810637856611E-3</v>
      </c>
      <c r="AI424" s="240">
        <f t="shared" ca="1" si="625"/>
        <v>-1.5823317486722403E-3</v>
      </c>
      <c r="AJ424" s="240">
        <f t="shared" ca="1" si="626"/>
        <v>-1.2393457938721134E-3</v>
      </c>
      <c r="AK424" s="240">
        <f t="shared" ca="1" si="627"/>
        <v>1.5215016119795866E-3</v>
      </c>
      <c r="AL424" s="240">
        <f t="shared" ca="1" si="628"/>
        <v>1.314024831387257E-3</v>
      </c>
      <c r="AM424" s="240">
        <f t="shared" ca="1" si="629"/>
        <v>-1.4570060446358725E-3</v>
      </c>
      <c r="AN424" s="240">
        <f t="shared" ca="1" si="630"/>
        <v>-1.3855382679886065E-3</v>
      </c>
      <c r="AO424" s="240">
        <f t="shared" ca="1" si="631"/>
        <v>1.3890004221119732E-3</v>
      </c>
      <c r="AP424" s="240">
        <f t="shared" ca="1" si="632"/>
        <v>1.4537138215435521E-3</v>
      </c>
      <c r="AQ424" s="240">
        <f t="shared" ca="1" si="633"/>
        <v>-1.3176485759091483E-3</v>
      </c>
      <c r="AR424" s="240">
        <f t="shared" ca="1" si="634"/>
        <v>-1.5183872511720972E-3</v>
      </c>
      <c r="AS424" s="240">
        <f t="shared" ca="1" si="635"/>
        <v>1.2431223988745637E-3</v>
      </c>
      <c r="AT424" s="240">
        <f t="shared" ca="1" si="636"/>
        <v>1.5794027529175626E-3</v>
      </c>
      <c r="AU424" s="240">
        <f t="shared" ca="1" si="637"/>
        <v>-1.1656014310964277E-3</v>
      </c>
      <c r="AV424" s="240">
        <f t="shared" ca="1" si="638"/>
        <v>-1.6366133350918988E-3</v>
      </c>
      <c r="AW424" s="240">
        <f t="shared" ca="1" si="639"/>
        <v>1.0852724273761525E-3</v>
      </c>
      <c r="AX424" s="240">
        <f t="shared" ca="1" si="640"/>
        <v>1.6898811723916091E-3</v>
      </c>
      <c r="AY424" s="240">
        <f t="shared" ca="1" si="641"/>
        <v>-1.0023289073196903E-3</v>
      </c>
      <c r="AZ424" s="240">
        <f t="shared" ca="1" si="642"/>
        <v>-1.7390779379309184E-3</v>
      </c>
      <c r="BA424" s="240">
        <f t="shared" ca="1" si="643"/>
        <v>9.1697068913185165E-4</v>
      </c>
      <c r="BB424" s="240">
        <f t="shared" ca="1" si="644"/>
        <v>1.7840851123925147E-3</v>
      </c>
      <c r="BC424" s="240">
        <f t="shared" ca="1" si="645"/>
        <v>-8.294034082367731E-4</v>
      </c>
      <c r="BD424" s="240">
        <f t="shared" ca="1" si="646"/>
        <v>-1.8247942695509578E-3</v>
      </c>
      <c r="BE424" s="240">
        <f t="shared" ca="1" si="647"/>
        <v>7.3983802188406849E-4</v>
      </c>
      <c r="BF424" s="240">
        <f t="shared" ca="1" si="648"/>
        <v>1.8611073374809508E-3</v>
      </c>
      <c r="BG424" s="240">
        <f t="shared" ca="1" si="649"/>
        <v>-6.4849030093448788E-4</v>
      </c>
      <c r="BH424" s="240">
        <f t="shared" ca="1" si="650"/>
        <v>-1.8929368348212022E-3</v>
      </c>
      <c r="BI424" s="240">
        <f t="shared" ca="1" si="651"/>
        <v>5.5558031004891402E-4</v>
      </c>
      <c r="BJ424" s="240">
        <f t="shared" ca="1" si="652"/>
        <v>1.9202060815246768E-3</v>
      </c>
      <c r="BK424" s="240">
        <f t="shared" ca="1" si="653"/>
        <v>-4.6133187753334443E-4</v>
      </c>
      <c r="BL424" s="240">
        <f t="shared" ca="1" si="654"/>
        <v>-1.9428493835875785E-3</v>
      </c>
      <c r="BM424" s="240">
        <f t="shared" ca="1" si="655"/>
        <v>3.6597205611689683E-4</v>
      </c>
      <c r="BN424" s="240">
        <f t="shared" ca="1" si="656"/>
        <v>1.9608121913119096E-3</v>
      </c>
      <c r="BO424" s="240">
        <f t="shared" ca="1" si="657"/>
        <v>-2.6973057596189735E-4</v>
      </c>
      <c r="BP424" s="240">
        <f t="shared" ca="1" si="658"/>
        <v>-1.9740512307205057E-3</v>
      </c>
      <c r="BQ424" s="240">
        <f t="shared" ca="1" si="659"/>
        <v>1.7283929122379751E-4</v>
      </c>
      <c r="BR424" s="240">
        <f t="shared" ca="1" si="660"/>
        <v>1.9825346078078299E-3</v>
      </c>
      <c r="BS424" s="240">
        <f t="shared" ca="1" si="661"/>
        <v>-7.5531621494233755E-5</v>
      </c>
      <c r="BT424" s="240">
        <f t="shared" ca="1" si="662"/>
        <v>-1.9862418853754216E-3</v>
      </c>
      <c r="BU424" s="240">
        <f t="shared" ca="1" si="663"/>
        <v>-2.1958010527326415E-5</v>
      </c>
      <c r="BV424" s="240">
        <f t="shared" ca="1" si="664"/>
        <v>1.9851641322669012E-3</v>
      </c>
      <c r="BW424" s="240">
        <f t="shared" ca="1" si="665"/>
        <v>1.1939474377823167E-4</v>
      </c>
      <c r="BX424" s="240">
        <f t="shared" ca="1" si="666"/>
        <v>-1.9793039448839085E-3</v>
      </c>
      <c r="BY424" s="240">
        <f t="shared" ca="1" si="667"/>
        <v>-2.1654384463363073E-4</v>
      </c>
      <c r="BZ424" s="240">
        <f t="shared" ca="1" si="668"/>
        <v>1.9686754409311393E-3</v>
      </c>
      <c r="CA424" s="240">
        <f t="shared" ca="1" si="669"/>
        <v>3.1317127240030658E-4</v>
      </c>
      <c r="CB424" s="240">
        <f t="shared" ca="1" si="670"/>
        <v>-1.9533042254055691E-3</v>
      </c>
      <c r="CC424" s="240">
        <f t="shared" ca="1" si="671"/>
        <v>-4.090442431412064E-4</v>
      </c>
      <c r="CD424" s="240">
        <f t="shared" ca="1" si="672"/>
        <v>1.9332273289117486E-3</v>
      </c>
      <c r="CE424" s="240">
        <f t="shared" ca="1" si="673"/>
        <v>5.0393179047233461E-4</v>
      </c>
      <c r="CF424" s="240">
        <f t="shared" ca="1" si="674"/>
        <v>-1.9084931184518649E-3</v>
      </c>
      <c r="CG424" s="240">
        <f t="shared" ca="1" si="675"/>
        <v>-5.9760532198100324E-4</v>
      </c>
      <c r="CH424" s="240">
        <f t="shared" ca="1" si="676"/>
        <v>1.8791611809053754E-3</v>
      </c>
      <c r="CI424" s="240">
        <f t="shared" ca="1" si="677"/>
        <v>6.8983916992494882E-4</v>
      </c>
      <c r="CJ424" s="240">
        <f t="shared" ca="1" si="678"/>
        <v>-1.8453021794790051E-3</v>
      </c>
      <c r="CK424" s="240">
        <f t="shared" ca="1" si="679"/>
        <v>-7.8041113488579693E-4</v>
      </c>
      <c r="CL424" s="240">
        <f t="shared" ca="1" si="680"/>
        <v>1.8069976834728994E-3</v>
      </c>
      <c r="CM424" s="240">
        <f t="shared" ca="1" si="681"/>
        <v>8.6910302106678826E-4</v>
      </c>
      <c r="CN424" s="240">
        <f t="shared" ca="1" si="682"/>
        <v>-1.76433997177298E-3</v>
      </c>
      <c r="CO424" s="240">
        <f t="shared" ca="1" si="683"/>
        <v>-9.5570116194554496E-4</v>
      </c>
      <c r="CP424" s="240">
        <f t="shared" ca="1" si="684"/>
        <v>1.7174318105431551E-3</v>
      </c>
      <c r="CQ424" s="240">
        <f t="shared" ca="1" si="685"/>
        <v>1.0399969350156405E-3</v>
      </c>
      <c r="CR424" s="240">
        <f t="shared" ca="1" si="686"/>
        <v>-1.6663862056524427E-3</v>
      </c>
      <c r="CS424" s="240">
        <f t="shared" ca="1" si="687"/>
        <v>-1.1217872643763584E-3</v>
      </c>
      <c r="CT424" s="240">
        <f t="shared" ca="1" si="688"/>
        <v>1.6113261304341511E-3</v>
      </c>
      <c r="CU424" s="240">
        <f t="shared" ca="1" si="689"/>
        <v>1.2008751099601876E-3</v>
      </c>
      <c r="CV424" s="240">
        <f t="shared" ca="1" si="690"/>
        <v>-1.5523842294321102E-3</v>
      </c>
      <c r="CW424" s="240">
        <f t="shared" ca="1" si="691"/>
        <v>-1.2770699422199302E-3</v>
      </c>
      <c r="CX424" s="240">
        <f t="shared" ca="1" si="692"/>
        <v>1.4897024988486029E-3</v>
      </c>
      <c r="CY424" s="240">
        <f t="shared" ca="1" si="693"/>
        <v>1.3501882011307056E-3</v>
      </c>
      <c r="CZ424" s="240">
        <f t="shared" ca="1" si="694"/>
        <v>-1.4234319444628427E-3</v>
      </c>
      <c r="DA424" s="240">
        <f t="shared" ca="1" si="695"/>
        <v>-1.4200537384024792E-3</v>
      </c>
      <c r="DB424" s="240">
        <f t="shared" ca="1" si="696"/>
        <v>1.3537322178449184E-3</v>
      </c>
      <c r="DC424" s="240">
        <f t="shared" ca="1" si="697"/>
        <v>1.4864982418363844E-3</v>
      </c>
      <c r="DD424" s="240">
        <f t="shared" ca="1" si="698"/>
        <v>-1.2807712317413091E-3</v>
      </c>
      <c r="DE424" s="240">
        <f t="shared" ca="1" si="699"/>
        <v>-1.5493616408038746E-3</v>
      </c>
      <c r="DF424" s="240">
        <f t="shared" ca="1" si="700"/>
        <v>1.2047247555580806E-3</v>
      </c>
      <c r="DG424" s="240">
        <f t="shared" ca="1" si="701"/>
        <v>1.6084924918705805E-3</v>
      </c>
      <c r="DH424" s="240">
        <f t="shared" ca="1" si="702"/>
        <v>-1.125775991917332E-3</v>
      </c>
      <c r="DI424" s="240">
        <f t="shared" ca="1" si="703"/>
        <v>-1.6637483436370694E-3</v>
      </c>
      <c r="DJ424" s="240">
        <f t="shared" ca="1" si="704"/>
        <v>1.0441151353056761E-3</v>
      </c>
      <c r="DK424" s="240">
        <f t="shared" ca="1" si="705"/>
        <v>1.7149960799166233E-3</v>
      </c>
      <c r="DL424" s="240">
        <f t="shared" ca="1" si="706"/>
        <v>-9.5993891387943233E-4</v>
      </c>
      <c r="DM424" s="240">
        <f t="shared" ca="1" si="707"/>
        <v>-1.7621122404237141E-3</v>
      </c>
      <c r="DN424" s="240">
        <f t="shared" ca="1" si="708"/>
        <v>8.7345011552893582E-4</v>
      </c>
      <c r="DO424" s="240">
        <f t="shared" ca="1" si="709"/>
        <v>1.8049833182008463E-3</v>
      </c>
      <c r="DP424" s="240">
        <f t="shared" ca="1" si="710"/>
        <v>-7.8485709934488456E-4</v>
      </c>
      <c r="DQ424" s="240">
        <f t="shared" ca="1" si="711"/>
        <v>-1.8435060330665423E-3</v>
      </c>
      <c r="DR424" s="240">
        <f t="shared" ca="1" si="712"/>
        <v>6.943732936632005E-4</v>
      </c>
      <c r="DS424" s="240">
        <f t="shared" ca="1" si="713"/>
        <v>1.8775875804265439E-3</v>
      </c>
      <c r="DT424" s="240">
        <f t="shared" ca="1" si="714"/>
        <v>-6.0221668189711151E-4</v>
      </c>
      <c r="DU424" s="240">
        <f t="shared" ca="1" si="715"/>
        <v>-1.9071458548480303E-3</v>
      </c>
      <c r="DV424" s="240">
        <f t="shared" ca="1" si="716"/>
        <v>5.0860927739643453E-4</v>
      </c>
      <c r="DW424" s="240">
        <f t="shared" ca="1" si="717"/>
        <v>1.9321096478589421E-3</v>
      </c>
      <c r="DX424" s="240">
        <f t="shared" ca="1" si="718"/>
        <v>-4.1377658859754367E-4</v>
      </c>
      <c r="DY424" s="240">
        <f t="shared" ca="1" si="719"/>
        <v>-1.952418819495357E-3</v>
      </c>
      <c r="DZ424" s="240">
        <f t="shared" ca="1" si="720"/>
        <v>3.1794707575422761E-4</v>
      </c>
      <c r="EA424" s="240">
        <f t="shared" ca="1" si="721"/>
        <v>1.9680244431839054E-3</v>
      </c>
      <c r="EB424" s="240">
        <f t="shared" ca="1" si="722"/>
        <v>-2.213516005564892E-4</v>
      </c>
      <c r="EC424" s="240">
        <f t="shared" ca="1" si="723"/>
        <v>-1.9788889236102484E-3</v>
      </c>
      <c r="ED424" s="240">
        <f t="shared" ca="1" si="724"/>
        <v>1.2422286996495582E-4</v>
      </c>
      <c r="EE424" s="240">
        <f t="shared" ca="1" si="725"/>
        <v>1.9849860872894112E-3</v>
      </c>
      <c r="EF424" s="240">
        <f t="shared" ca="1" si="726"/>
        <v>-2.679487559903867E-5</v>
      </c>
      <c r="EG424" s="240">
        <f t="shared" ca="1" si="727"/>
        <v>-1.9863012456200484E-3</v>
      </c>
      <c r="EH424" s="240">
        <f t="shared" ca="1" si="728"/>
        <v>-7.0697669969206866E-5</v>
      </c>
      <c r="EI424" s="240">
        <f t="shared" ca="1" si="729"/>
        <v>1.9828312302705461E-3</v>
      </c>
      <c r="EJ424" s="240">
        <f t="shared" ca="1" si="730"/>
        <v>1.6801989865805573E-4</v>
      </c>
      <c r="EK424" s="240">
        <f t="shared" ca="1" si="731"/>
        <v>-1.974584400811814E-3</v>
      </c>
      <c r="EL424" s="240">
        <f t="shared" ca="1" si="732"/>
        <v>-2.6493735269428841E-4</v>
      </c>
      <c r="EM424" s="240">
        <f t="shared" ca="1" si="733"/>
        <v>1.9615806245783652E-3</v>
      </c>
      <c r="EN424" s="240">
        <f t="shared" ca="1" si="734"/>
        <v>3.612165494420533E-4</v>
      </c>
      <c r="EO424" s="240">
        <f t="shared" ca="1" si="735"/>
        <v>-1.9438512288061393E-3</v>
      </c>
      <c r="EP424" s="240">
        <f t="shared" ca="1" si="736"/>
        <v>-4.5662554388343471E-4</v>
      </c>
      <c r="EQ424" s="240">
        <f t="shared" ca="1" si="737"/>
        <v>1.9214389251624483E-3</v>
      </c>
      <c r="ER424" s="240">
        <f t="shared" ca="1" si="738"/>
        <v>5.50934487393872E-4</v>
      </c>
      <c r="ES424" s="240">
        <f t="shared" ca="1" si="739"/>
        <v>-1.8943977068498821E-3</v>
      </c>
      <c r="ET424" s="240">
        <f t="shared" ca="1" si="740"/>
        <v>-6.4391618146806954E-4</v>
      </c>
      <c r="EU424" s="240">
        <f t="shared" ca="1" si="741"/>
        <v>1.8627927185318554E-3</v>
      </c>
      <c r="EV424" s="240">
        <f t="shared" ca="1" si="742"/>
        <v>7.3534662506066089E-4</v>
      </c>
      <c r="EW424" s="240">
        <f t="shared" ca="1" si="743"/>
        <v>-1.8267000993935326E-3</v>
      </c>
      <c r="EX424" s="240">
        <f t="shared" ca="1" si="744"/>
        <v>-8.2500555422472467E-4</v>
      </c>
      <c r="EY424" s="240">
        <f t="shared" ca="1" si="745"/>
        <v>1.7862067997157162E-3</v>
      </c>
      <c r="EZ424" s="240">
        <f t="shared" ca="1" si="746"/>
        <v>9.1267697274676016E-4</v>
      </c>
      <c r="FA424" s="240">
        <f t="shared" ca="1" si="747"/>
        <v>-1.7414103714041716E-3</v>
      </c>
      <c r="FB424" s="240">
        <f t="shared" ca="1" si="748"/>
        <v>-9.9814967250033714E-4</v>
      </c>
      <c r="FC424" s="240">
        <f t="shared" ca="1" si="749"/>
        <v>1.6924187329783822E-3</v>
      </c>
      <c r="FD424" s="240">
        <f t="shared" ca="1" si="750"/>
        <v>1.0812177422653236E-3</v>
      </c>
      <c r="FE424" s="240">
        <f t="shared" ca="1" si="751"/>
        <v>-1.6393499095864452E-3</v>
      </c>
      <c r="FF424" s="240">
        <f t="shared" ca="1" si="752"/>
        <v>-1.1616810637856564E-3</v>
      </c>
      <c r="FG424" s="240">
        <f t="shared" ca="1" si="753"/>
        <v>1.5823317486722524E-3</v>
      </c>
      <c r="FH424" s="240">
        <f t="shared" ca="1" si="754"/>
        <v>1.2393457938721308E-3</v>
      </c>
      <c r="FI424" s="240">
        <f t="shared" ca="1" si="755"/>
        <v>-1.5215016119795814E-3</v>
      </c>
      <c r="FJ424" s="240">
        <f t="shared" ca="1" si="756"/>
        <v>-1.3140248313872527E-3</v>
      </c>
      <c r="FK424" s="240">
        <f t="shared" ca="1" si="757"/>
        <v>1.4570060446358862E-3</v>
      </c>
      <c r="FL424" s="240">
        <f t="shared" ca="1" si="758"/>
        <v>1.385538267988582E-3</v>
      </c>
      <c r="FM424" s="240">
        <f t="shared" ca="1" si="759"/>
        <v>-1.3890004221119674E-3</v>
      </c>
      <c r="FN424" s="240">
        <f t="shared" ca="1" si="760"/>
        <v>-1.453713821543548E-3</v>
      </c>
      <c r="FO424" s="240">
        <f t="shared" ca="1" si="761"/>
        <v>1.3176485759091529E-3</v>
      </c>
      <c r="FP424" s="240">
        <f t="shared" ca="1" si="762"/>
        <v>1.5183872511720846E-3</v>
      </c>
      <c r="FQ424" s="240">
        <f t="shared" ca="1" si="763"/>
        <v>-1.2431223988745462E-3</v>
      </c>
      <c r="FR424" s="240">
        <f t="shared" ca="1" si="764"/>
        <v>-1.5794027529175336E-3</v>
      </c>
      <c r="FS424" s="240">
        <f t="shared" ca="1" si="765"/>
        <v>1.1656014310964323E-3</v>
      </c>
      <c r="FT424" s="240">
        <f t="shared" ca="1" si="766"/>
        <v>1.6366133350919276E-3</v>
      </c>
      <c r="FU424" s="240">
        <f t="shared" ca="1" si="767"/>
        <v>-1.0852724273761811E-3</v>
      </c>
      <c r="FV424" s="240">
        <f t="shared" ca="1" si="768"/>
        <v>-1.6898811723916208E-3</v>
      </c>
      <c r="FW424" s="240">
        <f t="shared" ca="1" si="769"/>
        <v>1.0023289073197443E-3</v>
      </c>
      <c r="FX424" s="240">
        <f t="shared" ca="1" si="770"/>
        <v>1.7390779379309158E-3</v>
      </c>
      <c r="FY424" s="240">
        <f t="shared" ca="1" si="771"/>
        <v>-9.169706891318317E-4</v>
      </c>
      <c r="FZ424" s="240">
        <f t="shared" ca="1" si="772"/>
        <v>-1.7840851123924997E-3</v>
      </c>
      <c r="GA424" s="240">
        <f t="shared" ca="1" si="773"/>
        <v>8.2940340823675282E-4</v>
      </c>
      <c r="GB424" s="240">
        <f t="shared" ca="1" si="774"/>
        <v>1.8247942695509328E-3</v>
      </c>
      <c r="GC424" s="240">
        <f t="shared" ca="1" si="775"/>
        <v>-7.3983802188407402E-4</v>
      </c>
      <c r="GD424" s="240">
        <f t="shared" ca="1" si="776"/>
        <v>-1.8611073374809586E-3</v>
      </c>
      <c r="GE424" s="240">
        <f t="shared" ca="1" si="777"/>
        <v>6.4849030093452008E-4</v>
      </c>
      <c r="GF424" s="240">
        <f t="shared" ca="1" si="778"/>
        <v>1.8929368348212005E-3</v>
      </c>
      <c r="GG424" s="240">
        <f t="shared" ca="1" si="779"/>
        <v>-5.5558031004886534E-4</v>
      </c>
      <c r="GH424" s="240">
        <f t="shared" ca="1" si="780"/>
        <v>-1.9202060815246753E-3</v>
      </c>
      <c r="GI424" s="240">
        <f t="shared" ca="1" si="781"/>
        <v>4.6133187753332258E-4</v>
      </c>
      <c r="GJ424" s="240">
        <f t="shared" ca="1" si="782"/>
        <v>1.9428493835875712E-3</v>
      </c>
      <c r="GK424" s="240">
        <f t="shared" ca="1" si="783"/>
        <v>-3.6597205611690257E-4</v>
      </c>
      <c r="GL424" s="240">
        <f t="shared" ca="1" si="784"/>
        <v>-1.9608121913119174E-3</v>
      </c>
      <c r="GM424" s="240">
        <f t="shared" ca="1" si="785"/>
        <v>2.6973057596193107E-4</v>
      </c>
      <c r="GN424" s="240">
        <f t="shared" ca="1" si="786"/>
        <v>1.9740512307205083E-3</v>
      </c>
      <c r="GO424" s="240">
        <f t="shared" ca="1" si="787"/>
        <v>-1.7283929122385955E-4</v>
      </c>
      <c r="GP424" s="240">
        <f t="shared" ca="1" si="788"/>
        <v>-1.9825346078078294E-3</v>
      </c>
      <c r="GQ424" s="240">
        <f t="shared" ca="1" si="789"/>
        <v>7.5531621494183177E-5</v>
      </c>
      <c r="GR424" s="240">
        <f t="shared" ca="1" si="790"/>
        <v>1.9862418853754207E-3</v>
      </c>
      <c r="GS424" s="240">
        <f t="shared" ca="1" si="791"/>
        <v>2.1958010527348804E-5</v>
      </c>
      <c r="GT424" s="240">
        <f t="shared" ca="1" si="792"/>
        <v>-1.9851641322669034E-3</v>
      </c>
      <c r="GU424" s="240">
        <f t="shared" ca="1" si="793"/>
        <v>-1.1939474377822585E-4</v>
      </c>
      <c r="GV424" s="240">
        <f t="shared" ca="1" si="794"/>
        <v>1.9793039448839063E-3</v>
      </c>
      <c r="GW424" s="240">
        <f t="shared" ca="1" si="795"/>
        <v>2.1654384463359685E-4</v>
      </c>
      <c r="GX424" s="240">
        <f t="shared" ca="1" si="796"/>
        <v>-1.9686754409311401E-3</v>
      </c>
      <c r="GY424" s="240">
        <f t="shared" ca="1" si="797"/>
        <v>-3.131712724002451E-4</v>
      </c>
      <c r="GZ424" s="240">
        <f t="shared" ca="1" si="798"/>
        <v>1.95330422540557E-3</v>
      </c>
      <c r="HA424" s="240">
        <f t="shared" ca="1" si="799"/>
        <v>4.0904424314122824E-4</v>
      </c>
      <c r="HB424" s="240">
        <f t="shared" ca="1" si="800"/>
        <v>-1.9332273289117566E-3</v>
      </c>
      <c r="HC424" s="240">
        <f t="shared" ca="1" si="801"/>
        <v>-5.0393179047232897E-4</v>
      </c>
      <c r="HD424" s="240">
        <f t="shared" ca="1" si="802"/>
        <v>1.9084931184518506E-3</v>
      </c>
      <c r="HE424" s="240">
        <f t="shared" ca="1" si="803"/>
        <v>5.9760532198097072E-4</v>
      </c>
      <c r="HF424" s="240">
        <f t="shared" ca="1" si="804"/>
        <v>-1.8791611809053684E-3</v>
      </c>
      <c r="HG424" s="240">
        <f t="shared" ca="1" si="805"/>
        <v>-6.8983916992491694E-4</v>
      </c>
      <c r="HH424" s="240">
        <f t="shared" ca="1" si="806"/>
        <v>1.8453021794790074E-3</v>
      </c>
      <c r="HI424" s="240">
        <f t="shared" ca="1" si="807"/>
        <v>7.8041113488584355E-4</v>
      </c>
      <c r="HJ424" s="240">
        <f t="shared" ca="1" si="808"/>
        <v>-1.806997683472902E-3</v>
      </c>
      <c r="HK424" s="240">
        <f t="shared" ca="1" si="809"/>
        <v>-8.6910302106678306E-4</v>
      </c>
      <c r="HL424" s="240">
        <f t="shared" ca="1" si="810"/>
        <v>1.7643399717730084E-3</v>
      </c>
      <c r="HM424" s="240">
        <f t="shared" ca="1" si="811"/>
        <v>9.5570116194553976E-4</v>
      </c>
      <c r="HN424" s="240">
        <f t="shared" ca="1" si="812"/>
        <v>-1.7174318105431295E-3</v>
      </c>
      <c r="HO424" s="240">
        <f t="shared" ca="1" si="813"/>
        <v>-1.0399969350156357E-3</v>
      </c>
      <c r="HP424" s="240">
        <f t="shared" ca="1" si="814"/>
        <v>1.666386205652446E-3</v>
      </c>
      <c r="HQ424" s="240">
        <f t="shared" ca="1" si="815"/>
        <v>1.1217872643763073E-3</v>
      </c>
      <c r="HR424" s="240">
        <f t="shared" ca="1" si="816"/>
        <v>-1.6113261304341547E-3</v>
      </c>
      <c r="HS424" s="240">
        <f t="shared" ca="1" si="817"/>
        <v>-1.2008751099602279E-3</v>
      </c>
      <c r="HT424" s="240">
        <f t="shared" ca="1" si="818"/>
        <v>1.552384229432149E-3</v>
      </c>
      <c r="HU424" s="240">
        <f t="shared" ca="1" si="819"/>
        <v>1.2770699422199256E-3</v>
      </c>
      <c r="HV424" s="240">
        <f t="shared" ca="1" si="820"/>
        <v>-1.4897024988486439E-3</v>
      </c>
      <c r="HW424" s="240">
        <f t="shared" ca="1" si="821"/>
        <v>-1.3501882011307013E-3</v>
      </c>
      <c r="HX424" s="240">
        <f t="shared" ca="1" si="822"/>
        <v>1.4234319444628072E-3</v>
      </c>
      <c r="HY424" s="240">
        <f t="shared" ca="1" si="823"/>
        <v>1.4200537384024357E-3</v>
      </c>
      <c r="HZ424" s="240">
        <f t="shared" ca="1" si="824"/>
        <v>-1.3537322178449229E-3</v>
      </c>
      <c r="IA424" s="240">
        <f t="shared" ca="1" si="825"/>
        <v>-1.486498241836418E-3</v>
      </c>
      <c r="IB424" s="240">
        <f t="shared" ca="1" si="826"/>
        <v>1.2807712317413134E-3</v>
      </c>
      <c r="IC424" s="240">
        <f t="shared" ca="1" si="827"/>
        <v>1.5493616408038709E-3</v>
      </c>
      <c r="ID424" s="240">
        <f t="shared" ca="1" si="828"/>
        <v>-1.2047247555581303E-3</v>
      </c>
      <c r="IE424" s="240">
        <f t="shared" ca="1" si="829"/>
        <v>1.433496933194693E-3</v>
      </c>
      <c r="IF424" s="240">
        <f t="shared" ca="1" si="830"/>
        <v>1.1257759919172901E-3</v>
      </c>
      <c r="IG424" s="240">
        <f t="shared" ca="1" si="831"/>
        <v>1.6637483436370661E-3</v>
      </c>
      <c r="IH424" s="240">
        <f t="shared" ca="1" si="832"/>
        <v>-1.0441151353056811E-3</v>
      </c>
      <c r="II424" s="240">
        <f t="shared" ca="1" si="833"/>
        <v>-1.7149960799165919E-3</v>
      </c>
      <c r="IJ424" s="240">
        <f t="shared" ca="1" si="834"/>
        <v>9.5993891387943754E-4</v>
      </c>
      <c r="IK424" s="240">
        <f t="shared" ca="1" si="835"/>
        <v>1.7621122404237375E-3</v>
      </c>
      <c r="IL424" s="240">
        <f t="shared" ca="1" si="836"/>
        <v>-8.7345011552894091E-4</v>
      </c>
      <c r="IM424" s="240">
        <f t="shared" ca="1" si="837"/>
        <v>-1.8049833182008437E-3</v>
      </c>
      <c r="IN424" s="240">
        <f t="shared" ca="1" si="838"/>
        <v>7.848570993449418E-4</v>
      </c>
      <c r="IO424" s="240">
        <f t="shared" ca="1" si="839"/>
        <v>1.8435060330665401E-3</v>
      </c>
      <c r="IP424" s="240">
        <f t="shared" ca="1" si="840"/>
        <v>-6.9437329366315323E-4</v>
      </c>
      <c r="IQ424" s="240">
        <f t="shared" ca="1" si="841"/>
        <v>-1.8775875804265235E-3</v>
      </c>
      <c r="IR424" s="240">
        <f t="shared" ca="1" si="842"/>
        <v>6.0221668189711715E-4</v>
      </c>
      <c r="IS424" s="240">
        <f t="shared" ca="1" si="843"/>
        <v>1.9071458548480444E-3</v>
      </c>
      <c r="IT424" s="240">
        <f t="shared" ca="1" si="844"/>
        <v>-5.0860927739644016E-4</v>
      </c>
      <c r="IU424" s="240">
        <f t="shared" ca="1" si="845"/>
        <v>-1.932109647858954E-3</v>
      </c>
      <c r="IV424" s="240">
        <f t="shared" ca="1" si="846"/>
        <v>4.1377658859760461E-4</v>
      </c>
      <c r="IW424" s="240">
        <f t="shared" ca="1" si="847"/>
        <v>1.9524188194953562E-3</v>
      </c>
      <c r="IX424" s="240">
        <f t="shared" ca="1" si="848"/>
        <v>-3.1794707575417763E-4</v>
      </c>
      <c r="IY424" s="240">
        <f t="shared" ca="1" si="849"/>
        <v>-1.9680244431839046E-3</v>
      </c>
      <c r="IZ424" s="240">
        <f t="shared" ca="1" si="850"/>
        <v>2.21351600556495E-4</v>
      </c>
      <c r="JA424" s="240">
        <f t="shared" ca="1" si="851"/>
        <v>1.9788889236102432E-3</v>
      </c>
      <c r="JB424" s="240">
        <f t="shared" ca="1" si="852"/>
        <v>-1.2422286996496165E-4</v>
      </c>
    </row>
    <row r="425" spans="2:262">
      <c r="B425" s="248">
        <v>64</v>
      </c>
      <c r="C425" s="247">
        <f t="shared" si="853"/>
        <v>1.2500000000000007E-3</v>
      </c>
      <c r="D425" s="244">
        <f t="shared" ca="1" si="597"/>
        <v>80.024037071327811</v>
      </c>
      <c r="E425" s="243">
        <f ca="1">BR361</f>
        <v>2.403707132781013E-2</v>
      </c>
      <c r="F425" s="242">
        <v>64</v>
      </c>
      <c r="G425" s="240">
        <f t="shared" ca="1" si="854"/>
        <v>-7.3801541541507003E-4</v>
      </c>
      <c r="H425" s="240">
        <f t="shared" ca="1" si="598"/>
        <v>3.9379915445670715E-5</v>
      </c>
      <c r="I425" s="240">
        <f t="shared" ca="1" si="599"/>
        <v>7.3801541541507003E-4</v>
      </c>
      <c r="J425" s="240">
        <f t="shared" ca="1" si="600"/>
        <v>-3.937991544567062E-5</v>
      </c>
      <c r="K425" s="240">
        <f t="shared" ca="1" si="601"/>
        <v>-7.3801541541507003E-4</v>
      </c>
      <c r="L425" s="240">
        <f t="shared" ca="1" si="602"/>
        <v>3.9379915445670532E-5</v>
      </c>
      <c r="M425" s="240">
        <f t="shared" ca="1" si="603"/>
        <v>7.3801541541507003E-4</v>
      </c>
      <c r="N425" s="240">
        <f t="shared" ca="1" si="604"/>
        <v>-3.9379915445670444E-5</v>
      </c>
      <c r="O425" s="240">
        <f t="shared" ca="1" si="605"/>
        <v>-7.3801541541507003E-4</v>
      </c>
      <c r="P425" s="240">
        <f t="shared" ca="1" si="606"/>
        <v>3.9379915445670349E-5</v>
      </c>
      <c r="Q425" s="240">
        <f t="shared" ca="1" si="607"/>
        <v>7.3801541541507014E-4</v>
      </c>
      <c r="R425" s="240">
        <f t="shared" ca="1" si="608"/>
        <v>-3.9379915445670261E-5</v>
      </c>
      <c r="S425" s="240">
        <f t="shared" ca="1" si="609"/>
        <v>-7.3801541541507003E-4</v>
      </c>
      <c r="T425" s="240">
        <f t="shared" ca="1" si="610"/>
        <v>3.9379915445670173E-5</v>
      </c>
      <c r="U425" s="241">
        <f t="shared" ca="1" si="611"/>
        <v>7.3801541541507014E-4</v>
      </c>
      <c r="V425" s="240">
        <f t="shared" ca="1" si="612"/>
        <v>-3.9379915445670078E-5</v>
      </c>
      <c r="W425" s="240">
        <f t="shared" ca="1" si="613"/>
        <v>-7.3801541541507003E-4</v>
      </c>
      <c r="X425" s="240">
        <f t="shared" ca="1" si="614"/>
        <v>3.937991544566999E-5</v>
      </c>
      <c r="Y425" s="240">
        <f t="shared" ca="1" si="615"/>
        <v>7.3801541541507014E-4</v>
      </c>
      <c r="Z425" s="240">
        <f t="shared" ca="1" si="616"/>
        <v>-3.9379915445669902E-5</v>
      </c>
      <c r="AA425" s="240">
        <f t="shared" ca="1" si="617"/>
        <v>-7.3801541541507003E-4</v>
      </c>
      <c r="AB425" s="240">
        <f t="shared" ca="1" si="618"/>
        <v>3.9379915445667185E-5</v>
      </c>
      <c r="AC425" s="240">
        <f t="shared" ca="1" si="619"/>
        <v>7.3801541541507014E-4</v>
      </c>
      <c r="AD425" s="240">
        <f t="shared" ca="1" si="620"/>
        <v>-3.9379915445669719E-5</v>
      </c>
      <c r="AE425" s="240">
        <f t="shared" ca="1" si="621"/>
        <v>-7.3801541541507003E-4</v>
      </c>
      <c r="AF425" s="240">
        <f t="shared" ca="1" si="622"/>
        <v>3.9379915445672247E-5</v>
      </c>
      <c r="AG425" s="240">
        <f t="shared" ca="1" si="623"/>
        <v>7.3801541541507014E-4</v>
      </c>
      <c r="AH425" s="240">
        <f t="shared" ca="1" si="624"/>
        <v>-3.9379915445669536E-5</v>
      </c>
      <c r="AI425" s="240">
        <f t="shared" ca="1" si="625"/>
        <v>-7.3801541541507003E-4</v>
      </c>
      <c r="AJ425" s="240">
        <f t="shared" ca="1" si="626"/>
        <v>3.9379915445666826E-5</v>
      </c>
      <c r="AK425" s="240">
        <f t="shared" ca="1" si="627"/>
        <v>7.3801541541507014E-4</v>
      </c>
      <c r="AL425" s="240">
        <f t="shared" ca="1" si="628"/>
        <v>-3.937991544566936E-5</v>
      </c>
      <c r="AM425" s="240">
        <f t="shared" ca="1" si="629"/>
        <v>-7.3801541541507003E-4</v>
      </c>
      <c r="AN425" s="240">
        <f t="shared" ca="1" si="630"/>
        <v>3.9379915445671887E-5</v>
      </c>
      <c r="AO425" s="240">
        <f t="shared" ca="1" si="631"/>
        <v>7.3801541541507014E-4</v>
      </c>
      <c r="AP425" s="240">
        <f t="shared" ca="1" si="632"/>
        <v>-3.9379915445669177E-5</v>
      </c>
      <c r="AQ425" s="240">
        <f t="shared" ca="1" si="633"/>
        <v>-7.3801541541507003E-4</v>
      </c>
      <c r="AR425" s="240">
        <f t="shared" ca="1" si="634"/>
        <v>3.9379915445666466E-5</v>
      </c>
      <c r="AS425" s="240">
        <f t="shared" ca="1" si="635"/>
        <v>7.3801541541507025E-4</v>
      </c>
      <c r="AT425" s="240">
        <f t="shared" ca="1" si="636"/>
        <v>-3.9379915445668994E-5</v>
      </c>
      <c r="AU425" s="240">
        <f t="shared" ca="1" si="637"/>
        <v>-7.3801541541507036E-4</v>
      </c>
      <c r="AV425" s="240">
        <f t="shared" ca="1" si="638"/>
        <v>3.9379915445671528E-5</v>
      </c>
      <c r="AW425" s="240">
        <f t="shared" ca="1" si="639"/>
        <v>7.3801541541507025E-4</v>
      </c>
      <c r="AX425" s="240">
        <f t="shared" ca="1" si="640"/>
        <v>-3.9379915445663573E-5</v>
      </c>
      <c r="AY425" s="240">
        <f t="shared" ca="1" si="641"/>
        <v>-7.3801541541507003E-4</v>
      </c>
      <c r="AZ425" s="240">
        <f t="shared" ca="1" si="642"/>
        <v>3.93799154456661E-5</v>
      </c>
      <c r="BA425" s="240">
        <f t="shared" ca="1" si="643"/>
        <v>7.3801541541506992E-4</v>
      </c>
      <c r="BB425" s="240">
        <f t="shared" ca="1" si="644"/>
        <v>-3.9379915445668635E-5</v>
      </c>
      <c r="BC425" s="240">
        <f t="shared" ca="1" si="645"/>
        <v>-7.3801541541507036E-4</v>
      </c>
      <c r="BD425" s="240">
        <f t="shared" ca="1" si="646"/>
        <v>3.9379915445671162E-5</v>
      </c>
      <c r="BE425" s="240">
        <f t="shared" ca="1" si="647"/>
        <v>7.3801541541507025E-4</v>
      </c>
      <c r="BF425" s="240">
        <f t="shared" ca="1" si="648"/>
        <v>-3.9379915445673697E-5</v>
      </c>
      <c r="BG425" s="240">
        <f t="shared" ca="1" si="649"/>
        <v>-7.3801541541507014E-4</v>
      </c>
      <c r="BH425" s="240">
        <f t="shared" ca="1" si="650"/>
        <v>3.9379915445665741E-5</v>
      </c>
      <c r="BI425" s="240">
        <f t="shared" ca="1" si="651"/>
        <v>7.3801541541506992E-4</v>
      </c>
      <c r="BJ425" s="240">
        <f t="shared" ca="1" si="652"/>
        <v>-3.9379915445668269E-5</v>
      </c>
      <c r="BK425" s="240">
        <f t="shared" ca="1" si="653"/>
        <v>-7.3801541541507036E-4</v>
      </c>
      <c r="BL425" s="240">
        <f t="shared" ca="1" si="654"/>
        <v>3.9379915445670803E-5</v>
      </c>
      <c r="BM425" s="240">
        <f t="shared" ca="1" si="655"/>
        <v>7.3801541541507025E-4</v>
      </c>
      <c r="BN425" s="240">
        <f t="shared" ca="1" si="656"/>
        <v>-3.9379915445662848E-5</v>
      </c>
      <c r="BO425" s="240">
        <f t="shared" ca="1" si="657"/>
        <v>-7.3801541541507014E-4</v>
      </c>
      <c r="BP425" s="240">
        <f t="shared" ca="1" si="658"/>
        <v>3.9379915445665375E-5</v>
      </c>
      <c r="BQ425" s="240">
        <f t="shared" ca="1" si="659"/>
        <v>7.3801541541506992E-4</v>
      </c>
      <c r="BR425" s="240">
        <f t="shared" ca="1" si="660"/>
        <v>-3.937991544566791E-5</v>
      </c>
      <c r="BS425" s="240">
        <f t="shared" ca="1" si="661"/>
        <v>-7.3801541541507036E-4</v>
      </c>
      <c r="BT425" s="240">
        <f t="shared" ca="1" si="662"/>
        <v>3.9379915445670444E-5</v>
      </c>
      <c r="BU425" s="240">
        <f t="shared" ca="1" si="663"/>
        <v>7.3801541541507025E-4</v>
      </c>
      <c r="BV425" s="240">
        <f t="shared" ca="1" si="664"/>
        <v>-3.9379915445672972E-5</v>
      </c>
      <c r="BW425" s="240">
        <f t="shared" ca="1" si="665"/>
        <v>-7.3801541541507014E-4</v>
      </c>
      <c r="BX425" s="240">
        <f t="shared" ca="1" si="666"/>
        <v>3.9379915445665016E-5</v>
      </c>
      <c r="BY425" s="240">
        <f t="shared" ca="1" si="667"/>
        <v>7.3801541541507003E-4</v>
      </c>
      <c r="BZ425" s="240">
        <f t="shared" ca="1" si="668"/>
        <v>-3.9379915445667551E-5</v>
      </c>
      <c r="CA425" s="240">
        <f t="shared" ca="1" si="669"/>
        <v>-7.3801541541507047E-4</v>
      </c>
      <c r="CB425" s="240">
        <f t="shared" ca="1" si="670"/>
        <v>3.9379915445670078E-5</v>
      </c>
      <c r="CC425" s="240">
        <f t="shared" ca="1" si="671"/>
        <v>7.3801541541507025E-4</v>
      </c>
      <c r="CD425" s="240">
        <f t="shared" ca="1" si="672"/>
        <v>-3.9379915445662123E-5</v>
      </c>
      <c r="CE425" s="240">
        <f t="shared" ca="1" si="673"/>
        <v>-7.3801541541507014E-4</v>
      </c>
      <c r="CF425" s="240">
        <f t="shared" ca="1" si="674"/>
        <v>3.9379915445664657E-5</v>
      </c>
      <c r="CG425" s="240">
        <f t="shared" ca="1" si="675"/>
        <v>7.3801541541507003E-4</v>
      </c>
      <c r="CH425" s="240">
        <f t="shared" ca="1" si="676"/>
        <v>-3.9379915445667185E-5</v>
      </c>
      <c r="CI425" s="240">
        <f t="shared" ca="1" si="677"/>
        <v>-7.3801541541507047E-4</v>
      </c>
      <c r="CJ425" s="240">
        <f t="shared" ca="1" si="678"/>
        <v>3.9379915445659229E-5</v>
      </c>
      <c r="CK425" s="240">
        <f t="shared" ca="1" si="679"/>
        <v>7.3801541541506971E-4</v>
      </c>
      <c r="CL425" s="240">
        <f t="shared" ca="1" si="680"/>
        <v>-3.9379915445672247E-5</v>
      </c>
      <c r="CM425" s="240">
        <f t="shared" ca="1" si="681"/>
        <v>-7.3801541541507014E-4</v>
      </c>
      <c r="CN425" s="240">
        <f t="shared" ca="1" si="682"/>
        <v>3.9379915445664291E-5</v>
      </c>
      <c r="CO425" s="240">
        <f t="shared" ca="1" si="683"/>
        <v>7.3801541541507058E-4</v>
      </c>
      <c r="CP425" s="240">
        <f t="shared" ca="1" si="684"/>
        <v>-3.9379915445656336E-5</v>
      </c>
      <c r="CQ425" s="240">
        <f t="shared" ca="1" si="685"/>
        <v>-7.3801541541506992E-4</v>
      </c>
      <c r="CR425" s="240">
        <f t="shared" ca="1" si="686"/>
        <v>3.9379915445669353E-5</v>
      </c>
      <c r="CS425" s="240">
        <f t="shared" ca="1" si="687"/>
        <v>7.3801541541507036E-4</v>
      </c>
      <c r="CT425" s="240">
        <f t="shared" ca="1" si="688"/>
        <v>-3.9379915445661398E-5</v>
      </c>
      <c r="CU425" s="240">
        <f t="shared" ca="1" si="689"/>
        <v>-7.3801541541507079E-4</v>
      </c>
      <c r="CV425" s="240">
        <f t="shared" ca="1" si="690"/>
        <v>3.9379915445674422E-5</v>
      </c>
      <c r="CW425" s="240">
        <f t="shared" ca="1" si="691"/>
        <v>7.3801541541507003E-4</v>
      </c>
      <c r="CX425" s="240">
        <f t="shared" ca="1" si="692"/>
        <v>-3.9379915445666466E-5</v>
      </c>
      <c r="CY425" s="240">
        <f t="shared" ca="1" si="693"/>
        <v>-7.3801541541507047E-4</v>
      </c>
      <c r="CZ425" s="240">
        <f t="shared" ca="1" si="694"/>
        <v>3.9379915445658504E-5</v>
      </c>
      <c r="DA425" s="240">
        <f t="shared" ca="1" si="695"/>
        <v>7.3801541541506982E-4</v>
      </c>
      <c r="DB425" s="240">
        <f t="shared" ca="1" si="696"/>
        <v>-3.9379915445671528E-5</v>
      </c>
      <c r="DC425" s="240">
        <f t="shared" ca="1" si="697"/>
        <v>-7.3801541541507025E-4</v>
      </c>
      <c r="DD425" s="240">
        <f t="shared" ca="1" si="698"/>
        <v>3.9379915445663573E-5</v>
      </c>
      <c r="DE425" s="240">
        <f t="shared" ca="1" si="699"/>
        <v>7.3801541541507068E-4</v>
      </c>
      <c r="DF425" s="240">
        <f t="shared" ca="1" si="700"/>
        <v>-3.937991544567659E-5</v>
      </c>
      <c r="DG425" s="240">
        <f t="shared" ca="1" si="701"/>
        <v>-7.3801541541506992E-4</v>
      </c>
      <c r="DH425" s="240">
        <f t="shared" ca="1" si="702"/>
        <v>3.9379915445668635E-5</v>
      </c>
      <c r="DI425" s="240">
        <f t="shared" ca="1" si="703"/>
        <v>7.3801541541507036E-4</v>
      </c>
      <c r="DJ425" s="240">
        <f t="shared" ca="1" si="704"/>
        <v>-3.9379915445660679E-5</v>
      </c>
      <c r="DK425" s="240">
        <f t="shared" ca="1" si="705"/>
        <v>-7.3801541541507079E-4</v>
      </c>
      <c r="DL425" s="240">
        <f t="shared" ca="1" si="706"/>
        <v>3.9379915445673697E-5</v>
      </c>
      <c r="DM425" s="240">
        <f t="shared" ca="1" si="707"/>
        <v>7.3801541541507014E-4</v>
      </c>
      <c r="DN425" s="240">
        <f t="shared" ca="1" si="708"/>
        <v>-3.9379915445665741E-5</v>
      </c>
      <c r="DO425" s="240">
        <f t="shared" ca="1" si="709"/>
        <v>-7.3801541541507047E-4</v>
      </c>
      <c r="DP425" s="240">
        <f t="shared" ca="1" si="710"/>
        <v>3.9379915445657786E-5</v>
      </c>
      <c r="DQ425" s="240">
        <f t="shared" ca="1" si="711"/>
        <v>7.3801541541506982E-4</v>
      </c>
      <c r="DR425" s="240">
        <f t="shared" ca="1" si="712"/>
        <v>-3.9379915445670803E-5</v>
      </c>
      <c r="DS425" s="240">
        <f t="shared" ca="1" si="713"/>
        <v>-7.3801541541507025E-4</v>
      </c>
      <c r="DT425" s="240">
        <f t="shared" ca="1" si="714"/>
        <v>3.9379915445662848E-5</v>
      </c>
      <c r="DU425" s="240">
        <f t="shared" ca="1" si="715"/>
        <v>7.3801541541507068E-4</v>
      </c>
      <c r="DV425" s="240">
        <f t="shared" ca="1" si="716"/>
        <v>-3.9379915445654893E-5</v>
      </c>
      <c r="DW425" s="240">
        <f t="shared" ca="1" si="717"/>
        <v>-7.3801541541506992E-4</v>
      </c>
      <c r="DX425" s="240">
        <f t="shared" ca="1" si="718"/>
        <v>3.937991544566791E-5</v>
      </c>
      <c r="DY425" s="240">
        <f t="shared" ca="1" si="719"/>
        <v>7.3801541541507036E-4</v>
      </c>
      <c r="DZ425" s="240">
        <f t="shared" ca="1" si="720"/>
        <v>-3.9379915445659954E-5</v>
      </c>
      <c r="EA425" s="240">
        <f t="shared" ca="1" si="721"/>
        <v>-7.3801541541507079E-4</v>
      </c>
      <c r="EB425" s="240">
        <f t="shared" ca="1" si="722"/>
        <v>3.9379915445672972E-5</v>
      </c>
      <c r="EC425" s="240">
        <f t="shared" ca="1" si="723"/>
        <v>7.3801541541507014E-4</v>
      </c>
      <c r="ED425" s="240">
        <f t="shared" ca="1" si="724"/>
        <v>-3.9379915445665016E-5</v>
      </c>
      <c r="EE425" s="240">
        <f t="shared" ca="1" si="725"/>
        <v>-7.3801541541507058E-4</v>
      </c>
      <c r="EF425" s="240">
        <f t="shared" ca="1" si="726"/>
        <v>3.9379915445657061E-5</v>
      </c>
      <c r="EG425" s="240">
        <f t="shared" ca="1" si="727"/>
        <v>7.3801541541506982E-4</v>
      </c>
      <c r="EH425" s="240">
        <f t="shared" ca="1" si="728"/>
        <v>-3.9379915445670078E-5</v>
      </c>
      <c r="EI425" s="240">
        <f t="shared" ca="1" si="729"/>
        <v>-7.3801541541507025E-4</v>
      </c>
      <c r="EJ425" s="240">
        <f t="shared" ca="1" si="730"/>
        <v>3.9379915445662123E-5</v>
      </c>
      <c r="EK425" s="240">
        <f t="shared" ca="1" si="731"/>
        <v>7.3801541541507068E-4</v>
      </c>
      <c r="EL425" s="240">
        <f t="shared" ca="1" si="732"/>
        <v>-3.937991544567514E-5</v>
      </c>
      <c r="EM425" s="240">
        <f t="shared" ca="1" si="733"/>
        <v>-7.3801541541507003E-4</v>
      </c>
      <c r="EN425" s="240">
        <f t="shared" ca="1" si="734"/>
        <v>3.9379915445667185E-5</v>
      </c>
      <c r="EO425" s="240">
        <f t="shared" ca="1" si="735"/>
        <v>7.3801541541507047E-4</v>
      </c>
      <c r="EP425" s="240">
        <f t="shared" ca="1" si="736"/>
        <v>-3.9379915445659229E-5</v>
      </c>
      <c r="EQ425" s="240">
        <f t="shared" ca="1" si="737"/>
        <v>-7.380154154150709E-4</v>
      </c>
      <c r="ER425" s="240">
        <f t="shared" ca="1" si="738"/>
        <v>3.9379915445672247E-5</v>
      </c>
      <c r="ES425" s="240">
        <f t="shared" ca="1" si="739"/>
        <v>7.3801541541507014E-4</v>
      </c>
      <c r="ET425" s="240">
        <f t="shared" ca="1" si="740"/>
        <v>-3.9379915445664291E-5</v>
      </c>
      <c r="EU425" s="240">
        <f t="shared" ca="1" si="741"/>
        <v>-7.3801541541507058E-4</v>
      </c>
      <c r="EV425" s="240">
        <f t="shared" ca="1" si="742"/>
        <v>3.9379915445656336E-5</v>
      </c>
      <c r="EW425" s="240">
        <f t="shared" ca="1" si="743"/>
        <v>7.3801541541506992E-4</v>
      </c>
      <c r="EX425" s="240">
        <f t="shared" ca="1" si="744"/>
        <v>-3.9379915445669353E-5</v>
      </c>
      <c r="EY425" s="240">
        <f t="shared" ca="1" si="745"/>
        <v>-7.3801541541507036E-4</v>
      </c>
      <c r="EZ425" s="240">
        <f t="shared" ca="1" si="746"/>
        <v>3.9379915445661398E-5</v>
      </c>
      <c r="FA425" s="240">
        <f t="shared" ca="1" si="747"/>
        <v>7.3801541541507079E-4</v>
      </c>
      <c r="FB425" s="240">
        <f t="shared" ca="1" si="748"/>
        <v>-3.9379915445653442E-5</v>
      </c>
      <c r="FC425" s="240">
        <f t="shared" ca="1" si="749"/>
        <v>-7.3801541541507003E-4</v>
      </c>
      <c r="FD425" s="240">
        <f t="shared" ca="1" si="750"/>
        <v>3.937991544566646E-5</v>
      </c>
      <c r="FE425" s="240">
        <f t="shared" ca="1" si="751"/>
        <v>7.3801541541507047E-4</v>
      </c>
      <c r="FF425" s="240">
        <f t="shared" ca="1" si="752"/>
        <v>-3.9379915445658504E-5</v>
      </c>
      <c r="FG425" s="240">
        <f t="shared" ca="1" si="753"/>
        <v>-7.380154154150709E-4</v>
      </c>
      <c r="FH425" s="240">
        <f t="shared" ca="1" si="754"/>
        <v>3.9379915445671528E-5</v>
      </c>
      <c r="FI425" s="240">
        <f t="shared" ca="1" si="755"/>
        <v>7.3801541541507025E-4</v>
      </c>
      <c r="FJ425" s="240">
        <f t="shared" ca="1" si="756"/>
        <v>-3.9379915445663573E-5</v>
      </c>
      <c r="FK425" s="240">
        <f t="shared" ca="1" si="757"/>
        <v>-7.3801541541507068E-4</v>
      </c>
      <c r="FL425" s="240">
        <f t="shared" ca="1" si="758"/>
        <v>3.9379915445655611E-5</v>
      </c>
      <c r="FM425" s="240">
        <f t="shared" ca="1" si="759"/>
        <v>7.3801541541507101E-4</v>
      </c>
      <c r="FN425" s="240">
        <f t="shared" ca="1" si="760"/>
        <v>-3.9379915445647655E-5</v>
      </c>
      <c r="FO425" s="240">
        <f t="shared" ca="1" si="761"/>
        <v>-7.3801541541507144E-4</v>
      </c>
      <c r="FP425" s="240">
        <f t="shared" ca="1" si="762"/>
        <v>3.9379915445681652E-5</v>
      </c>
      <c r="FQ425" s="240">
        <f t="shared" ca="1" si="763"/>
        <v>7.3801541541506971E-4</v>
      </c>
      <c r="FR425" s="240">
        <f t="shared" ca="1" si="764"/>
        <v>-3.9379915445673697E-5</v>
      </c>
      <c r="FS425" s="240">
        <f t="shared" ca="1" si="765"/>
        <v>-7.3801541541507014E-4</v>
      </c>
      <c r="FT425" s="240">
        <f t="shared" ca="1" si="766"/>
        <v>3.9379915445665741E-5</v>
      </c>
      <c r="FU425" s="240">
        <f t="shared" ca="1" si="767"/>
        <v>7.3801541541507047E-4</v>
      </c>
      <c r="FV425" s="240">
        <f t="shared" ca="1" si="768"/>
        <v>-3.9379915445657786E-5</v>
      </c>
      <c r="FW425" s="240">
        <f t="shared" ca="1" si="769"/>
        <v>-7.380154154150709E-4</v>
      </c>
      <c r="FX425" s="240">
        <f t="shared" ca="1" si="770"/>
        <v>3.9379915445649824E-5</v>
      </c>
      <c r="FY425" s="240">
        <f t="shared" ca="1" si="771"/>
        <v>7.3801541541507133E-4</v>
      </c>
      <c r="FZ425" s="240">
        <f t="shared" ca="1" si="772"/>
        <v>-3.9379915445641869E-5</v>
      </c>
      <c r="GA425" s="240">
        <f t="shared" ca="1" si="773"/>
        <v>-7.380154154150696E-4</v>
      </c>
      <c r="GB425" s="240">
        <f t="shared" ca="1" si="774"/>
        <v>3.9379915445675865E-5</v>
      </c>
      <c r="GC425" s="240">
        <f t="shared" ca="1" si="775"/>
        <v>7.3801541541506992E-4</v>
      </c>
      <c r="GD425" s="240">
        <f t="shared" ca="1" si="776"/>
        <v>-3.937991544566791E-5</v>
      </c>
      <c r="GE425" s="240">
        <f t="shared" ca="1" si="777"/>
        <v>-7.3801541541507036E-4</v>
      </c>
      <c r="GF425" s="240">
        <f t="shared" ca="1" si="778"/>
        <v>3.9379915445659954E-5</v>
      </c>
      <c r="GG425" s="240">
        <f t="shared" ca="1" si="779"/>
        <v>7.3801541541507079E-4</v>
      </c>
      <c r="GH425" s="240">
        <f t="shared" ca="1" si="780"/>
        <v>-3.9379915445651999E-5</v>
      </c>
      <c r="GI425" s="240">
        <f t="shared" ca="1" si="781"/>
        <v>-7.3801541541507123E-4</v>
      </c>
      <c r="GJ425" s="240">
        <f t="shared" ca="1" si="782"/>
        <v>3.9379915445644044E-5</v>
      </c>
      <c r="GK425" s="240">
        <f t="shared" ca="1" si="783"/>
        <v>7.3801541541506938E-4</v>
      </c>
      <c r="GL425" s="240">
        <f t="shared" ca="1" si="784"/>
        <v>-3.9379915445678033E-5</v>
      </c>
      <c r="GM425" s="240">
        <f t="shared" ca="1" si="785"/>
        <v>-7.3801541541506982E-4</v>
      </c>
      <c r="GN425" s="240">
        <f t="shared" ca="1" si="786"/>
        <v>3.9379915445670078E-5</v>
      </c>
      <c r="GO425" s="240">
        <f t="shared" ca="1" si="787"/>
        <v>7.3801541541507025E-4</v>
      </c>
      <c r="GP425" s="240">
        <f t="shared" ca="1" si="788"/>
        <v>-3.9379915445662123E-5</v>
      </c>
      <c r="GQ425" s="240">
        <f t="shared" ca="1" si="789"/>
        <v>-7.3801541541507068E-4</v>
      </c>
      <c r="GR425" s="240">
        <f t="shared" ca="1" si="790"/>
        <v>3.9379915445654167E-5</v>
      </c>
      <c r="GS425" s="240">
        <f t="shared" ca="1" si="791"/>
        <v>7.3801541541507112E-4</v>
      </c>
      <c r="GT425" s="240">
        <f t="shared" ca="1" si="792"/>
        <v>-3.9379915445646212E-5</v>
      </c>
      <c r="GU425" s="240">
        <f t="shared" ca="1" si="793"/>
        <v>-7.3801541541507155E-4</v>
      </c>
      <c r="GV425" s="240">
        <f t="shared" ca="1" si="794"/>
        <v>3.9379915445680209E-5</v>
      </c>
      <c r="GW425" s="240">
        <f t="shared" ca="1" si="795"/>
        <v>7.3801541541506971E-4</v>
      </c>
      <c r="GX425" s="240">
        <f t="shared" ca="1" si="796"/>
        <v>-3.9379915445672247E-5</v>
      </c>
      <c r="GY425" s="240">
        <f t="shared" ca="1" si="797"/>
        <v>-7.3801541541507014E-4</v>
      </c>
      <c r="GZ425" s="240">
        <f t="shared" ca="1" si="798"/>
        <v>3.9379915445664291E-5</v>
      </c>
      <c r="HA425" s="240">
        <f t="shared" ca="1" si="799"/>
        <v>7.3801541541507058E-4</v>
      </c>
      <c r="HB425" s="240">
        <f t="shared" ca="1" si="800"/>
        <v>-3.9379915445656336E-5</v>
      </c>
      <c r="HC425" s="240">
        <f t="shared" ca="1" si="801"/>
        <v>-7.3801541541507101E-4</v>
      </c>
      <c r="HD425" s="240">
        <f t="shared" ca="1" si="802"/>
        <v>3.9379915445648381E-5</v>
      </c>
      <c r="HE425" s="240">
        <f t="shared" ca="1" si="803"/>
        <v>7.3801541541507144E-4</v>
      </c>
      <c r="HF425" s="240">
        <f t="shared" ca="1" si="804"/>
        <v>-3.9379915445682377E-5</v>
      </c>
      <c r="HG425" s="240">
        <f t="shared" ca="1" si="805"/>
        <v>-7.380154154150696E-4</v>
      </c>
      <c r="HH425" s="240">
        <f t="shared" ca="1" si="806"/>
        <v>3.9379915445674422E-5</v>
      </c>
      <c r="HI425" s="240">
        <f t="shared" ca="1" si="807"/>
        <v>7.3801541541507003E-4</v>
      </c>
      <c r="HJ425" s="240">
        <f t="shared" ca="1" si="808"/>
        <v>-3.937991544566646E-5</v>
      </c>
      <c r="HK425" s="240">
        <f t="shared" ca="1" si="809"/>
        <v>-7.3801541541507047E-4</v>
      </c>
      <c r="HL425" s="240">
        <f t="shared" ca="1" si="810"/>
        <v>3.9379915445658504E-5</v>
      </c>
      <c r="HM425" s="240">
        <f t="shared" ca="1" si="811"/>
        <v>7.380154154150709E-4</v>
      </c>
      <c r="HN425" s="240">
        <f t="shared" ca="1" si="812"/>
        <v>-3.9379915445650549E-5</v>
      </c>
      <c r="HO425" s="240">
        <f t="shared" ca="1" si="813"/>
        <v>-7.3801541541507133E-4</v>
      </c>
      <c r="HP425" s="240">
        <f t="shared" ca="1" si="814"/>
        <v>3.9379915445642594E-5</v>
      </c>
      <c r="HQ425" s="240">
        <f t="shared" ca="1" si="815"/>
        <v>7.3801541541506949E-4</v>
      </c>
      <c r="HR425" s="240">
        <f t="shared" ca="1" si="816"/>
        <v>-3.937991544567659E-5</v>
      </c>
      <c r="HS425" s="240">
        <f t="shared" ca="1" si="817"/>
        <v>-7.3801541541506992E-4</v>
      </c>
      <c r="HT425" s="240">
        <f t="shared" ca="1" si="818"/>
        <v>3.9379915445668635E-5</v>
      </c>
      <c r="HU425" s="240">
        <f t="shared" ca="1" si="819"/>
        <v>7.3801541541507036E-4</v>
      </c>
      <c r="HV425" s="240">
        <f t="shared" ca="1" si="820"/>
        <v>-3.9379915445660679E-5</v>
      </c>
      <c r="HW425" s="240">
        <f t="shared" ca="1" si="821"/>
        <v>-7.3801541541507079E-4</v>
      </c>
      <c r="HX425" s="240">
        <f t="shared" ca="1" si="822"/>
        <v>3.9379915445652717E-5</v>
      </c>
      <c r="HY425" s="240">
        <f t="shared" ca="1" si="823"/>
        <v>7.3801541541507123E-4</v>
      </c>
      <c r="HZ425" s="240">
        <f t="shared" ca="1" si="824"/>
        <v>-3.9379915445644762E-5</v>
      </c>
      <c r="IA425" s="240">
        <f t="shared" ca="1" si="825"/>
        <v>-7.3801541541507166E-4</v>
      </c>
      <c r="IB425" s="240">
        <f t="shared" ca="1" si="826"/>
        <v>3.9379915445678759E-5</v>
      </c>
      <c r="IC425" s="240">
        <f t="shared" ca="1" si="827"/>
        <v>7.3801541541506982E-4</v>
      </c>
      <c r="ID425" s="240">
        <f t="shared" ca="1" si="828"/>
        <v>-3.9379915445670803E-5</v>
      </c>
      <c r="IE425" s="240">
        <f t="shared" ca="1" si="829"/>
        <v>7.3801541541506982E-4</v>
      </c>
      <c r="IF425" s="240">
        <f t="shared" ca="1" si="830"/>
        <v>3.9379915445662848E-5</v>
      </c>
      <c r="IG425" s="240">
        <f t="shared" ca="1" si="831"/>
        <v>7.3801541541507068E-4</v>
      </c>
      <c r="IH425" s="240">
        <f t="shared" ca="1" si="832"/>
        <v>-3.9379915445654893E-5</v>
      </c>
      <c r="II425" s="240">
        <f t="shared" ca="1" si="833"/>
        <v>-7.3801541541507112E-4</v>
      </c>
      <c r="IJ425" s="240">
        <f t="shared" ca="1" si="834"/>
        <v>3.937991544564693E-5</v>
      </c>
      <c r="IK425" s="240">
        <f t="shared" ca="1" si="835"/>
        <v>7.3801541541507155E-4</v>
      </c>
      <c r="IL425" s="240">
        <f t="shared" ca="1" si="836"/>
        <v>-3.9379915445638975E-5</v>
      </c>
      <c r="IM425" s="240">
        <f t="shared" ca="1" si="837"/>
        <v>-7.3801541541506971E-4</v>
      </c>
      <c r="IN425" s="240">
        <f t="shared" ca="1" si="838"/>
        <v>3.9379915445672972E-5</v>
      </c>
      <c r="IO425" s="240">
        <f t="shared" ca="1" si="839"/>
        <v>7.3801541541507014E-4</v>
      </c>
      <c r="IP425" s="240">
        <f t="shared" ca="1" si="840"/>
        <v>-3.9379915445665016E-5</v>
      </c>
      <c r="IQ425" s="240">
        <f t="shared" ca="1" si="841"/>
        <v>-7.3801541541507058E-4</v>
      </c>
      <c r="IR425" s="240">
        <f t="shared" ca="1" si="842"/>
        <v>3.9379915445657061E-5</v>
      </c>
      <c r="IS425" s="240">
        <f t="shared" ca="1" si="843"/>
        <v>7.3801541541507101E-4</v>
      </c>
      <c r="IT425" s="240">
        <f t="shared" ca="1" si="844"/>
        <v>-3.9379915445649106E-5</v>
      </c>
      <c r="IU425" s="240">
        <f t="shared" ca="1" si="845"/>
        <v>-7.3801541541507144E-4</v>
      </c>
      <c r="IV425" s="240">
        <f t="shared" ca="1" si="846"/>
        <v>3.937991544564115E-5</v>
      </c>
      <c r="IW425" s="240">
        <f t="shared" ca="1" si="847"/>
        <v>7.380154154150696E-4</v>
      </c>
      <c r="IX425" s="240">
        <f t="shared" ca="1" si="848"/>
        <v>-3.937991544567514E-5</v>
      </c>
      <c r="IY425" s="240">
        <f t="shared" ca="1" si="849"/>
        <v>-7.3801541541507003E-4</v>
      </c>
      <c r="IZ425" s="240">
        <f t="shared" ca="1" si="850"/>
        <v>3.9379915445667185E-5</v>
      </c>
      <c r="JA425" s="240">
        <f t="shared" ca="1" si="851"/>
        <v>7.3801541541507047E-4</v>
      </c>
      <c r="JB425" s="240">
        <f t="shared" ca="1" si="852"/>
        <v>-3.9379915445659229E-5</v>
      </c>
    </row>
    <row r="426" spans="2:262">
      <c r="B426" s="248">
        <v>65</v>
      </c>
      <c r="C426" s="247">
        <f t="shared" si="853"/>
        <v>1.2695312500000007E-3</v>
      </c>
      <c r="D426" s="244">
        <f t="shared" ref="D426:D489" ca="1" si="855">Vo_set2+E426</f>
        <v>79.839838505253738</v>
      </c>
      <c r="E426" s="243">
        <f ca="1">BS361</f>
        <v>-0.16016149474626015</v>
      </c>
      <c r="F426" s="242">
        <v>65</v>
      </c>
      <c r="G426" s="240">
        <f t="shared" ref="G426:G489" ca="1" si="856">2*IMREAL(K165)*COS(2*PI()*B165*1/Nt_load2)-2*IMAGINARY(K165)*SIN(2*PI()*B165*1/Nt_load2)</f>
        <v>4.566968942978674E-4</v>
      </c>
      <c r="H426" s="240">
        <f t="shared" ref="H426:H489" ca="1" si="857">2*IMREAL(K165)*COS(2*PI()*B165*2/Nt_load2)-2*IMAGINARY(K165)*SIN(2*PI()*B165*2/Nt_load2)</f>
        <v>-6.0551872290781026E-5</v>
      </c>
      <c r="I426" s="240">
        <f t="shared" ref="I426:I489" ca="1" si="858">2*IMREAL(K165)*COS(2*PI()*B165*3/Nt_load2)-2*IMAGINARY(K165)*SIN(2*PI()*B165*3/Nt_load2)</f>
        <v>-4.5372485962711084E-4</v>
      </c>
      <c r="J426" s="240">
        <f t="shared" ref="J426:J489" ca="1" si="859">2*IMREAL(K165)*COS(2*PI()*B165*4/Nt_load2)-2*IMAGINARY(K165)*SIN(2*PI()*B165*4/Nt_load2)</f>
        <v>8.2821803224051357E-5</v>
      </c>
      <c r="K426" s="240">
        <f t="shared" ref="K426:K489" ca="1" si="860">2*IMREAL(K165)*COS(2*PI()*B165*5/Nt_load2)-2*IMAGINARY(K165)*SIN(2*PI()*B165*5/Nt_load2)</f>
        <v>4.4965976202790864E-4</v>
      </c>
      <c r="L426" s="240">
        <f t="shared" ref="L426:L489" ca="1" si="861">2*IMREAL(K165)*COS(2*PI()*B165*6/Nt_load2)-2*IMAGINARY(K165)*SIN(2*PI()*B165*6/Nt_load2)</f>
        <v>-1.0489220917902174E-4</v>
      </c>
      <c r="M426" s="240">
        <f t="shared" ref="M426:M489" ca="1" si="862">2*IMREAL(K165)*COS(2*PI()*B165*7/Nt_load2)-2*IMAGINARY(K165)*SIN(2*PI()*B165*7/Nt_load2)</f>
        <v>-4.4451139467643777E-4</v>
      </c>
      <c r="N426" s="240">
        <f t="shared" ref="N426:N489" ca="1" si="863">2*IMREAL(K165)*COS(2*PI()*B165*8/Nt_load2)-2*IMAGINARY(K165)*SIN(2*PI()*B165*8/Nt_load2)</f>
        <v>1.2670992061460744E-4</v>
      </c>
      <c r="O426" s="240">
        <f t="shared" ref="O426:O489" ca="1" si="864">2*IMREAL(K165)*COS(2*PI()*B165*9/Nt_load2)-2*IMAGINARY(K165)*SIN(2*PI()*B165*9/Nt_load2)</f>
        <v>4.3829216044059127E-4</v>
      </c>
      <c r="P426" s="240">
        <f t="shared" ref="P426:P489" ca="1" si="865">2*IMREAL(K165)*COS(2*PI()*B165*10/Nt_load2)-2*IMAGINARY(K165)*SIN(2*PI()*B165*10/Nt_load2)</f>
        <v>-1.4822237675295429E-4</v>
      </c>
      <c r="Q426" s="240">
        <f t="shared" ref="Q426:Q489" ca="1" si="866">2*IMREAL(K165)*COS(2*PI()*B165*11/Nt_load2)-2*IMAGINARY(K165)*SIN(2*PI()*B165*11/Nt_load2)</f>
        <v>-4.3101704200038468E-4</v>
      </c>
      <c r="R426" s="240">
        <f t="shared" ref="R426:R489" ca="1" si="867">2*IMREAL(K165)*COS(2*PI()*B165*12/Nt_load2)-2*IMAGINARY(K165)*SIN(2*PI()*B165*12/Nt_load2)</f>
        <v>1.6937775220295643E-4</v>
      </c>
      <c r="S426" s="240">
        <f t="shared" ref="S426:S489" ca="1" si="868">2*IMREAL(K165)*COS(2*PI()*B165*13/Nt_load2)-2*IMAGINARY(K165)*SIN(2*PI()*B165*13/Nt_load2)</f>
        <v>4.2270356575336448E-4</v>
      </c>
      <c r="T426" s="240">
        <f t="shared" ref="T426:T489" ca="1" si="869">2*IMREAL(K165)*COS(2*PI()*B165*14/Nt_load2)-2*IMAGINARY(K165)*SIN(2*PI()*B165*14/Nt_load2)</f>
        <v>-1.9012508181216194E-4</v>
      </c>
      <c r="U426" s="241">
        <f t="shared" ref="U426:U489" ca="1" si="870">2*IMREAL(K165)*COS(2*PI()*B165*15/Nt_load2)-2*IMAGINARY(K165)*SIN(2*PI()*B165*15/Nt_load2)</f>
        <v>-4.1337175959198555E-4</v>
      </c>
      <c r="V426" s="240">
        <f t="shared" ref="V426:V489" ca="1" si="871">2*IMREAL(K165)*COS(2*PI()*B165*16/Nt_load2)-2*IMAGINARY(K165)*SIN(2*PI()*B165*16/Nt_load2)</f>
        <v>2.104143834462931E-4</v>
      </c>
      <c r="W426" s="240">
        <f t="shared" ref="W426:W489" ca="1" si="872">2*IMREAL(K165)*COS(2*PI()*B165*17/Nt_load2)-2*IMAGINARY(K165)*SIN(2*PI()*B165*17/Nt_load2)</f>
        <v>4.0304410465465888E-4</v>
      </c>
      <c r="X426" s="240">
        <f t="shared" ref="X426:X489" ca="1" si="873">2*IMREAL(K165)*COS(2*PI()*B165*18/Nt_load2)-2*IMAGINARY(K165)*SIN(2*PI()*B165*18/Nt_load2)</f>
        <v>-2.3019677840057886E-4</v>
      </c>
      <c r="Y426" s="240">
        <f t="shared" ref="Y426:Y489" ca="1" si="874">2*IMREAL(K165)*COS(2*PI()*B165*19/Nt_load2)-2*IMAGINARY(K165)*SIN(2*PI()*B165*19/Nt_load2)</f>
        <v>-3.917454811667258E-4</v>
      </c>
      <c r="Z426" s="240">
        <f t="shared" ref="Z426:Z489" ca="1" si="875">2*IMREAL(K165)*COS(2*PI()*B165*20/Nt_load2)-2*IMAGINARY(K165)*SIN(2*PI()*B165*20/Nt_load2)</f>
        <v>2.494246091528397E-4</v>
      </c>
      <c r="AA426" s="240">
        <f t="shared" ref="AA426:AA489" ca="1" si="876">2*IMREAL(K165)*COS(2*PI()*B165*21/Nt_load2)-2*IMAGINARY(K165)*SIN(2*PI()*B165*21/Nt_load2)</f>
        <v>3.7950310850180959E-4</v>
      </c>
      <c r="AB426" s="240">
        <f t="shared" ref="AB426:AB489" ca="1" si="877">2*IMREAL(K165)*COS(2*PI()*B165*22/Nt_load2)-2*IMAGINARY(K165)*SIN(2*PI()*B165*22/Nt_load2)</f>
        <v>-2.6805155417463592E-4</v>
      </c>
      <c r="AC426" s="240">
        <f t="shared" ref="AC426:AC489" ca="1" si="878">2*IMREAL(K165)*COS(2*PI()*B165*23/Nt_load2)-2*IMAGINARY(K165)*SIN(2*PI()*B165*23/Nt_load2)</f>
        <v>-3.6634647960796606E-4</v>
      </c>
      <c r="AD426" s="240">
        <f t="shared" ref="AD426:AD489" ca="1" si="879">2*IMREAL(K165)*COS(2*PI()*B165*24/Nt_load2)-2*IMAGINARY(K165)*SIN(2*PI()*B165*24/Nt_load2)</f>
        <v>2.8603273952388357E-4</v>
      </c>
      <c r="AE426" s="240">
        <f t="shared" ref="AE426:AE489" ca="1" si="880">2*IMREAL(K165)*COS(2*PI()*B165*25/Nt_load2)-2*IMAGINARY(K165)*SIN(2*PI()*B165*25/Nt_load2)</f>
        <v>3.5230728995658712E-4</v>
      </c>
      <c r="AF426" s="240">
        <f t="shared" ref="AF426:AF489" ca="1" si="881">2*IMREAL(K165)*COS(2*PI()*B165*26/Nt_load2)-2*IMAGINARY(K165)*SIN(2*PI()*B165*26/Nt_load2)</f>
        <v>-3.0332484695010906E-4</v>
      </c>
      <c r="AG426" s="240">
        <f t="shared" ref="AG426:AG489" ca="1" si="882">2*IMREAL(K165)*COS(2*PI()*B165*27/Nt_load2)-2*IMAGINARY(K165)*SIN(2*PI()*B165*27/Nt_load2)</f>
        <v>-3.3741936118522668E-4</v>
      </c>
      <c r="AH426" s="240">
        <f t="shared" ref="AH426:AH489" ca="1" si="883">2*IMREAL(K165)*COS(2*PI()*B165*28/Nt_load2)-2*IMAGINARY(K165)*SIN(2*PI()*B165*28/Nt_load2)</f>
        <v>3.1988621825191065E-4</v>
      </c>
      <c r="AI426" s="240">
        <f t="shared" ref="AI426:AI489" ca="1" si="884">2*IMREAL(K165)*COS(2*PI()*B165*29/Nt_load2)-2*IMAGINARY(K165)*SIN(2*PI()*B165*29/Nt_load2)</f>
        <v>3.2171855961832545E-4</v>
      </c>
      <c r="AJ426" s="240">
        <f t="shared" ref="AJ426:AJ489" ca="1" si="885">2*IMREAL(K165)*COS(2*PI()*B165*30/Nt_load2)-2*IMAGINARY(K165)*SIN(2*PI()*B165*30/Nt_load2)</f>
        <v>-3.3567695563522219E-4</v>
      </c>
      <c r="AK426" s="240">
        <f t="shared" ref="AK426:AK489" ca="1" si="886">2*IMREAL(K165)*COS(2*PI()*B165*31/Nt_load2)-2*IMAGINARY(K165)*SIN(2*PI()*B165*31/Nt_load2)</f>
        <v>-3.05242709862086E-4</v>
      </c>
      <c r="AL426" s="240">
        <f t="shared" ref="AL426:AL489" ca="1" si="887">2*IMREAL(K165)*COS(2*PI()*B165*32/Nt_load2)-2*IMAGINARY(K165)*SIN(2*PI()*B165*32/Nt_load2)</f>
        <v>3.5065901783057964E-4</v>
      </c>
      <c r="AM426" s="240">
        <f t="shared" ref="AM426:AM489" ca="1" si="888">2*IMREAL(K165)*COS(2*PI()*B165*33/Nt_load2)-2*IMAGINARY(K165)*SIN(2*PI()*B165*33/Nt_load2)</f>
        <v>2.8803150368168751E-4</v>
      </c>
      <c r="AN426" s="240">
        <f t="shared" ref="AN426:AN489" ca="1" si="889">2*IMREAL(K165)*COS(2*PI()*B165*34/Nt_load2)-2*IMAGINARY(K165)*SIN(2*PI()*B165*34/Nt_load2)</f>
        <v>-3.647963117378807E-4</v>
      </c>
      <c r="AO426" s="240">
        <f t="shared" ref="AO426:AO489" ca="1" si="890">2*IMREAL(K165)*COS(2*PI()*B165*35/Nt_load2)-2*IMAGINARY(K165)*SIN(2*PI()*B165*35/Nt_load2)</f>
        <v>-2.7012640438033719E-4</v>
      </c>
      <c r="AP426" s="240">
        <f t="shared" ref="AP426:AP489" ca="1" si="891">2*IMREAL(K165)*COS(2*PI()*B165*36/Nt_load2)-2*IMAGINARY(K165)*SIN(2*PI()*B165*36/Nt_load2)</f>
        <v>3.7805477937782195E-4</v>
      </c>
      <c r="AQ426" s="240">
        <f t="shared" ref="AQ426:AQ489" ca="1" si="892">2*IMREAL(K165)*COS(2*PI()*B165*37/Nt_load2)-2*IMAGINARY(K165)*SIN(2*PI()*B165*37/Nt_load2)</f>
        <v>2.5157054691055607E-4</v>
      </c>
      <c r="AR426" s="240">
        <f t="shared" ref="AR426:AR489" ca="1" si="893">2*IMREAL(K165)*COS(2*PI()*B165*38/Nt_load2)-2*IMAGINARY(K165)*SIN(2*PI()*B165*38/Nt_load2)</f>
        <v>-3.904024799405525E-4</v>
      </c>
      <c r="AS426" s="240">
        <f t="shared" ref="AS426:AS489" ca="1" si="894">2*IMREAL(K165)*COS(2*PI()*B165*39/Nt_load2)-2*IMAGINARY(K165)*SIN(2*PI()*B165*39/Nt_load2)</f>
        <v>-2.3240863395828989E-4</v>
      </c>
      <c r="AT426" s="240">
        <f t="shared" ref="AT426:AT489" ca="1" si="895">2*IMREAL(K165)*COS(2*PI()*B165*40/Nt_load2)-2*IMAGINARY(K165)*SIN(2*PI()*B165*40/Nt_load2)</f>
        <v>4.0180966673388944E-4</v>
      </c>
      <c r="AU426" s="240">
        <f t="shared" ref="AU426:AU489" ca="1" si="896">2*IMREAL(K165)*COS(2*PI()*B165*41/Nt_load2)-2*IMAGINARY(K165)*SIN(2*PI()*B165*41/Nt_load2)</f>
        <v>2.1268682825022604E-4</v>
      </c>
      <c r="AV426" s="240">
        <f t="shared" ref="AV426:AV489" ca="1" si="897">2*IMREAL(K165)*COS(2*PI()*B165*42/Nt_load2)-2*IMAGINARY(K165)*SIN(2*PI()*B165*42/Nt_load2)</f>
        <v>-4.122488588456942E-4</v>
      </c>
      <c r="AW426" s="240">
        <f t="shared" ref="AW426:AW489" ca="1" si="898">2*IMREAL(K165)*COS(2*PI()*B165*43/Nt_load2)-2*IMAGINARY(K165)*SIN(2*PI()*B165*43/Nt_load2)</f>
        <v>-1.9245264134374438E-4</v>
      </c>
      <c r="AX426" s="240">
        <f t="shared" ref="AX426:AX489" ca="1" si="899">2*IMREAL(K165)*COS(2*PI()*B165*44/Nt_load2)-2*IMAGINARY(K165)*SIN(2*PI()*B165*44/Nt_load2)</f>
        <v>4.2169490734780298E-4</v>
      </c>
      <c r="AY426" s="240">
        <f t="shared" ref="AY426:AY489" ca="1" si="900">2*IMREAL(K165)*COS(2*PI()*B165*45/Nt_load2)-2*IMAGINARY(K165)*SIN(2*PI()*B165*45/Nt_load2)</f>
        <v>1.7175481916740522E-4</v>
      </c>
      <c r="AZ426" s="240">
        <f t="shared" ref="AZ426:AZ489" ca="1" si="901">2*IMREAL(K165)*COS(2*PI()*B165*46/Nt_load2)-2*IMAGINARY(K165)*SIN(2*PI()*B165*46/Nt_load2)</f>
        <v>-4.3012505588200183E-4</v>
      </c>
      <c r="BA426" s="240">
        <f t="shared" ref="BA426:BA489" ca="1" si="902">2*IMREAL(K165)*COS(2*PI()*B165*47/Nt_load2)-2*IMAGINARY(K165)*SIN(2*PI()*B165*47/Nt_load2)</f>
        <v>-1.5064322458774033E-4</v>
      </c>
      <c r="BB426" s="240">
        <f t="shared" ref="BB426:BB489" ca="1" si="903">2*IMREAL(K165)*COS(2*PI()*B165*48/Nt_load2)-2*IMAGINARY(K165)*SIN(2*PI()*B165*48/Nt_load2)</f>
        <v>4.3751899548207321E-4</v>
      </c>
      <c r="BC426" s="240">
        <f t="shared" ref="BC426:BC489" ca="1" si="904">2*IMREAL(K165)*COS(2*PI()*B165*49/Nt_load2)-2*IMAGINARY(K165)*SIN(2*PI()*B165*49/Nt_load2)</f>
        <v>1.291687172852616E-4</v>
      </c>
      <c r="BD426" s="240">
        <f t="shared" ref="BD426:BD489" ca="1" si="905">2*IMREAL(K165)*COS(2*PI()*B165*50/Nt_load2)-2*IMAGINARY(K165)*SIN(2*PI()*B165*50/Nt_load2)</f>
        <v>-4.4385891349989069E-4</v>
      </c>
      <c r="BE426" s="240">
        <f t="shared" ref="BE426:BE489" ca="1" si="906">2*IMREAL(K165)*COS(2*PI()*B165*51/Nt_load2)-2*IMAGINARY(K165)*SIN(2*PI()*B165*51/Nt_load2)</f>
        <v>-1.0738303122899302E-4</v>
      </c>
      <c r="BF426" s="240">
        <f t="shared" ref="BF426:BF489" ca="1" si="907">2*IMREAL(K165)*COS(2*PI()*B165*52/Nt_load2)-2*IMAGINARY(K165)*SIN(2*PI()*B165*52/Nt_load2)</f>
        <v>4.4912953651763922E-4</v>
      </c>
      <c r="BG426" s="240">
        <f t="shared" ref="BG426:BG489" ca="1" si="908">2*IMREAL(K165)*COS(2*PI()*B165*53/Nt_load2)-2*IMAGINARY(K165)*SIN(2*PI()*B165*53/Nt_load2)</f>
        <v>8.5338650044857421E-5</v>
      </c>
      <c r="BH426" s="240">
        <f t="shared" ref="BH426:BH489" ca="1" si="909">2*IMREAL(K165)*COS(2*PI()*B165*54/Nt_load2)-2*IMAGINARY(K165)*SIN(2*PI()*B165*54/Nt_load2)</f>
        <v>-4.533181671428141E-4</v>
      </c>
      <c r="BI426" s="240">
        <f t="shared" ref="BI426:BI489" ca="1" si="910">2*IMREAL(K165)*COS(2*PI()*B165*55/Nt_load2)-2*IMAGINARY(K165)*SIN(2*PI()*B165*55/Nt_load2)</f>
        <v>-6.3088680577980843E-5</v>
      </c>
      <c r="BJ426" s="240">
        <f t="shared" ref="BJ426:BJ489" ca="1" si="911">2*IMREAL(K165)*COS(2*PI()*B165*56/Nt_load2)-2*IMAGINARY(K165)*SIN(2*PI()*B165*56/Nt_load2)</f>
        <v>4.5641471459736022E-4</v>
      </c>
      <c r="BK426" s="240">
        <f t="shared" ref="BK426:BK489" ca="1" si="912">2*IMREAL(K165)*COS(2*PI()*B165*57/Nt_load2)-2*IMAGINARY(K165)*SIN(2*PI()*B165*57/Nt_load2)</f>
        <v>4.0686724953669703E-5</v>
      </c>
      <c r="BL426" s="240">
        <f t="shared" ref="BL426:BL489" ca="1" si="913">2*IMREAL(K165)*COS(2*PI()*B165*58/Nt_load2)-2*IMAGINARY(K165)*SIN(2*PI()*B165*58/Nt_load2)</f>
        <v>-4.5841171902723449E-4</v>
      </c>
      <c r="BM426" s="240">
        <f t="shared" ref="BM426:BM489" ca="1" si="914">2*IMREAL(K165)*COS(2*PI()*B165*59/Nt_load2)-2*IMAGINARY(K165)*SIN(2*PI()*B165*59/Nt_load2)</f>
        <v>-1.8186751445215438E-5</v>
      </c>
      <c r="BN426" s="240">
        <f t="shared" ref="BN426:BN489" ca="1" si="915">2*IMREAL(K165)*COS(2*PI()*B165*60/Nt_load2)-2*IMAGINARY(K165)*SIN(2*PI()*B165*60/Nt_load2)</f>
        <v>4.593043694738473E-4</v>
      </c>
      <c r="BO426" s="240">
        <f t="shared" ref="BO426:BO489" ca="1" si="916">2*IMREAL(K165)*COS(2*PI()*B165*61/Nt_load2)-2*IMAGINARY(K165)*SIN(2*PI()*B165*61/Nt_load2)</f>
        <v>-4.3570355404416418E-6</v>
      </c>
      <c r="BP426" s="240">
        <f t="shared" ref="BP426:BP489" ca="1" si="917">2*IMREAL(K165)*COS(2*PI()*B165*62/Nt_load2)-2*IMAGINARY(K165)*SIN(2*PI()*B165*62/Nt_load2)</f>
        <v>-4.5909051546408618E-4</v>
      </c>
      <c r="BQ426" s="240">
        <f t="shared" ref="BQ426:BQ489" ca="1" si="918">2*IMREAL(K165)*COS(2*PI()*B165*63/Nt_load2)-2*IMAGINARY(K165)*SIN(2*PI()*B165*63/Nt_load2)</f>
        <v>2.6890326045857059E-5</v>
      </c>
      <c r="BR426" s="240">
        <f t="shared" ref="BR426:BR489" ca="1" si="919">2*IMREAL(K165)*COS(2*PI()*B165*64/Nt_load2)-2*IMAGINARY(K165)*SIN(2*PI()*B165*64/Nt_load2)</f>
        <v>4.5777067219099241E-4</v>
      </c>
      <c r="BS426" s="240">
        <f t="shared" ref="BS426:BS489" ca="1" si="920">2*IMREAL(K165)*COS(2*PI()*B165*65/Nt_load2)-2*IMAGINARY(K165)*SIN(2*PI()*B165*65/Nt_load2)</f>
        <v>-4.935883540050711E-5</v>
      </c>
      <c r="BT426" s="240">
        <f t="shared" ref="BT426:BT489" ca="1" si="921">2*IMREAL(K165)*COS(2*PI()*B165*66/Nt_load2)-2*IMAGINARY(K165)*SIN(2*PI()*B165*66/Nt_load2)</f>
        <v>-4.5534801927261536E-4</v>
      </c>
      <c r="BU426" s="240">
        <f t="shared" ref="BU426:BU489" ca="1" si="922">2*IMREAL(K165)*COS(2*PI()*B165*67/Nt_load2)-2*IMAGINARY(K165)*SIN(2*PI()*B165*67/Nt_load2)</f>
        <v>7.1708434997360451E-5</v>
      </c>
      <c r="BV426" s="240">
        <f t="shared" ref="BV426:BV489" ca="1" si="923">2*IMREAL(K165)*COS(2*PI()*B165*68/Nt_load2)-2*IMAGINARY(K165)*SIN(2*PI()*B165*68/Nt_load2)</f>
        <v>4.5182839309203363E-4</v>
      </c>
      <c r="BW426" s="240">
        <f t="shared" ref="BW426:BW489" ca="1" si="924">2*IMREAL(K165)*COS(2*PI()*B165*69/Nt_load2)-2*IMAGINARY(K165)*SIN(2*PI()*B165*69/Nt_load2)</f>
        <v>-9.3885282693381589E-5</v>
      </c>
      <c r="BX426" s="240">
        <f t="shared" ref="BX426:BX489" ca="1" si="925">2*IMREAL(K165)*COS(2*PI()*B165*70/Nt_load2)-2*IMAGINARY(K165)*SIN(2*PI()*B165*70/Nt_load2)</f>
        <v>-4.4722027273700119E-4</v>
      </c>
      <c r="BY426" s="240">
        <f t="shared" ref="BY426:BY489" ca="1" si="926">2*IMREAL(K165)*COS(2*PI()*B165*71/Nt_load2)-2*IMAGINARY(K165)*SIN(2*PI()*B165*71/Nt_load2)</f>
        <v>1.1583595252001488E-4</v>
      </c>
      <c r="BZ426" s="240">
        <f t="shared" ref="BZ426:BZ489" ca="1" si="927">2*IMREAL(K165)*COS(2*PI()*B165*72/Nt_load2)-2*IMAGINARY(K165)*SIN(2*PI()*B165*72/Nt_load2)</f>
        <v>4.4153475957307424E-4</v>
      </c>
      <c r="CA426" s="240">
        <f t="shared" ref="CA426:CA489" ca="1" si="928">2*IMREAL(K165)*COS(2*PI()*B165*73/Nt_load2)-2*IMAGINARY(K165)*SIN(2*PI()*B165*73/Nt_load2)</f>
        <v>-1.3750756339100262E-4</v>
      </c>
      <c r="CB426" s="240">
        <f t="shared" ref="CB426:CB489" ca="1" si="929">2*IMREAL(K165)*COS(2*PI()*B165*74/Nt_load2)-2*IMAGINARY(K165)*SIN(2*PI()*B165*74/Nt_load2)</f>
        <v>-4.3478555049946012E-4</v>
      </c>
      <c r="CC426" s="240">
        <f t="shared" ref="CC426:CC489" ca="1" si="930">2*IMREAL(K165)*COS(2*PI()*B165*75/Nt_load2)-2*IMAGINARY(K165)*SIN(2*PI()*B165*75/Nt_load2)</f>
        <v>1.5884790649753512E-4</v>
      </c>
      <c r="CD426" s="240">
        <f t="shared" ref="CD426:CD489" ca="1" si="931">2*IMREAL(K165)*COS(2*PI()*B165*76/Nt_load2)-2*IMAGINARY(K165)*SIN(2*PI()*B165*76/Nt_load2)</f>
        <v>4.2698890495197658E-4</v>
      </c>
      <c r="CE426" s="240">
        <f t="shared" ref="CE426:CE489" ca="1" si="932">2*IMREAL(K165)*COS(2*PI()*B165*77/Nt_load2)-2*IMAGINARY(K165)*SIN(2*PI()*B165*77/Nt_load2)</f>
        <v>-1.7980557108388179E-4</v>
      </c>
      <c r="CF426" s="240">
        <f t="shared" ref="CF426:CF489" ca="1" si="933">2*IMREAL(K165)*COS(2*PI()*B165*78/Nt_load2)-2*IMAGINARY(K165)*SIN(2*PI()*B165*78/Nt_load2)</f>
        <v>-4.1816360573265028E-4</v>
      </c>
      <c r="CG426" s="240">
        <f t="shared" ref="CG426:CG489" ca="1" si="934">2*IMREAL(K165)*COS(2*PI()*B165*79/Nt_load2)-2*IMAGINARY(K165)*SIN(2*PI()*B165*79/Nt_load2)</f>
        <v>2.0033006830038537E-4</v>
      </c>
      <c r="CH426" s="240">
        <f t="shared" ref="CH426:CH489" ca="1" si="935">2*IMREAL(K165)*COS(2*PI()*B165*80/Nt_load2)-2*IMAGINARY(K165)*SIN(2*PI()*B165*80/Nt_load2)</f>
        <v>4.0833091376031062E-4</v>
      </c>
      <c r="CI426" s="240">
        <f t="shared" ref="CI426:CI489" ca="1" si="936">2*IMREAL(K165)*COS(2*PI()*B165*81/Nt_load2)-2*IMAGINARY(K165)*SIN(2*PI()*B165*81/Nt_load2)</f>
        <v>-2.2037195283550583E-4</v>
      </c>
      <c r="CJ426" s="240">
        <f t="shared" ref="CJ426:CJ489" ca="1" si="937">2*IMREAL(K165)*COS(2*PI()*B165*82/Nt_load2)-2*IMAGINARY(K165)*SIN(2*PI()*B165*82/Nt_load2)</f>
        <v>-3.9751451685115542E-4</v>
      </c>
      <c r="CK426" s="240">
        <f t="shared" ref="CK426:CK489" ca="1" si="938">2*IMREAL(K165)*COS(2*PI()*B165*83/Nt_load2)-2*IMAGINARY(K165)*SIN(2*PI()*B165*83/Nt_load2)</f>
        <v>2.398829420339423E-4</v>
      </c>
      <c r="CL426" s="240">
        <f t="shared" ref="CL426:CL489" ca="1" si="939">2*IMREAL(K165)*COS(2*PI()*B165*84/Nt_load2)-2*IMAGINARY(K165)*SIN(2*PI()*B165*84/Nt_load2)</f>
        <v>3.8574047265274949E-4</v>
      </c>
      <c r="CM426" s="240">
        <f t="shared" ref="CM426:CM489" ca="1" si="940">2*IMREAL(K165)*COS(2*PI()*B165*85/Nt_load2)-2*IMAGINARY(K165)*SIN(2*PI()*B165*85/Nt_load2)</f>
        <v>-2.5881603221375492E-4</v>
      </c>
      <c r="CN426" s="240">
        <f t="shared" ref="CN426:CN489" ca="1" si="941">2*IMREAL(K165)*COS(2*PI()*B165*86/Nt_load2)-2*IMAGINARY(K165)*SIN(2*PI()*B165*86/Nt_load2)</f>
        <v>-3.730371458688483E-4</v>
      </c>
      <c r="CO426" s="240">
        <f t="shared" ref="CO426:CO489" ca="1" si="942">2*IMREAL(K165)*COS(2*PI()*B165*87/Nt_load2)-2*IMAGINARY(K165)*SIN(2*PI()*B165*87/Nt_load2)</f>
        <v>2.7712561190236821E-4</v>
      </c>
      <c r="CP426" s="240">
        <f t="shared" ref="CP426:CP489" ca="1" si="943">2*IMREAL(K165)*COS(2*PI()*B165*88/Nt_load2)-2*IMAGINARY(K165)*SIN(2*PI()*B165*88/Nt_load2)</f>
        <v>3.5943513992635427E-4</v>
      </c>
      <c r="CQ426" s="240">
        <f t="shared" ref="CQ426:CQ489" ca="1" si="944">2*IMREAL(K165)*COS(2*PI()*B165*89/Nt_load2)-2*IMAGINARY(K165)*SIN(2*PI()*B165*89/Nt_load2)</f>
        <v>-2.947675717185612E-4</v>
      </c>
      <c r="CR426" s="240">
        <f t="shared" ref="CR426:CR489" ca="1" si="945">2*IMREAL(K165)*COS(2*PI()*B165*90/Nt_load2)-2*IMAGINARY(K165)*SIN(2*PI()*B165*90/Nt_load2)</f>
        <v>-3.4496722324897785E-4</v>
      </c>
      <c r="CS426" s="240">
        <f t="shared" ref="CS426:CS489" ca="1" si="946">2*IMREAL(K165)*COS(2*PI()*B165*91/Nt_load2)-2*IMAGINARY(K165)*SIN(2*PI()*B165*91/Nt_load2)</f>
        <v>3.116994106358944E-4</v>
      </c>
      <c r="CT426" s="240">
        <f t="shared" ref="CT426:CT489" ca="1" si="947">2*IMREAL(K165)*COS(2*PI()*B165*92/Nt_load2)-2*IMAGINARY(K165)*SIN(2*PI()*B165*92/Nt_load2)</f>
        <v>3.2966825031522566E-4</v>
      </c>
      <c r="CU426" s="240">
        <f t="shared" ref="CU426:CU489" ca="1" si="948">2*IMREAL(K165)*COS(2*PI()*B165*93/Nt_load2)-2*IMAGINARY(K165)*SIN(2*PI()*B165*93/Nt_load2)</f>
        <v>-3.2788033837136192E-4</v>
      </c>
      <c r="CV426" s="240">
        <f t="shared" ref="CV426:CV489" ca="1" si="949">2*IMREAL(K165)*COS(2*PI()*B165*94/Nt_load2)-2*IMAGINARY(K165)*SIN(2*PI()*B165*94/Nt_load2)</f>
        <v>-3.1357507769094446E-4</v>
      </c>
      <c r="CW426" s="240">
        <f t="shared" ref="CW426:CW489" ca="1" si="950">2*IMREAL(K165)*COS(2*PI()*B165*95/Nt_load2)-2*IMAGINARY(K165)*SIN(2*PI()*B165*95/Nt_load2)</f>
        <v>3.4327137365276728E-4</v>
      </c>
      <c r="CX426" s="240">
        <f t="shared" ref="CX426:CX489" ca="1" si="951">2*IMREAL(K165)*COS(2*PI()*B165*96/Nt_load2)-2*IMAGINARY(K165)*SIN(2*PI()*B165*96/Nt_load2)</f>
        <v>2.9672647523857303E-4</v>
      </c>
      <c r="CY426" s="240">
        <f t="shared" ref="CY426:CY489" ca="1" si="952">2*IMREAL(K165)*COS(2*PI()*B165*97/Nt_load2)-2*IMAGINARY(K165)*SIN(2*PI()*B165*97/Nt_load2)</f>
        <v>-3.5783543812803031E-4</v>
      </c>
      <c r="CZ426" s="240">
        <f t="shared" ref="CZ426:CZ489" ca="1" si="953">2*IMREAL(K165)*COS(2*PI()*B165*98/Nt_load2)-2*IMAGINARY(K165)*SIN(2*PI()*B165*98/Nt_load2)</f>
        <v>-2.7916303271718234E-4</v>
      </c>
      <c r="DA426" s="240">
        <f t="shared" ref="DA426:DA489" ca="1" si="954">2*IMREAL(K165)*COS(2*PI()*B165*99/Nt_load2)-2*IMAGINARY(K165)*SIN(2*PI()*B165*99/Nt_load2)</f>
        <v>3.7153744569015174E-4</v>
      </c>
      <c r="DB426" s="240">
        <f t="shared" ref="DB426:DB489" ca="1" si="955">2*IMREAL(K165)*COS(2*PI()*B165*100/Nt_load2)-2*IMAGINARY(K165)*SIN(2*PI()*B165*100/Nt_load2)</f>
        <v>2.6092706199818246E-4</v>
      </c>
      <c r="DC426" s="240">
        <f t="shared" ref="DC426:DC489" ca="1" si="956">2*IMREAL(K165)*COS(2*PI()*B165*101/Nt_load2)-2*IMAGINARY(K165)*SIN(2*PI()*B165*101/Nt_load2)</f>
        <v>-3.8434438700276892E-4</v>
      </c>
      <c r="DD426" s="240">
        <f t="shared" ref="DD426:DD489" ca="1" si="957">2*IMREAL(K165)*COS(2*PI()*B165*102/Nt_load2)-2*IMAGINARY(K165)*SIN(2*PI()*B165*102/Nt_load2)</f>
        <v>-2.4206249513230644E-4</v>
      </c>
      <c r="DE426" s="240">
        <f t="shared" ref="DE426:DE489" ca="1" si="958">2*IMREAL(K165)*COS(2*PI()*B165*103/Nt_load2)-2*IMAGINARY(K165)*SIN(2*PI()*B165*103/Nt_load2)</f>
        <v>3.9622540902250439E-4</v>
      </c>
      <c r="DF426" s="240">
        <f t="shared" ref="DF426:DF489" ca="1" si="959">2*IMREAL(K165)*COS(2*PI()*B165*104/Nt_load2)-2*IMAGINARY(K165)*SIN(2*PI()*B165*104/Nt_load2)</f>
        <v>2.2261477851349718E-4</v>
      </c>
      <c r="DG426" s="240">
        <f t="shared" ref="DG426:DG489" ca="1" si="960">2*IMREAL(K165)*COS(2*PI()*B165*105/Nt_load2)-2*IMAGINARY(K165)*SIN(2*PI()*B165*105/Nt_load2)</f>
        <v>-4.0715188932665796E-4</v>
      </c>
      <c r="DH426" s="240">
        <f t="shared" ref="DH426:DH489" ca="1" si="961">2*IMREAL(K165)*COS(2*PI()*B165*106/Nt_load2)-2*IMAGINARY(K165)*SIN(2*PI()*B165*106/Nt_load2)</f>
        <v>-2.0263076339449733E-4</v>
      </c>
      <c r="DI426" s="240">
        <f t="shared" ref="DI426:DI489" ca="1" si="962">2*IMREAL(K165)*COS(2*PI()*B165*107/Nt_load2)-2*IMAGINARY(K165)*SIN(2*PI()*B165*107/Nt_load2)</f>
        <v>4.1709750506713564E-4</v>
      </c>
      <c r="DJ426" s="240">
        <f t="shared" ref="DJ426:DJ489" ca="1" si="963">2*IMREAL(K165)*COS(2*PI()*B165*108/Nt_load2)-2*IMAGINARY(K165)*SIN(2*PI()*B165*108/Nt_load2)</f>
        <v>1.8215859301812151E-4</v>
      </c>
      <c r="DK426" s="240">
        <f t="shared" ref="DK426:DK489" ca="1" si="964">2*IMREAL(K165)*COS(2*PI()*B165*109/Nt_load2)-2*IMAGINARY(K165)*SIN(2*PI()*B165*109/Nt_load2)</f>
        <v>-4.2603829638447409E-4</v>
      </c>
      <c r="DL426" s="240">
        <f t="shared" ref="DL426:DL489" ca="1" si="965">2*IMREAL(K165)*COS(2*PI()*B165*110/Nt_load2)-2*IMAGINARY(K165)*SIN(2*PI()*B165*110/Nt_load2)</f>
        <v>-1.6124758663595677E-4</v>
      </c>
      <c r="DM426" s="240">
        <f t="shared" ref="DM426:DM489" ca="1" si="966">2*IMREAL(K165)*COS(2*PI()*B165*111/Nt_load2)-2*IMAGINARY(K165)*SIN(2*PI()*B165*111/Nt_load2)</f>
        <v>4.3395272412927508E-4</v>
      </c>
      <c r="DN426" s="240">
        <f t="shared" ref="DN426:DN489" ca="1" si="967">2*IMREAL(K165)*COS(2*PI()*B165*112/Nt_load2)-2*IMAGINARY(K165)*SIN(2*PI()*B165*112/Nt_load2)</f>
        <v>1.3994812069396563E-4</v>
      </c>
      <c r="DO426" s="240">
        <f t="shared" ref="DO426:DO489" ca="1" si="968">2*IMREAL(K165)*COS(2*PI()*B165*113/Nt_load2)-2*IMAGINARY(K165)*SIN(2*PI()*B165*113/Nt_load2)</f>
        <v>-4.4082172175187944E-4</v>
      </c>
      <c r="DP426" s="240">
        <f t="shared" ref="DP426:DP489" ca="1" si="969">2*IMREAL(K165)*COS(2*PI()*B165*114/Nt_load2)-2*IMAGINARY(K165)*SIN(2*PI()*B165*114/Nt_load2)</f>
        <v>-1.1831150747120254E-4</v>
      </c>
      <c r="DQ426" s="240">
        <f t="shared" ref="DQ426:DQ489" ca="1" si="970">2*IMREAL(K165)*COS(2*PI()*B165*115/Nt_load2)-2*IMAGINARY(K165)*SIN(2*PI()*B165*115/Nt_load2)</f>
        <v>4.4662874123536114E-4</v>
      </c>
      <c r="DR426" s="240">
        <f t="shared" ref="DR426:DR489" ca="1" si="971">2*IMREAL(K165)*COS(2*PI()*B165*116/Nt_load2)-2*IMAGINARY(K165)*SIN(2*PI()*B165*116/Nt_load2)</f>
        <v>9.6389871464089641E-5</v>
      </c>
      <c r="DS426" s="240">
        <f t="shared" ref="DS426:DS489" ca="1" si="972">2*IMREAL(K165)*COS(2*PI()*B165*117/Nt_load2)-2*IMAGINARY(K165)*SIN(2*PI()*B165*117/Nt_load2)</f>
        <v>-4.5135979296114962E-4</v>
      </c>
      <c r="DT426" s="240">
        <f t="shared" ref="DT426:DT489" ca="1" si="973">2*IMREAL(K165)*COS(2*PI()*B165*118/Nt_load2)-2*IMAGINARY(K165)*SIN(2*PI()*B165*118/Nt_load2)</f>
        <v>-7.4236023813864223E-5</v>
      </c>
      <c r="DU426" s="240">
        <f t="shared" ref="DU426:DU489" ca="1" si="974">2*IMREAL(K165)*COS(2*PI()*B165*119/Nt_load2)-2*IMAGINARY(K165)*SIN(2*PI()*B165*119/Nt_load2)</f>
        <v>4.5500347941124811E-4</v>
      </c>
      <c r="DV426" s="240">
        <f t="shared" ref="DV426:DV489" ca="1" si="975">2*IMREAL(K165)*COS(2*PI()*B165*120/Nt_load2)-2*IMAGINARY(K165)*SIN(2*PI()*B165*120/Nt_load2)</f>
        <v>5.1903335079963506E-5</v>
      </c>
      <c r="DW426" s="240">
        <f t="shared" ref="DW426:DW489" ca="1" si="976">2*IMREAL(K165)*COS(2*PI()*B165*121/Nt_load2)-2*IMAGINARY(K165)*SIN(2*PI()*B165*121/Nt_load2)</f>
        <v>-4.5755102262584488E-4</v>
      </c>
      <c r="DX426" s="240">
        <f t="shared" ref="DX426:DX489" ca="1" si="977">2*IMREAL(K165)*COS(2*PI()*B165*122/Nt_load2)-2*IMAGINARY(K165)*SIN(2*PI()*B165*122/Nt_load2)</f>
        <v>-2.9445606665659976E-5</v>
      </c>
      <c r="DY426" s="240">
        <f t="shared" ref="DY426:DY489" ca="1" si="978">2*IMREAL(K165)*COS(2*PI()*B165*123/Nt_load2)-2*IMAGINARY(K165)*SIN(2*PI()*B165*123/Nt_load2)</f>
        <v>4.5899628535019988E-4</v>
      </c>
      <c r="DZ426" s="240">
        <f t="shared" ref="DZ426:DZ489" ca="1" si="979">2*IMREAL(K165)*COS(2*PI()*B165*124/Nt_load2)-2*IMAGINARY(K165)*SIN(2*PI()*B165*124/Nt_load2)</f>
        <v>6.9169412057552739E-6</v>
      </c>
      <c r="EA426" s="240">
        <f t="shared" ref="EA426:EA489" ca="1" si="980">2*IMREAL(K165)*COS(2*PI()*B165*125/Nt_load2)-2*IMAGINARY(K165)*SIN(2*PI()*B165*125/Nt_load2)</f>
        <v>-4.5933578581982014E-4</v>
      </c>
      <c r="EB426" s="240">
        <f t="shared" ref="EB426:EB489" ca="1" si="981">2*IMREAL(K165)*COS(2*PI()*B165*126/Nt_load2)-2*IMAGINARY(K165)*SIN(2*PI()*B165*126/Nt_load2)</f>
        <v>1.562838777135354E-5</v>
      </c>
      <c r="EC426" s="240">
        <f t="shared" ref="EC426:EC489" ca="1" si="982">2*IMREAL(K165)*COS(2*PI()*B165*127/Nt_load2)-2*IMAGINARY(K165)*SIN(2*PI()*B165*127/Nt_load2)</f>
        <v>4.5856870614833758E-4</v>
      </c>
      <c r="ED426" s="240">
        <f t="shared" ref="ED426:ED489" ca="1" si="983">2*IMREAL(K165)*COS(2*PI()*B165*128/Nt_load2)-2*IMAGINARY(K165)*SIN(2*PI()*B165*128/Nt_load2)</f>
        <v>-3.8136066593436076E-5</v>
      </c>
      <c r="EE426" s="240">
        <f t="shared" ref="EE426:EE489" ca="1" si="984">2*IMREAL(K165)*COS(2*PI()*B165*129/Nt_load2)-2*IMAGINARY(K165)*SIN(2*PI()*B165*129/Nt_load2)</f>
        <v>-4.5669689429786773E-4</v>
      </c>
      <c r="EF426" s="240">
        <f t="shared" ref="EF426:EF489" ca="1" si="985">2*IMREAL(K165)*COS(2*PI()*B165*130/Nt_load2)-2*IMAGINARY(K165)*SIN(2*PI()*B165*130/Nt_load2)</f>
        <v>6.055187229077013E-5</v>
      </c>
      <c r="EG426" s="240">
        <f t="shared" ref="EG426:EG489" ca="1" si="986">2*IMREAL(K165)*COS(2*PI()*B165*131/Nt_load2)-2*IMAGINARY(K165)*SIN(2*PI()*B165*131/Nt_load2)</f>
        <v>4.5372485962711176E-4</v>
      </c>
      <c r="EH426" s="240">
        <f t="shared" ref="EH426:EH489" ca="1" si="987">2*IMREAL(K165)*COS(2*PI()*B165*132/Nt_load2)-2*IMAGINARY(K165)*SIN(2*PI()*B165*132/Nt_load2)</f>
        <v>-8.2821803224038116E-5</v>
      </c>
      <c r="EI426" s="240">
        <f t="shared" ref="EI426:EI489" ca="1" si="988">2*IMREAL(K165)*COS(2*PI()*B165*133/Nt_load2)-2*IMAGINARY(K165)*SIN(2*PI()*B165*133/Nt_load2)</f>
        <v>-4.4965976202791038E-4</v>
      </c>
      <c r="EJ426" s="240">
        <f t="shared" ref="EJ426:EJ489" ca="1" si="989">2*IMREAL(K165)*COS(2*PI()*B165*134/Nt_load2)-2*IMAGINARY(K165)*SIN(2*PI()*B165*134/Nt_load2)</f>
        <v>1.0489220917901898E-4</v>
      </c>
      <c r="EK426" s="240">
        <f t="shared" ref="EK426:EK489" ca="1" si="990">2*IMREAL(K165)*COS(2*PI()*B165*135/Nt_load2)-2*IMAGINARY(K165)*SIN(2*PI()*B165*135/Nt_load2)</f>
        <v>4.4451139467644037E-4</v>
      </c>
      <c r="EL426" s="240">
        <f t="shared" ref="EL426:EL489" ca="1" si="991">2*IMREAL(K165)*COS(2*PI()*B165*136/Nt_load2)-2*IMAGINARY(K165)*SIN(2*PI()*B165*136/Nt_load2)</f>
        <v>-1.2670992061460237E-4</v>
      </c>
      <c r="EM426" s="240">
        <f t="shared" ref="EM426:EM489" ca="1" si="992">2*IMREAL(K165)*COS(2*PI()*B165*137/Nt_load2)-2*IMAGINARY(K165)*SIN(2*PI()*B165*137/Nt_load2)</f>
        <v>-4.3829216044059528E-4</v>
      </c>
      <c r="EN426" s="240">
        <f t="shared" ref="EN426:EN489" ca="1" si="993">2*IMREAL(K165)*COS(2*PI()*B165*138/Nt_load2)-2*IMAGINARY(K165)*SIN(2*PI()*B165*138/Nt_load2)</f>
        <v>1.4822237675294697E-4</v>
      </c>
      <c r="EO426" s="240">
        <f t="shared" ref="EO426:EO489" ca="1" si="994">2*IMREAL(K165)*COS(2*PI()*B165*139/Nt_load2)-2*IMAGINARY(K165)*SIN(2*PI()*B165*139/Nt_load2)</f>
        <v>4.3101704200038538E-4</v>
      </c>
      <c r="EP426" s="240">
        <f t="shared" ref="EP426:EP489" ca="1" si="995">2*IMREAL(K165)*COS(2*PI()*B165*140/Nt_load2)-2*IMAGINARY(K165)*SIN(2*PI()*B165*140/Nt_load2)</f>
        <v>-1.6937775220294694E-4</v>
      </c>
      <c r="EQ426" s="240">
        <f t="shared" ref="EQ426:EQ489" ca="1" si="996">2*IMREAL(K165)*COS(2*PI()*B165*141/Nt_load2)-2*IMAGINARY(K165)*SIN(2*PI()*B165*141/Nt_load2)</f>
        <v>-4.2270356575336654E-4</v>
      </c>
      <c r="ER426" s="240">
        <f t="shared" ref="ER426:ER489" ca="1" si="997">2*IMREAL(K165)*COS(2*PI()*B165*142/Nt_load2)-2*IMAGINARY(K165)*SIN(2*PI()*B165*142/Nt_load2)</f>
        <v>1.9012508181215118E-4</v>
      </c>
      <c r="ES426" s="240">
        <f t="shared" ref="ES426:ES489" ca="1" si="998">2*IMREAL(K165)*COS(2*PI()*B165*143/Nt_load2)-2*IMAGINARY(K165)*SIN(2*PI()*B165*143/Nt_load2)</f>
        <v>4.1337175959198853E-4</v>
      </c>
      <c r="ET426" s="240">
        <f t="shared" ref="ET426:ET489" ca="1" si="999">2*IMREAL(K165)*COS(2*PI()*B165*144/Nt_load2)-2*IMAGINARY(K165)*SIN(2*PI()*B165*144/Nt_load2)</f>
        <v>-2.1041438344629134E-4</v>
      </c>
      <c r="EU426" s="240">
        <f t="shared" ref="EU426:EU489" ca="1" si="1000">2*IMREAL(K165)*COS(2*PI()*B165*145/Nt_load2)-2*IMAGINARY(K165)*SIN(2*PI()*B165*145/Nt_load2)</f>
        <v>-4.0304410465466376E-4</v>
      </c>
      <c r="EV426" s="240">
        <f t="shared" ref="EV426:EV489" ca="1" si="1001">2*IMREAL(K165)*COS(2*PI()*B165*146/Nt_load2)-2*IMAGINARY(K165)*SIN(2*PI()*B165*146/Nt_load2)</f>
        <v>2.3019677840057425E-4</v>
      </c>
      <c r="EW426" s="240">
        <f t="shared" ref="EW426:EW489" ca="1" si="1002">2*IMREAL(K165)*COS(2*PI()*B165*147/Nt_load2)-2*IMAGINARY(K165)*SIN(2*PI()*B165*147/Nt_load2)</f>
        <v>3.9174548116673198E-4</v>
      </c>
      <c r="EX426" s="240">
        <f t="shared" ref="EX426:EX489" ca="1" si="1003">2*IMREAL(K165)*COS(2*PI()*B165*148/Nt_load2)-2*IMAGINARY(K165)*SIN(2*PI()*B165*148/Nt_load2)</f>
        <v>-2.494246091528339E-4</v>
      </c>
      <c r="EY426" s="240">
        <f t="shared" ref="EY426:EY489" ca="1" si="1004">2*IMREAL(K165)*COS(2*PI()*B165*149/Nt_load2)-2*IMAGINARY(K165)*SIN(2*PI()*B165*149/Nt_load2)</f>
        <v>-3.795031085018181E-4</v>
      </c>
      <c r="EZ426" s="240">
        <f t="shared" ref="EZ426:EZ489" ca="1" si="1005">2*IMREAL(K165)*COS(2*PI()*B165*150/Nt_load2)-2*IMAGINARY(K165)*SIN(2*PI()*B165*150/Nt_load2)</f>
        <v>2.6805155417462898E-4</v>
      </c>
      <c r="FA426" s="240">
        <f t="shared" ref="FA426:FA489" ca="1" si="1006">2*IMREAL(K165)*COS(2*PI()*B165*151/Nt_load2)-2*IMAGINARY(K165)*SIN(2*PI()*B165*151/Nt_load2)</f>
        <v>3.6634647960796926E-4</v>
      </c>
      <c r="FB426" s="240">
        <f t="shared" ref="FB426:FB489" ca="1" si="1007">2*IMREAL(K165)*COS(2*PI()*B165*152/Nt_load2)-2*IMAGINARY(K165)*SIN(2*PI()*B165*152/Nt_load2)</f>
        <v>-2.8603273952387435E-4</v>
      </c>
      <c r="FC426" s="240">
        <f t="shared" ref="FC426:FC489" ca="1" si="1008">2*IMREAL(K165)*COS(2*PI()*B165*153/Nt_load2)-2*IMAGINARY(K165)*SIN(2*PI()*B165*153/Nt_load2)</f>
        <v>-3.5230728995659048E-4</v>
      </c>
      <c r="FD426" s="240">
        <f t="shared" ref="FD426:FD489" ca="1" si="1009">2*IMREAL(K165)*COS(2*PI()*B165*154/Nt_load2)-2*IMAGINARY(K165)*SIN(2*PI()*B165*154/Nt_load2)</f>
        <v>3.0332484695009778E-4</v>
      </c>
      <c r="FE426" s="240">
        <f t="shared" ref="FE426:FE489" ca="1" si="1010">2*IMREAL(K165)*COS(2*PI()*B165*155/Nt_load2)-2*IMAGINARY(K165)*SIN(2*PI()*B165*155/Nt_load2)</f>
        <v>3.3741936118523243E-4</v>
      </c>
      <c r="FF426" s="240">
        <f t="shared" ref="FF426:FF489" ca="1" si="1011">2*IMREAL(K165)*COS(2*PI()*B165*156/Nt_load2)-2*IMAGINARY(K165)*SIN(2*PI()*B165*156/Nt_load2)</f>
        <v>-3.1988621825190919E-4</v>
      </c>
      <c r="FG426" s="240">
        <f t="shared" ref="FG426:FG489" ca="1" si="1012">2*IMREAL(K165)*COS(2*PI()*B165*157/Nt_load2)-2*IMAGINARY(K165)*SIN(2*PI()*B165*157/Nt_load2)</f>
        <v>-3.217185596183339E-4</v>
      </c>
      <c r="FH426" s="240">
        <f t="shared" ref="FH426:FH489" ca="1" si="1013">2*IMREAL(K165)*COS(2*PI()*B165*158/Nt_load2)-2*IMAGINARY(K165)*SIN(2*PI()*B165*158/Nt_load2)</f>
        <v>3.3567695563521861E-4</v>
      </c>
      <c r="FI426" s="240">
        <f t="shared" ref="FI426:FI489" ca="1" si="1014">2*IMREAL(K165)*COS(2*PI()*B165*159/Nt_load2)-2*IMAGINARY(K165)*SIN(2*PI()*B165*159/Nt_load2)</f>
        <v>3.0524270986209722E-4</v>
      </c>
      <c r="FJ426" s="240">
        <f t="shared" ref="FJ426:FJ489" ca="1" si="1015">2*IMREAL(K165)*COS(2*PI()*B165*160/Nt_load2)-2*IMAGINARY(K165)*SIN(2*PI()*B165*160/Nt_load2)</f>
        <v>-3.5065901783057406E-4</v>
      </c>
      <c r="FK426" s="240">
        <f t="shared" ref="FK426:FK489" ca="1" si="1016">2*IMREAL(K165)*COS(2*PI()*B165*161/Nt_load2)-2*IMAGINARY(K165)*SIN(2*PI()*B165*161/Nt_load2)</f>
        <v>-2.8803150368169928E-4</v>
      </c>
      <c r="FL426" s="240">
        <f t="shared" ref="FL426:FL489" ca="1" si="1017">2*IMREAL(K165)*COS(2*PI()*B165*162/Nt_load2)-2*IMAGINARY(K165)*SIN(2*PI()*B165*162/Nt_load2)</f>
        <v>3.6479631173787349E-4</v>
      </c>
      <c r="FM426" s="240">
        <f t="shared" ref="FM426:FM489" ca="1" si="1018">2*IMREAL(K165)*COS(2*PI()*B165*163/Nt_load2)-2*IMAGINARY(K165)*SIN(2*PI()*B165*163/Nt_load2)</f>
        <v>2.7012640438034148E-4</v>
      </c>
      <c r="FN426" s="240">
        <f t="shared" ref="FN426:FN489" ca="1" si="1019">2*IMREAL(K165)*COS(2*PI()*B165*164/Nt_load2)-2*IMAGINARY(K165)*SIN(2*PI()*B165*164/Nt_load2)</f>
        <v>-3.7805477937782081E-4</v>
      </c>
      <c r="FO426" s="240">
        <f t="shared" ref="FO426:FO489" ca="1" si="1020">2*IMREAL(K165)*COS(2*PI()*B165*165/Nt_load2)-2*IMAGINARY(K165)*SIN(2*PI()*B165*165/Nt_load2)</f>
        <v>-2.5157054691057413E-4</v>
      </c>
      <c r="FP426" s="240">
        <f t="shared" ref="FP426:FP489" ca="1" si="1021">2*IMREAL(K165)*COS(2*PI()*B165*166/Nt_load2)-2*IMAGINARY(K165)*SIN(2*PI()*B165*166/Nt_load2)</f>
        <v>3.9040247994054459E-4</v>
      </c>
      <c r="FQ426" s="240">
        <f t="shared" ref="FQ426:FQ489" ca="1" si="1022">2*IMREAL(K165)*COS(2*PI()*B165*167/Nt_load2)-2*IMAGINARY(K165)*SIN(2*PI()*B165*167/Nt_load2)</f>
        <v>2.3240863395830006E-4</v>
      </c>
      <c r="FR426" s="240">
        <f t="shared" ref="FR426:FR489" ca="1" si="1023">2*IMREAL(K165)*COS(2*PI()*B165*168/Nt_load2)-2*IMAGINARY(K165)*SIN(2*PI()*B165*168/Nt_load2)</f>
        <v>-4.0180966673388689E-4</v>
      </c>
      <c r="FS426" s="240">
        <f t="shared" ref="FS426:FS489" ca="1" si="1024">2*IMREAL(K165)*COS(2*PI()*B165*169/Nt_load2)-2*IMAGINARY(K165)*SIN(2*PI()*B165*169/Nt_load2)</f>
        <v>-2.1268682825022786E-4</v>
      </c>
      <c r="FT426" s="240">
        <f t="shared" ref="FT426:FT489" ca="1" si="1025">2*IMREAL(K165)*COS(2*PI()*B165*170/Nt_load2)-2*IMAGINARY(K165)*SIN(2*PI()*B165*170/Nt_load2)</f>
        <v>4.1224885884568472E-4</v>
      </c>
      <c r="FU426" s="240">
        <f t="shared" ref="FU426:FU489" ca="1" si="1026">2*IMREAL(K165)*COS(2*PI()*B165*171/Nt_load2)-2*IMAGINARY(K165)*SIN(2*PI()*B165*171/Nt_load2)</f>
        <v>1.9245264134375807E-4</v>
      </c>
      <c r="FV426" s="240">
        <f t="shared" ref="FV426:FV489" ca="1" si="1027">2*IMREAL(K165)*COS(2*PI()*B165*172/Nt_load2)-2*IMAGINARY(K165)*SIN(2*PI()*B165*172/Nt_load2)</f>
        <v>-4.2169490734779956E-4</v>
      </c>
      <c r="FW426" s="240">
        <f t="shared" ref="FW426:FW489" ca="1" si="1028">2*IMREAL(K165)*COS(2*PI()*B165*173/Nt_load2)-2*IMAGINARY(K165)*SIN(2*PI()*B165*173/Nt_load2)</f>
        <v>-1.7175481916740707E-4</v>
      </c>
      <c r="FX426" s="240">
        <f t="shared" ref="FX426:FX489" ca="1" si="1029">2*IMREAL(K165)*COS(2*PI()*B165*174/Nt_load2)-2*IMAGINARY(K165)*SIN(2*PI()*B165*174/Nt_load2)</f>
        <v>4.3012505588200113E-4</v>
      </c>
      <c r="FY426" s="240">
        <f t="shared" ref="FY426:FY489" ca="1" si="1030">2*IMREAL(K165)*COS(2*PI()*B165*175/Nt_load2)-2*IMAGINARY(K165)*SIN(2*PI()*B165*175/Nt_load2)</f>
        <v>1.5064322458776074E-4</v>
      </c>
      <c r="FZ426" s="240">
        <f t="shared" ref="FZ426:FZ489" ca="1" si="1031">2*IMREAL(K165)*COS(2*PI()*B165*176/Nt_load2)-2*IMAGINARY(K165)*SIN(2*PI()*B165*176/Nt_load2)</f>
        <v>-4.3751899548206865E-4</v>
      </c>
      <c r="GA426" s="240">
        <f t="shared" ref="GA426:GA489" ca="1" si="1032">2*IMREAL(K165)*COS(2*PI()*B165*177/Nt_load2)-2*IMAGINARY(K165)*SIN(2*PI()*B165*177/Nt_load2)</f>
        <v>-1.2916871728526982E-4</v>
      </c>
      <c r="GB426" s="240">
        <f t="shared" ref="GB426:GB489" ca="1" si="1033">2*IMREAL(K165)*COS(2*PI()*B165*178/Nt_load2)-2*IMAGINARY(K165)*SIN(2*PI()*B165*178/Nt_load2)</f>
        <v>4.4385891349989014E-4</v>
      </c>
      <c r="GC426" s="240">
        <f t="shared" ref="GC426:GC489" ca="1" si="1034">2*IMREAL(K165)*COS(2*PI()*B165*179/Nt_load2)-2*IMAGINARY(K165)*SIN(2*PI()*B165*179/Nt_load2)</f>
        <v>1.0738303122899497E-4</v>
      </c>
      <c r="GD426" s="240">
        <f t="shared" ref="GD426:GD489" ca="1" si="1035">2*IMREAL(K165)*COS(2*PI()*B165*180/Nt_load2)-2*IMAGINARY(K165)*SIN(2*PI()*B165*180/Nt_load2)</f>
        <v>-4.4912953651763467E-4</v>
      </c>
      <c r="GE426" s="240">
        <f t="shared" ref="GE426:GE489" ca="1" si="1036">2*IMREAL(K165)*COS(2*PI()*B165*181/Nt_load2)-2*IMAGINARY(K165)*SIN(2*PI()*B165*181/Nt_load2)</f>
        <v>-8.5338650044872221E-5</v>
      </c>
      <c r="GF426" s="240">
        <f t="shared" ref="GF426:GF489" ca="1" si="1037">2*IMREAL(K165)*COS(2*PI()*B165*182/Nt_load2)-2*IMAGINARY(K165)*SIN(2*PI()*B165*182/Nt_load2)</f>
        <v>4.5331816714281269E-4</v>
      </c>
      <c r="GG426" s="240">
        <f t="shared" ref="GG426:GG489" ca="1" si="1038">2*IMREAL(K165)*COS(2*PI()*B165*183/Nt_load2)-2*IMAGINARY(K165)*SIN(2*PI()*B165*183/Nt_load2)</f>
        <v>6.3088680577982848E-5</v>
      </c>
      <c r="GH426" s="240">
        <f t="shared" ref="GH426:GH489" ca="1" si="1039">2*IMREAL(K165)*COS(2*PI()*B165*184/Nt_load2)-2*IMAGINARY(K165)*SIN(2*PI()*B165*184/Nt_load2)</f>
        <v>-4.5641471459736076E-4</v>
      </c>
      <c r="GI426" s="240">
        <f t="shared" ref="GI426:GI489" ca="1" si="1040">2*IMREAL(K165)*COS(2*PI()*B165*185/Nt_load2)-2*IMAGINARY(K165)*SIN(2*PI()*B165*185/Nt_load2)</f>
        <v>-4.0686724953691218E-5</v>
      </c>
      <c r="GJ426" s="240">
        <f t="shared" ref="GJ426:GJ489" ca="1" si="1041">2*IMREAL(K165)*COS(2*PI()*B165*186/Nt_load2)-2*IMAGINARY(K165)*SIN(2*PI()*B165*186/Nt_load2)</f>
        <v>4.5841171902723352E-4</v>
      </c>
      <c r="GK426" s="240">
        <f t="shared" ref="GK426:GK489" ca="1" si="1042">2*IMREAL(K165)*COS(2*PI()*B165*187/Nt_load2)-2*IMAGINARY(K165)*SIN(2*PI()*B165*187/Nt_load2)</f>
        <v>1.8186751445223983E-5</v>
      </c>
      <c r="GL426" s="240">
        <f t="shared" ref="GL426:GL489" ca="1" si="1043">2*IMREAL(K165)*COS(2*PI()*B165*188/Nt_load2)-2*IMAGINARY(K165)*SIN(2*PI()*B165*188/Nt_load2)</f>
        <v>-4.5930436947384725E-4</v>
      </c>
      <c r="GM426" s="240">
        <f t="shared" ref="GM426:GM489" ca="1" si="1044">2*IMREAL(K165)*COS(2*PI()*B165*189/Nt_load2)-2*IMAGINARY(K165)*SIN(2*PI()*B165*189/Nt_load2)</f>
        <v>4.3570355404461413E-6</v>
      </c>
      <c r="GN426" s="240">
        <f t="shared" ref="GN426:GN489" ca="1" si="1045">2*IMREAL(K165)*COS(2*PI()*B165*190/Nt_load2)-2*IMAGINARY(K165)*SIN(2*PI()*B165*190/Nt_load2)</f>
        <v>4.5909051546408694E-4</v>
      </c>
      <c r="GO426" s="240">
        <f t="shared" ref="GO426:GO489" ca="1" si="1046">2*IMREAL(K165)*COS(2*PI()*B165*191/Nt_load2)-2*IMAGINARY(K165)*SIN(2*PI()*B165*191/Nt_load2)</f>
        <v>-2.6890326045841999E-5</v>
      </c>
      <c r="GP426" s="240">
        <f t="shared" ref="GP426:GP489" ca="1" si="1047">2*IMREAL(K165)*COS(2*PI()*B165*192/Nt_load2)-2*IMAGINARY(K165)*SIN(2*PI()*B165*192/Nt_load2)</f>
        <v>-4.5777067219099311E-4</v>
      </c>
      <c r="GQ426" s="240">
        <f t="shared" ref="GQ426:GQ489" ca="1" si="1048">2*IMREAL(K165)*COS(2*PI()*B165*193/Nt_load2)-2*IMAGINARY(K165)*SIN(2*PI()*B165*193/Nt_load2)</f>
        <v>4.9358835400505097E-5</v>
      </c>
      <c r="GR426" s="240">
        <f t="shared" ref="GR426:GR489" ca="1" si="1049">2*IMREAL(K165)*COS(2*PI()*B165*194/Nt_load2)-2*IMAGINARY(K165)*SIN(2*PI()*B165*194/Nt_load2)</f>
        <v>4.5534801927261476E-4</v>
      </c>
      <c r="GS426" s="240">
        <f t="shared" ref="GS426:GS489" ca="1" si="1050">2*IMREAL(K165)*COS(2*PI()*B165*195/Nt_load2)-2*IMAGINARY(K165)*SIN(2*PI()*B165*195/Nt_load2)</f>
        <v>-7.1708434997339092E-5</v>
      </c>
      <c r="GT426" s="240">
        <f t="shared" ref="GT426:GT489" ca="1" si="1051">2*IMREAL(K165)*COS(2*PI()*B165*196/Nt_load2)-2*IMAGINARY(K165)*SIN(2*PI()*B165*196/Nt_load2)</f>
        <v>-4.5182839309203634E-4</v>
      </c>
      <c r="GU426" s="240">
        <f t="shared" ref="GU426:GU489" ca="1" si="1052">2*IMREAL(K165)*COS(2*PI()*B165*197/Nt_load2)-2*IMAGINARY(K165)*SIN(2*PI()*B165*197/Nt_load2)</f>
        <v>9.3885282693373227E-5</v>
      </c>
      <c r="GV426" s="240">
        <f t="shared" ref="GV426:GV489" ca="1" si="1053">2*IMREAL(K165)*COS(2*PI()*B165*198/Nt_load2)-2*IMAGINARY(K165)*SIN(2*PI()*B165*198/Nt_load2)</f>
        <v>4.4722027273700162E-4</v>
      </c>
      <c r="GW426" s="240">
        <f t="shared" ref="GW426:GW489" ca="1" si="1054">2*IMREAL(K165)*COS(2*PI()*B165*199/Nt_load2)-2*IMAGINARY(K165)*SIN(2*PI()*B165*199/Nt_load2)</f>
        <v>-1.1583595252001924E-4</v>
      </c>
      <c r="GX426" s="240">
        <f t="shared" ref="GX426:GX489" ca="1" si="1055">2*IMREAL(K165)*COS(2*PI()*B165*200/Nt_load2)-2*IMAGINARY(K165)*SIN(2*PI()*B165*200/Nt_load2)</f>
        <v>-4.4153475957308015E-4</v>
      </c>
      <c r="GY426" s="240">
        <f t="shared" ref="GY426:GY489" ca="1" si="1056">2*IMREAL(K165)*COS(2*PI()*B165*201/Nt_load2)-2*IMAGINARY(K165)*SIN(2*PI()*B165*201/Nt_load2)</f>
        <v>1.3750756339098822E-4</v>
      </c>
      <c r="GZ426" s="240">
        <f t="shared" ref="GZ426:GZ489" ca="1" si="1057">2*IMREAL(K165)*COS(2*PI()*B165*202/Nt_load2)-2*IMAGINARY(K165)*SIN(2*PI()*B165*202/Nt_load2)</f>
        <v>4.3478555049946283E-4</v>
      </c>
      <c r="HA426" s="240">
        <f t="shared" ref="HA426:HA489" ca="1" si="1058">2*IMREAL(K165)*COS(2*PI()*B165*203/Nt_load2)-2*IMAGINARY(K165)*SIN(2*PI()*B165*203/Nt_load2)</f>
        <v>-1.5884790649753323E-4</v>
      </c>
      <c r="HB426" s="240">
        <f t="shared" ref="HB426:HB489" ca="1" si="1059">2*IMREAL(K165)*COS(2*PI()*B165*204/Nt_load2)-2*IMAGINARY(K165)*SIN(2*PI()*B165*204/Nt_load2)</f>
        <v>-4.269889049519749E-4</v>
      </c>
      <c r="HC426" s="240">
        <f t="shared" ref="HC426:HC489" ca="1" si="1060">2*IMREAL(K165)*COS(2*PI()*B165*205/Nt_load2)-2*IMAGINARY(K165)*SIN(2*PI()*B165*205/Nt_load2)</f>
        <v>1.7980557108386792E-4</v>
      </c>
      <c r="HD426" s="240">
        <f t="shared" ref="HD426:HD489" ca="1" si="1061">2*IMREAL(K165)*COS(2*PI()*B165*206/Nt_load2)-2*IMAGINARY(K165)*SIN(2*PI()*B165*206/Nt_load2)</f>
        <v>4.1816360573265651E-4</v>
      </c>
      <c r="HE426" s="240">
        <f t="shared" ref="HE426:HE489" ca="1" si="1062">2*IMREAL(K165)*COS(2*PI()*B165*207/Nt_load2)-2*IMAGINARY(K165)*SIN(2*PI()*B165*207/Nt_load2)</f>
        <v>-2.0033006830037767E-4</v>
      </c>
      <c r="HF426" s="240">
        <f t="shared" ref="HF426:HF489" ca="1" si="1063">2*IMREAL(K165)*COS(2*PI()*B165*208/Nt_load2)-2*IMAGINARY(K165)*SIN(2*PI()*B165*208/Nt_load2)</f>
        <v>-4.0833091376031155E-4</v>
      </c>
      <c r="HG426" s="240">
        <f t="shared" ref="HG426:HG489" ca="1" si="1064">2*IMREAL(K165)*COS(2*PI()*B165*209/Nt_load2)-2*IMAGINARY(K165)*SIN(2*PI()*B165*209/Nt_load2)</f>
        <v>2.2037195283550979E-4</v>
      </c>
      <c r="HH426" s="240">
        <f t="shared" ref="HH426:HH489" ca="1" si="1065">2*IMREAL(K165)*COS(2*PI()*B165*210/Nt_load2)-2*IMAGINARY(K165)*SIN(2*PI()*B165*210/Nt_load2)</f>
        <v>3.9751451685116621E-4</v>
      </c>
      <c r="HI426" s="240">
        <f t="shared" ref="HI426:HI489" ca="1" si="1066">2*IMREAL(K165)*COS(2*PI()*B165*211/Nt_load2)-2*IMAGINARY(K165)*SIN(2*PI()*B165*211/Nt_load2)</f>
        <v>-2.3988294203393501E-4</v>
      </c>
      <c r="HJ426" s="240">
        <f t="shared" ref="HJ426:HJ489" ca="1" si="1067">2*IMREAL(K165)*COS(2*PI()*B165*212/Nt_load2)-2*IMAGINARY(K165)*SIN(2*PI()*B165*212/Nt_load2)</f>
        <v>-3.8574047265275415E-4</v>
      </c>
      <c r="HK426" s="240">
        <f t="shared" ref="HK426:HK489" ca="1" si="1068">2*IMREAL(K165)*COS(2*PI()*B165*213/Nt_load2)-2*IMAGINARY(K165)*SIN(2*PI()*B165*213/Nt_load2)</f>
        <v>2.5881603221375866E-4</v>
      </c>
      <c r="HL426" s="240">
        <f t="shared" ref="HL426:HL489" ca="1" si="1069">2*IMREAL(K165)*COS(2*PI()*B165*214/Nt_load2)-2*IMAGINARY(K165)*SIN(2*PI()*B165*214/Nt_load2)</f>
        <v>3.7303714586884565E-4</v>
      </c>
      <c r="HM426" s="240">
        <f t="shared" ref="HM426:HM489" ca="1" si="1070">2*IMREAL(K165)*COS(2*PI()*B165*215/Nt_load2)-2*IMAGINARY(K165)*SIN(2*PI()*B165*215/Nt_load2)</f>
        <v>-2.7712561190235097E-4</v>
      </c>
      <c r="HN426" s="240">
        <f t="shared" ref="HN426:HN489" ca="1" si="1071">2*IMREAL(K165)*COS(2*PI()*B165*216/Nt_load2)-2*IMAGINARY(K165)*SIN(2*PI()*B165*216/Nt_load2)</f>
        <v>-3.5943513992635963E-4</v>
      </c>
      <c r="HO426" s="240">
        <f t="shared" ref="HO426:HO489" ca="1" si="1072">2*IMREAL(K165)*COS(2*PI()*B165*217/Nt_load2)-2*IMAGINARY(K165)*SIN(2*PI()*B165*217/Nt_load2)</f>
        <v>2.9476757171855469E-4</v>
      </c>
      <c r="HP426" s="240">
        <f t="shared" ref="HP426:HP489" ca="1" si="1073">2*IMREAL(K165)*COS(2*PI()*B165*218/Nt_load2)-2*IMAGINARY(K165)*SIN(2*PI()*B165*218/Nt_load2)</f>
        <v>3.4496722324897492E-4</v>
      </c>
      <c r="HQ426" s="240">
        <f t="shared" ref="HQ426:HQ489" ca="1" si="1074">2*IMREAL(K165)*COS(2*PI()*B165*219/Nt_load2)-2*IMAGINARY(K165)*SIN(2*PI()*B165*219/Nt_load2)</f>
        <v>-3.1169941063589776E-4</v>
      </c>
      <c r="HR426" s="240">
        <f t="shared" ref="HR426:HR489" ca="1" si="1075">2*IMREAL(K165)*COS(2*PI()*B165*220/Nt_load2)-2*IMAGINARY(K165)*SIN(2*PI()*B165*220/Nt_load2)</f>
        <v>-3.2966825031524068E-4</v>
      </c>
      <c r="HS426" s="240">
        <f t="shared" ref="HS426:HS489" ca="1" si="1076">2*IMREAL(K165)*COS(2*PI()*B165*221/Nt_load2)-2*IMAGINARY(K165)*SIN(2*PI()*B165*221/Nt_load2)</f>
        <v>3.2788033837135596E-4</v>
      </c>
      <c r="HT426" s="240">
        <f t="shared" ref="HT426:HT489" ca="1" si="1077">2*IMREAL(K165)*COS(2*PI()*B165*222/Nt_load2)-2*IMAGINARY(K165)*SIN(2*PI()*B165*222/Nt_load2)</f>
        <v>3.1357507769095075E-4</v>
      </c>
      <c r="HU426" s="240">
        <f t="shared" ref="HU426:HU489" ca="1" si="1078">2*IMREAL(K165)*COS(2*PI()*B165*223/Nt_load2)-2*IMAGINARY(K165)*SIN(2*PI()*B165*223/Nt_load2)</f>
        <v>-3.4327137365277026E-4</v>
      </c>
      <c r="HV426" s="240">
        <f t="shared" ref="HV426:HV489" ca="1" si="1079">2*IMREAL(K165)*COS(2*PI()*B165*224/Nt_load2)-2*IMAGINARY(K165)*SIN(2*PI()*B165*224/Nt_load2)</f>
        <v>-2.9672647523858956E-4</v>
      </c>
      <c r="HW426" s="240">
        <f t="shared" ref="HW426:HW489" ca="1" si="1080">2*IMREAL(K165)*COS(2*PI()*B165*225/Nt_load2)-2*IMAGINARY(K165)*SIN(2*PI()*B165*225/Nt_load2)</f>
        <v>3.5783543812801675E-4</v>
      </c>
      <c r="HX426" s="240">
        <f t="shared" ref="HX426:HX489" ca="1" si="1081">2*IMREAL(K165)*COS(2*PI()*B165*226/Nt_load2)-2*IMAGINARY(K165)*SIN(2*PI()*B165*226/Nt_load2)</f>
        <v>2.7916303271718922E-4</v>
      </c>
      <c r="HY426" s="240">
        <f t="shared" ref="HY426:HY489" ca="1" si="1082">2*IMREAL(K165)*COS(2*PI()*B165*227/Nt_load2)-2*IMAGINARY(K165)*SIN(2*PI()*B165*227/Nt_load2)</f>
        <v>-3.715374456901467E-4</v>
      </c>
      <c r="HZ426" s="240">
        <f t="shared" ref="HZ426:HZ489" ca="1" si="1083">2*IMREAL(K165)*COS(2*PI()*B165*228/Nt_load2)-2*IMAGINARY(K165)*SIN(2*PI()*B165*228/Nt_load2)</f>
        <v>-2.6092706199817866E-4</v>
      </c>
      <c r="IA426" s="240">
        <f t="shared" ref="IA426:IA489" ca="1" si="1084">2*IMREAL(K165)*COS(2*PI()*B165*229/Nt_load2)-2*IMAGINARY(K165)*SIN(2*PI()*B165*229/Nt_load2)</f>
        <v>3.843443870027571E-4</v>
      </c>
      <c r="IB426" s="240">
        <f t="shared" ref="IB426:IB489" ca="1" si="1085">2*IMREAL(K165)*COS(2*PI()*B165*230/Nt_load2)-2*IMAGINARY(K165)*SIN(2*PI()*B165*230/Nt_load2)</f>
        <v>2.4206249513232487E-4</v>
      </c>
      <c r="IC426" s="240">
        <f t="shared" ref="IC426:IC489" ca="1" si="1086">2*IMREAL(K165)*COS(2*PI()*B165*231/Nt_load2)-2*IMAGINARY(K165)*SIN(2*PI()*B165*231/Nt_load2)</f>
        <v>-3.9622540902250011E-4</v>
      </c>
      <c r="ID426" s="240">
        <f t="shared" ref="ID426:ID489" ca="1" si="1087">2*IMREAL(K165)*COS(2*PI()*B165*232/Nt_load2)-2*IMAGINARY(K165)*SIN(2*PI()*B165*232/Nt_load2)</f>
        <v>-2.2261477851350469E-4</v>
      </c>
      <c r="IE426" s="240">
        <f t="shared" ref="IE426:IE489" ca="1" si="1088">2*IMREAL(K165)*COS(2*PI()*B165*233/Nt_load2)-2*IMAGINARY(K165)*SIN(2*PI()*B165*223/Nt_load2)</f>
        <v>-2.9524873380787554E-4</v>
      </c>
      <c r="IF426" s="240">
        <f t="shared" ref="IF426:IF489" ca="1" si="1089">2*IMREAL(K165)*COS(2*PI()*B165*234/Nt_load2)-2*IMAGINARY(K165)*SIN(2*PI()*B165*234/Nt_load2)</f>
        <v>2.0263076339451666E-4</v>
      </c>
      <c r="IG426" s="240">
        <f t="shared" ref="IG426:IG489" ca="1" si="1090">2*IMREAL(K165)*COS(2*PI()*B165*235/Nt_load2)-2*IMAGINARY(K165)*SIN(2*PI()*B165*235/Nt_load2)</f>
        <v>-4.1709750506712653E-4</v>
      </c>
      <c r="IH426" s="240">
        <f t="shared" ref="IH426:IH489" ca="1" si="1091">2*IMREAL(K165)*COS(2*PI()*B165*236/Nt_load2)-2*IMAGINARY(K165)*SIN(2*PI()*B165*236/Nt_load2)</f>
        <v>-1.8215859301812934E-4</v>
      </c>
      <c r="II426" s="240">
        <f t="shared" ref="II426:II489" ca="1" si="1092">2*IMREAL(K165)*COS(2*PI()*B165*237/Nt_load2)-2*IMAGINARY(K165)*SIN(2*PI()*B165*237/Nt_load2)</f>
        <v>4.260382963844709E-4</v>
      </c>
      <c r="IJ426" s="240">
        <f t="shared" ref="IJ426:IJ489" ca="1" si="1093">2*IMREAL(K165)*COS(2*PI()*B165*238/Nt_load2)-2*IMAGINARY(K165)*SIN(2*PI()*B165*238/Nt_load2)</f>
        <v>1.6124758663595257E-4</v>
      </c>
      <c r="IK426" s="240">
        <f t="shared" ref="IK426:IK489" ca="1" si="1094">2*IMREAL(K165)*COS(2*PI()*B165*239/Nt_load2)-2*IMAGINARY(K165)*SIN(2*PI()*B165*239/Nt_load2)</f>
        <v>-4.3395272412926803E-4</v>
      </c>
      <c r="IL426" s="240">
        <f t="shared" ref="IL426:IL489" ca="1" si="1095">2*IMREAL(K165)*COS(2*PI()*B165*240/Nt_load2)-2*IMAGINARY(K165)*SIN(2*PI()*B165*240/Nt_load2)</f>
        <v>-1.3994812069397376E-4</v>
      </c>
      <c r="IM426" s="240">
        <f t="shared" ref="IM426:IM489" ca="1" si="1096">2*IMREAL(K165)*COS(2*PI()*B165*241/Nt_load2)-2*IMAGINARY(K165)*SIN(2*PI()*B165*241/Nt_load2)</f>
        <v>4.40821721751877E-4</v>
      </c>
      <c r="IN426" s="240">
        <f t="shared" ref="IN426:IN489" ca="1" si="1097">2*IMREAL(K165)*COS(2*PI()*B165*242/Nt_load2)-2*IMAGINARY(K165)*SIN(2*PI()*B165*242/Nt_load2)</f>
        <v>1.1831150747121076E-4</v>
      </c>
      <c r="IO426" s="240">
        <f t="shared" ref="IO426:IO489" ca="1" si="1098">2*IMREAL(K165)*COS(2*PI()*B165*243/Nt_load2)-2*IMAGINARY(K165)*SIN(2*PI()*B165*243/Nt_load2)</f>
        <v>-4.4662874123536217E-4</v>
      </c>
      <c r="IP426" s="240">
        <f t="shared" ref="IP426:IP489" ca="1" si="1099">2*IMREAL(K165)*COS(2*PI()*B165*244/Nt_load2)-2*IMAGINARY(K165)*SIN(2*PI()*B165*244/Nt_load2)</f>
        <v>-9.6389871464110755E-5</v>
      </c>
      <c r="IQ426" s="240">
        <f t="shared" ref="IQ426:IQ489" ca="1" si="1100">2*IMREAL(K165)*COS(2*PI()*B165*245/Nt_load2)-2*IMAGINARY(K165)*SIN(2*PI()*B165*245/Nt_load2)</f>
        <v>4.5135979296114811E-4</v>
      </c>
      <c r="IR426" s="240">
        <f t="shared" ref="IR426:IR489" ca="1" si="1101">2*IMREAL(K165)*COS(2*PI()*B165*246/Nt_load2)-2*IMAGINARY(K165)*SIN(2*PI()*B165*246/Nt_load2)</f>
        <v>7.4236023813872666E-5</v>
      </c>
      <c r="IS426" s="240">
        <f t="shared" ref="IS426:IS489" ca="1" si="1102">2*IMREAL(K165)*COS(2*PI()*B165*247/Nt_load2)-2*IMAGINARY(K165)*SIN(2*PI()*B165*247/Nt_load2)</f>
        <v>-4.5500347941124697E-4</v>
      </c>
      <c r="IT426" s="240">
        <f t="shared" ref="IT426:IT489" ca="1" si="1103">2*IMREAL(K165)*COS(2*PI()*B165*248/Nt_load2)-2*IMAGINARY(K165)*SIN(2*PI()*B165*248/Nt_load2)</f>
        <v>-5.1903335079959027E-5</v>
      </c>
      <c r="IU426" s="240">
        <f t="shared" ref="IU426:IU489" ca="1" si="1104">2*IMREAL(K165)*COS(2*PI()*B165*249/Nt_load2)-2*IMAGINARY(K165)*SIN(2*PI()*B165*249/Nt_load2)</f>
        <v>4.5755102262584293E-4</v>
      </c>
      <c r="IV426" s="240">
        <f t="shared" ref="IV426:IV489" ca="1" si="1105">2*IMREAL(K165)*COS(2*PI()*B165*250/Nt_load2)-2*IMAGINARY(K165)*SIN(2*PI()*B165*250/Nt_load2)</f>
        <v>2.9445606665668493E-5</v>
      </c>
      <c r="IW426" s="240">
        <f t="shared" ref="IW426:IW489" ca="1" si="1106">2*IMREAL(K165)*COS(2*PI()*B165*251/Nt_load2)-2*IMAGINARY(K165)*SIN(2*PI()*B165*251/Nt_load2)</f>
        <v>-4.589962853501995E-4</v>
      </c>
      <c r="IX426" s="240">
        <f t="shared" ref="IX426:IX489" ca="1" si="1107">2*IMREAL(K165)*COS(2*PI()*B165*252/Nt_load2)-2*IMAGINARY(K165)*SIN(2*PI()*B165*252/Nt_load2)</f>
        <v>-6.9169412057638324E-6</v>
      </c>
      <c r="IY426" s="240">
        <f t="shared" ref="IY426:IY489" ca="1" si="1108">2*IMREAL(K165)*COS(2*PI()*B165*253/Nt_load2)-2*IMAGINARY(K165)*SIN(2*PI()*B165*253/Nt_load2)</f>
        <v>4.5933578581982008E-4</v>
      </c>
      <c r="IZ426" s="240">
        <f t="shared" ref="IZ426:IZ489" ca="1" si="1109">2*IMREAL(K165)*COS(2*PI()*B165*254/Nt_load2)-2*IMAGINARY(K165)*SIN(2*PI()*B165*254/Nt_load2)</f>
        <v>-1.5628387771331945E-5</v>
      </c>
      <c r="JA426" s="240">
        <f t="shared" ref="JA426:JA489" ca="1" si="1110">2*IMREAL(K165)*COS(2*PI()*B165*255/Nt_load2)-2*IMAGINARY(K165)*SIN(2*PI()*B165*255/Nt_load2)</f>
        <v>-4.5856870614833812E-4</v>
      </c>
      <c r="JB426" s="240">
        <f t="shared" ref="JB426:JB489" ca="1" si="1111">2*IMREAL(K165)*COS(2*PI()*B165*256/Nt_load2)-2*IMAGINARY(K165)*SIN(2*PI()*B165*256/Nt_load2)</f>
        <v>3.8136066593427552E-5</v>
      </c>
    </row>
    <row r="427" spans="2:262">
      <c r="B427" s="248">
        <v>66</v>
      </c>
      <c r="C427" s="247">
        <f t="shared" ref="C427:C490" si="1112">C426+Div_Nt_load2</f>
        <v>1.2890625000000007E-3</v>
      </c>
      <c r="D427" s="244">
        <f t="shared" ca="1" si="855"/>
        <v>79.64303570060747</v>
      </c>
      <c r="E427" s="243">
        <f ca="1">BT361</f>
        <v>-0.35696429939252816</v>
      </c>
      <c r="F427" s="242">
        <v>66</v>
      </c>
      <c r="G427" s="240">
        <f t="shared" ca="1" si="856"/>
        <v>-6.5360919149424731E-4</v>
      </c>
      <c r="H427" s="240">
        <f t="shared" ca="1" si="857"/>
        <v>9.7441861938386419E-5</v>
      </c>
      <c r="I427" s="240">
        <f t="shared" ca="1" si="858"/>
        <v>6.4404670039934725E-4</v>
      </c>
      <c r="J427" s="240">
        <f t="shared" ca="1" si="859"/>
        <v>-1.6064560943207309E-4</v>
      </c>
      <c r="K427" s="240">
        <f t="shared" ca="1" si="860"/>
        <v>-6.2828168750786212E-4</v>
      </c>
      <c r="L427" s="240">
        <f t="shared" ca="1" si="861"/>
        <v>2.2230225188910616E-4</v>
      </c>
      <c r="M427" s="240">
        <f t="shared" ca="1" si="862"/>
        <v>6.0646597851196952E-4</v>
      </c>
      <c r="N427" s="240">
        <f t="shared" ca="1" si="863"/>
        <v>-2.8181800213767435E-4</v>
      </c>
      <c r="O427" s="240">
        <f t="shared" ca="1" si="864"/>
        <v>-5.7880967061497979E-4</v>
      </c>
      <c r="P427" s="240">
        <f t="shared" ca="1" si="865"/>
        <v>3.3861969096826689E-4</v>
      </c>
      <c r="Q427" s="240">
        <f t="shared" ca="1" si="866"/>
        <v>5.4557910918041561E-4</v>
      </c>
      <c r="R427" s="240">
        <f t="shared" ca="1" si="867"/>
        <v>-3.9216028706648155E-4</v>
      </c>
      <c r="S427" s="240">
        <f t="shared" ca="1" si="868"/>
        <v>-5.07094322680566E-4</v>
      </c>
      <c r="T427" s="240">
        <f t="shared" ca="1" si="869"/>
        <v>4.4192416522362656E-4</v>
      </c>
      <c r="U427" s="241">
        <f t="shared" ca="1" si="870"/>
        <v>4.6372594064734827E-4</v>
      </c>
      <c r="V427" s="240">
        <f t="shared" ca="1" si="871"/>
        <v>-4.8743207208934571E-4</v>
      </c>
      <c r="W427" s="240">
        <f t="shared" ca="1" si="872"/>
        <v>-4.1589162430731135E-4</v>
      </c>
      <c r="X427" s="240">
        <f t="shared" ca="1" si="873"/>
        <v>5.2824574164336965E-4</v>
      </c>
      <c r="Y427" s="240">
        <f t="shared" ca="1" si="874"/>
        <v>3.6405204427570714E-4</v>
      </c>
      <c r="Z427" s="240">
        <f t="shared" ca="1" si="875"/>
        <v>-5.6397211593687299E-4</v>
      </c>
      <c r="AA427" s="240">
        <f t="shared" ca="1" si="876"/>
        <v>-3.0870644404663481E-4</v>
      </c>
      <c r="AB427" s="240">
        <f t="shared" ca="1" si="877"/>
        <v>5.942671304553839E-4</v>
      </c>
      <c r="AC427" s="240">
        <f t="shared" ca="1" si="878"/>
        <v>2.5038783200528701E-4</v>
      </c>
      <c r="AD427" s="240">
        <f t="shared" ca="1" si="879"/>
        <v>-6.1883902764815128E-4</v>
      </c>
      <c r="AE427" s="240">
        <f t="shared" ca="1" si="880"/>
        <v>-1.8965784826581634E-4</v>
      </c>
      <c r="AF427" s="240">
        <f t="shared" ca="1" si="881"/>
        <v>6.37451166712843E-4</v>
      </c>
      <c r="AG427" s="240">
        <f t="shared" ca="1" si="882"/>
        <v>1.2710135577001974E-4</v>
      </c>
      <c r="AH427" s="240">
        <f t="shared" ca="1" si="883"/>
        <v>-6.499243025758361E-4</v>
      </c>
      <c r="AI427" s="240">
        <f t="shared" ca="1" si="884"/>
        <v>-6.332080773748921E-5</v>
      </c>
      <c r="AJ427" s="240">
        <f t="shared" ca="1" si="885"/>
        <v>6.5613831212026053E-4</v>
      </c>
      <c r="AK427" s="240">
        <f t="shared" ca="1" si="886"/>
        <v>-1.0695542882278647E-6</v>
      </c>
      <c r="AL427" s="240">
        <f t="shared" ca="1" si="887"/>
        <v>-6.5603335103727996E-4</v>
      </c>
      <c r="AM427" s="240">
        <f t="shared" ca="1" si="888"/>
        <v>6.5449615921471462E-5</v>
      </c>
      <c r="AN427" s="240">
        <f t="shared" ca="1" si="889"/>
        <v>6.4961043015950124E-4</v>
      </c>
      <c r="AO427" s="240">
        <f t="shared" ca="1" si="890"/>
        <v>-1.2919936197499184E-4</v>
      </c>
      <c r="AP427" s="240">
        <f t="shared" ca="1" si="891"/>
        <v>-6.3693140572610319E-4</v>
      </c>
      <c r="AQ427" s="240">
        <f t="shared" ca="1" si="892"/>
        <v>1.9170484754513751E-4</v>
      </c>
      <c r="AR427" s="240">
        <f t="shared" ca="1" si="893"/>
        <v>6.1811838367343901E-4</v>
      </c>
      <c r="AS427" s="240">
        <f t="shared" ca="1" si="894"/>
        <v>-2.5236411063689389E-4</v>
      </c>
      <c r="AT427" s="240">
        <f t="shared" ca="1" si="895"/>
        <v>-5.9335254368811786E-4</v>
      </c>
      <c r="AU427" s="240">
        <f t="shared" ca="1" si="896"/>
        <v>3.1059296938696517E-4</v>
      </c>
      <c r="AV427" s="240">
        <f t="shared" ca="1" si="897"/>
        <v>5.6287239434758742E-4</v>
      </c>
      <c r="AW427" s="240">
        <f t="shared" ca="1" si="898"/>
        <v>-3.6583064805444776E-4</v>
      </c>
      <c r="AX427" s="240">
        <f t="shared" ca="1" si="899"/>
        <v>-5.2697147615213974E-4</v>
      </c>
      <c r="AY427" s="240">
        <f t="shared" ca="1" si="900"/>
        <v>4.1754517759779141E-4</v>
      </c>
      <c r="AZ427" s="240">
        <f t="shared" ca="1" si="901"/>
        <v>4.8599553456943524E-4</v>
      </c>
      <c r="BA427" s="240">
        <f t="shared" ca="1" si="902"/>
        <v>-4.6523851882745602E-4</v>
      </c>
      <c r="BB427" s="240">
        <f t="shared" ca="1" si="903"/>
        <v>-4.4033919031664351E-4</v>
      </c>
      <c r="BC427" s="240">
        <f t="shared" ca="1" si="904"/>
        <v>5.0845135879556795E-4</v>
      </c>
      <c r="BD427" s="240">
        <f t="shared" ca="1" si="905"/>
        <v>3.9044213894721562E-4</v>
      </c>
      <c r="BE427" s="240">
        <f t="shared" ca="1" si="906"/>
        <v>-5.4676753423069265E-4</v>
      </c>
      <c r="BF427" s="240">
        <f t="shared" ca="1" si="907"/>
        <v>-3.3678491634234182E-4</v>
      </c>
      <c r="BG427" s="240">
        <f t="shared" ca="1" si="908"/>
        <v>5.7981803941763795E-4</v>
      </c>
      <c r="BH427" s="240">
        <f t="shared" ca="1" si="909"/>
        <v>2.7988427088772874E-4</v>
      </c>
      <c r="BI427" s="240">
        <f t="shared" ca="1" si="910"/>
        <v>-6.0728457992420971E-4</v>
      </c>
      <c r="BJ427" s="240">
        <f t="shared" ca="1" si="911"/>
        <v>-2.2028818690416106E-4</v>
      </c>
      <c r="BK427" s="240">
        <f t="shared" ca="1" si="912"/>
        <v>6.2890263795059109E-4</v>
      </c>
      <c r="BL427" s="240">
        <f t="shared" ca="1" si="913"/>
        <v>1.5857060725893397E-4</v>
      </c>
      <c r="BM427" s="240">
        <f t="shared" ca="1" si="914"/>
        <v>-6.4446401978035571E-4</v>
      </c>
      <c r="BN427" s="240">
        <f t="shared" ca="1" si="915"/>
        <v>-9.5325905982291954E-5</v>
      </c>
      <c r="BO427" s="240">
        <f t="shared" ca="1" si="916"/>
        <v>6.5381886079976591E-4</v>
      </c>
      <c r="BP427" s="240">
        <f t="shared" ca="1" si="917"/>
        <v>3.1163164120599496E-5</v>
      </c>
      <c r="BQ427" s="240">
        <f t="shared" ca="1" si="918"/>
        <v>-6.5687706877592879E-4</v>
      </c>
      <c r="BR427" s="240">
        <f t="shared" ca="1" si="919"/>
        <v>3.3299696047092679E-5</v>
      </c>
      <c r="BS427" s="240">
        <f t="shared" ca="1" si="920"/>
        <v>6.5360919149424731E-4</v>
      </c>
      <c r="BT427" s="240">
        <f t="shared" ca="1" si="921"/>
        <v>-9.7441861938385823E-5</v>
      </c>
      <c r="BU427" s="240">
        <f t="shared" ca="1" si="922"/>
        <v>-6.4404670039934747E-4</v>
      </c>
      <c r="BV427" s="240">
        <f t="shared" ca="1" si="923"/>
        <v>1.6064560943207219E-4</v>
      </c>
      <c r="BW427" s="240">
        <f t="shared" ca="1" si="924"/>
        <v>6.2828168750786255E-4</v>
      </c>
      <c r="BX427" s="240">
        <f t="shared" ca="1" si="925"/>
        <v>-2.2230225188910472E-4</v>
      </c>
      <c r="BY427" s="240">
        <f t="shared" ca="1" si="926"/>
        <v>-6.0646597851197017E-4</v>
      </c>
      <c r="BZ427" s="240">
        <f t="shared" ca="1" si="927"/>
        <v>2.8181800213767294E-4</v>
      </c>
      <c r="CA427" s="240">
        <f t="shared" ca="1" si="928"/>
        <v>5.7880967061498044E-4</v>
      </c>
      <c r="CB427" s="240">
        <f t="shared" ca="1" si="929"/>
        <v>-3.3861969096826461E-4</v>
      </c>
      <c r="CC427" s="240">
        <f t="shared" ca="1" si="930"/>
        <v>-5.4557910918041712E-4</v>
      </c>
      <c r="CD427" s="240">
        <f t="shared" ca="1" si="931"/>
        <v>3.9216028706647938E-4</v>
      </c>
      <c r="CE427" s="240">
        <f t="shared" ca="1" si="932"/>
        <v>5.0709432268056763E-4</v>
      </c>
      <c r="CF427" s="240">
        <f t="shared" ca="1" si="933"/>
        <v>-4.4192416522362466E-4</v>
      </c>
      <c r="CG427" s="240">
        <f t="shared" ca="1" si="934"/>
        <v>-4.6372594064735022E-4</v>
      </c>
      <c r="CH427" s="240">
        <f t="shared" ca="1" si="935"/>
        <v>4.8743207208935021E-4</v>
      </c>
      <c r="CI427" s="240">
        <f t="shared" ca="1" si="936"/>
        <v>4.158916243073062E-4</v>
      </c>
      <c r="CJ427" s="240">
        <f t="shared" ca="1" si="937"/>
        <v>-5.2824574164337355E-4</v>
      </c>
      <c r="CK427" s="240">
        <f t="shared" ca="1" si="938"/>
        <v>-3.6405204427570161E-4</v>
      </c>
      <c r="CL427" s="240">
        <f t="shared" ca="1" si="939"/>
        <v>5.6397211593687527E-4</v>
      </c>
      <c r="CM427" s="240">
        <f t="shared" ca="1" si="940"/>
        <v>3.0870644404663102E-4</v>
      </c>
      <c r="CN427" s="240">
        <f t="shared" ca="1" si="941"/>
        <v>-5.9426713045538585E-4</v>
      </c>
      <c r="CO427" s="240">
        <f t="shared" ca="1" si="942"/>
        <v>-2.5038783200528306E-4</v>
      </c>
      <c r="CP427" s="240">
        <f t="shared" ca="1" si="943"/>
        <v>6.1883902764815258E-4</v>
      </c>
      <c r="CQ427" s="240">
        <f t="shared" ca="1" si="944"/>
        <v>1.8965784826581217E-4</v>
      </c>
      <c r="CR427" s="240">
        <f t="shared" ca="1" si="945"/>
        <v>-6.3745116671284408E-4</v>
      </c>
      <c r="CS427" s="240">
        <f t="shared" ca="1" si="946"/>
        <v>-1.2710135577001549E-4</v>
      </c>
      <c r="CT427" s="240">
        <f t="shared" ca="1" si="947"/>
        <v>6.4992430257583675E-4</v>
      </c>
      <c r="CU427" s="240">
        <f t="shared" ca="1" si="948"/>
        <v>6.33208077374849E-5</v>
      </c>
      <c r="CV427" s="240">
        <f t="shared" ca="1" si="949"/>
        <v>-6.5613831212026075E-4</v>
      </c>
      <c r="CW427" s="240">
        <f t="shared" ca="1" si="950"/>
        <v>1.0695542882322082E-6</v>
      </c>
      <c r="CX427" s="240">
        <f t="shared" ca="1" si="951"/>
        <v>6.5603335103727974E-4</v>
      </c>
      <c r="CY427" s="240">
        <f t="shared" ca="1" si="952"/>
        <v>-6.5449615921475798E-5</v>
      </c>
      <c r="CZ427" s="240">
        <f t="shared" ca="1" si="953"/>
        <v>-6.4961043015950059E-4</v>
      </c>
      <c r="DA427" s="240">
        <f t="shared" ca="1" si="954"/>
        <v>1.291993619749961E-4</v>
      </c>
      <c r="DB427" s="240">
        <f t="shared" ca="1" si="955"/>
        <v>6.3693140572610211E-4</v>
      </c>
      <c r="DC427" s="240">
        <f t="shared" ca="1" si="956"/>
        <v>-1.9170484754514166E-4</v>
      </c>
      <c r="DD427" s="240">
        <f t="shared" ca="1" si="957"/>
        <v>-6.181183836734375E-4</v>
      </c>
      <c r="DE427" s="240">
        <f t="shared" ca="1" si="958"/>
        <v>2.523641106368979E-4</v>
      </c>
      <c r="DF427" s="240">
        <f t="shared" ca="1" si="959"/>
        <v>5.9335254368811808E-4</v>
      </c>
      <c r="DG427" s="240">
        <f t="shared" ca="1" si="960"/>
        <v>-3.1059296938696485E-4</v>
      </c>
      <c r="DH427" s="240">
        <f t="shared" ca="1" si="961"/>
        <v>-5.6287239434758764E-4</v>
      </c>
      <c r="DI427" s="240">
        <f t="shared" ca="1" si="962"/>
        <v>3.6583064805444744E-4</v>
      </c>
      <c r="DJ427" s="240">
        <f t="shared" ca="1" si="963"/>
        <v>5.2697147615213995E-4</v>
      </c>
      <c r="DK427" s="240">
        <f t="shared" ca="1" si="964"/>
        <v>-4.1754517759779109E-4</v>
      </c>
      <c r="DL427" s="240">
        <f t="shared" ca="1" si="965"/>
        <v>-4.8599553456943545E-4</v>
      </c>
      <c r="DM427" s="240">
        <f t="shared" ca="1" si="966"/>
        <v>4.652385188274558E-4</v>
      </c>
      <c r="DN427" s="240">
        <f t="shared" ca="1" si="967"/>
        <v>4.4033919031664378E-4</v>
      </c>
      <c r="DO427" s="240">
        <f t="shared" ca="1" si="968"/>
        <v>-5.0845135879556773E-4</v>
      </c>
      <c r="DP427" s="240">
        <f t="shared" ca="1" si="969"/>
        <v>-3.9044213894721589E-4</v>
      </c>
      <c r="DQ427" s="240">
        <f t="shared" ca="1" si="970"/>
        <v>5.4676753423069243E-4</v>
      </c>
      <c r="DR427" s="240">
        <f t="shared" ca="1" si="971"/>
        <v>3.3678491634234209E-4</v>
      </c>
      <c r="DS427" s="240">
        <f t="shared" ca="1" si="972"/>
        <v>-5.7981803941763784E-4</v>
      </c>
      <c r="DT427" s="240">
        <f t="shared" ca="1" si="973"/>
        <v>-2.7988427088772902E-4</v>
      </c>
      <c r="DU427" s="240">
        <f t="shared" ca="1" si="974"/>
        <v>6.072845799242096E-4</v>
      </c>
      <c r="DV427" s="240">
        <f t="shared" ca="1" si="975"/>
        <v>2.2028818690416138E-4</v>
      </c>
      <c r="DW427" s="240">
        <f t="shared" ca="1" si="976"/>
        <v>-6.2890263795059109E-4</v>
      </c>
      <c r="DX427" s="240">
        <f t="shared" ca="1" si="977"/>
        <v>-1.5857060725893429E-4</v>
      </c>
      <c r="DY427" s="240">
        <f t="shared" ca="1" si="978"/>
        <v>6.444640197803556E-4</v>
      </c>
      <c r="DZ427" s="240">
        <f t="shared" ca="1" si="979"/>
        <v>9.5325905982292252E-5</v>
      </c>
      <c r="EA427" s="240">
        <f t="shared" ca="1" si="980"/>
        <v>-6.538188607997658E-4</v>
      </c>
      <c r="EB427" s="240">
        <f t="shared" ca="1" si="981"/>
        <v>-3.1163164120599821E-5</v>
      </c>
      <c r="EC427" s="240">
        <f t="shared" ca="1" si="982"/>
        <v>6.5687706877592879E-4</v>
      </c>
      <c r="ED427" s="240">
        <f t="shared" ca="1" si="983"/>
        <v>-3.3299696047092353E-5</v>
      </c>
      <c r="EE427" s="240">
        <f t="shared" ca="1" si="984"/>
        <v>-6.5360919149424731E-4</v>
      </c>
      <c r="EF427" s="240">
        <f t="shared" ca="1" si="985"/>
        <v>9.7441861938385511E-5</v>
      </c>
      <c r="EG427" s="240">
        <f t="shared" ca="1" si="986"/>
        <v>6.4404670039934747E-4</v>
      </c>
      <c r="EH427" s="240">
        <f t="shared" ca="1" si="987"/>
        <v>-1.6064560943207192E-4</v>
      </c>
      <c r="EI427" s="240">
        <f t="shared" ca="1" si="988"/>
        <v>-6.2828168750786266E-4</v>
      </c>
      <c r="EJ427" s="240">
        <f t="shared" ca="1" si="989"/>
        <v>2.2230225188910445E-4</v>
      </c>
      <c r="EK427" s="240">
        <f t="shared" ca="1" si="990"/>
        <v>6.0646597851197028E-4</v>
      </c>
      <c r="EL427" s="240">
        <f t="shared" ca="1" si="991"/>
        <v>-2.8181800213767267E-4</v>
      </c>
      <c r="EM427" s="240">
        <f t="shared" ca="1" si="992"/>
        <v>-5.7880967061498055E-4</v>
      </c>
      <c r="EN427" s="240">
        <f t="shared" ca="1" si="993"/>
        <v>3.3861969096826429E-4</v>
      </c>
      <c r="EO427" s="240">
        <f t="shared" ca="1" si="994"/>
        <v>5.4557910918041723E-4</v>
      </c>
      <c r="EP427" s="240">
        <f t="shared" ca="1" si="995"/>
        <v>-3.9216028706647916E-4</v>
      </c>
      <c r="EQ427" s="240">
        <f t="shared" ca="1" si="996"/>
        <v>-5.0709432268056785E-4</v>
      </c>
      <c r="ER427" s="240">
        <f t="shared" ca="1" si="997"/>
        <v>4.4192416522362439E-4</v>
      </c>
      <c r="ES427" s="240">
        <f t="shared" ca="1" si="998"/>
        <v>4.6372594064735044E-4</v>
      </c>
      <c r="ET427" s="240">
        <f t="shared" ca="1" si="999"/>
        <v>-4.8743207208934371E-4</v>
      </c>
      <c r="EU427" s="240">
        <f t="shared" ca="1" si="1000"/>
        <v>-4.1589162430731368E-4</v>
      </c>
      <c r="EV427" s="240">
        <f t="shared" ca="1" si="1001"/>
        <v>5.2824574164336781E-4</v>
      </c>
      <c r="EW427" s="240">
        <f t="shared" ca="1" si="1002"/>
        <v>3.6405204427570963E-4</v>
      </c>
      <c r="EX427" s="240">
        <f t="shared" ca="1" si="1003"/>
        <v>-5.6397211593687017E-4</v>
      </c>
      <c r="EY427" s="240">
        <f t="shared" ca="1" si="1004"/>
        <v>-3.0870644404663947E-4</v>
      </c>
      <c r="EZ427" s="240">
        <f t="shared" ca="1" si="1005"/>
        <v>5.9426713045538173E-4</v>
      </c>
      <c r="FA427" s="240">
        <f t="shared" ca="1" si="1006"/>
        <v>2.5038783200529195E-4</v>
      </c>
      <c r="FB427" s="240">
        <f t="shared" ca="1" si="1007"/>
        <v>-6.1883902764814944E-4</v>
      </c>
      <c r="FC427" s="240">
        <f t="shared" ca="1" si="1008"/>
        <v>-1.8965784826582141E-4</v>
      </c>
      <c r="FD427" s="240">
        <f t="shared" ca="1" si="1009"/>
        <v>6.3745116671284159E-4</v>
      </c>
      <c r="FE427" s="240">
        <f t="shared" ca="1" si="1010"/>
        <v>1.2710135577002497E-4</v>
      </c>
      <c r="FF427" s="240">
        <f t="shared" ca="1" si="1011"/>
        <v>-6.4992430257583545E-4</v>
      </c>
      <c r="FG427" s="240">
        <f t="shared" ca="1" si="1012"/>
        <v>-6.3320807737494495E-5</v>
      </c>
      <c r="FH427" s="240">
        <f t="shared" ca="1" si="1013"/>
        <v>6.5613831212026021E-4</v>
      </c>
      <c r="FI427" s="240">
        <f t="shared" ca="1" si="1014"/>
        <v>-1.0695542882225521E-6</v>
      </c>
      <c r="FJ427" s="240">
        <f t="shared" ca="1" si="1015"/>
        <v>-6.5603335103727931E-4</v>
      </c>
      <c r="FK427" s="240">
        <f t="shared" ca="1" si="1016"/>
        <v>6.5449615921466176E-5</v>
      </c>
      <c r="FL427" s="240">
        <f t="shared" ca="1" si="1017"/>
        <v>6.4961043015949928E-4</v>
      </c>
      <c r="FM427" s="240">
        <f t="shared" ca="1" si="1018"/>
        <v>-1.2919936197498664E-4</v>
      </c>
      <c r="FN427" s="240">
        <f t="shared" ca="1" si="1019"/>
        <v>-6.3693140572609994E-4</v>
      </c>
      <c r="FO427" s="240">
        <f t="shared" ca="1" si="1020"/>
        <v>1.9170484754513244E-4</v>
      </c>
      <c r="FP427" s="240">
        <f t="shared" ca="1" si="1021"/>
        <v>6.1811838367343446E-4</v>
      </c>
      <c r="FQ427" s="240">
        <f t="shared" ca="1" si="1022"/>
        <v>-2.523641106368889E-4</v>
      </c>
      <c r="FR427" s="240">
        <f t="shared" ca="1" si="1023"/>
        <v>-5.9335254368811418E-4</v>
      </c>
      <c r="FS427" s="240">
        <f t="shared" ca="1" si="1024"/>
        <v>3.1059296938695639E-4</v>
      </c>
      <c r="FT427" s="240">
        <f t="shared" ca="1" si="1025"/>
        <v>5.6287239434758287E-4</v>
      </c>
      <c r="FU427" s="240">
        <f t="shared" ca="1" si="1026"/>
        <v>-3.6583064805443952E-4</v>
      </c>
      <c r="FV427" s="240">
        <f t="shared" ca="1" si="1027"/>
        <v>-5.2697147615213453E-4</v>
      </c>
      <c r="FW427" s="240">
        <f t="shared" ca="1" si="1028"/>
        <v>4.1754517759778366E-4</v>
      </c>
      <c r="FX427" s="240">
        <f t="shared" ca="1" si="1029"/>
        <v>4.8599553456942938E-4</v>
      </c>
      <c r="FY427" s="240">
        <f t="shared" ca="1" si="1030"/>
        <v>-4.6523851882744908E-4</v>
      </c>
      <c r="FZ427" s="240">
        <f t="shared" ca="1" si="1031"/>
        <v>-4.4033919031663711E-4</v>
      </c>
      <c r="GA427" s="240">
        <f t="shared" ca="1" si="1032"/>
        <v>5.0845135879556155E-4</v>
      </c>
      <c r="GB427" s="240">
        <f t="shared" ca="1" si="1033"/>
        <v>3.9044213894720862E-4</v>
      </c>
      <c r="GC427" s="240">
        <f t="shared" ca="1" si="1034"/>
        <v>-5.4676753423068723E-4</v>
      </c>
      <c r="GD427" s="240">
        <f t="shared" ca="1" si="1035"/>
        <v>-3.3678491634233433E-4</v>
      </c>
      <c r="GE427" s="240">
        <f t="shared" ca="1" si="1036"/>
        <v>5.7981803941763329E-4</v>
      </c>
      <c r="GF427" s="240">
        <f t="shared" ca="1" si="1037"/>
        <v>2.7988427088772088E-4</v>
      </c>
      <c r="GG427" s="240">
        <f t="shared" ca="1" si="1038"/>
        <v>-6.0728457992420591E-4</v>
      </c>
      <c r="GH427" s="240">
        <f t="shared" ca="1" si="1039"/>
        <v>-2.2028818690415287E-4</v>
      </c>
      <c r="GI427" s="240">
        <f t="shared" ca="1" si="1040"/>
        <v>6.2890263795058827E-4</v>
      </c>
      <c r="GJ427" s="240">
        <f t="shared" ca="1" si="1041"/>
        <v>1.5857060725892554E-4</v>
      </c>
      <c r="GK427" s="240">
        <f t="shared" ca="1" si="1042"/>
        <v>-6.4446401978035365E-4</v>
      </c>
      <c r="GL427" s="240">
        <f t="shared" ca="1" si="1043"/>
        <v>-9.5325905982283321E-5</v>
      </c>
      <c r="GM427" s="240">
        <f t="shared" ca="1" si="1044"/>
        <v>6.5381886079976504E-4</v>
      </c>
      <c r="GN427" s="240">
        <f t="shared" ca="1" si="1045"/>
        <v>3.1163164120590822E-5</v>
      </c>
      <c r="GO427" s="240">
        <f t="shared" ca="1" si="1046"/>
        <v>-6.5687706877592879E-4</v>
      </c>
      <c r="GP427" s="240">
        <f t="shared" ca="1" si="1047"/>
        <v>3.3299696047101352E-5</v>
      </c>
      <c r="GQ427" s="240">
        <f t="shared" ca="1" si="1048"/>
        <v>6.5360919149424839E-4</v>
      </c>
      <c r="GR427" s="240">
        <f t="shared" ca="1" si="1049"/>
        <v>-9.7441861938394415E-5</v>
      </c>
      <c r="GS427" s="240">
        <f t="shared" ca="1" si="1050"/>
        <v>-6.4404670039934942E-4</v>
      </c>
      <c r="GT427" s="240">
        <f t="shared" ca="1" si="1051"/>
        <v>1.6064560943208062E-4</v>
      </c>
      <c r="GU427" s="240">
        <f t="shared" ca="1" si="1052"/>
        <v>6.2828168750786537E-4</v>
      </c>
      <c r="GV427" s="240">
        <f t="shared" ca="1" si="1053"/>
        <v>-2.2230225188911296E-4</v>
      </c>
      <c r="GW427" s="240">
        <f t="shared" ca="1" si="1054"/>
        <v>-6.0646597851197396E-4</v>
      </c>
      <c r="GX427" s="240">
        <f t="shared" ca="1" si="1055"/>
        <v>2.818180021376808E-4</v>
      </c>
      <c r="GY427" s="240">
        <f t="shared" ca="1" si="1056"/>
        <v>5.7880967061498521E-4</v>
      </c>
      <c r="GZ427" s="240">
        <f t="shared" ca="1" si="1057"/>
        <v>-3.3861969096827204E-4</v>
      </c>
      <c r="HA427" s="240">
        <f t="shared" ca="1" si="1058"/>
        <v>-5.4557910918042265E-4</v>
      </c>
      <c r="HB427" s="240">
        <f t="shared" ca="1" si="1059"/>
        <v>3.9216028706648643E-4</v>
      </c>
      <c r="HC427" s="240">
        <f t="shared" ca="1" si="1060"/>
        <v>5.0709432268057414E-4</v>
      </c>
      <c r="HD427" s="240">
        <f t="shared" ca="1" si="1061"/>
        <v>-4.4192416522363101E-4</v>
      </c>
      <c r="HE427" s="240">
        <f t="shared" ca="1" si="1062"/>
        <v>-4.6372594064735727E-4</v>
      </c>
      <c r="HF427" s="240">
        <f t="shared" ca="1" si="1063"/>
        <v>4.8743207208934973E-4</v>
      </c>
      <c r="HG427" s="240">
        <f t="shared" ca="1" si="1064"/>
        <v>4.1589162430732111E-4</v>
      </c>
      <c r="HH427" s="240">
        <f t="shared" ca="1" si="1065"/>
        <v>-5.2824574164337323E-4</v>
      </c>
      <c r="HI427" s="240">
        <f t="shared" ca="1" si="1066"/>
        <v>-3.6405204427571766E-4</v>
      </c>
      <c r="HJ427" s="240">
        <f t="shared" ca="1" si="1067"/>
        <v>5.6397211593687483E-4</v>
      </c>
      <c r="HK427" s="240">
        <f t="shared" ca="1" si="1068"/>
        <v>3.0870644404664804E-4</v>
      </c>
      <c r="HL427" s="240">
        <f t="shared" ca="1" si="1069"/>
        <v>-5.9426713045538553E-4</v>
      </c>
      <c r="HM427" s="240">
        <f t="shared" ca="1" si="1070"/>
        <v>-2.5038783200530089E-4</v>
      </c>
      <c r="HN427" s="240">
        <f t="shared" ca="1" si="1071"/>
        <v>6.1883902764815236E-4</v>
      </c>
      <c r="HO427" s="240">
        <f t="shared" ca="1" si="1072"/>
        <v>1.8965784826583063E-4</v>
      </c>
      <c r="HP427" s="240">
        <f t="shared" ca="1" si="1073"/>
        <v>-6.3745116671284387E-4</v>
      </c>
      <c r="HQ427" s="240">
        <f t="shared" ca="1" si="1074"/>
        <v>-1.2710135577003446E-4</v>
      </c>
      <c r="HR427" s="240">
        <f t="shared" ca="1" si="1075"/>
        <v>6.4992430257583675E-4</v>
      </c>
      <c r="HS427" s="240">
        <f t="shared" ca="1" si="1076"/>
        <v>6.3320807737504117E-5</v>
      </c>
      <c r="HT427" s="240">
        <f t="shared" ca="1" si="1077"/>
        <v>-6.5613831212026064E-4</v>
      </c>
      <c r="HU427" s="240">
        <f t="shared" ca="1" si="1078"/>
        <v>1.0695542882129027E-6</v>
      </c>
      <c r="HV427" s="240">
        <f t="shared" ca="1" si="1079"/>
        <v>6.5603335103727974E-4</v>
      </c>
      <c r="HW427" s="240">
        <f t="shared" ca="1" si="1080"/>
        <v>-6.5449615921456581E-5</v>
      </c>
      <c r="HX427" s="240">
        <f t="shared" ca="1" si="1081"/>
        <v>-6.496104301595008E-4</v>
      </c>
      <c r="HY427" s="240">
        <f t="shared" ca="1" si="1082"/>
        <v>1.2919936197497718E-4</v>
      </c>
      <c r="HZ427" s="240">
        <f t="shared" ca="1" si="1083"/>
        <v>6.3693140572610221E-4</v>
      </c>
      <c r="IA427" s="240">
        <f t="shared" ca="1" si="1084"/>
        <v>-1.917048475451232E-4</v>
      </c>
      <c r="IB427" s="240">
        <f t="shared" ca="1" si="1085"/>
        <v>-6.1811838367343771E-4</v>
      </c>
      <c r="IC427" s="240">
        <f t="shared" ca="1" si="1086"/>
        <v>2.5236411063688007E-4</v>
      </c>
      <c r="ID427" s="240">
        <f t="shared" ca="1" si="1087"/>
        <v>5.933525436881184E-4</v>
      </c>
      <c r="IE427" s="240">
        <f t="shared" ca="1" si="1088"/>
        <v>-6.2292599507474364E-5</v>
      </c>
      <c r="IF427" s="240">
        <f t="shared" ca="1" si="1089"/>
        <v>-5.6287239434758796E-4</v>
      </c>
      <c r="IG427" s="240">
        <f t="shared" ca="1" si="1090"/>
        <v>3.6583064805443145E-4</v>
      </c>
      <c r="IH427" s="240">
        <f t="shared" ca="1" si="1091"/>
        <v>5.2697147615214028E-4</v>
      </c>
      <c r="II427" s="240">
        <f t="shared" ca="1" si="1092"/>
        <v>-4.1754517759777624E-4</v>
      </c>
      <c r="IJ427" s="240">
        <f t="shared" ca="1" si="1093"/>
        <v>-4.8599553456943594E-4</v>
      </c>
      <c r="IK427" s="240">
        <f t="shared" ca="1" si="1094"/>
        <v>4.6523851882744225E-4</v>
      </c>
      <c r="IL427" s="240">
        <f t="shared" ca="1" si="1095"/>
        <v>4.4033919031664432E-4</v>
      </c>
      <c r="IM427" s="240">
        <f t="shared" ca="1" si="1096"/>
        <v>-5.0845135879555548E-4</v>
      </c>
      <c r="IN427" s="240">
        <f t="shared" ca="1" si="1097"/>
        <v>-3.9044213894721632E-4</v>
      </c>
      <c r="IO427" s="240">
        <f t="shared" ca="1" si="1098"/>
        <v>5.4676753423068181E-4</v>
      </c>
      <c r="IP427" s="240">
        <f t="shared" ca="1" si="1099"/>
        <v>3.3678491634234263E-4</v>
      </c>
      <c r="IQ427" s="240">
        <f t="shared" ca="1" si="1100"/>
        <v>-5.7981803941762884E-4</v>
      </c>
      <c r="IR427" s="240">
        <f t="shared" ca="1" si="1101"/>
        <v>-2.7988427088772961E-4</v>
      </c>
      <c r="IS427" s="240">
        <f t="shared" ca="1" si="1102"/>
        <v>6.0728457992420223E-4</v>
      </c>
      <c r="IT427" s="240">
        <f t="shared" ca="1" si="1103"/>
        <v>2.20288186904162E-4</v>
      </c>
      <c r="IU427" s="240">
        <f t="shared" ca="1" si="1104"/>
        <v>-6.2890263795058546E-4</v>
      </c>
      <c r="IV427" s="240">
        <f t="shared" ca="1" si="1105"/>
        <v>-1.5857060725893494E-4</v>
      </c>
      <c r="IW427" s="240">
        <f t="shared" ca="1" si="1106"/>
        <v>6.4446401978035181E-4</v>
      </c>
      <c r="IX427" s="240">
        <f t="shared" ca="1" si="1107"/>
        <v>9.5325905982292903E-5</v>
      </c>
      <c r="IY427" s="240">
        <f t="shared" ca="1" si="1108"/>
        <v>-6.5381886079976395E-4</v>
      </c>
      <c r="IZ427" s="240">
        <f t="shared" ca="1" si="1109"/>
        <v>-3.1163164120600478E-5</v>
      </c>
      <c r="JA427" s="240">
        <f t="shared" ca="1" si="1110"/>
        <v>6.5687706877592879E-4</v>
      </c>
      <c r="JB427" s="240">
        <f t="shared" ca="1" si="1111"/>
        <v>-3.329969604709171E-5</v>
      </c>
    </row>
    <row r="428" spans="2:262">
      <c r="B428" s="248">
        <v>67</v>
      </c>
      <c r="C428" s="247">
        <f t="shared" si="1112"/>
        <v>1.3085937500000007E-3</v>
      </c>
      <c r="D428" s="244">
        <f t="shared" ca="1" si="855"/>
        <v>79.497622237129079</v>
      </c>
      <c r="E428" s="243">
        <f ca="1">BU361</f>
        <v>-0.50237776287092184</v>
      </c>
      <c r="F428" s="242">
        <v>67</v>
      </c>
      <c r="G428" s="240">
        <f t="shared" ca="1" si="856"/>
        <v>-1.7183056768248666E-3</v>
      </c>
      <c r="H428" s="240">
        <f t="shared" ca="1" si="857"/>
        <v>3.5193897909598727E-4</v>
      </c>
      <c r="I428" s="240">
        <f t="shared" ca="1" si="858"/>
        <v>1.6665252020030489E-3</v>
      </c>
      <c r="J428" s="240">
        <f t="shared" ca="1" si="859"/>
        <v>-5.9713337752239075E-4</v>
      </c>
      <c r="K428" s="240">
        <f t="shared" ca="1" si="860"/>
        <v>-1.5786694893465893E-3</v>
      </c>
      <c r="L428" s="240">
        <f t="shared" ca="1" si="861"/>
        <v>8.294016416261744E-4</v>
      </c>
      <c r="M428" s="240">
        <f t="shared" ca="1" si="862"/>
        <v>1.4566403497164352E-3</v>
      </c>
      <c r="N428" s="240">
        <f t="shared" ca="1" si="863"/>
        <v>-1.0437158649232864E-3</v>
      </c>
      <c r="O428" s="240">
        <f t="shared" ca="1" si="864"/>
        <v>-1.3030793454661721E-3</v>
      </c>
      <c r="P428" s="240">
        <f t="shared" ca="1" si="865"/>
        <v>1.2354367916932042E-3</v>
      </c>
      <c r="Q428" s="240">
        <f t="shared" ca="1" si="866"/>
        <v>1.1213106085944077E-3</v>
      </c>
      <c r="R428" s="240">
        <f t="shared" ca="1" si="867"/>
        <v>-1.4004142428550551E-3</v>
      </c>
      <c r="S428" s="240">
        <f t="shared" ca="1" si="868"/>
        <v>-9.1526888332562457E-4</v>
      </c>
      <c r="T428" s="240">
        <f t="shared" ca="1" si="869"/>
        <v>1.5350769548114619E-3</v>
      </c>
      <c r="U428" s="241">
        <f t="shared" ca="1" si="870"/>
        <v>6.8941435078039926E-4</v>
      </c>
      <c r="V428" s="240">
        <f t="shared" ca="1" si="871"/>
        <v>-1.6365098865204794E-3</v>
      </c>
      <c r="W428" s="240">
        <f t="shared" ca="1" si="872"/>
        <v>-4.4863607952356263E-4</v>
      </c>
      <c r="X428" s="240">
        <f t="shared" ca="1" si="873"/>
        <v>1.7025173213309126E-3</v>
      </c>
      <c r="Y428" s="240">
        <f t="shared" ca="1" si="874"/>
        <v>1.9814619199439403E-4</v>
      </c>
      <c r="Z428" s="240">
        <f t="shared" ca="1" si="875"/>
        <v>-1.7316703976169192E-3</v>
      </c>
      <c r="AA428" s="240">
        <f t="shared" ca="1" si="876"/>
        <v>5.6632962203910382E-5</v>
      </c>
      <c r="AB428" s="240">
        <f t="shared" ca="1" si="877"/>
        <v>1.7233380393171459E-3</v>
      </c>
      <c r="AC428" s="240">
        <f t="shared" ca="1" si="878"/>
        <v>-3.1018618379805084E-4</v>
      </c>
      <c r="AD428" s="240">
        <f t="shared" ca="1" si="879"/>
        <v>-1.6777006168256449E-3</v>
      </c>
      <c r="AE428" s="240">
        <f t="shared" ca="1" si="880"/>
        <v>5.5702481125338992E-4</v>
      </c>
      <c r="AF428" s="240">
        <f t="shared" ca="1" si="881"/>
        <v>1.5957460425175599E-3</v>
      </c>
      <c r="AG428" s="240">
        <f t="shared" ca="1" si="882"/>
        <v>-7.9180553372079859E-4</v>
      </c>
      <c r="AH428" s="240">
        <f t="shared" ca="1" si="883"/>
        <v>-1.479248385429618E-3</v>
      </c>
      <c r="AI428" s="240">
        <f t="shared" ca="1" si="884"/>
        <v>1.0094460575800796E-3</v>
      </c>
      <c r="AJ428" s="240">
        <f t="shared" ca="1" si="885"/>
        <v>1.3307294680230466E-3</v>
      </c>
      <c r="AK428" s="240">
        <f t="shared" ca="1" si="886"/>
        <v>-1.2052351227487431E-3</v>
      </c>
      <c r="AL428" s="240">
        <f t="shared" ca="1" si="887"/>
        <v>-1.1534042763430431E-3</v>
      </c>
      <c r="AM428" s="240">
        <f t="shared" ca="1" si="888"/>
        <v>1.3749344872350806E-3</v>
      </c>
      <c r="AN428" s="240">
        <f t="shared" ca="1" si="889"/>
        <v>9.5111136527988461E-4</v>
      </c>
      <c r="AO428" s="240">
        <f t="shared" ca="1" si="890"/>
        <v>-1.5148706722780748E-3</v>
      </c>
      <c r="AP428" s="240">
        <f t="shared" ca="1" si="891"/>
        <v>-7.2822976544773465E-4</v>
      </c>
      <c r="AQ428" s="240">
        <f t="shared" ca="1" si="892"/>
        <v>1.6220144820689754E-3</v>
      </c>
      <c r="AR428" s="240">
        <f t="shared" ca="1" si="893"/>
        <v>4.8958419039624862E-4</v>
      </c>
      <c r="AS428" s="240">
        <f t="shared" ca="1" si="894"/>
        <v>-1.6940465766925681E-3</v>
      </c>
      <c r="AT428" s="240">
        <f t="shared" ca="1" si="895"/>
        <v>-2.4034059613245391E-4</v>
      </c>
      <c r="AU428" s="240">
        <f t="shared" ca="1" si="896"/>
        <v>1.7294076788321052E-3</v>
      </c>
      <c r="AV428" s="240">
        <f t="shared" ca="1" si="897"/>
        <v>-1.4105646225949381E-5</v>
      </c>
      <c r="AW428" s="240">
        <f t="shared" ca="1" si="898"/>
        <v>-1.7273323274142986E-3</v>
      </c>
      <c r="AX428" s="240">
        <f t="shared" ca="1" si="899"/>
        <v>2.6824654394159455E-4</v>
      </c>
      <c r="AY428" s="240">
        <f t="shared" ca="1" si="900"/>
        <v>1.6878654475299343E-3</v>
      </c>
      <c r="AZ428" s="240">
        <f t="shared" ca="1" si="901"/>
        <v>-5.1658071406659642E-4</v>
      </c>
      <c r="BA428" s="240">
        <f t="shared" ca="1" si="902"/>
        <v>-1.6118613779413046E-3</v>
      </c>
      <c r="BB428" s="240">
        <f t="shared" ca="1" si="903"/>
        <v>7.537324717694254E-4</v>
      </c>
      <c r="BC428" s="240">
        <f t="shared" ca="1" si="904"/>
        <v>1.5009653772280682E-3</v>
      </c>
      <c r="BD428" s="240">
        <f t="shared" ca="1" si="905"/>
        <v>-9.7456819767739798E-4</v>
      </c>
      <c r="BE428" s="240">
        <f t="shared" ca="1" si="906"/>
        <v>-1.3575780089075714E-3</v>
      </c>
      <c r="BF428" s="240">
        <f t="shared" ca="1" si="907"/>
        <v>1.1743074652329863E-3</v>
      </c>
      <c r="BG428" s="240">
        <f t="shared" ca="1" si="908"/>
        <v>1.1848031764841735E-3</v>
      </c>
      <c r="BH428" s="240">
        <f t="shared" ca="1" si="909"/>
        <v>-1.3486265224921076E-3</v>
      </c>
      <c r="BI428" s="240">
        <f t="shared" ca="1" si="910"/>
        <v>-9.8638093331202925E-4</v>
      </c>
      <c r="BJ428" s="240">
        <f t="shared" ca="1" si="911"/>
        <v>1.4937518882963642E-3</v>
      </c>
      <c r="BK428" s="240">
        <f t="shared" ca="1" si="912"/>
        <v>7.6660652173464005E-4</v>
      </c>
      <c r="BL428" s="240">
        <f t="shared" ca="1" si="913"/>
        <v>-1.6065420367445034E-3</v>
      </c>
      <c r="BM428" s="240">
        <f t="shared" ca="1" si="914"/>
        <v>-5.3023739405937207E-4</v>
      </c>
      <c r="BN428" s="240">
        <f t="shared" ca="1" si="915"/>
        <v>1.6845554017409108E-3</v>
      </c>
      <c r="BO428" s="240">
        <f t="shared" ca="1" si="916"/>
        <v>2.8239022808229913E-4</v>
      </c>
      <c r="BP428" s="240">
        <f t="shared" ca="1" si="917"/>
        <v>-1.7261032295282797E-3</v>
      </c>
      <c r="BQ428" s="240">
        <f t="shared" ca="1" si="918"/>
        <v>-2.843016646586633E-5</v>
      </c>
      <c r="BR428" s="240">
        <f t="shared" ca="1" si="919"/>
        <v>1.7302861351065346E-3</v>
      </c>
      <c r="BS428" s="240">
        <f t="shared" ca="1" si="920"/>
        <v>-2.2614532239747655E-4</v>
      </c>
      <c r="BT428" s="240">
        <f t="shared" ca="1" si="921"/>
        <v>-1.6970135712019805E-3</v>
      </c>
      <c r="BU428" s="240">
        <f t="shared" ca="1" si="922"/>
        <v>4.7582544797383455E-4</v>
      </c>
      <c r="BV428" s="240">
        <f t="shared" ca="1" si="923"/>
        <v>1.6270057883423605E-3</v>
      </c>
      <c r="BW428" s="240">
        <f t="shared" ca="1" si="924"/>
        <v>-7.1520538956091945E-4</v>
      </c>
      <c r="BX428" s="240">
        <f t="shared" ca="1" si="925"/>
        <v>-1.5217782436079989E-3</v>
      </c>
      <c r="BY428" s="240">
        <f t="shared" ca="1" si="926"/>
        <v>9.391032943339081E-4</v>
      </c>
      <c r="BZ428" s="240">
        <f t="shared" ca="1" si="927"/>
        <v>1.3836087955626266E-3</v>
      </c>
      <c r="CA428" s="240">
        <f t="shared" ca="1" si="928"/>
        <v>-1.1426724488103482E-3</v>
      </c>
      <c r="CB428" s="240">
        <f t="shared" ca="1" si="929"/>
        <v>-1.2154883954944428E-3</v>
      </c>
      <c r="CC428" s="240">
        <f t="shared" ca="1" si="930"/>
        <v>1.3215061955603714E-3</v>
      </c>
      <c r="CD428" s="240">
        <f t="shared" ca="1" si="931"/>
        <v>1.0210563423531257E-3</v>
      </c>
      <c r="CE428" s="240">
        <f t="shared" ca="1" si="932"/>
        <v>-1.4717333240321367E-3</v>
      </c>
      <c r="CF428" s="240">
        <f t="shared" ca="1" si="933"/>
        <v>-8.0452150291811643E-4</v>
      </c>
      <c r="CG428" s="240">
        <f t="shared" ca="1" si="934"/>
        <v>1.5901018705695769E-3</v>
      </c>
      <c r="CH428" s="240">
        <f t="shared" ca="1" si="935"/>
        <v>5.7057120254317892E-4</v>
      </c>
      <c r="CI428" s="240">
        <f t="shared" ca="1" si="936"/>
        <v>-1.674049513604829E-3</v>
      </c>
      <c r="CJ428" s="240">
        <f t="shared" ca="1" si="937"/>
        <v>-3.2426975871802246E-4</v>
      </c>
      <c r="CK428" s="240">
        <f t="shared" ca="1" si="938"/>
        <v>1.7217590401821428E-3</v>
      </c>
      <c r="CL428" s="240">
        <f t="shared" ca="1" si="939"/>
        <v>7.0948853888450858E-5</v>
      </c>
      <c r="CM428" s="240">
        <f t="shared" ca="1" si="940"/>
        <v>-1.7321976831305478E-3</v>
      </c>
      <c r="CN428" s="240">
        <f t="shared" ca="1" si="941"/>
        <v>1.8390787936726463E-4</v>
      </c>
      <c r="CO428" s="240">
        <f t="shared" ca="1" si="942"/>
        <v>1.7051394773541641E-3</v>
      </c>
      <c r="CP428" s="240">
        <f t="shared" ca="1" si="943"/>
        <v>-4.3478356242347249E-4</v>
      </c>
      <c r="CQ428" s="240">
        <f t="shared" ca="1" si="944"/>
        <v>-1.6411701512941757E-3</v>
      </c>
      <c r="CR428" s="240">
        <f t="shared" ca="1" si="945"/>
        <v>6.762474943689937E-4</v>
      </c>
      <c r="CS428" s="240">
        <f t="shared" ca="1" si="946"/>
        <v>1.541674447676922E-3</v>
      </c>
      <c r="CT428" s="240">
        <f t="shared" ca="1" si="947"/>
        <v>-9.0307271028122467E-4</v>
      </c>
      <c r="CU428" s="240">
        <f t="shared" ca="1" si="948"/>
        <v>-1.4088061480157003E-3</v>
      </c>
      <c r="CV428" s="240">
        <f t="shared" ca="1" si="949"/>
        <v>1.1103491292318403E-3</v>
      </c>
      <c r="CW428" s="240">
        <f t="shared" ca="1" si="950"/>
        <v>1.2454414497453045E-3</v>
      </c>
      <c r="CX428" s="240">
        <f t="shared" ca="1" si="951"/>
        <v>-1.2935898427107447E-3</v>
      </c>
      <c r="CY428" s="240">
        <f t="shared" ca="1" si="952"/>
        <v>-1.0551167052333442E-3</v>
      </c>
      <c r="CZ428" s="240">
        <f t="shared" ca="1" si="953"/>
        <v>1.4488282426451664E-3</v>
      </c>
      <c r="DA428" s="240">
        <f t="shared" ca="1" si="954"/>
        <v>8.4195187043120982E-4</v>
      </c>
      <c r="DB428" s="240">
        <f t="shared" ca="1" si="955"/>
        <v>-1.5727038864855379E-3</v>
      </c>
      <c r="DC428" s="240">
        <f t="shared" ca="1" si="956"/>
        <v>-6.1056132026958193E-4</v>
      </c>
      <c r="DD428" s="240">
        <f t="shared" ca="1" si="957"/>
        <v>1.6625352406384811E-3</v>
      </c>
      <c r="DE428" s="240">
        <f t="shared" ca="1" si="958"/>
        <v>3.6595396137629717E-4</v>
      </c>
      <c r="DF428" s="240">
        <f t="shared" ca="1" si="959"/>
        <v>-1.7163777275709202E-3</v>
      </c>
      <c r="DG428" s="240">
        <f t="shared" ca="1" si="960"/>
        <v>-1.1342480437445061E-4</v>
      </c>
      <c r="DH428" s="240">
        <f t="shared" ca="1" si="961"/>
        <v>1.7330658200412853E-3</v>
      </c>
      <c r="DI428" s="240">
        <f t="shared" ca="1" si="962"/>
        <v>-1.4155965710723137E-4</v>
      </c>
      <c r="DJ428" s="240">
        <f t="shared" ca="1" si="963"/>
        <v>-1.7122382712444568E-3</v>
      </c>
      <c r="DK428" s="240">
        <f t="shared" ca="1" si="964"/>
        <v>3.9347977951273482E-4</v>
      </c>
      <c r="DL428" s="240">
        <f t="shared" ca="1" si="965"/>
        <v>1.6543459347141563E-3</v>
      </c>
      <c r="DM428" s="240">
        <f t="shared" ca="1" si="966"/>
        <v>-6.3688225297300525E-4</v>
      </c>
      <c r="DN428" s="240">
        <f t="shared" ca="1" si="967"/>
        <v>-1.5606420047055071E-3</v>
      </c>
      <c r="DO428" s="240">
        <f t="shared" ca="1" si="968"/>
        <v>8.6649814899595256E-4</v>
      </c>
      <c r="DP428" s="240">
        <f t="shared" ca="1" si="969"/>
        <v>1.4331548883238924E-3</v>
      </c>
      <c r="DQ428" s="240">
        <f t="shared" ca="1" si="970"/>
        <v>-1.0773569768565117E-3</v>
      </c>
      <c r="DR428" s="240">
        <f t="shared" ca="1" si="971"/>
        <v>-1.2746442966368777E-3</v>
      </c>
      <c r="DS428" s="240">
        <f t="shared" ca="1" si="972"/>
        <v>1.2648942797102753E-3</v>
      </c>
      <c r="DT428" s="240">
        <f t="shared" ca="1" si="973"/>
        <v>1.0885415052636651E-3</v>
      </c>
      <c r="DU428" s="240">
        <f t="shared" ca="1" si="974"/>
        <v>-1.4250504412999766E-3</v>
      </c>
      <c r="DV428" s="240">
        <f t="shared" ca="1" si="975"/>
        <v>-8.7887507762016376E-4</v>
      </c>
      <c r="DW428" s="240">
        <f t="shared" ca="1" si="976"/>
        <v>1.554358564387486E-3</v>
      </c>
      <c r="DX428" s="240">
        <f t="shared" ca="1" si="977"/>
        <v>6.5018365868701295E-4</v>
      </c>
      <c r="DY428" s="240">
        <f t="shared" ca="1" si="978"/>
        <v>-1.6500195186093828E-3</v>
      </c>
      <c r="DZ428" s="240">
        <f t="shared" ca="1" si="979"/>
        <v>-4.0741772705218688E-4</v>
      </c>
      <c r="EA428" s="240">
        <f t="shared" ca="1" si="980"/>
        <v>1.7099625331961066E-3</v>
      </c>
      <c r="EB428" s="240">
        <f t="shared" ca="1" si="981"/>
        <v>1.5583243199947266E-4</v>
      </c>
      <c r="EC428" s="240">
        <f t="shared" ca="1" si="982"/>
        <v>-1.7328900229055357E-3</v>
      </c>
      <c r="ED428" s="240">
        <f t="shared" ca="1" si="983"/>
        <v>9.9126164603062245E-5</v>
      </c>
      <c r="EE428" s="240">
        <f t="shared" ca="1" si="984"/>
        <v>1.718305676824872E-3</v>
      </c>
      <c r="EF428" s="240">
        <f t="shared" ca="1" si="985"/>
        <v>-3.5193897909597562E-4</v>
      </c>
      <c r="EG428" s="240">
        <f t="shared" ca="1" si="986"/>
        <v>-1.666525202003058E-3</v>
      </c>
      <c r="EH428" s="240">
        <f t="shared" ca="1" si="987"/>
        <v>5.971333775223875E-4</v>
      </c>
      <c r="EI428" s="240">
        <f t="shared" ca="1" si="988"/>
        <v>1.5786694893465988E-3</v>
      </c>
      <c r="EJ428" s="240">
        <f t="shared" ca="1" si="989"/>
        <v>-8.2940164162613483E-4</v>
      </c>
      <c r="EK428" s="240">
        <f t="shared" ca="1" si="990"/>
        <v>-1.4566403497164428E-3</v>
      </c>
      <c r="EL428" s="240">
        <f t="shared" ca="1" si="991"/>
        <v>1.0437158649232578E-3</v>
      </c>
      <c r="EM428" s="240">
        <f t="shared" ca="1" si="992"/>
        <v>1.3030793454661773E-3</v>
      </c>
      <c r="EN428" s="240">
        <f t="shared" ca="1" si="993"/>
        <v>-1.2354367916931855E-3</v>
      </c>
      <c r="EO428" s="240">
        <f t="shared" ca="1" si="994"/>
        <v>-1.1213106085944044E-3</v>
      </c>
      <c r="EP428" s="240">
        <f t="shared" ca="1" si="995"/>
        <v>1.4004142428550431E-3</v>
      </c>
      <c r="EQ428" s="240">
        <f t="shared" ca="1" si="996"/>
        <v>9.1526888332565753E-4</v>
      </c>
      <c r="ER428" s="240">
        <f t="shared" ca="1" si="997"/>
        <v>-1.5350769548114582E-3</v>
      </c>
      <c r="ES428" s="240">
        <f t="shared" ca="1" si="998"/>
        <v>-6.8941435078042929E-4</v>
      </c>
      <c r="ET428" s="240">
        <f t="shared" ca="1" si="999"/>
        <v>1.6365098865204787E-3</v>
      </c>
      <c r="EU428" s="240">
        <f t="shared" ca="1" si="1000"/>
        <v>4.4863607952358225E-4</v>
      </c>
      <c r="EV428" s="240">
        <f t="shared" ca="1" si="1001"/>
        <v>-1.7025173213309043E-3</v>
      </c>
      <c r="EW428" s="240">
        <f t="shared" ca="1" si="1002"/>
        <v>-1.9814619199440823E-4</v>
      </c>
      <c r="EX428" s="240">
        <f t="shared" ca="1" si="1003"/>
        <v>1.7316703976169182E-3</v>
      </c>
      <c r="EY428" s="240">
        <f t="shared" ca="1" si="1004"/>
        <v>-5.6632962203902319E-5</v>
      </c>
      <c r="EZ428" s="240">
        <f t="shared" ca="1" si="1005"/>
        <v>-1.7233380393171481E-3</v>
      </c>
      <c r="FA428" s="240">
        <f t="shared" ca="1" si="1006"/>
        <v>3.1018618379805501E-4</v>
      </c>
      <c r="FB428" s="240">
        <f t="shared" ca="1" si="1007"/>
        <v>1.6777006168256501E-3</v>
      </c>
      <c r="FC428" s="240">
        <f t="shared" ca="1" si="1008"/>
        <v>-5.5702481125335891E-4</v>
      </c>
      <c r="FD428" s="240">
        <f t="shared" ca="1" si="1009"/>
        <v>-1.5957460425175629E-3</v>
      </c>
      <c r="FE428" s="240">
        <f t="shared" ca="1" si="1010"/>
        <v>7.9180553372076954E-4</v>
      </c>
      <c r="FF428" s="240">
        <f t="shared" ca="1" si="1011"/>
        <v>1.4792483854296414E-3</v>
      </c>
      <c r="FG428" s="240">
        <f t="shared" ca="1" si="1012"/>
        <v>-1.009446057580103E-3</v>
      </c>
      <c r="FH428" s="240">
        <f t="shared" ca="1" si="1013"/>
        <v>-1.3307294680230438E-3</v>
      </c>
      <c r="FI428" s="240">
        <f t="shared" ca="1" si="1014"/>
        <v>1.205235122748737E-3</v>
      </c>
      <c r="FJ428" s="240">
        <f t="shared" ca="1" si="1015"/>
        <v>1.1534042763430674E-3</v>
      </c>
      <c r="FK428" s="240">
        <f t="shared" ca="1" si="1016"/>
        <v>-1.3749344872350459E-3</v>
      </c>
      <c r="FL428" s="240">
        <f t="shared" ca="1" si="1017"/>
        <v>-9.5111136527986043E-4</v>
      </c>
      <c r="FM428" s="240">
        <f t="shared" ca="1" si="1018"/>
        <v>1.5148706722780769E-3</v>
      </c>
      <c r="FN428" s="240">
        <f t="shared" ca="1" si="1019"/>
        <v>7.2822976544775319E-4</v>
      </c>
      <c r="FO428" s="240">
        <f t="shared" ca="1" si="1020"/>
        <v>-1.6220144820689639E-3</v>
      </c>
      <c r="FP428" s="240">
        <f t="shared" ca="1" si="1021"/>
        <v>-4.895841903963037E-4</v>
      </c>
      <c r="FQ428" s="240">
        <f t="shared" ca="1" si="1022"/>
        <v>1.6940465766925744E-3</v>
      </c>
      <c r="FR428" s="240">
        <f t="shared" ca="1" si="1023"/>
        <v>2.4034059613244974E-4</v>
      </c>
      <c r="FS428" s="240">
        <f t="shared" ca="1" si="1024"/>
        <v>-1.7294076788321037E-3</v>
      </c>
      <c r="FT428" s="240">
        <f t="shared" ca="1" si="1025"/>
        <v>1.4105646225904373E-5</v>
      </c>
      <c r="FU428" s="240">
        <f t="shared" ca="1" si="1026"/>
        <v>1.7273323274143043E-3</v>
      </c>
      <c r="FV428" s="240">
        <f t="shared" ca="1" si="1027"/>
        <v>-2.6824654394162311E-4</v>
      </c>
      <c r="FW428" s="240">
        <f t="shared" ca="1" si="1028"/>
        <v>-1.6878654475299337E-3</v>
      </c>
      <c r="FX428" s="240">
        <f t="shared" ca="1" si="1029"/>
        <v>5.1658071406657702E-4</v>
      </c>
      <c r="FY428" s="240">
        <f t="shared" ca="1" si="1030"/>
        <v>1.6118613779413208E-3</v>
      </c>
      <c r="FZ428" s="240">
        <f t="shared" ca="1" si="1031"/>
        <v>-7.5373247176936263E-4</v>
      </c>
      <c r="GA428" s="240">
        <f t="shared" ca="1" si="1032"/>
        <v>-1.500965377228066E-3</v>
      </c>
      <c r="GB428" s="240">
        <f t="shared" ca="1" si="1033"/>
        <v>9.7456819767740145E-4</v>
      </c>
      <c r="GC428" s="240">
        <f t="shared" ca="1" si="1034"/>
        <v>1.3575780089075842E-3</v>
      </c>
      <c r="GD428" s="240">
        <f t="shared" ca="1" si="1035"/>
        <v>-1.1743074652329532E-3</v>
      </c>
      <c r="GE428" s="240">
        <f t="shared" ca="1" si="1036"/>
        <v>-1.1848031764842243E-3</v>
      </c>
      <c r="GF428" s="240">
        <f t="shared" ca="1" si="1037"/>
        <v>1.3486265224921105E-3</v>
      </c>
      <c r="GG428" s="240">
        <f t="shared" ca="1" si="1038"/>
        <v>9.8638093331204595E-4</v>
      </c>
      <c r="GH428" s="240">
        <f t="shared" ca="1" si="1039"/>
        <v>-1.4937518882963538E-3</v>
      </c>
      <c r="GI428" s="240">
        <f t="shared" ca="1" si="1040"/>
        <v>-7.666065217346805E-4</v>
      </c>
      <c r="GJ428" s="240">
        <f t="shared" ca="1" si="1041"/>
        <v>1.606542036744514E-3</v>
      </c>
      <c r="GK428" s="240">
        <f t="shared" ca="1" si="1042"/>
        <v>5.3023739405936806E-4</v>
      </c>
      <c r="GL428" s="240">
        <f t="shared" ca="1" si="1043"/>
        <v>-1.6845554017409061E-3</v>
      </c>
      <c r="GM428" s="240">
        <f t="shared" ca="1" si="1044"/>
        <v>-2.8239022808234347E-4</v>
      </c>
      <c r="GN428" s="240">
        <f t="shared" ca="1" si="1045"/>
        <v>1.7261032295282756E-3</v>
      </c>
      <c r="GO428" s="240">
        <f t="shared" ca="1" si="1046"/>
        <v>2.8430166465837477E-5</v>
      </c>
      <c r="GP428" s="240">
        <f t="shared" ca="1" si="1047"/>
        <v>-1.7302861351065344E-3</v>
      </c>
      <c r="GQ428" s="240">
        <f t="shared" ca="1" si="1048"/>
        <v>2.2614532239745636E-4</v>
      </c>
      <c r="GR428" s="240">
        <f t="shared" ca="1" si="1049"/>
        <v>1.6970135712019898E-3</v>
      </c>
      <c r="GS428" s="240">
        <f t="shared" ca="1" si="1050"/>
        <v>-4.7582544797379123E-4</v>
      </c>
      <c r="GT428" s="240">
        <f t="shared" ca="1" si="1051"/>
        <v>-1.6270057883423508E-3</v>
      </c>
      <c r="GU428" s="240">
        <f t="shared" ca="1" si="1052"/>
        <v>7.1520538956092324E-4</v>
      </c>
      <c r="GV428" s="240">
        <f t="shared" ca="1" si="1053"/>
        <v>1.5217782436080084E-3</v>
      </c>
      <c r="GW428" s="240">
        <f t="shared" ca="1" si="1054"/>
        <v>-9.3910329433387037E-4</v>
      </c>
      <c r="GX428" s="240">
        <f t="shared" ca="1" si="1055"/>
        <v>-1.3836087955626684E-3</v>
      </c>
      <c r="GY428" s="240">
        <f t="shared" ca="1" si="1056"/>
        <v>1.1426724488103701E-3</v>
      </c>
      <c r="GZ428" s="240">
        <f t="shared" ca="1" si="1057"/>
        <v>1.2154883954944397E-3</v>
      </c>
      <c r="HA428" s="240">
        <f t="shared" ca="1" si="1058"/>
        <v>-1.3215061955603581E-3</v>
      </c>
      <c r="HB428" s="240">
        <f t="shared" ca="1" si="1059"/>
        <v>-1.0210563423531621E-3</v>
      </c>
      <c r="HC428" s="240">
        <f t="shared" ca="1" si="1060"/>
        <v>1.4717333240320998E-3</v>
      </c>
      <c r="HD428" s="240">
        <f t="shared" ca="1" si="1061"/>
        <v>8.0452150291809084E-4</v>
      </c>
      <c r="HE428" s="240">
        <f t="shared" ca="1" si="1062"/>
        <v>-1.5901018705695687E-3</v>
      </c>
      <c r="HF428" s="240">
        <f t="shared" ca="1" si="1063"/>
        <v>-5.7057120254319811E-4</v>
      </c>
      <c r="HG428" s="240">
        <f t="shared" ca="1" si="1064"/>
        <v>1.6740495136048107E-3</v>
      </c>
      <c r="HH428" s="240">
        <f t="shared" ca="1" si="1065"/>
        <v>3.2426975871809093E-4</v>
      </c>
      <c r="HI428" s="240">
        <f t="shared" ca="1" si="1066"/>
        <v>-1.721759040182146E-3</v>
      </c>
      <c r="HJ428" s="240">
        <f t="shared" ca="1" si="1067"/>
        <v>-7.0948853888471214E-5</v>
      </c>
      <c r="HK428" s="240">
        <f t="shared" ca="1" si="1068"/>
        <v>1.7321976831305482E-3</v>
      </c>
      <c r="HL428" s="240">
        <f t="shared" ca="1" si="1069"/>
        <v>-1.8390787936719538E-4</v>
      </c>
      <c r="HM428" s="240">
        <f t="shared" ca="1" si="1070"/>
        <v>-1.7051394773541591E-3</v>
      </c>
      <c r="HN428" s="240">
        <f t="shared" ca="1" si="1071"/>
        <v>4.3478356242350041E-4</v>
      </c>
      <c r="HO428" s="240">
        <f t="shared" ca="1" si="1072"/>
        <v>1.641170151294182E-3</v>
      </c>
      <c r="HP428" s="240">
        <f t="shared" ca="1" si="1073"/>
        <v>-6.7624749436897495E-4</v>
      </c>
      <c r="HQ428" s="240">
        <f t="shared" ca="1" si="1074"/>
        <v>-1.5416744476769539E-3</v>
      </c>
      <c r="HR428" s="240">
        <f t="shared" ca="1" si="1075"/>
        <v>9.0307271028124928E-4</v>
      </c>
      <c r="HS428" s="240">
        <f t="shared" ca="1" si="1076"/>
        <v>1.4088061480157122E-3</v>
      </c>
      <c r="HT428" s="240">
        <f t="shared" ca="1" si="1077"/>
        <v>-1.1103491292318245E-3</v>
      </c>
      <c r="HU428" s="240">
        <f t="shared" ca="1" si="1078"/>
        <v>-1.2454414497453188E-3</v>
      </c>
      <c r="HV428" s="240">
        <f t="shared" ca="1" si="1079"/>
        <v>1.2935898427106983E-3</v>
      </c>
      <c r="HW428" s="240">
        <f t="shared" ca="1" si="1080"/>
        <v>1.0551167052333212E-3</v>
      </c>
      <c r="HX428" s="240">
        <f t="shared" ca="1" si="1081"/>
        <v>-1.4488282426451554E-3</v>
      </c>
      <c r="HY428" s="240">
        <f t="shared" ca="1" si="1082"/>
        <v>-8.4195187043122771E-4</v>
      </c>
      <c r="HZ428" s="240">
        <f t="shared" ca="1" si="1083"/>
        <v>1.5727038864855295E-3</v>
      </c>
      <c r="IA428" s="240">
        <f t="shared" ca="1" si="1084"/>
        <v>6.1056132026964709E-4</v>
      </c>
      <c r="IB428" s="240">
        <f t="shared" ca="1" si="1085"/>
        <v>-1.6625352406384893E-3</v>
      </c>
      <c r="IC428" s="240">
        <f t="shared" ca="1" si="1086"/>
        <v>-3.6595396137631712E-4</v>
      </c>
      <c r="ID428" s="240">
        <f t="shared" ca="1" si="1087"/>
        <v>1.7163777275709174E-3</v>
      </c>
      <c r="IE428" s="240">
        <f t="shared" ca="1" si="1088"/>
        <v>-1.408568658202038E-3</v>
      </c>
      <c r="IF428" s="240">
        <f t="shared" ca="1" si="1089"/>
        <v>-1.733065820041286E-3</v>
      </c>
      <c r="IG428" s="240">
        <f t="shared" ca="1" si="1090"/>
        <v>1.4155965710726013E-4</v>
      </c>
      <c r="IH428" s="240">
        <f t="shared" ca="1" si="1091"/>
        <v>1.7122382712444601E-3</v>
      </c>
      <c r="II428" s="240">
        <f t="shared" ca="1" si="1092"/>
        <v>-3.9347977951271497E-4</v>
      </c>
      <c r="IJ428" s="240">
        <f t="shared" ca="1" si="1093"/>
        <v>-1.6543459347141769E-3</v>
      </c>
      <c r="IK428" s="240">
        <f t="shared" ca="1" si="1094"/>
        <v>6.3688225297294052E-4</v>
      </c>
      <c r="IL428" s="240">
        <f t="shared" ca="1" si="1095"/>
        <v>1.5606420047054946E-3</v>
      </c>
      <c r="IM428" s="240">
        <f t="shared" ca="1" si="1096"/>
        <v>-8.6649814899593478E-4</v>
      </c>
      <c r="IN428" s="240">
        <f t="shared" ca="1" si="1097"/>
        <v>-1.4331548883239039E-3</v>
      </c>
      <c r="IO428" s="240">
        <f t="shared" ca="1" si="1098"/>
        <v>1.0773569768564571E-3</v>
      </c>
      <c r="IP428" s="240">
        <f t="shared" ca="1" si="1099"/>
        <v>1.274644296636858E-3</v>
      </c>
      <c r="IQ428" s="240">
        <f t="shared" ca="1" si="1100"/>
        <v>-1.2648942797102952E-3</v>
      </c>
      <c r="IR428" s="240">
        <f t="shared" ca="1" si="1101"/>
        <v>-1.0885415052636811E-3</v>
      </c>
      <c r="IS428" s="240">
        <f t="shared" ca="1" si="1102"/>
        <v>1.4250504412999646E-3</v>
      </c>
      <c r="IT428" s="240">
        <f t="shared" ca="1" si="1103"/>
        <v>8.7887507762022382E-4</v>
      </c>
      <c r="IU428" s="240">
        <f t="shared" ca="1" si="1104"/>
        <v>-1.5543585643874988E-3</v>
      </c>
      <c r="IV428" s="240">
        <f t="shared" ca="1" si="1105"/>
        <v>-6.5018365868703193E-4</v>
      </c>
      <c r="IW428" s="240">
        <f t="shared" ca="1" si="1106"/>
        <v>1.6500195186093768E-3</v>
      </c>
      <c r="IX428" s="240">
        <f t="shared" ca="1" si="1107"/>
        <v>4.0741772705220661E-4</v>
      </c>
      <c r="IY428" s="240">
        <f t="shared" ca="1" si="1108"/>
        <v>-1.7099625331960951E-3</v>
      </c>
      <c r="IZ428" s="240">
        <f t="shared" ca="1" si="1109"/>
        <v>-1.5583243199944388E-4</v>
      </c>
      <c r="JA428" s="240">
        <f t="shared" ca="1" si="1110"/>
        <v>1.7328900229055353E-3</v>
      </c>
      <c r="JB428" s="240">
        <f t="shared" ca="1" si="1111"/>
        <v>-9.9126164603041903E-5</v>
      </c>
    </row>
    <row r="429" spans="2:262">
      <c r="B429" s="248">
        <v>68</v>
      </c>
      <c r="C429" s="247">
        <f t="shared" si="1112"/>
        <v>1.3281250000000007E-3</v>
      </c>
      <c r="D429" s="244">
        <f t="shared" ca="1" si="855"/>
        <v>79.396879963341604</v>
      </c>
      <c r="E429" s="243">
        <f ca="1">BV361</f>
        <v>-0.60312003665840308</v>
      </c>
      <c r="F429" s="242">
        <v>68</v>
      </c>
      <c r="G429" s="240">
        <f t="shared" ca="1" si="856"/>
        <v>-6.8161388530474007E-4</v>
      </c>
      <c r="H429" s="240">
        <f t="shared" ca="1" si="857"/>
        <v>1.6661218164734832E-4</v>
      </c>
      <c r="I429" s="240">
        <f t="shared" ca="1" si="858"/>
        <v>6.4895218612645523E-4</v>
      </c>
      <c r="J429" s="240">
        <f t="shared" ca="1" si="859"/>
        <v>-2.9382905663681222E-4</v>
      </c>
      <c r="K429" s="240">
        <f t="shared" ca="1" si="860"/>
        <v>-5.9135161837190983E-4</v>
      </c>
      <c r="L429" s="240">
        <f t="shared" ca="1" si="861"/>
        <v>4.0975424576095718E-4</v>
      </c>
      <c r="M429" s="240">
        <f t="shared" ca="1" si="862"/>
        <v>5.110257395571394E-4</v>
      </c>
      <c r="N429" s="240">
        <f t="shared" ca="1" si="863"/>
        <v>-5.0993280901333608E-4</v>
      </c>
      <c r="O429" s="240">
        <f t="shared" ca="1" si="864"/>
        <v>-4.1106142815772547E-4</v>
      </c>
      <c r="P429" s="240">
        <f t="shared" ca="1" si="865"/>
        <v>5.9051494038894639E-4</v>
      </c>
      <c r="Q429" s="240">
        <f t="shared" ca="1" si="866"/>
        <v>2.953002566001139E-4</v>
      </c>
      <c r="R429" s="240">
        <f t="shared" ca="1" si="867"/>
        <v>-6.4840391377000452E-4</v>
      </c>
      <c r="S429" s="240">
        <f t="shared" ca="1" si="868"/>
        <v>-1.6819086178765277E-4</v>
      </c>
      <c r="T429" s="240">
        <f t="shared" ca="1" si="869"/>
        <v>6.8137508837398436E-4</v>
      </c>
      <c r="U429" s="241">
        <f t="shared" ca="1" si="870"/>
        <v>3.4617986479214211E-5</v>
      </c>
      <c r="V429" s="240">
        <f t="shared" ca="1" si="871"/>
        <v>-6.8816140045130402E-4</v>
      </c>
      <c r="W429" s="240">
        <f t="shared" ca="1" si="872"/>
        <v>1.002852386356325E-4</v>
      </c>
      <c r="X429" s="240">
        <f t="shared" ca="1" si="873"/>
        <v>6.6850205583463983E-4</v>
      </c>
      <c r="Y429" s="240">
        <f t="shared" ca="1" si="874"/>
        <v>-2.3133455827031919E-4</v>
      </c>
      <c r="Z429" s="240">
        <f t="shared" ca="1" si="875"/>
        <v>-6.2315255211252256E-4</v>
      </c>
      <c r="AA429" s="240">
        <f t="shared" ca="1" si="876"/>
        <v>3.5349382056459465E-4</v>
      </c>
      <c r="AB429" s="240">
        <f t="shared" ca="1" si="877"/>
        <v>5.5385564528069727E-4</v>
      </c>
      <c r="AC429" s="240">
        <f t="shared" ca="1" si="878"/>
        <v>-4.6206851357618705E-4</v>
      </c>
      <c r="AD429" s="240">
        <f t="shared" ca="1" si="879"/>
        <v>-4.6327437660655845E-4</v>
      </c>
      <c r="AE429" s="240">
        <f t="shared" ca="1" si="880"/>
        <v>5.5288617274205823E-4</v>
      </c>
      <c r="AF429" s="240">
        <f t="shared" ca="1" si="881"/>
        <v>3.5488973344669682E-4</v>
      </c>
      <c r="AG429" s="240">
        <f t="shared" ca="1" si="882"/>
        <v>-6.2245672635158724E-4</v>
      </c>
      <c r="AH429" s="240">
        <f t="shared" ca="1" si="883"/>
        <v>-2.3286687685493009E-4</v>
      </c>
      <c r="AI429" s="240">
        <f t="shared" ca="1" si="884"/>
        <v>6.681066170451807E-4</v>
      </c>
      <c r="AJ429" s="240">
        <f t="shared" ca="1" si="885"/>
        <v>1.01895076778882E-4</v>
      </c>
      <c r="AK429" s="240">
        <f t="shared" ca="1" si="886"/>
        <v>-6.8808154512423449E-4</v>
      </c>
      <c r="AL429" s="240">
        <f t="shared" ca="1" si="887"/>
        <v>3.2992493954365812E-5</v>
      </c>
      <c r="AM429" s="240">
        <f t="shared" ca="1" si="888"/>
        <v>6.8161388530474018E-4</v>
      </c>
      <c r="AN429" s="240">
        <f t="shared" ca="1" si="889"/>
        <v>-1.6661218164735109E-4</v>
      </c>
      <c r="AO429" s="240">
        <f t="shared" ca="1" si="890"/>
        <v>-6.489521861264548E-4</v>
      </c>
      <c r="AP429" s="240">
        <f t="shared" ca="1" si="891"/>
        <v>2.93829056636812E-4</v>
      </c>
      <c r="AQ429" s="240">
        <f t="shared" ca="1" si="892"/>
        <v>5.9135161837190788E-4</v>
      </c>
      <c r="AR429" s="240">
        <f t="shared" ca="1" si="893"/>
        <v>-4.0975424576095799E-4</v>
      </c>
      <c r="AS429" s="240">
        <f t="shared" ca="1" si="894"/>
        <v>-5.1102573955713626E-4</v>
      </c>
      <c r="AT429" s="240">
        <f t="shared" ca="1" si="895"/>
        <v>5.0993280901333511E-4</v>
      </c>
      <c r="AU429" s="240">
        <f t="shared" ca="1" si="896"/>
        <v>4.1106142815772369E-4</v>
      </c>
      <c r="AV429" s="240">
        <f t="shared" ca="1" si="897"/>
        <v>-5.9051494038894954E-4</v>
      </c>
      <c r="AW429" s="240">
        <f t="shared" ca="1" si="898"/>
        <v>-2.953002566001152E-4</v>
      </c>
      <c r="AX429" s="240">
        <f t="shared" ca="1" si="899"/>
        <v>6.4840391377000484E-4</v>
      </c>
      <c r="AY429" s="240">
        <f t="shared" ca="1" si="900"/>
        <v>1.6819086178764708E-4</v>
      </c>
      <c r="AZ429" s="240">
        <f t="shared" ca="1" si="901"/>
        <v>-6.8137508837398403E-4</v>
      </c>
      <c r="BA429" s="240">
        <f t="shared" ca="1" si="902"/>
        <v>-3.4617986479210768E-5</v>
      </c>
      <c r="BB429" s="240">
        <f t="shared" ca="1" si="903"/>
        <v>6.881614004513037E-4</v>
      </c>
      <c r="BC429" s="240">
        <f t="shared" ca="1" si="904"/>
        <v>-1.0028523863563108E-4</v>
      </c>
      <c r="BD429" s="240">
        <f t="shared" ca="1" si="905"/>
        <v>-6.6850205583463885E-4</v>
      </c>
      <c r="BE429" s="240">
        <f t="shared" ca="1" si="906"/>
        <v>2.3133455827031553E-4</v>
      </c>
      <c r="BF429" s="240">
        <f t="shared" ca="1" si="907"/>
        <v>6.2315255211252223E-4</v>
      </c>
      <c r="BG429" s="240">
        <f t="shared" ca="1" si="908"/>
        <v>-3.5349382056459546E-4</v>
      </c>
      <c r="BH429" s="240">
        <f t="shared" ca="1" si="909"/>
        <v>-5.5385564528069966E-4</v>
      </c>
      <c r="BI429" s="240">
        <f t="shared" ca="1" si="910"/>
        <v>4.6206851357618781E-4</v>
      </c>
      <c r="BJ429" s="240">
        <f t="shared" ca="1" si="911"/>
        <v>4.6327437660655774E-4</v>
      </c>
      <c r="BK429" s="240">
        <f t="shared" ca="1" si="912"/>
        <v>-5.5288617274205595E-4</v>
      </c>
      <c r="BL429" s="240">
        <f t="shared" ca="1" si="913"/>
        <v>-3.548897334466959E-4</v>
      </c>
      <c r="BM429" s="240">
        <f t="shared" ca="1" si="914"/>
        <v>6.2245672635158973E-4</v>
      </c>
      <c r="BN429" s="240">
        <f t="shared" ca="1" si="915"/>
        <v>2.3286687685493374E-4</v>
      </c>
      <c r="BO429" s="240">
        <f t="shared" ca="1" si="916"/>
        <v>-6.6810661704518092E-4</v>
      </c>
      <c r="BP429" s="240">
        <f t="shared" ca="1" si="917"/>
        <v>-1.0189507677887617E-4</v>
      </c>
      <c r="BQ429" s="240">
        <f t="shared" ca="1" si="918"/>
        <v>6.8808154512423427E-4</v>
      </c>
      <c r="BR429" s="240">
        <f t="shared" ca="1" si="919"/>
        <v>-3.2992493954366828E-5</v>
      </c>
      <c r="BS429" s="240">
        <f t="shared" ca="1" si="920"/>
        <v>-6.8161388530473932E-4</v>
      </c>
      <c r="BT429" s="240">
        <f t="shared" ca="1" si="921"/>
        <v>1.6661218164734732E-4</v>
      </c>
      <c r="BU429" s="240">
        <f t="shared" ca="1" si="922"/>
        <v>6.4895218612645448E-4</v>
      </c>
      <c r="BV429" s="240">
        <f t="shared" ca="1" si="923"/>
        <v>-2.9382905663681731E-4</v>
      </c>
      <c r="BW429" s="240">
        <f t="shared" ca="1" si="924"/>
        <v>-5.9135161837190994E-4</v>
      </c>
      <c r="BX429" s="240">
        <f t="shared" ca="1" si="925"/>
        <v>4.0975424576095881E-4</v>
      </c>
      <c r="BY429" s="240">
        <f t="shared" ca="1" si="926"/>
        <v>5.110257395571356E-4</v>
      </c>
      <c r="BZ429" s="240">
        <f t="shared" ca="1" si="927"/>
        <v>-5.0993280901333576E-4</v>
      </c>
      <c r="CA429" s="240">
        <f t="shared" ca="1" si="928"/>
        <v>-4.1106142815772287E-4</v>
      </c>
      <c r="CB429" s="240">
        <f t="shared" ca="1" si="929"/>
        <v>5.9051494038894997E-4</v>
      </c>
      <c r="CC429" s="240">
        <f t="shared" ca="1" si="930"/>
        <v>2.9530025660011428E-4</v>
      </c>
      <c r="CD429" s="240">
        <f t="shared" ca="1" si="931"/>
        <v>-6.4840391377000517E-4</v>
      </c>
      <c r="CE429" s="240">
        <f t="shared" ca="1" si="932"/>
        <v>-1.681908617876461E-4</v>
      </c>
      <c r="CF429" s="240">
        <f t="shared" ca="1" si="933"/>
        <v>6.8137508837398577E-4</v>
      </c>
      <c r="CG429" s="240">
        <f t="shared" ca="1" si="934"/>
        <v>3.4617986479219523E-5</v>
      </c>
      <c r="CH429" s="240">
        <f t="shared" ca="1" si="935"/>
        <v>-6.8816140045130413E-4</v>
      </c>
      <c r="CI429" s="240">
        <f t="shared" ca="1" si="936"/>
        <v>1.0028523863563207E-4</v>
      </c>
      <c r="CJ429" s="240">
        <f t="shared" ca="1" si="937"/>
        <v>6.6850205583463874E-4</v>
      </c>
      <c r="CK429" s="240">
        <f t="shared" ca="1" si="938"/>
        <v>-2.3133455827032572E-4</v>
      </c>
      <c r="CL429" s="240">
        <f t="shared" ca="1" si="939"/>
        <v>-6.2315255211251757E-4</v>
      </c>
      <c r="CM429" s="240">
        <f t="shared" ca="1" si="940"/>
        <v>3.5349382056458798E-4</v>
      </c>
      <c r="CN429" s="240">
        <f t="shared" ca="1" si="941"/>
        <v>5.538556452806989E-4</v>
      </c>
      <c r="CO429" s="240">
        <f t="shared" ca="1" si="942"/>
        <v>-4.6206851357618862E-4</v>
      </c>
      <c r="CP429" s="240">
        <f t="shared" ca="1" si="943"/>
        <v>-4.6327437660655693E-4</v>
      </c>
      <c r="CQ429" s="240">
        <f t="shared" ca="1" si="944"/>
        <v>5.5288617274206235E-4</v>
      </c>
      <c r="CR429" s="240">
        <f t="shared" ca="1" si="945"/>
        <v>3.5488973344668674E-4</v>
      </c>
      <c r="CS429" s="240">
        <f t="shared" ca="1" si="946"/>
        <v>-6.2245672635158594E-4</v>
      </c>
      <c r="CT429" s="240">
        <f t="shared" ca="1" si="947"/>
        <v>-2.3286687685493274E-4</v>
      </c>
      <c r="CU429" s="240">
        <f t="shared" ca="1" si="948"/>
        <v>6.6810661704518113E-4</v>
      </c>
      <c r="CV429" s="240">
        <f t="shared" ca="1" si="949"/>
        <v>1.0189507677887515E-4</v>
      </c>
      <c r="CW429" s="240">
        <f t="shared" ca="1" si="950"/>
        <v>-6.8808154512423482E-4</v>
      </c>
      <c r="CX429" s="240">
        <f t="shared" ca="1" si="951"/>
        <v>3.2992493954377616E-5</v>
      </c>
      <c r="CY429" s="240">
        <f t="shared" ca="1" si="952"/>
        <v>6.8161388530474062E-4</v>
      </c>
      <c r="CZ429" s="240">
        <f t="shared" ca="1" si="953"/>
        <v>-1.6661218164734832E-4</v>
      </c>
      <c r="DA429" s="240">
        <f t="shared" ca="1" si="954"/>
        <v>-6.4895218612645404E-4</v>
      </c>
      <c r="DB429" s="240">
        <f t="shared" ca="1" si="955"/>
        <v>2.9382905663681824E-4</v>
      </c>
      <c r="DC429" s="240">
        <f t="shared" ca="1" si="956"/>
        <v>5.9135161837190451E-4</v>
      </c>
      <c r="DD429" s="240">
        <f t="shared" ca="1" si="957"/>
        <v>-4.0975424576095181E-4</v>
      </c>
      <c r="DE429" s="240">
        <f t="shared" ca="1" si="958"/>
        <v>-5.1102573955714146E-4</v>
      </c>
      <c r="DF429" s="240">
        <f t="shared" ca="1" si="959"/>
        <v>5.0993280901333641E-4</v>
      </c>
      <c r="DG429" s="240">
        <f t="shared" ca="1" si="960"/>
        <v>4.11061428157722E-4</v>
      </c>
      <c r="DH429" s="240">
        <f t="shared" ca="1" si="961"/>
        <v>-5.9051494038895051E-4</v>
      </c>
      <c r="DI429" s="240">
        <f t="shared" ca="1" si="962"/>
        <v>-2.9530025660010452E-4</v>
      </c>
      <c r="DJ429" s="240">
        <f t="shared" ca="1" si="963"/>
        <v>6.4840391377000213E-4</v>
      </c>
      <c r="DK429" s="240">
        <f t="shared" ca="1" si="964"/>
        <v>1.6819086178765456E-4</v>
      </c>
      <c r="DL429" s="240">
        <f t="shared" ca="1" si="965"/>
        <v>-6.8137508837398447E-4</v>
      </c>
      <c r="DM429" s="240">
        <f t="shared" ca="1" si="966"/>
        <v>-3.4617986479208735E-5</v>
      </c>
      <c r="DN429" s="240">
        <f t="shared" ca="1" si="967"/>
        <v>6.8816140045130359E-4</v>
      </c>
      <c r="DO429" s="240">
        <f t="shared" ca="1" si="968"/>
        <v>-1.0028523863564277E-4</v>
      </c>
      <c r="DP429" s="240">
        <f t="shared" ca="1" si="969"/>
        <v>-6.6850205583464091E-4</v>
      </c>
      <c r="DQ429" s="240">
        <f t="shared" ca="1" si="970"/>
        <v>2.3133455827031746E-4</v>
      </c>
      <c r="DR429" s="240">
        <f t="shared" ca="1" si="971"/>
        <v>6.2315255211252136E-4</v>
      </c>
      <c r="DS429" s="240">
        <f t="shared" ca="1" si="972"/>
        <v>-3.534938205645972E-4</v>
      </c>
      <c r="DT429" s="240">
        <f t="shared" ca="1" si="973"/>
        <v>-5.538556452806925E-4</v>
      </c>
      <c r="DU429" s="240">
        <f t="shared" ca="1" si="974"/>
        <v>4.6206851357619659E-4</v>
      </c>
      <c r="DV429" s="240">
        <f t="shared" ca="1" si="975"/>
        <v>4.6327437660656344E-4</v>
      </c>
      <c r="DW429" s="240">
        <f t="shared" ca="1" si="976"/>
        <v>-5.5288617274205714E-4</v>
      </c>
      <c r="DX429" s="240">
        <f t="shared" ca="1" si="977"/>
        <v>-3.5488973344669416E-4</v>
      </c>
      <c r="DY429" s="240">
        <f t="shared" ca="1" si="978"/>
        <v>6.224567263515906E-4</v>
      </c>
      <c r="DZ429" s="240">
        <f t="shared" ca="1" si="979"/>
        <v>2.3286687685492258E-4</v>
      </c>
      <c r="EA429" s="240">
        <f t="shared" ca="1" si="980"/>
        <v>-6.6810661704518374E-4</v>
      </c>
      <c r="EB429" s="240">
        <f t="shared" ca="1" si="981"/>
        <v>-1.0189507677888383E-4</v>
      </c>
      <c r="EC429" s="240">
        <f t="shared" ca="1" si="982"/>
        <v>6.8808154512423438E-4</v>
      </c>
      <c r="ED429" s="240">
        <f t="shared" ca="1" si="983"/>
        <v>-3.2992493954368848E-5</v>
      </c>
      <c r="EE429" s="240">
        <f t="shared" ca="1" si="984"/>
        <v>-6.8161388530473899E-4</v>
      </c>
      <c r="EF429" s="240">
        <f t="shared" ca="1" si="985"/>
        <v>1.6661218164735879E-4</v>
      </c>
      <c r="EG429" s="240">
        <f t="shared" ca="1" si="986"/>
        <v>6.4895218612645708E-4</v>
      </c>
      <c r="EH429" s="240">
        <f t="shared" ca="1" si="987"/>
        <v>-2.9382905663681032E-4</v>
      </c>
      <c r="EI429" s="240">
        <f t="shared" ca="1" si="988"/>
        <v>-5.9135161837190896E-4</v>
      </c>
      <c r="EJ429" s="240">
        <f t="shared" ca="1" si="989"/>
        <v>4.0975424576096043E-4</v>
      </c>
      <c r="EK429" s="240">
        <f t="shared" ca="1" si="990"/>
        <v>5.110257395571343E-4</v>
      </c>
      <c r="EL429" s="240">
        <f t="shared" ca="1" si="991"/>
        <v>-5.0993280901334367E-4</v>
      </c>
      <c r="EM429" s="240">
        <f t="shared" ca="1" si="992"/>
        <v>-4.1106142815772911E-4</v>
      </c>
      <c r="EN429" s="240">
        <f t="shared" ca="1" si="993"/>
        <v>5.9051494038894607E-4</v>
      </c>
      <c r="EO429" s="240">
        <f t="shared" ca="1" si="994"/>
        <v>2.9530025660011244E-4</v>
      </c>
      <c r="EP429" s="240">
        <f t="shared" ca="1" si="995"/>
        <v>-6.4840391377000582E-4</v>
      </c>
      <c r="EQ429" s="240">
        <f t="shared" ca="1" si="996"/>
        <v>-1.6819086178764412E-4</v>
      </c>
      <c r="ER429" s="240">
        <f t="shared" ca="1" si="997"/>
        <v>6.8137508837398599E-4</v>
      </c>
      <c r="ES429" s="240">
        <f t="shared" ca="1" si="998"/>
        <v>3.4617986479217504E-5</v>
      </c>
      <c r="ET429" s="240">
        <f t="shared" ca="1" si="999"/>
        <v>-6.8816140045130402E-4</v>
      </c>
      <c r="EU429" s="240">
        <f t="shared" ca="1" si="1000"/>
        <v>1.0028523863563409E-4</v>
      </c>
      <c r="EV429" s="240">
        <f t="shared" ca="1" si="1001"/>
        <v>6.685020558346382E-4</v>
      </c>
      <c r="EW429" s="240">
        <f t="shared" ca="1" si="1002"/>
        <v>-2.3133455827032762E-4</v>
      </c>
      <c r="EX429" s="240">
        <f t="shared" ca="1" si="1003"/>
        <v>-6.231525521125167E-4</v>
      </c>
      <c r="EY429" s="240">
        <f t="shared" ca="1" si="1004"/>
        <v>3.5349382056458966E-4</v>
      </c>
      <c r="EZ429" s="240">
        <f t="shared" ca="1" si="1005"/>
        <v>5.5385564528069781E-4</v>
      </c>
      <c r="FA429" s="240">
        <f t="shared" ca="1" si="1006"/>
        <v>-4.6206851357619009E-4</v>
      </c>
      <c r="FB429" s="240">
        <f t="shared" ca="1" si="1007"/>
        <v>-4.6327437660655541E-4</v>
      </c>
      <c r="FC429" s="240">
        <f t="shared" ca="1" si="1008"/>
        <v>5.5288617274206354E-4</v>
      </c>
      <c r="FD429" s="240">
        <f t="shared" ca="1" si="1009"/>
        <v>3.54889733446685E-4</v>
      </c>
      <c r="FE429" s="240">
        <f t="shared" ca="1" si="1010"/>
        <v>-6.2245672635159526E-4</v>
      </c>
      <c r="FF429" s="240">
        <f t="shared" ca="1" si="1011"/>
        <v>-2.3286687685491239E-4</v>
      </c>
      <c r="FG429" s="240">
        <f t="shared" ca="1" si="1012"/>
        <v>6.6810661704518634E-4</v>
      </c>
      <c r="FH429" s="240">
        <f t="shared" ca="1" si="1013"/>
        <v>1.0189507677889253E-4</v>
      </c>
      <c r="FI429" s="240">
        <f t="shared" ca="1" si="1014"/>
        <v>-6.8808154512423395E-4</v>
      </c>
      <c r="FJ429" s="240">
        <f t="shared" ca="1" si="1015"/>
        <v>3.2992493954360079E-5</v>
      </c>
      <c r="FK429" s="240">
        <f t="shared" ca="1" si="1016"/>
        <v>6.8161388530474018E-4</v>
      </c>
      <c r="FL429" s="240">
        <f t="shared" ca="1" si="1017"/>
        <v>-1.6661218164735027E-4</v>
      </c>
      <c r="FM429" s="240">
        <f t="shared" ca="1" si="1018"/>
        <v>-6.4895218612645361E-4</v>
      </c>
      <c r="FN429" s="240">
        <f t="shared" ca="1" si="1019"/>
        <v>2.9382905663682008E-4</v>
      </c>
      <c r="FO429" s="240">
        <f t="shared" ca="1" si="1020"/>
        <v>5.9135161837190343E-4</v>
      </c>
      <c r="FP429" s="240">
        <f t="shared" ca="1" si="1021"/>
        <v>-4.0975424576096916E-4</v>
      </c>
      <c r="FQ429" s="240">
        <f t="shared" ca="1" si="1022"/>
        <v>-5.1102573955712704E-4</v>
      </c>
      <c r="FR429" s="240">
        <f t="shared" ca="1" si="1023"/>
        <v>5.0993280901335094E-4</v>
      </c>
      <c r="FS429" s="240">
        <f t="shared" ca="1" si="1024"/>
        <v>4.1106142815773615E-4</v>
      </c>
      <c r="FT429" s="240">
        <f t="shared" ca="1" si="1025"/>
        <v>-5.9051494038894151E-4</v>
      </c>
      <c r="FU429" s="240">
        <f t="shared" ca="1" si="1026"/>
        <v>-2.9530025660012035E-4</v>
      </c>
      <c r="FV429" s="240">
        <f t="shared" ca="1" si="1027"/>
        <v>6.48403913770003E-4</v>
      </c>
      <c r="FW429" s="240">
        <f t="shared" ca="1" si="1028"/>
        <v>1.6819086178765263E-4</v>
      </c>
      <c r="FX429" s="240">
        <f t="shared" ca="1" si="1029"/>
        <v>-6.8137508837398479E-4</v>
      </c>
      <c r="FY429" s="240">
        <f t="shared" ca="1" si="1030"/>
        <v>-3.4617986479206702E-5</v>
      </c>
      <c r="FZ429" s="240">
        <f t="shared" ca="1" si="1031"/>
        <v>6.8816140045130348E-4</v>
      </c>
      <c r="GA429" s="240">
        <f t="shared" ca="1" si="1032"/>
        <v>-1.0028523863564478E-4</v>
      </c>
      <c r="GB429" s="240">
        <f t="shared" ca="1" si="1033"/>
        <v>-6.685020558346356E-4</v>
      </c>
      <c r="GC429" s="240">
        <f t="shared" ca="1" si="1034"/>
        <v>2.3133455827033781E-4</v>
      </c>
      <c r="GD429" s="240">
        <f t="shared" ca="1" si="1035"/>
        <v>6.2315255211251215E-4</v>
      </c>
      <c r="GE429" s="240">
        <f t="shared" ca="1" si="1036"/>
        <v>-3.5349382056458218E-4</v>
      </c>
      <c r="GF429" s="240">
        <f t="shared" ca="1" si="1037"/>
        <v>-5.5385564528070302E-4</v>
      </c>
      <c r="GG429" s="240">
        <f t="shared" ca="1" si="1038"/>
        <v>4.6206851357618358E-4</v>
      </c>
      <c r="GH429" s="240">
        <f t="shared" ca="1" si="1039"/>
        <v>4.6327437660656197E-4</v>
      </c>
      <c r="GI429" s="240">
        <f t="shared" ca="1" si="1040"/>
        <v>-5.5288617274205833E-4</v>
      </c>
      <c r="GJ429" s="240">
        <f t="shared" ca="1" si="1041"/>
        <v>-3.5488973344669243E-4</v>
      </c>
      <c r="GK429" s="240">
        <f t="shared" ca="1" si="1042"/>
        <v>6.2245672635159136E-4</v>
      </c>
      <c r="GL429" s="240">
        <f t="shared" ca="1" si="1043"/>
        <v>2.3286687685492068E-4</v>
      </c>
      <c r="GM429" s="240">
        <f t="shared" ca="1" si="1044"/>
        <v>-6.6810661704518428E-4</v>
      </c>
      <c r="GN429" s="240">
        <f t="shared" ca="1" si="1045"/>
        <v>-1.0189507677886247E-4</v>
      </c>
      <c r="GO429" s="240">
        <f t="shared" ca="1" si="1046"/>
        <v>6.8808154512423547E-4</v>
      </c>
      <c r="GP429" s="240">
        <f t="shared" ca="1" si="1047"/>
        <v>-3.299249395439043E-5</v>
      </c>
      <c r="GQ429" s="240">
        <f t="shared" ca="1" si="1048"/>
        <v>-6.8161388530474159E-4</v>
      </c>
      <c r="GR429" s="240">
        <f t="shared" ca="1" si="1049"/>
        <v>1.6661218164734176E-4</v>
      </c>
      <c r="GS429" s="240">
        <f t="shared" ca="1" si="1050"/>
        <v>6.4895218612645643E-4</v>
      </c>
      <c r="GT429" s="240">
        <f t="shared" ca="1" si="1051"/>
        <v>-2.9382905663681216E-4</v>
      </c>
      <c r="GU429" s="240">
        <f t="shared" ca="1" si="1052"/>
        <v>-5.9135161837190788E-4</v>
      </c>
      <c r="GV429" s="240">
        <f t="shared" ca="1" si="1053"/>
        <v>4.0975424576096206E-4</v>
      </c>
      <c r="GW429" s="240">
        <f t="shared" ca="1" si="1054"/>
        <v>5.1102573955713289E-4</v>
      </c>
      <c r="GX429" s="240">
        <f t="shared" ca="1" si="1055"/>
        <v>-5.0993280901334508E-4</v>
      </c>
      <c r="GY429" s="240">
        <f t="shared" ca="1" si="1056"/>
        <v>-4.1106142815771181E-4</v>
      </c>
      <c r="GZ429" s="240">
        <f t="shared" ca="1" si="1057"/>
        <v>5.9051494038895723E-4</v>
      </c>
      <c r="HA429" s="240">
        <f t="shared" ca="1" si="1058"/>
        <v>2.9530025660009292E-4</v>
      </c>
      <c r="HB429" s="240">
        <f t="shared" ca="1" si="1059"/>
        <v>-6.4840391376999997E-4</v>
      </c>
      <c r="HC429" s="240">
        <f t="shared" ca="1" si="1060"/>
        <v>-1.6819086178766114E-4</v>
      </c>
      <c r="HD429" s="240">
        <f t="shared" ca="1" si="1061"/>
        <v>6.8137508837398349E-4</v>
      </c>
      <c r="HE429" s="240">
        <f t="shared" ca="1" si="1062"/>
        <v>3.4617986479215478E-5</v>
      </c>
      <c r="HF429" s="240">
        <f t="shared" ca="1" si="1063"/>
        <v>-6.8816140045130391E-4</v>
      </c>
      <c r="HG429" s="240">
        <f t="shared" ca="1" si="1064"/>
        <v>1.0028523863563609E-4</v>
      </c>
      <c r="HH429" s="240">
        <f t="shared" ca="1" si="1065"/>
        <v>6.6850205583463777E-4</v>
      </c>
      <c r="HI429" s="240">
        <f t="shared" ca="1" si="1066"/>
        <v>-2.3133455827032952E-4</v>
      </c>
      <c r="HJ429" s="240">
        <f t="shared" ca="1" si="1067"/>
        <v>-6.2315255211251583E-4</v>
      </c>
      <c r="HK429" s="240">
        <f t="shared" ca="1" si="1068"/>
        <v>3.5349382056460826E-4</v>
      </c>
      <c r="HL429" s="240">
        <f t="shared" ca="1" si="1069"/>
        <v>5.5385564528068502E-4</v>
      </c>
      <c r="HM429" s="240">
        <f t="shared" ca="1" si="1070"/>
        <v>-4.6206851357620608E-4</v>
      </c>
      <c r="HN429" s="240">
        <f t="shared" ca="1" si="1071"/>
        <v>-4.6327437660656848E-4</v>
      </c>
      <c r="HO429" s="240">
        <f t="shared" ca="1" si="1072"/>
        <v>5.5288617274205302E-4</v>
      </c>
      <c r="HP429" s="240">
        <f t="shared" ca="1" si="1073"/>
        <v>3.5488973344670007E-4</v>
      </c>
      <c r="HQ429" s="240">
        <f t="shared" ca="1" si="1074"/>
        <v>-6.2245672635158756E-4</v>
      </c>
      <c r="HR429" s="240">
        <f t="shared" ca="1" si="1075"/>
        <v>-2.3286687685492892E-4</v>
      </c>
      <c r="HS429" s="240">
        <f t="shared" ca="1" si="1076"/>
        <v>6.6810661704518211E-4</v>
      </c>
      <c r="HT429" s="240">
        <f t="shared" ca="1" si="1077"/>
        <v>1.0189507677887114E-4</v>
      </c>
      <c r="HU429" s="240">
        <f t="shared" ca="1" si="1078"/>
        <v>-6.8808154512423514E-4</v>
      </c>
      <c r="HV429" s="240">
        <f t="shared" ca="1" si="1079"/>
        <v>3.2992493954381662E-5</v>
      </c>
      <c r="HW429" s="240">
        <f t="shared" ca="1" si="1080"/>
        <v>6.8161388530473715E-4</v>
      </c>
      <c r="HX429" s="240">
        <f t="shared" ca="1" si="1081"/>
        <v>-1.6661218164737125E-4</v>
      </c>
      <c r="HY429" s="240">
        <f t="shared" ca="1" si="1082"/>
        <v>-6.4895218612645935E-4</v>
      </c>
      <c r="HZ429" s="240">
        <f t="shared" ca="1" si="1083"/>
        <v>2.9382905663680425E-4</v>
      </c>
      <c r="IA429" s="240">
        <f t="shared" ca="1" si="1084"/>
        <v>5.9135161837191243E-4</v>
      </c>
      <c r="IB429" s="240">
        <f t="shared" ca="1" si="1085"/>
        <v>-4.0975424576095506E-4</v>
      </c>
      <c r="IC429" s="240">
        <f t="shared" ca="1" si="1086"/>
        <v>-5.1102573955713875E-4</v>
      </c>
      <c r="ID429" s="240">
        <f t="shared" ca="1" si="1087"/>
        <v>5.0993280901333912E-4</v>
      </c>
      <c r="IE429" s="240">
        <f t="shared" ca="1" si="1088"/>
        <v>-7.1035125792371972E-4</v>
      </c>
      <c r="IF429" s="240">
        <f t="shared" ca="1" si="1089"/>
        <v>-5.9051494038895268E-4</v>
      </c>
      <c r="IG429" s="240">
        <f t="shared" ca="1" si="1090"/>
        <v>-2.9530025660010084E-4</v>
      </c>
      <c r="IH429" s="240">
        <f t="shared" ca="1" si="1091"/>
        <v>6.4840391377001027E-4</v>
      </c>
      <c r="II429" s="240">
        <f t="shared" ca="1" si="1092"/>
        <v>1.6819086178763165E-4</v>
      </c>
      <c r="IJ429" s="240">
        <f t="shared" ca="1" si="1093"/>
        <v>-6.8137508837398794E-4</v>
      </c>
      <c r="IK429" s="240">
        <f t="shared" ca="1" si="1094"/>
        <v>-3.4617986479224246E-5</v>
      </c>
      <c r="IL429" s="240">
        <f t="shared" ca="1" si="1095"/>
        <v>6.8816140045130435E-4</v>
      </c>
      <c r="IM429" s="240">
        <f t="shared" ca="1" si="1096"/>
        <v>-1.0028523863562741E-4</v>
      </c>
      <c r="IN429" s="240">
        <f t="shared" ca="1" si="1097"/>
        <v>-6.6850205583463983E-4</v>
      </c>
      <c r="IO429" s="240">
        <f t="shared" ca="1" si="1098"/>
        <v>2.3133455827032125E-4</v>
      </c>
      <c r="IP429" s="240">
        <f t="shared" ca="1" si="1099"/>
        <v>6.2315255211251963E-4</v>
      </c>
      <c r="IQ429" s="240">
        <f t="shared" ca="1" si="1100"/>
        <v>-3.5349382056460072E-4</v>
      </c>
      <c r="IR429" s="240">
        <f t="shared" ca="1" si="1101"/>
        <v>-5.5385564528069012E-4</v>
      </c>
      <c r="IS429" s="240">
        <f t="shared" ca="1" si="1102"/>
        <v>4.6206851357619963E-4</v>
      </c>
      <c r="IT429" s="240">
        <f t="shared" ca="1" si="1103"/>
        <v>4.6327437660654598E-4</v>
      </c>
      <c r="IU429" s="240">
        <f t="shared" ca="1" si="1104"/>
        <v>-5.5288617274207113E-4</v>
      </c>
      <c r="IV429" s="240">
        <f t="shared" ca="1" si="1105"/>
        <v>-3.5488973344667394E-4</v>
      </c>
      <c r="IW429" s="240">
        <f t="shared" ca="1" si="1106"/>
        <v>6.2245672635158388E-4</v>
      </c>
      <c r="IX429" s="240">
        <f t="shared" ca="1" si="1107"/>
        <v>2.3286687685493721E-4</v>
      </c>
      <c r="IY429" s="240">
        <f t="shared" ca="1" si="1108"/>
        <v>-6.6810661704517994E-4</v>
      </c>
      <c r="IZ429" s="240">
        <f t="shared" ca="1" si="1109"/>
        <v>-1.0189507677887984E-4</v>
      </c>
      <c r="JA429" s="240">
        <f t="shared" ca="1" si="1110"/>
        <v>6.880815451242346E-4</v>
      </c>
      <c r="JB429" s="240">
        <f t="shared" ca="1" si="1111"/>
        <v>-3.2992493954372893E-5</v>
      </c>
    </row>
    <row r="430" spans="2:262">
      <c r="B430" s="248">
        <v>69</v>
      </c>
      <c r="C430" s="247">
        <f t="shared" si="1112"/>
        <v>1.3476562500000008E-3</v>
      </c>
      <c r="D430" s="244">
        <f t="shared" ca="1" si="855"/>
        <v>79.33224448062785</v>
      </c>
      <c r="E430" s="243">
        <f ca="1">BW361</f>
        <v>-0.66775551937214983</v>
      </c>
      <c r="F430" s="242">
        <v>69</v>
      </c>
      <c r="G430" s="240">
        <f t="shared" ca="1" si="856"/>
        <v>3.1489523011570371E-4</v>
      </c>
      <c r="H430" s="240">
        <f t="shared" ca="1" si="857"/>
        <v>-1.0553925559427668E-4</v>
      </c>
      <c r="I430" s="240">
        <f t="shared" ca="1" si="858"/>
        <v>-2.8905696704106766E-4</v>
      </c>
      <c r="J430" s="240">
        <f t="shared" ca="1" si="859"/>
        <v>1.7630657260734599E-4</v>
      </c>
      <c r="K430" s="240">
        <f t="shared" ca="1" si="860"/>
        <v>2.4589335385121787E-4</v>
      </c>
      <c r="L430" s="240">
        <f t="shared" ca="1" si="861"/>
        <v>-2.3650651555120051E-4</v>
      </c>
      <c r="M430" s="240">
        <f t="shared" ca="1" si="862"/>
        <v>-1.8799150933594523E-4</v>
      </c>
      <c r="N430" s="240">
        <f t="shared" ca="1" si="863"/>
        <v>2.8253085073026631E-4</v>
      </c>
      <c r="O430" s="240">
        <f t="shared" ca="1" si="864"/>
        <v>1.1882192493094327E-4</v>
      </c>
      <c r="P430" s="240">
        <f t="shared" ca="1" si="865"/>
        <v>-3.1162099484880108E-4</v>
      </c>
      <c r="Q430" s="240">
        <f t="shared" ca="1" si="866"/>
        <v>-4.2530452159556597E-5</v>
      </c>
      <c r="R430" s="240">
        <f t="shared" ca="1" si="867"/>
        <v>3.2203335757955966E-4</v>
      </c>
      <c r="S430" s="240">
        <f t="shared" ca="1" si="868"/>
        <v>-3.631018931641159E-5</v>
      </c>
      <c r="T430" s="240">
        <f t="shared" ca="1" si="869"/>
        <v>-3.1314384799789304E-4</v>
      </c>
      <c r="U430" s="241">
        <f t="shared" ca="1" si="870"/>
        <v>1.1297448905221748E-4</v>
      </c>
      <c r="V430" s="240">
        <f t="shared" ca="1" si="871"/>
        <v>2.8548528102755613E-4</v>
      </c>
      <c r="W430" s="240">
        <f t="shared" ca="1" si="872"/>
        <v>-1.8286738107225998E-4</v>
      </c>
      <c r="X430" s="240">
        <f t="shared" ca="1" si="873"/>
        <v>-2.407154418496206E-4</v>
      </c>
      <c r="Y430" s="240">
        <f t="shared" ca="1" si="874"/>
        <v>2.4179966060763959E-4</v>
      </c>
      <c r="Z430" s="240">
        <f t="shared" ca="1" si="875"/>
        <v>1.8151772241377541E-4</v>
      </c>
      <c r="AA430" s="240">
        <f t="shared" ca="1" si="876"/>
        <v>-2.86239074530228E-4</v>
      </c>
      <c r="AB430" s="240">
        <f t="shared" ca="1" si="877"/>
        <v>-1.1144028565048722E-4</v>
      </c>
      <c r="AC430" s="240">
        <f t="shared" ca="1" si="878"/>
        <v>3.1352203575196746E-4</v>
      </c>
      <c r="AD430" s="240">
        <f t="shared" ca="1" si="879"/>
        <v>3.468339747802698E-5</v>
      </c>
      <c r="AE430" s="240">
        <f t="shared" ca="1" si="880"/>
        <v>-3.2201327195894311E-4</v>
      </c>
      <c r="AF430" s="240">
        <f t="shared" ca="1" si="881"/>
        <v>4.4152326609179406E-5</v>
      </c>
      <c r="AG430" s="240">
        <f t="shared" ca="1" si="882"/>
        <v>3.1120383973525114E-4</v>
      </c>
      <c r="AH430" s="240">
        <f t="shared" ca="1" si="883"/>
        <v>-1.2034167090234119E-4</v>
      </c>
      <c r="AI430" s="240">
        <f t="shared" ca="1" si="884"/>
        <v>-2.8174162935573616E-4</v>
      </c>
      <c r="AJ430" s="240">
        <f t="shared" ca="1" si="885"/>
        <v>1.8931803706466734E-4</v>
      </c>
      <c r="AK430" s="240">
        <f t="shared" ca="1" si="886"/>
        <v>2.3539253186678365E-4</v>
      </c>
      <c r="AL430" s="240">
        <f t="shared" ca="1" si="887"/>
        <v>-2.4694715458999957E-4</v>
      </c>
      <c r="AM430" s="240">
        <f t="shared" ca="1" si="888"/>
        <v>-1.749345960030093E-4</v>
      </c>
      <c r="AN430" s="240">
        <f t="shared" ca="1" si="889"/>
        <v>2.8977487861486063E-4</v>
      </c>
      <c r="AO430" s="240">
        <f t="shared" ca="1" si="890"/>
        <v>1.0399151890897708E-4</v>
      </c>
      <c r="AP430" s="240">
        <f t="shared" ca="1" si="891"/>
        <v>-3.1523422270414057E-4</v>
      </c>
      <c r="AQ430" s="240">
        <f t="shared" ca="1" si="892"/>
        <v>-2.6815450814748945E-5</v>
      </c>
      <c r="AR430" s="240">
        <f t="shared" ca="1" si="893"/>
        <v>3.2179921758415019E-4</v>
      </c>
      <c r="AS430" s="240">
        <f t="shared" ca="1" si="894"/>
        <v>-5.1967868191359685E-5</v>
      </c>
      <c r="AT430" s="240">
        <f t="shared" ca="1" si="895"/>
        <v>-3.0907637391621324E-4</v>
      </c>
      <c r="AU430" s="240">
        <f t="shared" ca="1" si="896"/>
        <v>1.2763636342977822E-4</v>
      </c>
      <c r="AV430" s="240">
        <f t="shared" ca="1" si="897"/>
        <v>2.7782826706138915E-4</v>
      </c>
      <c r="AW430" s="240">
        <f t="shared" ca="1" si="898"/>
        <v>-1.9565465495060435E-4</v>
      </c>
      <c r="AX430" s="240">
        <f t="shared" ca="1" si="899"/>
        <v>-2.2992783022464229E-4</v>
      </c>
      <c r="AY430" s="240">
        <f t="shared" ca="1" si="900"/>
        <v>2.5194589684038337E-4</v>
      </c>
      <c r="AZ430" s="240">
        <f t="shared" ca="1" si="901"/>
        <v>1.6824609553283494E-4</v>
      </c>
      <c r="BA430" s="240">
        <f t="shared" ca="1" si="902"/>
        <v>-2.9313613314799631E-4</v>
      </c>
      <c r="BB430" s="240">
        <f t="shared" ca="1" si="903"/>
        <v>-9.6480111564971709E-5</v>
      </c>
      <c r="BC430" s="240">
        <f t="shared" ca="1" si="904"/>
        <v>3.167565243479236E-4</v>
      </c>
      <c r="BD430" s="240">
        <f t="shared" ca="1" si="905"/>
        <v>1.8931351526598959E-5</v>
      </c>
      <c r="BE430" s="240">
        <f t="shared" ca="1" si="906"/>
        <v>-3.2139132339353247E-4</v>
      </c>
      <c r="BF430" s="240">
        <f t="shared" ca="1" si="907"/>
        <v>5.9752106272945244E-5</v>
      </c>
      <c r="BG430" s="240">
        <f t="shared" ca="1" si="908"/>
        <v>3.0676273204663872E-4</v>
      </c>
      <c r="BH430" s="240">
        <f t="shared" ca="1" si="909"/>
        <v>-1.3485417258451624E-4</v>
      </c>
      <c r="BI430" s="240">
        <f t="shared" ca="1" si="910"/>
        <v>-2.737475514076336E-4</v>
      </c>
      <c r="BJ430" s="240">
        <f t="shared" ca="1" si="911"/>
        <v>2.0187341778839794E-4</v>
      </c>
      <c r="BK430" s="240">
        <f t="shared" ca="1" si="912"/>
        <v>2.2432462865513048E-4</v>
      </c>
      <c r="BL430" s="240">
        <f t="shared" ca="1" si="913"/>
        <v>-2.5679287630337442E-4</v>
      </c>
      <c r="BM430" s="240">
        <f t="shared" ca="1" si="914"/>
        <v>-1.6145624990584022E-4</v>
      </c>
      <c r="BN430" s="240">
        <f t="shared" ca="1" si="915"/>
        <v>2.9632081343558965E-4</v>
      </c>
      <c r="BO430" s="240">
        <f t="shared" ca="1" si="916"/>
        <v>8.8910588209376769E-5</v>
      </c>
      <c r="BP430" s="240">
        <f t="shared" ca="1" si="917"/>
        <v>-3.1808802370572879E-4</v>
      </c>
      <c r="BQ430" s="240">
        <f t="shared" ca="1" si="918"/>
        <v>-1.1035848700171324E-5</v>
      </c>
      <c r="BR430" s="240">
        <f t="shared" ca="1" si="919"/>
        <v>3.2078983508729807E-4</v>
      </c>
      <c r="BS430" s="240">
        <f t="shared" ca="1" si="920"/>
        <v>-6.7500351919987144E-5</v>
      </c>
      <c r="BT430" s="240">
        <f t="shared" ca="1" si="921"/>
        <v>-3.0426430777787681E-4</v>
      </c>
      <c r="BU430" s="240">
        <f t="shared" ca="1" si="922"/>
        <v>1.4199075062821165E-4</v>
      </c>
      <c r="BV430" s="240">
        <f t="shared" ca="1" si="923"/>
        <v>2.6950194046499034E-4</v>
      </c>
      <c r="BW430" s="240">
        <f t="shared" ca="1" si="924"/>
        <v>-2.0797057962784903E-4</v>
      </c>
      <c r="BX430" s="240">
        <f t="shared" ca="1" si="925"/>
        <v>-2.1858630231735504E-4</v>
      </c>
      <c r="BY430" s="240">
        <f t="shared" ca="1" si="926"/>
        <v>2.6148517333978447E-4</v>
      </c>
      <c r="BZ430" s="240">
        <f t="shared" ca="1" si="927"/>
        <v>1.5456914907114027E-4</v>
      </c>
      <c r="CA430" s="240">
        <f t="shared" ca="1" si="928"/>
        <v>-2.9932700114531827E-4</v>
      </c>
      <c r="CB430" s="240">
        <f t="shared" ca="1" si="929"/>
        <v>-8.1287508440029915E-5</v>
      </c>
      <c r="CC430" s="240">
        <f t="shared" ca="1" si="930"/>
        <v>3.1922791873213101E-4</v>
      </c>
      <c r="CD430" s="240">
        <f t="shared" ca="1" si="931"/>
        <v>3.1336982911482443E-6</v>
      </c>
      <c r="CE430" s="240">
        <f t="shared" ca="1" si="932"/>
        <v>-3.1999511497951175E-4</v>
      </c>
      <c r="CF430" s="240">
        <f t="shared" ca="1" si="933"/>
        <v>7.5207937879033198E-5</v>
      </c>
      <c r="CG430" s="240">
        <f t="shared" ca="1" si="934"/>
        <v>3.0158260606728311E-4</v>
      </c>
      <c r="CH430" s="240">
        <f t="shared" ca="1" si="935"/>
        <v>-1.4904179875310883E-4</v>
      </c>
      <c r="CI430" s="240">
        <f t="shared" ca="1" si="936"/>
        <v>-2.6509399163073764E-4</v>
      </c>
      <c r="CJ430" s="240">
        <f t="shared" ca="1" si="937"/>
        <v>2.1394246776665322E-4</v>
      </c>
      <c r="CK430" s="240">
        <f t="shared" ca="1" si="938"/>
        <v>2.1271630776453535E-4</v>
      </c>
      <c r="CL430" s="240">
        <f t="shared" ca="1" si="939"/>
        <v>-2.6601996148533762E-4</v>
      </c>
      <c r="CM430" s="240">
        <f t="shared" ca="1" si="940"/>
        <v>-1.4758894156075266E-4</v>
      </c>
      <c r="CN430" s="240">
        <f t="shared" ca="1" si="941"/>
        <v>3.0215288546211447E-4</v>
      </c>
      <c r="CO430" s="240">
        <f t="shared" ca="1" si="942"/>
        <v>7.3615464115138959E-5</v>
      </c>
      <c r="CP430" s="240">
        <f t="shared" ca="1" si="943"/>
        <v>-3.2017552279699012E-4</v>
      </c>
      <c r="CQ430" s="240">
        <f t="shared" ca="1" si="944"/>
        <v>4.7703397405489024E-6</v>
      </c>
      <c r="CR430" s="240">
        <f t="shared" ca="1" si="945"/>
        <v>3.1900764177984975E-4</v>
      </c>
      <c r="CS430" s="240">
        <f t="shared" ca="1" si="946"/>
        <v>-8.2870221388506849E-5</v>
      </c>
      <c r="CT430" s="240">
        <f t="shared" ca="1" si="947"/>
        <v>-2.9871924227169611E-4</v>
      </c>
      <c r="CU430" s="240">
        <f t="shared" ca="1" si="948"/>
        <v>1.5600306967146488E-4</v>
      </c>
      <c r="CV430" s="240">
        <f t="shared" ca="1" si="949"/>
        <v>2.6052636008842942E-4</v>
      </c>
      <c r="CW430" s="240">
        <f t="shared" ca="1" si="950"/>
        <v>-2.1978548496269897E-4</v>
      </c>
      <c r="CX430" s="240">
        <f t="shared" ca="1" si="951"/>
        <v>-2.0671818086189002E-4</v>
      </c>
      <c r="CY430" s="240">
        <f t="shared" ca="1" si="952"/>
        <v>2.7039450915321647E-4</v>
      </c>
      <c r="CZ430" s="240">
        <f t="shared" ca="1" si="953"/>
        <v>1.4051983199067487E-4</v>
      </c>
      <c r="DA430" s="240">
        <f t="shared" ca="1" si="954"/>
        <v>-3.0479676417893245E-4</v>
      </c>
      <c r="DB430" s="240">
        <f t="shared" ca="1" si="955"/>
        <v>-6.5899076587320132E-5</v>
      </c>
      <c r="DC430" s="240">
        <f t="shared" ca="1" si="956"/>
        <v>3.2093026509904979E-4</v>
      </c>
      <c r="DD430" s="240">
        <f t="shared" ca="1" si="957"/>
        <v>-1.2671504297960827E-5</v>
      </c>
      <c r="DE430" s="240">
        <f t="shared" ca="1" si="958"/>
        <v>-3.1782801030524362E-4</v>
      </c>
      <c r="DF430" s="240">
        <f t="shared" ca="1" si="959"/>
        <v>9.048258697533324E-5</v>
      </c>
      <c r="DG430" s="240">
        <f t="shared" ca="1" si="960"/>
        <v>2.9567594117439652E-4</v>
      </c>
      <c r="DH430" s="240">
        <f t="shared" ca="1" si="961"/>
        <v>-1.6287037017398128E-4</v>
      </c>
      <c r="DI430" s="240">
        <f t="shared" ca="1" si="962"/>
        <v>-2.5580179720851204E-4</v>
      </c>
      <c r="DJ430" s="240">
        <f t="shared" ca="1" si="963"/>
        <v>2.2549611160091172E-4</v>
      </c>
      <c r="DK430" s="240">
        <f t="shared" ca="1" si="964"/>
        <v>2.0059553465677699E-4</v>
      </c>
      <c r="DL430" s="240">
        <f t="shared" ca="1" si="965"/>
        <v>-2.7460618127948328E-4</v>
      </c>
      <c r="DM430" s="240">
        <f t="shared" ca="1" si="966"/>
        <v>-1.3336607852818084E-4</v>
      </c>
      <c r="DN430" s="240">
        <f t="shared" ca="1" si="967"/>
        <v>3.0725704472209415E-4</v>
      </c>
      <c r="DO430" s="240">
        <f t="shared" ca="1" si="968"/>
        <v>5.8142993919890293E-5</v>
      </c>
      <c r="DP430" s="240">
        <f t="shared" ca="1" si="969"/>
        <v>-3.2149169100976929E-4</v>
      </c>
      <c r="DQ430" s="240">
        <f t="shared" ca="1" si="970"/>
        <v>2.0565036015001735E-5</v>
      </c>
      <c r="DR430" s="240">
        <f t="shared" ca="1" si="971"/>
        <v>3.1645693112158447E-4</v>
      </c>
      <c r="DS430" s="240">
        <f t="shared" ca="1" si="972"/>
        <v>-9.8040449235127535E-5</v>
      </c>
      <c r="DT430" s="240">
        <f t="shared" ca="1" si="973"/>
        <v>-2.9245453594616905E-4</v>
      </c>
      <c r="DU430" s="240">
        <f t="shared" ca="1" si="974"/>
        <v>1.6963956365562038E-4</v>
      </c>
      <c r="DV430" s="240">
        <f t="shared" ca="1" si="975"/>
        <v>2.5092314889100153E-4</v>
      </c>
      <c r="DW430" s="240">
        <f t="shared" ca="1" si="976"/>
        <v>-2.3107090781333896E-4</v>
      </c>
      <c r="DX430" s="240">
        <f t="shared" ca="1" si="977"/>
        <v>-1.9435205720234395E-4</v>
      </c>
      <c r="DY430" s="240">
        <f t="shared" ca="1" si="978"/>
        <v>2.7865244091033396E-4</v>
      </c>
      <c r="DZ430" s="240">
        <f t="shared" ca="1" si="979"/>
        <v>1.2613199032686031E-4</v>
      </c>
      <c r="EA430" s="240">
        <f t="shared" ca="1" si="980"/>
        <v>-3.0953224511059627E-4</v>
      </c>
      <c r="EB430" s="240">
        <f t="shared" ca="1" si="981"/>
        <v>-5.035188808702065E-5</v>
      </c>
      <c r="EC430" s="240">
        <f t="shared" ca="1" si="982"/>
        <v>3.2185946234717321E-4</v>
      </c>
      <c r="ED430" s="240">
        <f t="shared" ca="1" si="983"/>
        <v>-2.8446180123323427E-5</v>
      </c>
      <c r="EE430" s="240">
        <f t="shared" ca="1" si="984"/>
        <v>-3.1489523011570453E-4</v>
      </c>
      <c r="EF430" s="240">
        <f t="shared" ca="1" si="985"/>
        <v>1.0553925559427114E-4</v>
      </c>
      <c r="EG430" s="240">
        <f t="shared" ca="1" si="986"/>
        <v>2.8905696704106706E-4</v>
      </c>
      <c r="EH430" s="240">
        <f t="shared" ca="1" si="987"/>
        <v>-1.7630657260734515E-4</v>
      </c>
      <c r="EI430" s="240">
        <f t="shared" ca="1" si="988"/>
        <v>-2.4589335385121993E-4</v>
      </c>
      <c r="EJ430" s="240">
        <f t="shared" ca="1" si="989"/>
        <v>2.3650651555119713E-4</v>
      </c>
      <c r="EK430" s="240">
        <f t="shared" ca="1" si="990"/>
        <v>1.8799150933594374E-4</v>
      </c>
      <c r="EL430" s="240">
        <f t="shared" ca="1" si="991"/>
        <v>-2.8253085073026615E-4</v>
      </c>
      <c r="EM430" s="240">
        <f t="shared" ca="1" si="992"/>
        <v>-1.1882192493094582E-4</v>
      </c>
      <c r="EN430" s="240">
        <f t="shared" ca="1" si="993"/>
        <v>3.1162099484879983E-4</v>
      </c>
      <c r="EO430" s="240">
        <f t="shared" ca="1" si="994"/>
        <v>4.253045215955476E-5</v>
      </c>
      <c r="EP430" s="240">
        <f t="shared" ca="1" si="995"/>
        <v>-3.2203335757955971E-4</v>
      </c>
      <c r="EQ430" s="240">
        <f t="shared" ca="1" si="996"/>
        <v>3.6310189316410025E-5</v>
      </c>
      <c r="ER430" s="240">
        <f t="shared" ca="1" si="997"/>
        <v>3.131438479978939E-4</v>
      </c>
      <c r="ES430" s="240">
        <f t="shared" ca="1" si="998"/>
        <v>-1.1297448905222026E-4</v>
      </c>
      <c r="ET430" s="240">
        <f t="shared" ca="1" si="999"/>
        <v>-2.8548528102755581E-4</v>
      </c>
      <c r="EU430" s="240">
        <f t="shared" ca="1" si="1000"/>
        <v>1.8286738107225865E-4</v>
      </c>
      <c r="EV430" s="240">
        <f t="shared" ca="1" si="1001"/>
        <v>2.4071544184962315E-4</v>
      </c>
      <c r="EW430" s="240">
        <f t="shared" ca="1" si="1002"/>
        <v>-2.4179966060763552E-4</v>
      </c>
      <c r="EX430" s="240">
        <f t="shared" ca="1" si="1003"/>
        <v>-1.8151772241377484E-4</v>
      </c>
      <c r="EY430" s="240">
        <f t="shared" ca="1" si="1004"/>
        <v>2.8623907453022735E-4</v>
      </c>
      <c r="EZ430" s="240">
        <f t="shared" ca="1" si="1005"/>
        <v>1.1144028565049084E-4</v>
      </c>
      <c r="FA430" s="240">
        <f t="shared" ca="1" si="1006"/>
        <v>-3.1352203575196606E-4</v>
      </c>
      <c r="FB430" s="240">
        <f t="shared" ca="1" si="1007"/>
        <v>-3.4683397478023998E-5</v>
      </c>
      <c r="FC430" s="240">
        <f t="shared" ca="1" si="1008"/>
        <v>3.2201327195894322E-4</v>
      </c>
      <c r="FD430" s="240">
        <f t="shared" ca="1" si="1009"/>
        <v>-4.4152326609177841E-5</v>
      </c>
      <c r="FE430" s="240">
        <f t="shared" ca="1" si="1010"/>
        <v>-3.1120383973524978E-4</v>
      </c>
      <c r="FF430" s="240">
        <f t="shared" ca="1" si="1011"/>
        <v>1.2034167090233547E-4</v>
      </c>
      <c r="FG430" s="240">
        <f t="shared" ca="1" si="1012"/>
        <v>2.8174162935573583E-4</v>
      </c>
      <c r="FH430" s="240">
        <f t="shared" ca="1" si="1013"/>
        <v>-1.8931803706467349E-4</v>
      </c>
      <c r="FI430" s="240">
        <f t="shared" ca="1" si="1014"/>
        <v>-2.353925318667863E-4</v>
      </c>
      <c r="FJ430" s="240">
        <f t="shared" ca="1" si="1015"/>
        <v>2.4694715459000146E-4</v>
      </c>
      <c r="FK430" s="240">
        <f t="shared" ca="1" si="1016"/>
        <v>1.7493459600301641E-4</v>
      </c>
      <c r="FL430" s="240">
        <f t="shared" ca="1" si="1017"/>
        <v>-2.8977487861485992E-4</v>
      </c>
      <c r="FM430" s="240">
        <f t="shared" ca="1" si="1018"/>
        <v>-1.0399151890897207E-4</v>
      </c>
      <c r="FN430" s="240">
        <f t="shared" ca="1" si="1019"/>
        <v>3.1523422270413932E-4</v>
      </c>
      <c r="FO430" s="240">
        <f t="shared" ca="1" si="1020"/>
        <v>2.6815450814748243E-5</v>
      </c>
      <c r="FP430" s="240">
        <f t="shared" ca="1" si="1021"/>
        <v>-3.2179921758415062E-4</v>
      </c>
      <c r="FQ430" s="240">
        <f t="shared" ca="1" si="1022"/>
        <v>5.1967868191358119E-5</v>
      </c>
      <c r="FR430" s="240">
        <f t="shared" ca="1" si="1023"/>
        <v>3.0907637391621232E-4</v>
      </c>
      <c r="FS430" s="240">
        <f t="shared" ca="1" si="1024"/>
        <v>-1.2763636342977259E-4</v>
      </c>
      <c r="FT430" s="240">
        <f t="shared" ca="1" si="1025"/>
        <v>-2.7782826706138997E-4</v>
      </c>
      <c r="FU430" s="240">
        <f t="shared" ca="1" si="1026"/>
        <v>1.9565465495061037E-4</v>
      </c>
      <c r="FV430" s="240">
        <f t="shared" ca="1" si="1027"/>
        <v>2.299278302246466E-4</v>
      </c>
      <c r="FW430" s="240">
        <f t="shared" ca="1" si="1028"/>
        <v>-2.5194589684038521E-4</v>
      </c>
      <c r="FX430" s="240">
        <f t="shared" ca="1" si="1029"/>
        <v>-1.682460955328441E-4</v>
      </c>
      <c r="FY430" s="240">
        <f t="shared" ca="1" si="1030"/>
        <v>2.9313613314799561E-4</v>
      </c>
      <c r="FZ430" s="240">
        <f t="shared" ca="1" si="1031"/>
        <v>9.6480111564964459E-5</v>
      </c>
      <c r="GA430" s="240">
        <f t="shared" ca="1" si="1032"/>
        <v>-3.1675652434792252E-4</v>
      </c>
      <c r="GB430" s="240">
        <f t="shared" ca="1" si="1033"/>
        <v>-1.8931351526595964E-5</v>
      </c>
      <c r="GC430" s="240">
        <f t="shared" ca="1" si="1034"/>
        <v>3.2139132339353312E-4</v>
      </c>
      <c r="GD430" s="240">
        <f t="shared" ca="1" si="1035"/>
        <v>-5.9752106272943699E-5</v>
      </c>
      <c r="GE430" s="240">
        <f t="shared" ca="1" si="1036"/>
        <v>-3.0676273204663785E-4</v>
      </c>
      <c r="GF430" s="240">
        <f t="shared" ca="1" si="1037"/>
        <v>1.3485417258451063E-4</v>
      </c>
      <c r="GG430" s="240">
        <f t="shared" ca="1" si="1038"/>
        <v>2.7374755140763442E-4</v>
      </c>
      <c r="GH430" s="240">
        <f t="shared" ca="1" si="1039"/>
        <v>-2.0187341778840382E-4</v>
      </c>
      <c r="GI430" s="240">
        <f t="shared" ca="1" si="1040"/>
        <v>-2.2432462865513495E-4</v>
      </c>
      <c r="GJ430" s="240">
        <f t="shared" ca="1" si="1041"/>
        <v>2.5679287630337626E-4</v>
      </c>
      <c r="GK430" s="240">
        <f t="shared" ca="1" si="1042"/>
        <v>1.6145624990584952E-4</v>
      </c>
      <c r="GL430" s="240">
        <f t="shared" ca="1" si="1043"/>
        <v>-2.96320813435589E-4</v>
      </c>
      <c r="GM430" s="240">
        <f t="shared" ca="1" si="1044"/>
        <v>-8.8910588209373869E-5</v>
      </c>
      <c r="GN430" s="240">
        <f t="shared" ca="1" si="1045"/>
        <v>3.1808802370572782E-4</v>
      </c>
      <c r="GO430" s="240">
        <f t="shared" ca="1" si="1046"/>
        <v>1.1035848700172906E-5</v>
      </c>
      <c r="GP430" s="240">
        <f t="shared" ca="1" si="1047"/>
        <v>-3.2078983508729904E-4</v>
      </c>
      <c r="GQ430" s="240">
        <f t="shared" ca="1" si="1048"/>
        <v>6.7500351919985612E-5</v>
      </c>
      <c r="GR430" s="240">
        <f t="shared" ca="1" si="1049"/>
        <v>3.0426430777787583E-4</v>
      </c>
      <c r="GS430" s="240">
        <f t="shared" ca="1" si="1050"/>
        <v>-1.4199075062820612E-4</v>
      </c>
      <c r="GT430" s="240">
        <f t="shared" ca="1" si="1051"/>
        <v>-2.6950194046499121E-4</v>
      </c>
      <c r="GU430" s="240">
        <f t="shared" ca="1" si="1052"/>
        <v>2.079705796278548E-4</v>
      </c>
      <c r="GV430" s="240">
        <f t="shared" ca="1" si="1053"/>
        <v>2.1858630231735959E-4</v>
      </c>
      <c r="GW430" s="240">
        <f t="shared" ca="1" si="1054"/>
        <v>-2.614851733397862E-4</v>
      </c>
      <c r="GX430" s="240">
        <f t="shared" ca="1" si="1055"/>
        <v>-1.545691490711497E-4</v>
      </c>
      <c r="GY430" s="240">
        <f t="shared" ca="1" si="1056"/>
        <v>2.9932700114531768E-4</v>
      </c>
      <c r="GZ430" s="240">
        <f t="shared" ca="1" si="1057"/>
        <v>8.1287508440027015E-5</v>
      </c>
      <c r="HA430" s="240">
        <f t="shared" ca="1" si="1058"/>
        <v>-3.1922791873213019E-4</v>
      </c>
      <c r="HB430" s="240">
        <f t="shared" ca="1" si="1059"/>
        <v>-3.1336982911498232E-6</v>
      </c>
      <c r="HC430" s="240">
        <f t="shared" ca="1" si="1060"/>
        <v>3.1999511497951083E-4</v>
      </c>
      <c r="HD430" s="240">
        <f t="shared" ca="1" si="1061"/>
        <v>-7.5207937879031667E-5</v>
      </c>
      <c r="HE430" s="240">
        <f t="shared" ca="1" si="1062"/>
        <v>-3.0158260606728371E-4</v>
      </c>
      <c r="HF430" s="240">
        <f t="shared" ca="1" si="1063"/>
        <v>1.4904179875309932E-4</v>
      </c>
      <c r="HG430" s="240">
        <f t="shared" ca="1" si="1064"/>
        <v>2.6509399163073856E-4</v>
      </c>
      <c r="HH430" s="240">
        <f t="shared" ca="1" si="1065"/>
        <v>-2.1394246776665885E-4</v>
      </c>
      <c r="HI430" s="240">
        <f t="shared" ca="1" si="1066"/>
        <v>-2.1271630776453651E-4</v>
      </c>
      <c r="HJ430" s="240">
        <f t="shared" ca="1" si="1067"/>
        <v>2.6601996148533676E-4</v>
      </c>
      <c r="HK430" s="240">
        <f t="shared" ca="1" si="1068"/>
        <v>1.4758894156076223E-4</v>
      </c>
      <c r="HL430" s="240">
        <f t="shared" ca="1" si="1069"/>
        <v>-3.0215288546211393E-4</v>
      </c>
      <c r="HM430" s="240">
        <f t="shared" ca="1" si="1070"/>
        <v>-7.3615464115131586E-5</v>
      </c>
      <c r="HN430" s="240">
        <f t="shared" ca="1" si="1071"/>
        <v>3.2017552279698898E-4</v>
      </c>
      <c r="HO430" s="240">
        <f t="shared" ca="1" si="1072"/>
        <v>-4.7703397405473201E-6</v>
      </c>
      <c r="HP430" s="240">
        <f t="shared" ca="1" si="1073"/>
        <v>-3.1900764177984867E-4</v>
      </c>
      <c r="HQ430" s="240">
        <f t="shared" ca="1" si="1074"/>
        <v>8.2870221388505331E-5</v>
      </c>
      <c r="HR430" s="240">
        <f t="shared" ca="1" si="1075"/>
        <v>2.9871924227169671E-4</v>
      </c>
      <c r="HS430" s="240">
        <f t="shared" ca="1" si="1076"/>
        <v>-1.5600306967145547E-4</v>
      </c>
      <c r="HT430" s="240">
        <f t="shared" ca="1" si="1077"/>
        <v>-2.6052636008843034E-4</v>
      </c>
      <c r="HU430" s="240">
        <f t="shared" ca="1" si="1078"/>
        <v>2.1978548496270447E-4</v>
      </c>
      <c r="HV430" s="240">
        <f t="shared" ca="1" si="1079"/>
        <v>2.0671818086189127E-4</v>
      </c>
      <c r="HW430" s="240">
        <f t="shared" ca="1" si="1080"/>
        <v>-2.703945091532156E-4</v>
      </c>
      <c r="HX430" s="240">
        <f t="shared" ca="1" si="1081"/>
        <v>-1.4051983199068452E-4</v>
      </c>
      <c r="HY430" s="240">
        <f t="shared" ca="1" si="1082"/>
        <v>3.0479676417893191E-4</v>
      </c>
      <c r="HZ430" s="240">
        <f t="shared" ca="1" si="1083"/>
        <v>6.5899076587312732E-5</v>
      </c>
      <c r="IA430" s="240">
        <f t="shared" ca="1" si="1084"/>
        <v>-3.2093026509904887E-4</v>
      </c>
      <c r="IB430" s="240">
        <f t="shared" ca="1" si="1085"/>
        <v>1.2671504297959248E-5</v>
      </c>
      <c r="IC430" s="240">
        <f t="shared" ca="1" si="1086"/>
        <v>3.1782801030524242E-4</v>
      </c>
      <c r="ID430" s="240">
        <f t="shared" ca="1" si="1087"/>
        <v>-9.0482586975331722E-5</v>
      </c>
      <c r="IE430" s="240">
        <f t="shared" ca="1" si="1088"/>
        <v>2.0628308777164345E-4</v>
      </c>
      <c r="IF430" s="240">
        <f t="shared" ca="1" si="1089"/>
        <v>1.6287037017397203E-4</v>
      </c>
      <c r="IG430" s="240">
        <f t="shared" ca="1" si="1090"/>
        <v>2.5580179720851302E-4</v>
      </c>
      <c r="IH430" s="240">
        <f t="shared" ca="1" si="1091"/>
        <v>-2.2549611160091717E-4</v>
      </c>
      <c r="II430" s="240">
        <f t="shared" ca="1" si="1092"/>
        <v>-2.0059553465678537E-4</v>
      </c>
      <c r="IJ430" s="240">
        <f t="shared" ca="1" si="1093"/>
        <v>2.7460618127948247E-4</v>
      </c>
      <c r="IK430" s="240">
        <f t="shared" ca="1" si="1094"/>
        <v>1.3336607852817395E-4</v>
      </c>
      <c r="IL430" s="240">
        <f t="shared" ca="1" si="1095"/>
        <v>-3.0725704472209372E-4</v>
      </c>
      <c r="IM430" s="240">
        <f t="shared" ca="1" si="1096"/>
        <v>-5.8142993919882825E-5</v>
      </c>
      <c r="IN430" s="240">
        <f t="shared" ca="1" si="1097"/>
        <v>3.2149169100976869E-4</v>
      </c>
      <c r="IO430" s="240">
        <f t="shared" ca="1" si="1098"/>
        <v>-2.0565036015000156E-5</v>
      </c>
      <c r="IP430" s="240">
        <f t="shared" ca="1" si="1099"/>
        <v>-3.1645693112158306E-4</v>
      </c>
      <c r="IQ430" s="240">
        <f t="shared" ca="1" si="1100"/>
        <v>9.8040449235126031E-5</v>
      </c>
      <c r="IR430" s="240">
        <f t="shared" ca="1" si="1101"/>
        <v>2.924545359461697E-4</v>
      </c>
      <c r="IS430" s="240">
        <f t="shared" ca="1" si="1102"/>
        <v>-1.6963956365561125E-4</v>
      </c>
      <c r="IT430" s="240">
        <f t="shared" ca="1" si="1103"/>
        <v>-2.5092314889100251E-4</v>
      </c>
      <c r="IU430" s="240">
        <f t="shared" ca="1" si="1104"/>
        <v>2.3107090781334421E-4</v>
      </c>
      <c r="IV430" s="240">
        <f t="shared" ca="1" si="1105"/>
        <v>1.9435205720235251E-4</v>
      </c>
      <c r="IW430" s="240">
        <f t="shared" ca="1" si="1106"/>
        <v>-2.7865244091033315E-4</v>
      </c>
      <c r="IX430" s="240">
        <f t="shared" ca="1" si="1107"/>
        <v>-1.2613199032685335E-4</v>
      </c>
      <c r="IY430" s="240">
        <f t="shared" ca="1" si="1108"/>
        <v>3.0953224511059583E-4</v>
      </c>
      <c r="IZ430" s="240">
        <f t="shared" ca="1" si="1109"/>
        <v>5.0351888087022202E-5</v>
      </c>
      <c r="JA430" s="240">
        <f t="shared" ca="1" si="1110"/>
        <v>-3.2185946234717289E-4</v>
      </c>
      <c r="JB430" s="240">
        <f t="shared" ca="1" si="1111"/>
        <v>2.8446180123321855E-5</v>
      </c>
    </row>
    <row r="431" spans="2:262">
      <c r="B431" s="248">
        <v>70</v>
      </c>
      <c r="C431" s="247">
        <f t="shared" si="1112"/>
        <v>1.3671875000000008E-3</v>
      </c>
      <c r="D431" s="244">
        <f t="shared" ca="1" si="855"/>
        <v>79.294247349107252</v>
      </c>
      <c r="E431" s="243">
        <f ca="1">BX361</f>
        <v>-0.70575265089274863</v>
      </c>
      <c r="F431" s="242">
        <v>70</v>
      </c>
      <c r="G431" s="240">
        <f t="shared" ca="1" si="856"/>
        <v>-6.0235737553267937E-4</v>
      </c>
      <c r="H431" s="240">
        <f t="shared" ca="1" si="857"/>
        <v>2.0504765349954474E-4</v>
      </c>
      <c r="I431" s="240">
        <f t="shared" ca="1" si="858"/>
        <v>5.4218389656478553E-4</v>
      </c>
      <c r="J431" s="240">
        <f t="shared" ca="1" si="859"/>
        <v>-3.6415745426956022E-4</v>
      </c>
      <c r="K431" s="240">
        <f t="shared" ca="1" si="860"/>
        <v>-4.3531790448192746E-4</v>
      </c>
      <c r="L431" s="240">
        <f t="shared" ca="1" si="861"/>
        <v>4.9190625959665457E-4</v>
      </c>
      <c r="M431" s="240">
        <f t="shared" ca="1" si="862"/>
        <v>2.9096262676556834E-4</v>
      </c>
      <c r="N431" s="240">
        <f t="shared" ca="1" si="863"/>
        <v>-5.7729242814483456E-4</v>
      </c>
      <c r="O431" s="240">
        <f t="shared" ca="1" si="864"/>
        <v>-1.2154984300321019E-4</v>
      </c>
      <c r="P431" s="240">
        <f t="shared" ca="1" si="865"/>
        <v>6.1296256041250589E-4</v>
      </c>
      <c r="Q431" s="240">
        <f t="shared" ca="1" si="866"/>
        <v>-5.8330731622189798E-5</v>
      </c>
      <c r="R431" s="240">
        <f t="shared" ca="1" si="867"/>
        <v>-5.958447685600009E-4</v>
      </c>
      <c r="S431" s="240">
        <f t="shared" ca="1" si="868"/>
        <v>2.3318790280729961E-4</v>
      </c>
      <c r="T431" s="240">
        <f t="shared" ca="1" si="869"/>
        <v>5.2741322532766951E-4</v>
      </c>
      <c r="U431" s="241">
        <f t="shared" ca="1" si="870"/>
        <v>-3.8796308838002212E-4</v>
      </c>
      <c r="V431" s="240">
        <f t="shared" ca="1" si="871"/>
        <v>-4.1356120926933369E-4</v>
      </c>
      <c r="W431" s="240">
        <f t="shared" ca="1" si="872"/>
        <v>5.0932715328486664E-4</v>
      </c>
      <c r="X431" s="240">
        <f t="shared" ca="1" si="873"/>
        <v>2.6409357956035979E-4</v>
      </c>
      <c r="Y431" s="240">
        <f t="shared" ca="1" si="874"/>
        <v>-5.8682830574387983E-4</v>
      </c>
      <c r="Z431" s="240">
        <f t="shared" ca="1" si="875"/>
        <v>-9.1882388109089489E-5</v>
      </c>
      <c r="AA431" s="240">
        <f t="shared" ca="1" si="876"/>
        <v>6.1379219854655587E-4</v>
      </c>
      <c r="AB431" s="240">
        <f t="shared" ca="1" si="877"/>
        <v>-8.8241652910381303E-5</v>
      </c>
      <c r="AC431" s="240">
        <f t="shared" ca="1" si="878"/>
        <v>-5.8789671935002407E-4</v>
      </c>
      <c r="AD431" s="240">
        <f t="shared" ca="1" si="879"/>
        <v>2.6076638203234413E-4</v>
      </c>
      <c r="AE431" s="240">
        <f t="shared" ca="1" si="880"/>
        <v>5.1137196943479703E-4</v>
      </c>
      <c r="AF431" s="240">
        <f t="shared" ca="1" si="881"/>
        <v>-4.1083408542902421E-4</v>
      </c>
      <c r="AG431" s="240">
        <f t="shared" ca="1" si="882"/>
        <v>-3.9080820887992727E-4</v>
      </c>
      <c r="AH431" s="240">
        <f t="shared" ca="1" si="883"/>
        <v>5.2552103324902705E-4</v>
      </c>
      <c r="AI431" s="240">
        <f t="shared" ca="1" si="884"/>
        <v>2.3658830779012485E-4</v>
      </c>
      <c r="AJ431" s="240">
        <f t="shared" ca="1" si="885"/>
        <v>-5.9495046255429848E-4</v>
      </c>
      <c r="AK431" s="240">
        <f t="shared" ca="1" si="886"/>
        <v>-6.1993580494067353E-5</v>
      </c>
      <c r="AL431" s="240">
        <f t="shared" ca="1" si="887"/>
        <v>6.1314315751246013E-4</v>
      </c>
      <c r="AM431" s="240">
        <f t="shared" ca="1" si="888"/>
        <v>-1.1793999232766004E-4</v>
      </c>
      <c r="AN431" s="240">
        <f t="shared" ca="1" si="889"/>
        <v>-5.7853237544946241E-4</v>
      </c>
      <c r="AO431" s="240">
        <f t="shared" ca="1" si="890"/>
        <v>2.8771665220263335E-4</v>
      </c>
      <c r="AP431" s="240">
        <f t="shared" ca="1" si="891"/>
        <v>4.940987736766618E-4</v>
      </c>
      <c r="AQ431" s="240">
        <f t="shared" ca="1" si="892"/>
        <v>-4.3271534718141038E-4</v>
      </c>
      <c r="AR431" s="240">
        <f t="shared" ca="1" si="893"/>
        <v>-3.6711371728456943E-4</v>
      </c>
      <c r="AS431" s="240">
        <f t="shared" ca="1" si="894"/>
        <v>5.4044888701388326E-4</v>
      </c>
      <c r="AT431" s="240">
        <f t="shared" ca="1" si="895"/>
        <v>2.0851307406373525E-4</v>
      </c>
      <c r="AU431" s="240">
        <f t="shared" ca="1" si="896"/>
        <v>-6.0163933158891903E-4</v>
      </c>
      <c r="AV431" s="240">
        <f t="shared" ca="1" si="897"/>
        <v>-3.1955424913634323E-5</v>
      </c>
      <c r="AW431" s="240">
        <f t="shared" ca="1" si="898"/>
        <v>6.1101700090691923E-4</v>
      </c>
      <c r="AX431" s="240">
        <f t="shared" ca="1" si="899"/>
        <v>-1.4735420397308962E-4</v>
      </c>
      <c r="AY431" s="240">
        <f t="shared" ca="1" si="900"/>
        <v>-5.6777429638298993E-4</v>
      </c>
      <c r="AZ431" s="240">
        <f t="shared" ca="1" si="901"/>
        <v>3.1397378775676411E-4</v>
      </c>
      <c r="BA431" s="240">
        <f t="shared" ca="1" si="902"/>
        <v>4.7563525069479844E-4</v>
      </c>
      <c r="BB431" s="240">
        <f t="shared" ca="1" si="903"/>
        <v>-4.535541597610515E-4</v>
      </c>
      <c r="BC431" s="240">
        <f t="shared" ca="1" si="904"/>
        <v>-3.4253481658891262E-4</v>
      </c>
      <c r="BD431" s="240">
        <f t="shared" ca="1" si="905"/>
        <v>5.5407475207219163E-4</v>
      </c>
      <c r="BE431" s="240">
        <f t="shared" ca="1" si="906"/>
        <v>1.7993551407833789E-4</v>
      </c>
      <c r="BF431" s="240">
        <f t="shared" ca="1" si="907"/>
        <v>-6.0687879877635933E-4</v>
      </c>
      <c r="BG431" s="240">
        <f t="shared" ca="1" si="908"/>
        <v>-1.8402859156240378E-6</v>
      </c>
      <c r="BH431" s="240">
        <f t="shared" ca="1" si="909"/>
        <v>6.0741885082742542E-4</v>
      </c>
      <c r="BI431" s="240">
        <f t="shared" ca="1" si="910"/>
        <v>-1.7641342643444846E-4</v>
      </c>
      <c r="BJ431" s="240">
        <f t="shared" ca="1" si="911"/>
        <v>-5.5564839930537777E-4</v>
      </c>
      <c r="BK431" s="240">
        <f t="shared" ca="1" si="912"/>
        <v>3.3947453295533306E-4</v>
      </c>
      <c r="BL431" s="240">
        <f t="shared" ca="1" si="913"/>
        <v>4.5602588073328381E-4</v>
      </c>
      <c r="BM431" s="240">
        <f t="shared" ca="1" si="914"/>
        <v>-4.7330032064317278E-4</v>
      </c>
      <c r="BN431" s="240">
        <f t="shared" ca="1" si="915"/>
        <v>-3.1713071951758667E-4</v>
      </c>
      <c r="BO431" s="240">
        <f t="shared" ca="1" si="916"/>
        <v>5.6636580252154172E-4</v>
      </c>
      <c r="BP431" s="240">
        <f t="shared" ca="1" si="917"/>
        <v>1.5092447367903621E-4</v>
      </c>
      <c r="BQ431" s="240">
        <f t="shared" ca="1" si="918"/>
        <v>-6.1065624178124282E-4</v>
      </c>
      <c r="BR431" s="240">
        <f t="shared" ca="1" si="919"/>
        <v>2.8279286492346991E-5</v>
      </c>
      <c r="BS431" s="240">
        <f t="shared" ca="1" si="920"/>
        <v>6.0235737553268067E-4</v>
      </c>
      <c r="BT431" s="240">
        <f t="shared" ca="1" si="921"/>
        <v>-2.0504765349954379E-4</v>
      </c>
      <c r="BU431" s="240">
        <f t="shared" ca="1" si="922"/>
        <v>-5.4218389656478737E-4</v>
      </c>
      <c r="BV431" s="240">
        <f t="shared" ca="1" si="923"/>
        <v>3.641574542695555E-4</v>
      </c>
      <c r="BW431" s="240">
        <f t="shared" ca="1" si="924"/>
        <v>4.3531790448193315E-4</v>
      </c>
      <c r="BX431" s="240">
        <f t="shared" ca="1" si="925"/>
        <v>-4.9190625959665295E-4</v>
      </c>
      <c r="BY431" s="240">
        <f t="shared" ca="1" si="926"/>
        <v>-2.9096262676557257E-4</v>
      </c>
      <c r="BZ431" s="240">
        <f t="shared" ca="1" si="927"/>
        <v>5.7729242814483217E-4</v>
      </c>
      <c r="CA431" s="240">
        <f t="shared" ca="1" si="928"/>
        <v>1.2154984300321061E-4</v>
      </c>
      <c r="CB431" s="240">
        <f t="shared" ca="1" si="929"/>
        <v>-6.1296256041250578E-4</v>
      </c>
      <c r="CC431" s="240">
        <f t="shared" ca="1" si="930"/>
        <v>5.8330731622185014E-5</v>
      </c>
      <c r="CD431" s="240">
        <f t="shared" ca="1" si="931"/>
        <v>5.9584476856000101E-4</v>
      </c>
      <c r="CE431" s="240">
        <f t="shared" ca="1" si="932"/>
        <v>-2.3318790280728909E-4</v>
      </c>
      <c r="CF431" s="240">
        <f t="shared" ca="1" si="933"/>
        <v>-5.274132253276719E-4</v>
      </c>
      <c r="CG431" s="240">
        <f t="shared" ca="1" si="934"/>
        <v>3.8796308838002347E-4</v>
      </c>
      <c r="CH431" s="240">
        <f t="shared" ca="1" si="935"/>
        <v>4.1356120926934047E-4</v>
      </c>
      <c r="CI431" s="240">
        <f t="shared" ca="1" si="936"/>
        <v>-5.0932715328486512E-4</v>
      </c>
      <c r="CJ431" s="240">
        <f t="shared" ca="1" si="937"/>
        <v>-2.6409357956035627E-4</v>
      </c>
      <c r="CK431" s="240">
        <f t="shared" ca="1" si="938"/>
        <v>5.8682830574387712E-4</v>
      </c>
      <c r="CL431" s="240">
        <f t="shared" ca="1" si="939"/>
        <v>9.1882388109089949E-5</v>
      </c>
      <c r="CM431" s="240">
        <f t="shared" ca="1" si="940"/>
        <v>-6.1379219854655576E-4</v>
      </c>
      <c r="CN431" s="240">
        <f t="shared" ca="1" si="941"/>
        <v>8.8241652910376532E-5</v>
      </c>
      <c r="CO431" s="240">
        <f t="shared" ca="1" si="942"/>
        <v>5.8789671935002429E-4</v>
      </c>
      <c r="CP431" s="240">
        <f t="shared" ca="1" si="943"/>
        <v>-2.6076638203233188E-4</v>
      </c>
      <c r="CQ431" s="240">
        <f t="shared" ca="1" si="944"/>
        <v>-5.1137196943479963E-4</v>
      </c>
      <c r="CR431" s="240">
        <f t="shared" ca="1" si="945"/>
        <v>4.1083408542902394E-4</v>
      </c>
      <c r="CS431" s="240">
        <f t="shared" ca="1" si="946"/>
        <v>3.9080820887993432E-4</v>
      </c>
      <c r="CT431" s="240">
        <f t="shared" ca="1" si="947"/>
        <v>-5.2552103324902467E-4</v>
      </c>
      <c r="CU431" s="240">
        <f t="shared" ca="1" si="948"/>
        <v>-2.3658830779012125E-4</v>
      </c>
      <c r="CV431" s="240">
        <f t="shared" ca="1" si="949"/>
        <v>5.949504625542962E-4</v>
      </c>
      <c r="CW431" s="240">
        <f t="shared" ca="1" si="950"/>
        <v>6.19935804940678E-5</v>
      </c>
      <c r="CX431" s="240">
        <f t="shared" ca="1" si="951"/>
        <v>-6.1314315751245991E-4</v>
      </c>
      <c r="CY431" s="240">
        <f t="shared" ca="1" si="952"/>
        <v>1.1793999232765101E-4</v>
      </c>
      <c r="CZ431" s="240">
        <f t="shared" ca="1" si="953"/>
        <v>5.7853237544946252E-4</v>
      </c>
      <c r="DA431" s="240">
        <f t="shared" ca="1" si="954"/>
        <v>-2.8771665220262137E-4</v>
      </c>
      <c r="DB431" s="240">
        <f t="shared" ca="1" si="955"/>
        <v>-4.9409877367666472E-4</v>
      </c>
      <c r="DC431" s="240">
        <f t="shared" ca="1" si="956"/>
        <v>4.3271534718141005E-4</v>
      </c>
      <c r="DD431" s="240">
        <f t="shared" ca="1" si="957"/>
        <v>3.6711371728458022E-4</v>
      </c>
      <c r="DE431" s="240">
        <f t="shared" ca="1" si="958"/>
        <v>-5.4044888701388109E-4</v>
      </c>
      <c r="DF431" s="240">
        <f t="shared" ca="1" si="959"/>
        <v>-2.0851307406373156E-4</v>
      </c>
      <c r="DG431" s="240">
        <f t="shared" ca="1" si="960"/>
        <v>6.0163933158891632E-4</v>
      </c>
      <c r="DH431" s="240">
        <f t="shared" ca="1" si="961"/>
        <v>3.195542491363912E-5</v>
      </c>
      <c r="DI431" s="240">
        <f t="shared" ca="1" si="962"/>
        <v>-6.110170009069189E-4</v>
      </c>
      <c r="DJ431" s="240">
        <f t="shared" ca="1" si="963"/>
        <v>1.4735420397308499E-4</v>
      </c>
      <c r="DK431" s="240">
        <f t="shared" ca="1" si="964"/>
        <v>5.6777429638299177E-4</v>
      </c>
      <c r="DL431" s="240">
        <f t="shared" ca="1" si="965"/>
        <v>-3.1397378775675246E-4</v>
      </c>
      <c r="DM431" s="240">
        <f t="shared" ca="1" si="966"/>
        <v>-4.7563525069480147E-4</v>
      </c>
      <c r="DN431" s="240">
        <f t="shared" ca="1" si="967"/>
        <v>4.535541597610482E-4</v>
      </c>
      <c r="DO431" s="240">
        <f t="shared" ca="1" si="968"/>
        <v>3.4253481658892378E-4</v>
      </c>
      <c r="DP431" s="240">
        <f t="shared" ca="1" si="969"/>
        <v>-5.5407475207218957E-4</v>
      </c>
      <c r="DQ431" s="240">
        <f t="shared" ca="1" si="970"/>
        <v>-1.7993551407833415E-4</v>
      </c>
      <c r="DR431" s="240">
        <f t="shared" ca="1" si="971"/>
        <v>6.0687879877635738E-4</v>
      </c>
      <c r="DS431" s="240">
        <f t="shared" ca="1" si="972"/>
        <v>1.8402859156288489E-6</v>
      </c>
      <c r="DT431" s="240">
        <f t="shared" ca="1" si="973"/>
        <v>-6.0741885082742488E-4</v>
      </c>
      <c r="DU431" s="240">
        <f t="shared" ca="1" si="974"/>
        <v>1.7641342643444387E-4</v>
      </c>
      <c r="DV431" s="240">
        <f t="shared" ca="1" si="975"/>
        <v>5.5564839930537983E-4</v>
      </c>
      <c r="DW431" s="240">
        <f t="shared" ca="1" si="976"/>
        <v>-3.3947453295533631E-4</v>
      </c>
      <c r="DX431" s="240">
        <f t="shared" ca="1" si="977"/>
        <v>-4.5602588073328701E-4</v>
      </c>
      <c r="DY431" s="240">
        <f t="shared" ca="1" si="978"/>
        <v>4.7330032064316974E-4</v>
      </c>
      <c r="DZ431" s="240">
        <f t="shared" ca="1" si="979"/>
        <v>3.1713071951759822E-4</v>
      </c>
      <c r="EA431" s="240">
        <f t="shared" ca="1" si="980"/>
        <v>-5.6636580252153988E-4</v>
      </c>
      <c r="EB431" s="240">
        <f t="shared" ca="1" si="981"/>
        <v>-1.5092447367903242E-4</v>
      </c>
      <c r="EC431" s="240">
        <f t="shared" ca="1" si="982"/>
        <v>6.1065624178124151E-4</v>
      </c>
      <c r="ED431" s="240">
        <f t="shared" ca="1" si="983"/>
        <v>-2.8279286492342184E-5</v>
      </c>
      <c r="EE431" s="240">
        <f t="shared" ca="1" si="984"/>
        <v>-6.0235737553267991E-4</v>
      </c>
      <c r="EF431" s="240">
        <f t="shared" ca="1" si="985"/>
        <v>2.0504765349953105E-4</v>
      </c>
      <c r="EG431" s="240">
        <f t="shared" ca="1" si="986"/>
        <v>5.4218389656478965E-4</v>
      </c>
      <c r="EH431" s="240">
        <f t="shared" ca="1" si="987"/>
        <v>-3.6415745426955859E-4</v>
      </c>
      <c r="EI431" s="240">
        <f t="shared" ca="1" si="988"/>
        <v>-4.3531790448193657E-4</v>
      </c>
      <c r="EJ431" s="240">
        <f t="shared" ca="1" si="989"/>
        <v>4.9190625959665002E-4</v>
      </c>
      <c r="EK431" s="240">
        <f t="shared" ca="1" si="990"/>
        <v>2.909626267655845E-4</v>
      </c>
      <c r="EL431" s="240">
        <f t="shared" ca="1" si="991"/>
        <v>-5.7729242814483054E-4</v>
      </c>
      <c r="EM431" s="240">
        <f t="shared" ca="1" si="992"/>
        <v>-1.2154984300321533E-4</v>
      </c>
      <c r="EN431" s="240">
        <f t="shared" ca="1" si="993"/>
        <v>6.1296256041250502E-4</v>
      </c>
      <c r="EO431" s="240">
        <f t="shared" ca="1" si="994"/>
        <v>-5.8330731622180217E-5</v>
      </c>
      <c r="EP431" s="240">
        <f t="shared" ca="1" si="995"/>
        <v>-5.958447685600022E-4</v>
      </c>
      <c r="EQ431" s="240">
        <f t="shared" ca="1" si="996"/>
        <v>2.3318790280728465E-4</v>
      </c>
      <c r="ER431" s="240">
        <f t="shared" ca="1" si="997"/>
        <v>5.2741322532767439E-4</v>
      </c>
      <c r="ES431" s="240">
        <f t="shared" ca="1" si="998"/>
        <v>-3.8796308838001968E-4</v>
      </c>
      <c r="ET431" s="240">
        <f t="shared" ca="1" si="999"/>
        <v>-4.1356120926934399E-4</v>
      </c>
      <c r="EU431" s="240">
        <f t="shared" ca="1" si="1000"/>
        <v>5.0932715328486252E-4</v>
      </c>
      <c r="EV431" s="240">
        <f t="shared" ca="1" si="1001"/>
        <v>2.6409357956036061E-4</v>
      </c>
      <c r="EW431" s="240">
        <f t="shared" ca="1" si="1002"/>
        <v>-5.868283057438756E-4</v>
      </c>
      <c r="EX431" s="240">
        <f t="shared" ca="1" si="1003"/>
        <v>-9.1882388109094706E-5</v>
      </c>
      <c r="EY431" s="240">
        <f t="shared" ca="1" si="1004"/>
        <v>6.1379219854655576E-4</v>
      </c>
      <c r="EZ431" s="240">
        <f t="shared" ca="1" si="1005"/>
        <v>-8.8241652910371762E-5</v>
      </c>
      <c r="FA431" s="240">
        <f t="shared" ca="1" si="1006"/>
        <v>-5.8789671935003058E-4</v>
      </c>
      <c r="FB431" s="240">
        <f t="shared" ca="1" si="1007"/>
        <v>2.6076638203234332E-4</v>
      </c>
      <c r="FC431" s="240">
        <f t="shared" ca="1" si="1008"/>
        <v>5.1137196943480234E-4</v>
      </c>
      <c r="FD431" s="240">
        <f t="shared" ca="1" si="1009"/>
        <v>-4.1083408542900741E-4</v>
      </c>
      <c r="FE431" s="240">
        <f t="shared" ca="1" si="1010"/>
        <v>-3.9080820887992456E-4</v>
      </c>
      <c r="FF431" s="240">
        <f t="shared" ca="1" si="1011"/>
        <v>5.2552103324902196E-4</v>
      </c>
      <c r="FG431" s="240">
        <f t="shared" ca="1" si="1012"/>
        <v>2.3658830779014179E-4</v>
      </c>
      <c r="FH431" s="240">
        <f t="shared" ca="1" si="1013"/>
        <v>-5.9495046255429935E-4</v>
      </c>
      <c r="FI431" s="240">
        <f t="shared" ca="1" si="1014"/>
        <v>-6.1993580494072584E-5</v>
      </c>
      <c r="FJ431" s="240">
        <f t="shared" ca="1" si="1015"/>
        <v>6.1314315751246099E-4</v>
      </c>
      <c r="FK431" s="240">
        <f t="shared" ca="1" si="1016"/>
        <v>-1.1793999232766342E-4</v>
      </c>
      <c r="FL431" s="240">
        <f t="shared" ca="1" si="1017"/>
        <v>-5.7853237544946414E-4</v>
      </c>
      <c r="FM431" s="240">
        <f t="shared" ca="1" si="1018"/>
        <v>2.8771665220261714E-4</v>
      </c>
      <c r="FN431" s="240">
        <f t="shared" ca="1" si="1019"/>
        <v>4.9409877367665713E-4</v>
      </c>
      <c r="FO431" s="240">
        <f t="shared" ca="1" si="1020"/>
        <v>-4.3271534718140664E-4</v>
      </c>
      <c r="FP431" s="240">
        <f t="shared" ca="1" si="1021"/>
        <v>-3.6711371728458418E-4</v>
      </c>
      <c r="FQ431" s="240">
        <f t="shared" ca="1" si="1022"/>
        <v>5.4044888701387046E-4</v>
      </c>
      <c r="FR431" s="240">
        <f t="shared" ca="1" si="1023"/>
        <v>2.0851307406373609E-4</v>
      </c>
      <c r="FS431" s="240">
        <f t="shared" ca="1" si="1024"/>
        <v>-6.0163933158891535E-4</v>
      </c>
      <c r="FT431" s="240">
        <f t="shared" ca="1" si="1025"/>
        <v>-3.1955424913661346E-5</v>
      </c>
      <c r="FU431" s="240">
        <f t="shared" ca="1" si="1026"/>
        <v>6.1101700090691934E-4</v>
      </c>
      <c r="FV431" s="240">
        <f t="shared" ca="1" si="1027"/>
        <v>-1.473542039730803E-4</v>
      </c>
      <c r="FW431" s="240">
        <f t="shared" ca="1" si="1028"/>
        <v>-5.6777429638300023E-4</v>
      </c>
      <c r="FX431" s="240">
        <f t="shared" ca="1" si="1029"/>
        <v>3.139737877567633E-4</v>
      </c>
      <c r="FY431" s="240">
        <f t="shared" ca="1" si="1030"/>
        <v>4.7563525069480456E-4</v>
      </c>
      <c r="FZ431" s="240">
        <f t="shared" ca="1" si="1031"/>
        <v>-4.5355415976103323E-4</v>
      </c>
      <c r="GA431" s="240">
        <f t="shared" ca="1" si="1032"/>
        <v>-3.4253481658891327E-4</v>
      </c>
      <c r="GB431" s="240">
        <f t="shared" ca="1" si="1033"/>
        <v>5.5407475207218751E-4</v>
      </c>
      <c r="GC431" s="240">
        <f t="shared" ca="1" si="1034"/>
        <v>1.7993551407835542E-4</v>
      </c>
      <c r="GD431" s="240">
        <f t="shared" ca="1" si="1035"/>
        <v>-6.0687879877635933E-4</v>
      </c>
      <c r="GE431" s="240">
        <f t="shared" ca="1" si="1036"/>
        <v>-1.8402859156336635E-6</v>
      </c>
      <c r="GF431" s="240">
        <f t="shared" ca="1" si="1037"/>
        <v>6.0741885082742802E-4</v>
      </c>
      <c r="GG431" s="240">
        <f t="shared" ca="1" si="1038"/>
        <v>-1.7641342643445596E-4</v>
      </c>
      <c r="GH431" s="240">
        <f t="shared" ca="1" si="1039"/>
        <v>-5.5564839930538189E-4</v>
      </c>
      <c r="GI431" s="240">
        <f t="shared" ca="1" si="1040"/>
        <v>3.3947453295531777E-4</v>
      </c>
      <c r="GJ431" s="240">
        <f t="shared" ca="1" si="1041"/>
        <v>4.5602588073327861E-4</v>
      </c>
      <c r="GK431" s="240">
        <f t="shared" ca="1" si="1042"/>
        <v>-4.7330032064316665E-4</v>
      </c>
      <c r="GL431" s="240">
        <f t="shared" ca="1" si="1043"/>
        <v>-3.1713071951760239E-4</v>
      </c>
      <c r="GM431" s="240">
        <f t="shared" ca="1" si="1044"/>
        <v>5.6636580252154476E-4</v>
      </c>
      <c r="GN431" s="240">
        <f t="shared" ca="1" si="1045"/>
        <v>1.5092447367903708E-4</v>
      </c>
      <c r="GO431" s="240">
        <f t="shared" ca="1" si="1046"/>
        <v>-6.1065624178124097E-4</v>
      </c>
      <c r="GP431" s="240">
        <f t="shared" ca="1" si="1047"/>
        <v>2.8279286492354804E-5</v>
      </c>
      <c r="GQ431" s="240">
        <f t="shared" ca="1" si="1048"/>
        <v>6.0235737553268089E-4</v>
      </c>
      <c r="GR431" s="240">
        <f t="shared" ca="1" si="1049"/>
        <v>-2.050476534995265E-4</v>
      </c>
      <c r="GS431" s="240">
        <f t="shared" ca="1" si="1050"/>
        <v>-5.4218389656480006E-4</v>
      </c>
      <c r="GT431" s="240">
        <f t="shared" ca="1" si="1051"/>
        <v>3.6415745426955474E-4</v>
      </c>
      <c r="GU431" s="240">
        <f t="shared" ca="1" si="1052"/>
        <v>4.3531790448193998E-4</v>
      </c>
      <c r="GV431" s="240">
        <f t="shared" ca="1" si="1053"/>
        <v>-4.9190625959663668E-4</v>
      </c>
      <c r="GW431" s="240">
        <f t="shared" ca="1" si="1054"/>
        <v>-2.9096262676557338E-4</v>
      </c>
      <c r="GX431" s="240">
        <f t="shared" ca="1" si="1055"/>
        <v>5.7729242814482892E-4</v>
      </c>
      <c r="GY431" s="240">
        <f t="shared" ca="1" si="1056"/>
        <v>1.2154984300323715E-4</v>
      </c>
      <c r="GZ431" s="240">
        <f t="shared" ca="1" si="1057"/>
        <v>-6.1296256041250578E-4</v>
      </c>
      <c r="HA431" s="240">
        <f t="shared" ca="1" si="1058"/>
        <v>5.8330731622175426E-5</v>
      </c>
      <c r="HB431" s="240">
        <f t="shared" ca="1" si="1059"/>
        <v>5.9584476856000741E-4</v>
      </c>
      <c r="HC431" s="240">
        <f t="shared" ca="1" si="1060"/>
        <v>-2.3318790280729633E-4</v>
      </c>
      <c r="HD431" s="240">
        <f t="shared" ca="1" si="1061"/>
        <v>-5.2741322532767678E-4</v>
      </c>
      <c r="HE431" s="240">
        <f t="shared" ca="1" si="1062"/>
        <v>3.8796308838000244E-4</v>
      </c>
      <c r="HF431" s="240">
        <f t="shared" ca="1" si="1063"/>
        <v>4.1356120926933472E-4</v>
      </c>
      <c r="HG431" s="240">
        <f t="shared" ca="1" si="1064"/>
        <v>-5.093271532848597E-4</v>
      </c>
      <c r="HH431" s="240">
        <f t="shared" ca="1" si="1065"/>
        <v>-2.6409357956038072E-4</v>
      </c>
      <c r="HI431" s="240">
        <f t="shared" ca="1" si="1066"/>
        <v>5.8682830574387939E-4</v>
      </c>
      <c r="HJ431" s="240">
        <f t="shared" ca="1" si="1067"/>
        <v>9.1882388109099463E-5</v>
      </c>
      <c r="HK431" s="240">
        <f t="shared" ca="1" si="1068"/>
        <v>-6.1379219854655587E-4</v>
      </c>
      <c r="HL431" s="240">
        <f t="shared" ca="1" si="1069"/>
        <v>8.8241652910384271E-5</v>
      </c>
      <c r="HM431" s="240">
        <f t="shared" ca="1" si="1070"/>
        <v>5.87896719350027E-4</v>
      </c>
      <c r="HN431" s="240">
        <f t="shared" ca="1" si="1071"/>
        <v>-2.6076638203232321E-4</v>
      </c>
      <c r="HO431" s="240">
        <f t="shared" ca="1" si="1072"/>
        <v>-5.113719694347954E-4</v>
      </c>
      <c r="HP431" s="240">
        <f t="shared" ca="1" si="1073"/>
        <v>4.1083408542901678E-4</v>
      </c>
      <c r="HQ431" s="240">
        <f t="shared" ca="1" si="1074"/>
        <v>3.9080820887994175E-4</v>
      </c>
      <c r="HR431" s="240">
        <f t="shared" ca="1" si="1075"/>
        <v>-5.2552103324901057E-4</v>
      </c>
      <c r="HS431" s="240">
        <f t="shared" ca="1" si="1076"/>
        <v>-2.3658830779013011E-4</v>
      </c>
      <c r="HT431" s="240">
        <f t="shared" ca="1" si="1077"/>
        <v>5.9495046255429393E-4</v>
      </c>
      <c r="HU431" s="240">
        <f t="shared" ca="1" si="1078"/>
        <v>6.1993580494094729E-5</v>
      </c>
      <c r="HV431" s="240">
        <f t="shared" ca="1" si="1079"/>
        <v>-6.1314315751246034E-4</v>
      </c>
      <c r="HW431" s="240">
        <f t="shared" ca="1" si="1080"/>
        <v>1.1793999232764156E-4</v>
      </c>
      <c r="HX431" s="240">
        <f t="shared" ca="1" si="1081"/>
        <v>5.7853237544947152E-4</v>
      </c>
      <c r="HY431" s="240">
        <f t="shared" ca="1" si="1082"/>
        <v>-2.8771665220262831E-4</v>
      </c>
      <c r="HZ431" s="240">
        <f t="shared" ca="1" si="1083"/>
        <v>-4.9409877367667047E-4</v>
      </c>
      <c r="IA431" s="240">
        <f t="shared" ca="1" si="1084"/>
        <v>4.3271534718139086E-4</v>
      </c>
      <c r="IB431" s="240">
        <f t="shared" ca="1" si="1085"/>
        <v>3.6711371728457399E-4</v>
      </c>
      <c r="IC431" s="240">
        <f t="shared" ca="1" si="1086"/>
        <v>-5.4044888701387643E-4</v>
      </c>
      <c r="ID431" s="240">
        <f t="shared" ca="1" si="1087"/>
        <v>-2.0851307406375704E-4</v>
      </c>
      <c r="IE431" s="240">
        <f t="shared" ca="1" si="1088"/>
        <v>9.6838092530341039E-5</v>
      </c>
      <c r="IF431" s="240">
        <f t="shared" ca="1" si="1089"/>
        <v>3.1955424913648742E-5</v>
      </c>
      <c r="IG431" s="240">
        <f t="shared" ca="1" si="1090"/>
        <v>-6.110170009069214E-4</v>
      </c>
      <c r="IH431" s="240">
        <f t="shared" ca="1" si="1091"/>
        <v>1.4735420397309255E-4</v>
      </c>
      <c r="II431" s="240">
        <f t="shared" ca="1" si="1092"/>
        <v>5.6777429638299546E-4</v>
      </c>
      <c r="IJ431" s="240">
        <f t="shared" ca="1" si="1093"/>
        <v>-3.1397378775674417E-4</v>
      </c>
      <c r="IK431" s="240">
        <f t="shared" ca="1" si="1094"/>
        <v>-4.756352506947966E-4</v>
      </c>
      <c r="IL431" s="240">
        <f t="shared" ca="1" si="1095"/>
        <v>4.535541597610418E-4</v>
      </c>
      <c r="IM431" s="240">
        <f t="shared" ca="1" si="1096"/>
        <v>3.4253481658893181E-4</v>
      </c>
      <c r="IN431" s="240">
        <f t="shared" ca="1" si="1097"/>
        <v>-5.5407475207219293E-4</v>
      </c>
      <c r="IO431" s="240">
        <f t="shared" ca="1" si="1098"/>
        <v>-1.7993551407834333E-4</v>
      </c>
      <c r="IP431" s="240">
        <f t="shared" ca="1" si="1099"/>
        <v>6.0687879877635586E-4</v>
      </c>
      <c r="IQ431" s="240">
        <f t="shared" ca="1" si="1100"/>
        <v>1.8402859156559201E-6</v>
      </c>
      <c r="IR431" s="240">
        <f t="shared" ca="1" si="1101"/>
        <v>-6.0741885082742618E-4</v>
      </c>
      <c r="IS431" s="240">
        <f t="shared" ca="1" si="1102"/>
        <v>1.7641342643443466E-4</v>
      </c>
      <c r="IT431" s="240">
        <f t="shared" ca="1" si="1103"/>
        <v>5.5564839930539144E-4</v>
      </c>
      <c r="IU431" s="240">
        <f t="shared" ca="1" si="1104"/>
        <v>-3.3947453295532829E-4</v>
      </c>
      <c r="IV431" s="240">
        <f t="shared" ca="1" si="1105"/>
        <v>-4.5602588073329352E-4</v>
      </c>
      <c r="IW431" s="240">
        <f t="shared" ca="1" si="1106"/>
        <v>4.733003206431525E-4</v>
      </c>
      <c r="IX431" s="240">
        <f t="shared" ca="1" si="1107"/>
        <v>3.1713071951759155E-4</v>
      </c>
      <c r="IY431" s="240">
        <f t="shared" ca="1" si="1108"/>
        <v>-5.6636580252153608E-4</v>
      </c>
      <c r="IZ431" s="240">
        <f t="shared" ca="1" si="1109"/>
        <v>-1.5092447367905866E-4</v>
      </c>
      <c r="JA431" s="240">
        <f t="shared" ca="1" si="1110"/>
        <v>6.1065624178124227E-4</v>
      </c>
      <c r="JB431" s="240">
        <f t="shared" ca="1" si="1111"/>
        <v>-2.8279286492332568E-5</v>
      </c>
    </row>
    <row r="432" spans="2:262">
      <c r="B432" s="248">
        <v>71</v>
      </c>
      <c r="C432" s="247">
        <f t="shared" si="1112"/>
        <v>1.3867187500000008E-3</v>
      </c>
      <c r="D432" s="244">
        <f t="shared" ca="1" si="855"/>
        <v>79.2753101013773</v>
      </c>
      <c r="E432" s="243">
        <f ca="1">BY361</f>
        <v>-0.72468989862270161</v>
      </c>
      <c r="F432" s="242">
        <v>71</v>
      </c>
      <c r="G432" s="240">
        <f t="shared" ca="1" si="856"/>
        <v>-1.484505341773391E-3</v>
      </c>
      <c r="H432" s="240">
        <f t="shared" ca="1" si="857"/>
        <v>5.8900783384166337E-4</v>
      </c>
      <c r="I432" s="240">
        <f t="shared" ca="1" si="858"/>
        <v>1.2831095582370221E-3</v>
      </c>
      <c r="J432" s="240">
        <f t="shared" ca="1" si="859"/>
        <v>-1.0277335009668575E-3</v>
      </c>
      <c r="K432" s="240">
        <f t="shared" ca="1" si="860"/>
        <v>-9.317030373019613E-4</v>
      </c>
      <c r="L432" s="240">
        <f t="shared" ca="1" si="861"/>
        <v>1.3463049230085624E-3</v>
      </c>
      <c r="M432" s="240">
        <f t="shared" ca="1" si="862"/>
        <v>4.7136937233228926E-4</v>
      </c>
      <c r="N432" s="240">
        <f t="shared" ca="1" si="863"/>
        <v>-1.507477319403934E-3</v>
      </c>
      <c r="O432" s="240">
        <f t="shared" ca="1" si="864"/>
        <v>4.4072967244936415E-5</v>
      </c>
      <c r="P432" s="240">
        <f t="shared" ca="1" si="865"/>
        <v>1.492407723957004E-3</v>
      </c>
      <c r="Q432" s="240">
        <f t="shared" ca="1" si="866"/>
        <v>-5.5436265382124029E-4</v>
      </c>
      <c r="R432" s="240">
        <f t="shared" ca="1" si="867"/>
        <v>-1.3028579512461003E-3</v>
      </c>
      <c r="S432" s="240">
        <f t="shared" ca="1" si="868"/>
        <v>9.9984076608406001E-4</v>
      </c>
      <c r="T432" s="240">
        <f t="shared" ca="1" si="869"/>
        <v>9.6098861958754552E-4</v>
      </c>
      <c r="U432" s="241">
        <f t="shared" ca="1" si="870"/>
        <v>-1.3284256250477426E-3</v>
      </c>
      <c r="V432" s="240">
        <f t="shared" ca="1" si="871"/>
        <v>-5.067683117160539E-4</v>
      </c>
      <c r="W432" s="240">
        <f t="shared" ca="1" si="872"/>
        <v>1.5017017605174323E-3</v>
      </c>
      <c r="X432" s="240">
        <f t="shared" ca="1" si="873"/>
        <v>-6.6992269494064771E-6</v>
      </c>
      <c r="Y432" s="240">
        <f t="shared" ca="1" si="874"/>
        <v>-1.4994111355324242E-3</v>
      </c>
      <c r="Z432" s="240">
        <f t="shared" ca="1" si="875"/>
        <v>5.1938354646710442E-4</v>
      </c>
      <c r="AA432" s="240">
        <f t="shared" ca="1" si="876"/>
        <v>1.3218215513423406E-3</v>
      </c>
      <c r="AB432" s="240">
        <f t="shared" ca="1" si="877"/>
        <v>-9.713457645102268E-4</v>
      </c>
      <c r="AC432" s="240">
        <f t="shared" ca="1" si="878"/>
        <v>-9.8969533826236957E-4</v>
      </c>
      <c r="AD432" s="240">
        <f t="shared" ca="1" si="879"/>
        <v>1.3097461331634235E-3</v>
      </c>
      <c r="AE432" s="240">
        <f t="shared" ca="1" si="880"/>
        <v>5.4186199281813373E-4</v>
      </c>
      <c r="AF432" s="240">
        <f t="shared" ca="1" si="881"/>
        <v>-1.4950216326426416E-3</v>
      </c>
      <c r="AG432" s="240">
        <f t="shared" ca="1" si="882"/>
        <v>-3.0678548709937574E-5</v>
      </c>
      <c r="AH432" s="240">
        <f t="shared" ca="1" si="883"/>
        <v>1.5055113579063935E-3</v>
      </c>
      <c r="AI432" s="240">
        <f t="shared" ca="1" si="884"/>
        <v>-4.8409158188558363E-4</v>
      </c>
      <c r="AJ432" s="240">
        <f t="shared" ca="1" si="885"/>
        <v>-1.3399889355621467E-3</v>
      </c>
      <c r="AK432" s="240">
        <f t="shared" ca="1" si="886"/>
        <v>9.4226566056881023E-4</v>
      </c>
      <c r="AL432" s="240">
        <f t="shared" ca="1" si="887"/>
        <v>1.0178059014725163E-3</v>
      </c>
      <c r="AM432" s="240">
        <f t="shared" ca="1" si="888"/>
        <v>-1.290277699183052E-3</v>
      </c>
      <c r="AN432" s="240">
        <f t="shared" ca="1" si="889"/>
        <v>-5.7662927651725955E-4</v>
      </c>
      <c r="AO432" s="240">
        <f t="shared" ca="1" si="890"/>
        <v>1.4874409596388059E-3</v>
      </c>
      <c r="AP432" s="240">
        <f t="shared" ca="1" si="891"/>
        <v>6.8037844758683563E-5</v>
      </c>
      <c r="AQ432" s="240">
        <f t="shared" ca="1" si="892"/>
        <v>-1.5107047165330552E-3</v>
      </c>
      <c r="AR432" s="240">
        <f t="shared" ca="1" si="893"/>
        <v>4.4850801863648501E-4</v>
      </c>
      <c r="AS432" s="240">
        <f t="shared" ca="1" si="894"/>
        <v>1.3573491605525889E-3</v>
      </c>
      <c r="AT432" s="240">
        <f t="shared" ca="1" si="895"/>
        <v>-9.1261797102704079E-4</v>
      </c>
      <c r="AU432" s="240">
        <f t="shared" ca="1" si="896"/>
        <v>-1.0453033764658379E-3</v>
      </c>
      <c r="AV432" s="240">
        <f t="shared" ca="1" si="897"/>
        <v>1.2700320501632893E-3</v>
      </c>
      <c r="AW432" s="240">
        <f t="shared" ca="1" si="898"/>
        <v>6.1104922030175905E-4</v>
      </c>
      <c r="AX432" s="240">
        <f t="shared" ca="1" si="899"/>
        <v>-1.4789643078198837E-3</v>
      </c>
      <c r="AY432" s="240">
        <f t="shared" ca="1" si="900"/>
        <v>-1.0535615735384581E-4</v>
      </c>
      <c r="AZ432" s="240">
        <f t="shared" ca="1" si="901"/>
        <v>1.5149880831273653E-3</v>
      </c>
      <c r="BA432" s="240">
        <f t="shared" ca="1" si="902"/>
        <v>-4.1265429092775485E-4</v>
      </c>
      <c r="BB432" s="240">
        <f t="shared" ca="1" si="903"/>
        <v>-1.3738917691632629E-3</v>
      </c>
      <c r="BC432" s="240">
        <f t="shared" ca="1" si="904"/>
        <v>8.8242055454451716E-4</v>
      </c>
      <c r="BD432" s="240">
        <f t="shared" ca="1" si="905"/>
        <v>1.0721711997915798E-3</v>
      </c>
      <c r="BE432" s="240">
        <f t="shared" ca="1" si="906"/>
        <v>-1.2490213813260598E-3</v>
      </c>
      <c r="BF432" s="240">
        <f t="shared" ca="1" si="907"/>
        <v>-6.4510109088456087E-4</v>
      </c>
      <c r="BG432" s="240">
        <f t="shared" ca="1" si="908"/>
        <v>1.4695967832039684E-3</v>
      </c>
      <c r="BH432" s="240">
        <f t="shared" ca="1" si="909"/>
        <v>1.4261100733933856E-4</v>
      </c>
      <c r="BI432" s="240">
        <f t="shared" ca="1" si="910"/>
        <v>-1.5183588775494528E-3</v>
      </c>
      <c r="BJ432" s="240">
        <f t="shared" ca="1" si="911"/>
        <v>3.7655199570430761E-4</v>
      </c>
      <c r="BK432" s="240">
        <f t="shared" ca="1" si="912"/>
        <v>1.3896067967453154E-3</v>
      </c>
      <c r="BL432" s="240">
        <f t="shared" ca="1" si="913"/>
        <v>-8.5169160091576573E-4</v>
      </c>
      <c r="BM432" s="240">
        <f t="shared" ca="1" si="914"/>
        <v>-1.0983931872776301E-3</v>
      </c>
      <c r="BN432" s="240">
        <f t="shared" ca="1" si="915"/>
        <v>1.2272583487126368E-3</v>
      </c>
      <c r="BO432" s="240">
        <f t="shared" ca="1" si="916"/>
        <v>6.7876437669209711E-4</v>
      </c>
      <c r="BP432" s="240">
        <f t="shared" ca="1" si="917"/>
        <v>-1.4593440284376138E-3</v>
      </c>
      <c r="BQ432" s="240">
        <f t="shared" ca="1" si="918"/>
        <v>-1.7977995378657915E-4</v>
      </c>
      <c r="BR432" s="240">
        <f t="shared" ca="1" si="919"/>
        <v>1.5208150693588E-3</v>
      </c>
      <c r="BS432" s="240">
        <f t="shared" ca="1" si="920"/>
        <v>-3.4022287963883415E-4</v>
      </c>
      <c r="BT432" s="240">
        <f t="shared" ca="1" si="921"/>
        <v>-1.4044847771537536E-3</v>
      </c>
      <c r="BU432" s="240">
        <f t="shared" ca="1" si="922"/>
        <v>8.2044962011342275E-4</v>
      </c>
      <c r="BV432" s="240">
        <f t="shared" ca="1" si="923"/>
        <v>1.1239535437792311E-3</v>
      </c>
      <c r="BW432" s="240">
        <f t="shared" ca="1" si="924"/>
        <v>-1.2047560615600951E-3</v>
      </c>
      <c r="BX432" s="240">
        <f t="shared" ca="1" si="925"/>
        <v>-7.1201880021974911E-4</v>
      </c>
      <c r="BY432" s="240">
        <f t="shared" ca="1" si="926"/>
        <v>1.4482122193969168E-3</v>
      </c>
      <c r="BZ432" s="240">
        <f t="shared" ca="1" si="927"/>
        <v>2.1684060751206414E-4</v>
      </c>
      <c r="CA432" s="240">
        <f t="shared" ca="1" si="928"/>
        <v>-1.5223551790373034E-3</v>
      </c>
      <c r="CB432" s="240">
        <f t="shared" ca="1" si="929"/>
        <v>3.036888260324191E-4</v>
      </c>
      <c r="CC432" s="240">
        <f t="shared" ca="1" si="930"/>
        <v>1.4185167484495026E-3</v>
      </c>
      <c r="CD432" s="240">
        <f t="shared" ca="1" si="931"/>
        <v>-7.8871343113851087E-4</v>
      </c>
      <c r="CE432" s="240">
        <f t="shared" ca="1" si="932"/>
        <v>-1.1488368726933899E-3</v>
      </c>
      <c r="CF432" s="240">
        <f t="shared" ca="1" si="933"/>
        <v>1.1815280744047866E-3</v>
      </c>
      <c r="CG432" s="240">
        <f t="shared" ca="1" si="934"/>
        <v>7.4484433024626527E-4</v>
      </c>
      <c r="CH432" s="240">
        <f t="shared" ca="1" si="935"/>
        <v>-1.4362080614673907E-3</v>
      </c>
      <c r="CI432" s="240">
        <f t="shared" ca="1" si="936"/>
        <v>-2.5377064456379785E-4</v>
      </c>
      <c r="CJ432" s="240">
        <f t="shared" ca="1" si="937"/>
        <v>1.5229782788804816E-3</v>
      </c>
      <c r="CK432" s="240">
        <f t="shared" ca="1" si="938"/>
        <v>-2.6697184163288005E-4</v>
      </c>
      <c r="CL432" s="240">
        <f t="shared" ca="1" si="939"/>
        <v>-1.4316942582977359E-3</v>
      </c>
      <c r="CM432" s="240">
        <f t="shared" ca="1" si="940"/>
        <v>7.5650215068459473E-4</v>
      </c>
      <c r="CN432" s="240">
        <f t="shared" ca="1" si="941"/>
        <v>1.1730281852332014E-3</v>
      </c>
      <c r="CO432" s="240">
        <f t="shared" ca="1" si="942"/>
        <v>-1.1575883789176644E-3</v>
      </c>
      <c r="CP432" s="240">
        <f t="shared" ca="1" si="943"/>
        <v>-7.7722119389972671E-4</v>
      </c>
      <c r="CQ432" s="240">
        <f t="shared" ca="1" si="944"/>
        <v>1.423338785504929E-3</v>
      </c>
      <c r="CR432" s="240">
        <f t="shared" ca="1" si="945"/>
        <v>2.9054781966829916E-4</v>
      </c>
      <c r="CS432" s="240">
        <f t="shared" ca="1" si="946"/>
        <v>-1.522683993556288E-3</v>
      </c>
      <c r="CT432" s="240">
        <f t="shared" ca="1" si="947"/>
        <v>2.3009404337861889E-4</v>
      </c>
      <c r="CU432" s="240">
        <f t="shared" ca="1" si="948"/>
        <v>1.4440093690592818E-3</v>
      </c>
      <c r="CV432" s="240">
        <f t="shared" ca="1" si="949"/>
        <v>-7.2383518162250603E-4</v>
      </c>
      <c r="CW432" s="240">
        <f t="shared" ca="1" si="950"/>
        <v>-1.1965129094566056E-3</v>
      </c>
      <c r="CX432" s="240">
        <f t="shared" ca="1" si="951"/>
        <v>1.1329513954760715E-3</v>
      </c>
      <c r="CY432" s="240">
        <f t="shared" ca="1" si="952"/>
        <v>8.0912988856819256E-4</v>
      </c>
      <c r="CZ432" s="240">
        <f t="shared" ca="1" si="953"/>
        <v>-1.4096121434801294E-3</v>
      </c>
      <c r="DA432" s="240">
        <f t="shared" ca="1" si="954"/>
        <v>-3.271499796305575E-4</v>
      </c>
      <c r="DB432" s="240">
        <f t="shared" ca="1" si="955"/>
        <v>1.5214725003311969E-3</v>
      </c>
      <c r="DC432" s="240">
        <f t="shared" ca="1" si="956"/>
        <v>-1.9307764507643969E-4</v>
      </c>
      <c r="DD432" s="240">
        <f t="shared" ca="1" si="957"/>
        <v>-1.4554546625718812E-3</v>
      </c>
      <c r="DE432" s="240">
        <f t="shared" ca="1" si="958"/>
        <v>6.9073220131298668E-4</v>
      </c>
      <c r="DF432" s="240">
        <f t="shared" ca="1" si="959"/>
        <v>1.2192768990438255E-3</v>
      </c>
      <c r="DG432" s="240">
        <f t="shared" ca="1" si="960"/>
        <v>-1.107631964477654E-3</v>
      </c>
      <c r="DH432" s="240">
        <f t="shared" ca="1" si="961"/>
        <v>-8.4055119364706359E-4</v>
      </c>
      <c r="DI432" s="240">
        <f t="shared" ca="1" si="962"/>
        <v>1.395036403808907E-3</v>
      </c>
      <c r="DJ432" s="240">
        <f t="shared" ca="1" si="963"/>
        <v>3.6355507667796985E-4</v>
      </c>
      <c r="DK432" s="240">
        <f t="shared" ca="1" si="964"/>
        <v>-1.5193445289634294E-3</v>
      </c>
      <c r="DL432" s="240">
        <f t="shared" ca="1" si="965"/>
        <v>1.5594494402046172E-4</v>
      </c>
      <c r="DM432" s="240">
        <f t="shared" ca="1" si="966"/>
        <v>1.4660232446187147E-3</v>
      </c>
      <c r="DN432" s="240">
        <f t="shared" ca="1" si="967"/>
        <v>-6.5721314975349836E-4</v>
      </c>
      <c r="DO432" s="240">
        <f t="shared" ca="1" si="968"/>
        <v>-1.2413064418187872E-3</v>
      </c>
      <c r="DP432" s="240">
        <f t="shared" ca="1" si="969"/>
        <v>1.0816453374008325E-3</v>
      </c>
      <c r="DQ432" s="240">
        <f t="shared" ca="1" si="970"/>
        <v>8.7146618211715132E-4</v>
      </c>
      <c r="DR432" s="240">
        <f t="shared" ca="1" si="971"/>
        <v>-1.3796203463717835E-3</v>
      </c>
      <c r="DS432" s="240">
        <f t="shared" ca="1" si="972"/>
        <v>-3.9974118174143332E-4</v>
      </c>
      <c r="DT432" s="240">
        <f t="shared" ca="1" si="973"/>
        <v>1.5163013612633628E-3</v>
      </c>
      <c r="DU432" s="240">
        <f t="shared" ca="1" si="974"/>
        <v>-1.1871830756140589E-4</v>
      </c>
      <c r="DV432" s="240">
        <f t="shared" ca="1" si="975"/>
        <v>-1.4757087490811184E-3</v>
      </c>
      <c r="DW432" s="240">
        <f t="shared" ca="1" si="976"/>
        <v>6.2329821756742045E-4</v>
      </c>
      <c r="DX432" s="240">
        <f t="shared" ca="1" si="977"/>
        <v>1.2625882680086099E-3</v>
      </c>
      <c r="DY432" s="240">
        <f t="shared" ca="1" si="978"/>
        <v>-1.0550071676181153E-3</v>
      </c>
      <c r="DZ432" s="240">
        <f t="shared" ca="1" si="979"/>
        <v>-9.0185623194531564E-4</v>
      </c>
      <c r="EA432" s="240">
        <f t="shared" ca="1" si="980"/>
        <v>1.3633732572253515E-3</v>
      </c>
      <c r="EB432" s="240">
        <f t="shared" ca="1" si="981"/>
        <v>4.3568649766425964E-4</v>
      </c>
      <c r="EC432" s="240">
        <f t="shared" ca="1" si="982"/>
        <v>-1.512344830321435E-3</v>
      </c>
      <c r="ED432" s="240">
        <f t="shared" ca="1" si="983"/>
        <v>8.1420159632995383E-5</v>
      </c>
      <c r="EE432" s="240">
        <f t="shared" ca="1" si="984"/>
        <v>1.484505341773391E-3</v>
      </c>
      <c r="EF432" s="240">
        <f t="shared" ca="1" si="985"/>
        <v>-5.8900783384166163E-4</v>
      </c>
      <c r="EG432" s="240">
        <f t="shared" ca="1" si="986"/>
        <v>-1.2831095582370243E-3</v>
      </c>
      <c r="EH432" s="240">
        <f t="shared" ca="1" si="987"/>
        <v>1.0277335009668525E-3</v>
      </c>
      <c r="EI432" s="240">
        <f t="shared" ca="1" si="988"/>
        <v>9.3170303730196748E-4</v>
      </c>
      <c r="EJ432" s="240">
        <f t="shared" ca="1" si="989"/>
        <v>-1.3463049230085574E-3</v>
      </c>
      <c r="EK432" s="240">
        <f t="shared" ca="1" si="990"/>
        <v>-4.7136937233230178E-4</v>
      </c>
      <c r="EL432" s="240">
        <f t="shared" ca="1" si="991"/>
        <v>1.5074773194039318E-3</v>
      </c>
      <c r="EM432" s="240">
        <f t="shared" ca="1" si="992"/>
        <v>-4.407296724491776E-5</v>
      </c>
      <c r="EN432" s="240">
        <f t="shared" ca="1" si="993"/>
        <v>-1.4924077239569992E-3</v>
      </c>
      <c r="EO432" s="240">
        <f t="shared" ca="1" si="994"/>
        <v>5.5436265382125818E-4</v>
      </c>
      <c r="EP432" s="240">
        <f t="shared" ca="1" si="995"/>
        <v>1.3028579512460903E-3</v>
      </c>
      <c r="EQ432" s="240">
        <f t="shared" ca="1" si="996"/>
        <v>-9.9984076608407042E-4</v>
      </c>
      <c r="ER432" s="240">
        <f t="shared" ca="1" si="997"/>
        <v>-9.6098861958753511E-4</v>
      </c>
      <c r="ES432" s="240">
        <f t="shared" ca="1" si="998"/>
        <v>1.3284256250477467E-3</v>
      </c>
      <c r="ET432" s="240">
        <f t="shared" ca="1" si="999"/>
        <v>5.0676831171604598E-4</v>
      </c>
      <c r="EU432" s="240">
        <f t="shared" ca="1" si="1000"/>
        <v>-1.5017017605174338E-3</v>
      </c>
      <c r="EV432" s="240">
        <f t="shared" ca="1" si="1001"/>
        <v>6.6992269494094451E-6</v>
      </c>
      <c r="EW432" s="240">
        <f t="shared" ca="1" si="1002"/>
        <v>1.4994111355324238E-3</v>
      </c>
      <c r="EX432" s="240">
        <f t="shared" ca="1" si="1003"/>
        <v>-5.1938354646710724E-4</v>
      </c>
      <c r="EY432" s="240">
        <f t="shared" ca="1" si="1004"/>
        <v>-1.3218215513423448E-3</v>
      </c>
      <c r="EZ432" s="240">
        <f t="shared" ca="1" si="1005"/>
        <v>9.7134576451022084E-4</v>
      </c>
      <c r="FA432" s="240">
        <f t="shared" ca="1" si="1006"/>
        <v>9.8969533826237543E-4</v>
      </c>
      <c r="FB432" s="240">
        <f t="shared" ca="1" si="1007"/>
        <v>-1.3097461331634196E-3</v>
      </c>
      <c r="FC432" s="240">
        <f t="shared" ca="1" si="1008"/>
        <v>-5.4186199281814089E-4</v>
      </c>
      <c r="FD432" s="240">
        <f t="shared" ca="1" si="1009"/>
        <v>1.4950216326426382E-3</v>
      </c>
      <c r="FE432" s="240">
        <f t="shared" ca="1" si="1010"/>
        <v>3.0678548709956236E-5</v>
      </c>
      <c r="FF432" s="240">
        <f t="shared" ca="1" si="1011"/>
        <v>-1.5055113579063961E-3</v>
      </c>
      <c r="FG432" s="240">
        <f t="shared" ca="1" si="1012"/>
        <v>4.8409158188556591E-4</v>
      </c>
      <c r="FH432" s="240">
        <f t="shared" ca="1" si="1013"/>
        <v>1.339988935562161E-3</v>
      </c>
      <c r="FI432" s="240">
        <f t="shared" ca="1" si="1014"/>
        <v>-9.4226566056878703E-4</v>
      </c>
      <c r="FJ432" s="240">
        <f t="shared" ca="1" si="1015"/>
        <v>-1.0178059014725382E-3</v>
      </c>
      <c r="FK432" s="240">
        <f t="shared" ca="1" si="1016"/>
        <v>1.2902776991830364E-3</v>
      </c>
      <c r="FL432" s="240">
        <f t="shared" ca="1" si="1017"/>
        <v>5.7662927651728688E-4</v>
      </c>
      <c r="FM432" s="240">
        <f t="shared" ca="1" si="1018"/>
        <v>-1.4874409596387973E-3</v>
      </c>
      <c r="FN432" s="240">
        <f t="shared" ca="1" si="1019"/>
        <v>-6.8037844758723814E-5</v>
      </c>
      <c r="FO432" s="240">
        <f t="shared" ca="1" si="1020"/>
        <v>1.5107047165330493E-3</v>
      </c>
      <c r="FP432" s="240">
        <f t="shared" ca="1" si="1021"/>
        <v>-4.4850801863652925E-4</v>
      </c>
      <c r="FQ432" s="240">
        <f t="shared" ca="1" si="1022"/>
        <v>-1.3573491605525677E-3</v>
      </c>
      <c r="FR432" s="240">
        <f t="shared" ca="1" si="1023"/>
        <v>9.1261797102707787E-4</v>
      </c>
      <c r="FS432" s="240">
        <f t="shared" ca="1" si="1024"/>
        <v>1.0453033764658043E-3</v>
      </c>
      <c r="FT432" s="240">
        <f t="shared" ca="1" si="1025"/>
        <v>-1.2700320501633029E-3</v>
      </c>
      <c r="FU432" s="240">
        <f t="shared" ca="1" si="1026"/>
        <v>-6.110492203017365E-4</v>
      </c>
      <c r="FV432" s="240">
        <f t="shared" ca="1" si="1027"/>
        <v>1.4789643078198897E-3</v>
      </c>
      <c r="FW432" s="240">
        <f t="shared" ca="1" si="1028"/>
        <v>1.0535615735382123E-4</v>
      </c>
      <c r="FX432" s="240">
        <f t="shared" ca="1" si="1029"/>
        <v>-1.5149880831273629E-3</v>
      </c>
      <c r="FY432" s="240">
        <f t="shared" ca="1" si="1030"/>
        <v>4.1265429092777854E-4</v>
      </c>
      <c r="FZ432" s="240">
        <f t="shared" ca="1" si="1031"/>
        <v>1.3738917691632525E-3</v>
      </c>
      <c r="GA432" s="240">
        <f t="shared" ca="1" si="1032"/>
        <v>-8.8242055454453711E-4</v>
      </c>
      <c r="GB432" s="240">
        <f t="shared" ca="1" si="1033"/>
        <v>-1.072171199791562E-3</v>
      </c>
      <c r="GC432" s="240">
        <f t="shared" ca="1" si="1034"/>
        <v>1.2490213813260616E-3</v>
      </c>
      <c r="GD432" s="240">
        <f t="shared" ca="1" si="1035"/>
        <v>6.4510109088455816E-4</v>
      </c>
      <c r="GE432" s="240">
        <f t="shared" ca="1" si="1036"/>
        <v>-1.469596783203969E-3</v>
      </c>
      <c r="GF432" s="240">
        <f t="shared" ca="1" si="1037"/>
        <v>-1.4261100733933558E-4</v>
      </c>
      <c r="GG432" s="240">
        <f t="shared" ca="1" si="1038"/>
        <v>1.5183588775494526E-3</v>
      </c>
      <c r="GH432" s="240">
        <f t="shared" ca="1" si="1039"/>
        <v>-3.7655199570431049E-4</v>
      </c>
      <c r="GI432" s="240">
        <f t="shared" ca="1" si="1040"/>
        <v>-1.3896067967453143E-3</v>
      </c>
      <c r="GJ432" s="240">
        <f t="shared" ca="1" si="1041"/>
        <v>8.5169160091576812E-4</v>
      </c>
      <c r="GK432" s="240">
        <f t="shared" ca="1" si="1042"/>
        <v>1.0983931872776279E-3</v>
      </c>
      <c r="GL432" s="240">
        <f t="shared" ca="1" si="1043"/>
        <v>-1.2272583487126258E-3</v>
      </c>
      <c r="GM432" s="240">
        <f t="shared" ca="1" si="1044"/>
        <v>-6.7876437669211391E-4</v>
      </c>
      <c r="GN432" s="240">
        <f t="shared" ca="1" si="1045"/>
        <v>1.4593440284376086E-3</v>
      </c>
      <c r="GO432" s="240">
        <f t="shared" ca="1" si="1046"/>
        <v>1.7977995378659769E-4</v>
      </c>
      <c r="GP432" s="240">
        <f t="shared" ca="1" si="1047"/>
        <v>-1.5208150693588008E-3</v>
      </c>
      <c r="GQ432" s="240">
        <f t="shared" ca="1" si="1048"/>
        <v>3.4022287963881594E-4</v>
      </c>
      <c r="GR432" s="240">
        <f t="shared" ca="1" si="1049"/>
        <v>1.4044847771537605E-3</v>
      </c>
      <c r="GS432" s="240">
        <f t="shared" ca="1" si="1050"/>
        <v>-8.2044962011340713E-4</v>
      </c>
      <c r="GT432" s="240">
        <f t="shared" ca="1" si="1051"/>
        <v>-1.1239535437792439E-3</v>
      </c>
      <c r="GU432" s="240">
        <f t="shared" ca="1" si="1052"/>
        <v>1.2047560615600706E-3</v>
      </c>
      <c r="GV432" s="240">
        <f t="shared" ca="1" si="1053"/>
        <v>7.1201880021978456E-4</v>
      </c>
      <c r="GW432" s="240">
        <f t="shared" ca="1" si="1054"/>
        <v>-1.4482122193969042E-3</v>
      </c>
      <c r="GX432" s="240">
        <f t="shared" ca="1" si="1055"/>
        <v>-2.1684060751210404E-4</v>
      </c>
      <c r="GY432" s="240">
        <f t="shared" ca="1" si="1056"/>
        <v>1.5223551790373045E-3</v>
      </c>
      <c r="GZ432" s="240">
        <f t="shared" ca="1" si="1057"/>
        <v>-3.0368882603246442E-4</v>
      </c>
      <c r="HA432" s="240">
        <f t="shared" ca="1" si="1058"/>
        <v>-1.4185167484494859E-3</v>
      </c>
      <c r="HB432" s="240">
        <f t="shared" ca="1" si="1059"/>
        <v>7.8871343113855045E-4</v>
      </c>
      <c r="HC432" s="240">
        <f t="shared" ca="1" si="1060"/>
        <v>1.1488368726933595E-3</v>
      </c>
      <c r="HD432" s="240">
        <f t="shared" ca="1" si="1061"/>
        <v>-1.1815280744048159E-3</v>
      </c>
      <c r="HE432" s="240">
        <f t="shared" ca="1" si="1062"/>
        <v>-7.4484433024622483E-4</v>
      </c>
      <c r="HF432" s="240">
        <f t="shared" ca="1" si="1063"/>
        <v>1.4362080614674058E-3</v>
      </c>
      <c r="HG432" s="240">
        <f t="shared" ca="1" si="1064"/>
        <v>2.537706445637522E-4</v>
      </c>
      <c r="HH432" s="240">
        <f t="shared" ca="1" si="1065"/>
        <v>-1.5229782788804816E-3</v>
      </c>
      <c r="HI432" s="240">
        <f t="shared" ca="1" si="1066"/>
        <v>2.6697184163288298E-4</v>
      </c>
      <c r="HJ432" s="240">
        <f t="shared" ca="1" si="1067"/>
        <v>1.4316942582977348E-3</v>
      </c>
      <c r="HK432" s="240">
        <f t="shared" ca="1" si="1068"/>
        <v>-7.5650215068459722E-4</v>
      </c>
      <c r="HL432" s="240">
        <f t="shared" ca="1" si="1069"/>
        <v>-1.1730281852331997E-3</v>
      </c>
      <c r="HM432" s="240">
        <f t="shared" ca="1" si="1070"/>
        <v>1.1575883789176661E-3</v>
      </c>
      <c r="HN432" s="240">
        <f t="shared" ca="1" si="1071"/>
        <v>7.7722119389972422E-4</v>
      </c>
      <c r="HO432" s="240">
        <f t="shared" ca="1" si="1072"/>
        <v>-1.4233387855049303E-3</v>
      </c>
      <c r="HP432" s="240">
        <f t="shared" ca="1" si="1073"/>
        <v>-2.9054781966829618E-4</v>
      </c>
      <c r="HQ432" s="240">
        <f t="shared" ca="1" si="1074"/>
        <v>1.5226839935562882E-3</v>
      </c>
      <c r="HR432" s="240">
        <f t="shared" ca="1" si="1075"/>
        <v>-2.3009404337862184E-4</v>
      </c>
      <c r="HS432" s="240">
        <f t="shared" ca="1" si="1076"/>
        <v>-1.444009369059281E-3</v>
      </c>
      <c r="HT432" s="240">
        <f t="shared" ca="1" si="1077"/>
        <v>7.2383518162250852E-4</v>
      </c>
      <c r="HU432" s="240">
        <f t="shared" ca="1" si="1078"/>
        <v>1.1965129094566036E-3</v>
      </c>
      <c r="HV432" s="240">
        <f t="shared" ca="1" si="1079"/>
        <v>-1.1329513954760734E-3</v>
      </c>
      <c r="HW432" s="240">
        <f t="shared" ca="1" si="1080"/>
        <v>-8.0912988856819007E-4</v>
      </c>
      <c r="HX432" s="240">
        <f t="shared" ca="1" si="1081"/>
        <v>1.4096121434801307E-3</v>
      </c>
      <c r="HY432" s="240">
        <f t="shared" ca="1" si="1082"/>
        <v>3.2714997963055457E-4</v>
      </c>
      <c r="HZ432" s="240">
        <f t="shared" ca="1" si="1083"/>
        <v>-1.5214725003311971E-3</v>
      </c>
      <c r="IA432" s="240">
        <f t="shared" ca="1" si="1084"/>
        <v>1.9307764507639974E-4</v>
      </c>
      <c r="IB432" s="240">
        <f t="shared" ca="1" si="1085"/>
        <v>1.4554546625718929E-3</v>
      </c>
      <c r="IC432" s="240">
        <f t="shared" ca="1" si="1086"/>
        <v>-6.9073220131295068E-4</v>
      </c>
      <c r="ID432" s="240">
        <f t="shared" ca="1" si="1087"/>
        <v>-1.2192768990438496E-3</v>
      </c>
      <c r="IE432" s="240">
        <f t="shared" ca="1" si="1088"/>
        <v>1.3023636174274676E-3</v>
      </c>
      <c r="IF432" s="240">
        <f t="shared" ca="1" si="1089"/>
        <v>8.405511936470972E-4</v>
      </c>
      <c r="IG432" s="240">
        <f t="shared" ca="1" si="1090"/>
        <v>-1.3950364038088907E-3</v>
      </c>
      <c r="IH432" s="240">
        <f t="shared" ca="1" si="1091"/>
        <v>-3.6355507667800894E-4</v>
      </c>
      <c r="II432" s="240">
        <f t="shared" ca="1" si="1092"/>
        <v>1.5193445289634266E-3</v>
      </c>
      <c r="IJ432" s="240">
        <f t="shared" ca="1" si="1093"/>
        <v>-1.5594494402050774E-4</v>
      </c>
      <c r="IK432" s="240">
        <f t="shared" ca="1" si="1094"/>
        <v>-1.4660232446187024E-3</v>
      </c>
      <c r="IL432" s="240">
        <f t="shared" ca="1" si="1095"/>
        <v>6.5721314975354021E-4</v>
      </c>
      <c r="IM432" s="240">
        <f t="shared" ca="1" si="1096"/>
        <v>1.2413064418187604E-3</v>
      </c>
      <c r="IN432" s="240">
        <f t="shared" ca="1" si="1097"/>
        <v>-1.0816453374008651E-3</v>
      </c>
      <c r="IO432" s="240">
        <f t="shared" ca="1" si="1098"/>
        <v>-8.7146618211711338E-4</v>
      </c>
      <c r="IP432" s="240">
        <f t="shared" ca="1" si="1099"/>
        <v>1.379620346371803E-3</v>
      </c>
      <c r="IQ432" s="240">
        <f t="shared" ca="1" si="1100"/>
        <v>3.9974118174138871E-4</v>
      </c>
      <c r="IR432" s="240">
        <f t="shared" ca="1" si="1101"/>
        <v>-1.5163013612633672E-3</v>
      </c>
      <c r="IS432" s="240">
        <f t="shared" ca="1" si="1102"/>
        <v>1.1871830756140887E-4</v>
      </c>
      <c r="IT432" s="240">
        <f t="shared" ca="1" si="1103"/>
        <v>1.4757087490811179E-3</v>
      </c>
      <c r="IU432" s="240">
        <f t="shared" ca="1" si="1104"/>
        <v>-6.2329821756742306E-4</v>
      </c>
      <c r="IV432" s="240">
        <f t="shared" ca="1" si="1105"/>
        <v>-1.2625882680086082E-3</v>
      </c>
      <c r="IW432" s="240">
        <f t="shared" ca="1" si="1106"/>
        <v>1.0550071676181173E-3</v>
      </c>
      <c r="IX432" s="240">
        <f t="shared" ca="1" si="1107"/>
        <v>9.0185623194531314E-4</v>
      </c>
      <c r="IY432" s="240">
        <f t="shared" ca="1" si="1108"/>
        <v>-1.3633732572253528E-3</v>
      </c>
      <c r="IZ432" s="240">
        <f t="shared" ca="1" si="1109"/>
        <v>-4.3568649766425666E-4</v>
      </c>
      <c r="JA432" s="240">
        <f t="shared" ca="1" si="1110"/>
        <v>1.5123448303214352E-3</v>
      </c>
      <c r="JB432" s="240">
        <f t="shared" ca="1" si="1111"/>
        <v>-8.1420159632998365E-5</v>
      </c>
    </row>
    <row r="433" spans="2:262">
      <c r="B433" s="248">
        <v>72</v>
      </c>
      <c r="C433" s="247">
        <f t="shared" si="1112"/>
        <v>1.4062500000000008E-3</v>
      </c>
      <c r="D433" s="244">
        <f t="shared" ca="1" si="855"/>
        <v>79.2714179139995</v>
      </c>
      <c r="E433" s="243">
        <f ca="1">BZ361</f>
        <v>-0.72858208600050345</v>
      </c>
      <c r="F433" s="242">
        <v>72</v>
      </c>
      <c r="G433" s="240">
        <f t="shared" ca="1" si="856"/>
        <v>-6.2666171545656729E-4</v>
      </c>
      <c r="H433" s="240">
        <f t="shared" ca="1" si="857"/>
        <v>2.7289082820347902E-4</v>
      </c>
      <c r="I433" s="240">
        <f t="shared" ca="1" si="858"/>
        <v>5.2018499635763803E-4</v>
      </c>
      <c r="J433" s="240">
        <f t="shared" ca="1" si="859"/>
        <v>-4.7585694509821917E-4</v>
      </c>
      <c r="K433" s="240">
        <f t="shared" ca="1" si="860"/>
        <v>-3.3451482705199259E-4</v>
      </c>
      <c r="L433" s="240">
        <f t="shared" ca="1" si="861"/>
        <v>6.0637815575570453E-4</v>
      </c>
      <c r="M433" s="240">
        <f t="shared" ca="1" si="862"/>
        <v>9.7917807712139649E-5</v>
      </c>
      <c r="N433" s="240">
        <f t="shared" ca="1" si="863"/>
        <v>-6.4458378903105404E-4</v>
      </c>
      <c r="O433" s="240">
        <f t="shared" ca="1" si="864"/>
        <v>1.5358631022474825E-4</v>
      </c>
      <c r="P433" s="240">
        <f t="shared" ca="1" si="865"/>
        <v>5.8465738359302348E-4</v>
      </c>
      <c r="Q433" s="240">
        <f t="shared" ca="1" si="866"/>
        <v>-3.817083046932894E-4</v>
      </c>
      <c r="R433" s="240">
        <f t="shared" ca="1" si="867"/>
        <v>-4.3572219143533594E-4</v>
      </c>
      <c r="S433" s="240">
        <f t="shared" ca="1" si="868"/>
        <v>5.5171866996667413E-4</v>
      </c>
      <c r="T433" s="240">
        <f t="shared" ca="1" si="869"/>
        <v>2.2045224546311801E-4</v>
      </c>
      <c r="U433" s="241">
        <f t="shared" ca="1" si="870"/>
        <v>-6.3773486907983061E-4</v>
      </c>
      <c r="V433" s="240">
        <f t="shared" ca="1" si="871"/>
        <v>2.8379556476276287E-5</v>
      </c>
      <c r="W433" s="240">
        <f t="shared" ca="1" si="872"/>
        <v>6.2666171545656729E-4</v>
      </c>
      <c r="X433" s="240">
        <f t="shared" ca="1" si="873"/>
        <v>-2.7289082820347761E-4</v>
      </c>
      <c r="Y433" s="240">
        <f t="shared" ca="1" si="874"/>
        <v>-5.2018499635763857E-4</v>
      </c>
      <c r="Z433" s="240">
        <f t="shared" ca="1" si="875"/>
        <v>4.7585694509821906E-4</v>
      </c>
      <c r="AA433" s="240">
        <f t="shared" ca="1" si="876"/>
        <v>3.3451482705199227E-4</v>
      </c>
      <c r="AB433" s="240">
        <f t="shared" ca="1" si="877"/>
        <v>-6.0637815575570507E-4</v>
      </c>
      <c r="AC433" s="240">
        <f t="shared" ca="1" si="878"/>
        <v>-9.7917807712142631E-5</v>
      </c>
      <c r="AD433" s="240">
        <f t="shared" ca="1" si="879"/>
        <v>6.4458378903105415E-4</v>
      </c>
      <c r="AE433" s="240">
        <f t="shared" ca="1" si="880"/>
        <v>-1.5358631022474755E-4</v>
      </c>
      <c r="AF433" s="240">
        <f t="shared" ca="1" si="881"/>
        <v>-5.8465738359302392E-4</v>
      </c>
      <c r="AG433" s="240">
        <f t="shared" ca="1" si="882"/>
        <v>3.8170830469328885E-4</v>
      </c>
      <c r="AH433" s="240">
        <f t="shared" ca="1" si="883"/>
        <v>4.357221914353348E-4</v>
      </c>
      <c r="AI433" s="240">
        <f t="shared" ca="1" si="884"/>
        <v>-5.517186699666725E-4</v>
      </c>
      <c r="AJ433" s="240">
        <f t="shared" ca="1" si="885"/>
        <v>-2.2045224546312077E-4</v>
      </c>
      <c r="AK433" s="240">
        <f t="shared" ca="1" si="886"/>
        <v>6.377348690798305E-4</v>
      </c>
      <c r="AL433" s="240">
        <f t="shared" ca="1" si="887"/>
        <v>-2.8379556476275576E-5</v>
      </c>
      <c r="AM433" s="240">
        <f t="shared" ca="1" si="888"/>
        <v>-6.266617154565674E-4</v>
      </c>
      <c r="AN433" s="240">
        <f t="shared" ca="1" si="889"/>
        <v>2.7289082820347902E-4</v>
      </c>
      <c r="AO433" s="240">
        <f t="shared" ca="1" si="890"/>
        <v>5.201849963576376E-4</v>
      </c>
      <c r="AP433" s="240">
        <f t="shared" ca="1" si="891"/>
        <v>-4.7585694509821706E-4</v>
      </c>
      <c r="AQ433" s="240">
        <f t="shared" ca="1" si="892"/>
        <v>-3.3451482705199487E-4</v>
      </c>
      <c r="AR433" s="240">
        <f t="shared" ca="1" si="893"/>
        <v>6.0637815575570399E-4</v>
      </c>
      <c r="AS433" s="240">
        <f t="shared" ca="1" si="894"/>
        <v>9.7917807712141045E-5</v>
      </c>
      <c r="AT433" s="240">
        <f t="shared" ca="1" si="895"/>
        <v>-6.4458378903105404E-4</v>
      </c>
      <c r="AU433" s="240">
        <f t="shared" ca="1" si="896"/>
        <v>1.5358631022474912E-4</v>
      </c>
      <c r="AV433" s="240">
        <f t="shared" ca="1" si="897"/>
        <v>5.8465738359302316E-4</v>
      </c>
      <c r="AW433" s="240">
        <f t="shared" ca="1" si="898"/>
        <v>-3.817083046932901E-4</v>
      </c>
      <c r="AX433" s="240">
        <f t="shared" ca="1" si="899"/>
        <v>-4.3572219143533366E-4</v>
      </c>
      <c r="AY433" s="240">
        <f t="shared" ca="1" si="900"/>
        <v>5.5171866996667099E-4</v>
      </c>
      <c r="AZ433" s="240">
        <f t="shared" ca="1" si="901"/>
        <v>2.2045224546312365E-4</v>
      </c>
      <c r="BA433" s="240">
        <f t="shared" ca="1" si="902"/>
        <v>-6.3773486907983006E-4</v>
      </c>
      <c r="BB433" s="240">
        <f t="shared" ca="1" si="903"/>
        <v>2.8379556476272577E-5</v>
      </c>
      <c r="BC433" s="240">
        <f t="shared" ca="1" si="904"/>
        <v>6.2666171545656816E-4</v>
      </c>
      <c r="BD433" s="240">
        <f t="shared" ca="1" si="905"/>
        <v>-2.7289082820347631E-4</v>
      </c>
      <c r="BE433" s="240">
        <f t="shared" ca="1" si="906"/>
        <v>-5.2018499635763933E-4</v>
      </c>
      <c r="BF433" s="240">
        <f t="shared" ca="1" si="907"/>
        <v>4.7585694509821809E-4</v>
      </c>
      <c r="BG433" s="240">
        <f t="shared" ca="1" si="908"/>
        <v>3.3451482705199352E-4</v>
      </c>
      <c r="BH433" s="240">
        <f t="shared" ca="1" si="909"/>
        <v>-6.0637815575570453E-4</v>
      </c>
      <c r="BI433" s="240">
        <f t="shared" ca="1" si="910"/>
        <v>-9.7917807712139514E-5</v>
      </c>
      <c r="BJ433" s="240">
        <f t="shared" ca="1" si="911"/>
        <v>6.4458378903105404E-4</v>
      </c>
      <c r="BK433" s="240">
        <f t="shared" ca="1" si="912"/>
        <v>-1.5358631022475064E-4</v>
      </c>
      <c r="BL433" s="240">
        <f t="shared" ca="1" si="913"/>
        <v>-5.8465738359302641E-4</v>
      </c>
      <c r="BM433" s="240">
        <f t="shared" ca="1" si="914"/>
        <v>3.8170830469328398E-4</v>
      </c>
      <c r="BN433" s="240">
        <f t="shared" ca="1" si="915"/>
        <v>4.3572219143533925E-4</v>
      </c>
      <c r="BO433" s="240">
        <f t="shared" ca="1" si="916"/>
        <v>-5.5171866996667175E-4</v>
      </c>
      <c r="BP433" s="240">
        <f t="shared" ca="1" si="917"/>
        <v>-2.2045224546312216E-4</v>
      </c>
      <c r="BQ433" s="240">
        <f t="shared" ca="1" si="918"/>
        <v>6.3773486907983039E-4</v>
      </c>
      <c r="BR433" s="240">
        <f t="shared" ca="1" si="919"/>
        <v>-2.8379556476274156E-5</v>
      </c>
      <c r="BS433" s="240">
        <f t="shared" ca="1" si="920"/>
        <v>-6.2666171545656783E-4</v>
      </c>
      <c r="BT433" s="240">
        <f t="shared" ca="1" si="921"/>
        <v>2.7289082820347777E-4</v>
      </c>
      <c r="BU433" s="240">
        <f t="shared" ca="1" si="922"/>
        <v>5.2018499635763846E-4</v>
      </c>
      <c r="BV433" s="240">
        <f t="shared" ca="1" si="923"/>
        <v>-4.7585694509821917E-4</v>
      </c>
      <c r="BW433" s="240">
        <f t="shared" ca="1" si="924"/>
        <v>-3.3451482705199211E-4</v>
      </c>
      <c r="BX433" s="240">
        <f t="shared" ca="1" si="925"/>
        <v>6.0637815575570507E-4</v>
      </c>
      <c r="BY433" s="240">
        <f t="shared" ca="1" si="926"/>
        <v>9.7917807712147008E-5</v>
      </c>
      <c r="BZ433" s="240">
        <f t="shared" ca="1" si="927"/>
        <v>-6.4458378903105437E-4</v>
      </c>
      <c r="CA433" s="240">
        <f t="shared" ca="1" si="928"/>
        <v>1.5358631022475218E-4</v>
      </c>
      <c r="CB433" s="240">
        <f t="shared" ca="1" si="929"/>
        <v>5.8465738359302565E-4</v>
      </c>
      <c r="CC433" s="240">
        <f t="shared" ca="1" si="930"/>
        <v>-3.817083046932927E-4</v>
      </c>
      <c r="CD433" s="240">
        <f t="shared" ca="1" si="931"/>
        <v>-4.3572219143533811E-4</v>
      </c>
      <c r="CE433" s="240">
        <f t="shared" ca="1" si="932"/>
        <v>5.5171866996666784E-4</v>
      </c>
      <c r="CF433" s="240">
        <f t="shared" ca="1" si="933"/>
        <v>2.2045224546312066E-4</v>
      </c>
      <c r="CG433" s="240">
        <f t="shared" ca="1" si="934"/>
        <v>-6.377348690798292E-4</v>
      </c>
      <c r="CH433" s="240">
        <f t="shared" ca="1" si="935"/>
        <v>2.8379556476275735E-5</v>
      </c>
      <c r="CI433" s="240">
        <f t="shared" ca="1" si="936"/>
        <v>6.2666171545656968E-4</v>
      </c>
      <c r="CJ433" s="240">
        <f t="shared" ca="1" si="937"/>
        <v>-2.7289082820347918E-4</v>
      </c>
      <c r="CK433" s="240">
        <f t="shared" ca="1" si="938"/>
        <v>-5.2018499635764291E-4</v>
      </c>
      <c r="CL433" s="240">
        <f t="shared" ca="1" si="939"/>
        <v>4.7585694509822026E-4</v>
      </c>
      <c r="CM433" s="240">
        <f t="shared" ca="1" si="940"/>
        <v>3.3451482705199867E-4</v>
      </c>
      <c r="CN433" s="240">
        <f t="shared" ca="1" si="941"/>
        <v>-6.0637815575570572E-4</v>
      </c>
      <c r="CO433" s="240">
        <f t="shared" ca="1" si="942"/>
        <v>-9.791780771214545E-5</v>
      </c>
      <c r="CP433" s="240">
        <f t="shared" ca="1" si="943"/>
        <v>6.4458378903105382E-4</v>
      </c>
      <c r="CQ433" s="240">
        <f t="shared" ca="1" si="944"/>
        <v>-1.5358631022474478E-4</v>
      </c>
      <c r="CR433" s="240">
        <f t="shared" ca="1" si="945"/>
        <v>-5.8465738359302891E-4</v>
      </c>
      <c r="CS433" s="240">
        <f t="shared" ca="1" si="946"/>
        <v>3.8170830469328658E-4</v>
      </c>
      <c r="CT433" s="240">
        <f t="shared" ca="1" si="947"/>
        <v>4.3572219143534364E-4</v>
      </c>
      <c r="CU433" s="240">
        <f t="shared" ca="1" si="948"/>
        <v>-5.5171866996667337E-4</v>
      </c>
      <c r="CV433" s="240">
        <f t="shared" ca="1" si="949"/>
        <v>-2.2045224546312779E-4</v>
      </c>
      <c r="CW433" s="240">
        <f t="shared" ca="1" si="950"/>
        <v>6.3773486907983071E-4</v>
      </c>
      <c r="CX433" s="240">
        <f t="shared" ca="1" si="951"/>
        <v>-2.8379556476268156E-5</v>
      </c>
      <c r="CY433" s="240">
        <f t="shared" ca="1" si="952"/>
        <v>-6.2666171545656697E-4</v>
      </c>
      <c r="CZ433" s="240">
        <f t="shared" ca="1" si="953"/>
        <v>2.7289082820347235E-4</v>
      </c>
      <c r="DA433" s="240">
        <f t="shared" ca="1" si="954"/>
        <v>5.2018499635763662E-4</v>
      </c>
      <c r="DB433" s="240">
        <f t="shared" ca="1" si="955"/>
        <v>-4.7585694509821516E-4</v>
      </c>
      <c r="DC433" s="240">
        <f t="shared" ca="1" si="956"/>
        <v>-3.345148270519895E-4</v>
      </c>
      <c r="DD433" s="240">
        <f t="shared" ca="1" si="957"/>
        <v>6.0637815575570301E-4</v>
      </c>
      <c r="DE433" s="240">
        <f t="shared" ca="1" si="958"/>
        <v>9.7917807712152931E-5</v>
      </c>
      <c r="DF433" s="240">
        <f t="shared" ca="1" si="959"/>
        <v>-6.4458378903105415E-4</v>
      </c>
      <c r="DG433" s="240">
        <f t="shared" ca="1" si="960"/>
        <v>1.5358631022473746E-4</v>
      </c>
      <c r="DH433" s="240">
        <f t="shared" ca="1" si="961"/>
        <v>5.8465738359302446E-4</v>
      </c>
      <c r="DI433" s="240">
        <f t="shared" ca="1" si="962"/>
        <v>-3.8170830469328051E-4</v>
      </c>
      <c r="DJ433" s="240">
        <f t="shared" ca="1" si="963"/>
        <v>-4.3572219143533572E-4</v>
      </c>
      <c r="DK433" s="240">
        <f t="shared" ca="1" si="964"/>
        <v>5.5171866996666947E-4</v>
      </c>
      <c r="DL433" s="240">
        <f t="shared" ca="1" si="965"/>
        <v>2.2045224546311768E-4</v>
      </c>
      <c r="DM433" s="240">
        <f t="shared" ca="1" si="966"/>
        <v>-6.3773486907982963E-4</v>
      </c>
      <c r="DN433" s="240">
        <f t="shared" ca="1" si="967"/>
        <v>2.8379556476278893E-5</v>
      </c>
      <c r="DO433" s="240">
        <f t="shared" ca="1" si="968"/>
        <v>6.2666171545656892E-4</v>
      </c>
      <c r="DP433" s="240">
        <f t="shared" ca="1" si="969"/>
        <v>-2.72890828203482E-4</v>
      </c>
      <c r="DQ433" s="240">
        <f t="shared" ca="1" si="970"/>
        <v>-5.2018499635764106E-4</v>
      </c>
      <c r="DR433" s="240">
        <f t="shared" ca="1" si="971"/>
        <v>4.7585694509821001E-4</v>
      </c>
      <c r="DS433" s="240">
        <f t="shared" ca="1" si="972"/>
        <v>3.3451482705199596E-4</v>
      </c>
      <c r="DT433" s="240">
        <f t="shared" ca="1" si="973"/>
        <v>-6.0637815575570041E-4</v>
      </c>
      <c r="DU433" s="240">
        <f t="shared" ca="1" si="974"/>
        <v>-9.7917807712142305E-5</v>
      </c>
      <c r="DV433" s="240">
        <f t="shared" ca="1" si="975"/>
        <v>6.4458378903105447E-4</v>
      </c>
      <c r="DW433" s="240">
        <f t="shared" ca="1" si="976"/>
        <v>-1.5358631022474787E-4</v>
      </c>
      <c r="DX433" s="240">
        <f t="shared" ca="1" si="977"/>
        <v>-5.846573835930276E-4</v>
      </c>
      <c r="DY433" s="240">
        <f t="shared" ca="1" si="978"/>
        <v>3.8170830469328918E-4</v>
      </c>
      <c r="DZ433" s="240">
        <f t="shared" ca="1" si="979"/>
        <v>4.3572219143534136E-4</v>
      </c>
      <c r="EA433" s="240">
        <f t="shared" ca="1" si="980"/>
        <v>-5.51718669966675E-4</v>
      </c>
      <c r="EB433" s="240">
        <f t="shared" ca="1" si="981"/>
        <v>-2.2045224546312481E-4</v>
      </c>
      <c r="EC433" s="240">
        <f t="shared" ca="1" si="982"/>
        <v>6.3773486907983126E-4</v>
      </c>
      <c r="ED433" s="240">
        <f t="shared" ca="1" si="983"/>
        <v>-2.8379556476271313E-5</v>
      </c>
      <c r="EE433" s="240">
        <f t="shared" ca="1" si="984"/>
        <v>-6.2666171545657076E-4</v>
      </c>
      <c r="EF433" s="240">
        <f t="shared" ca="1" si="985"/>
        <v>2.7289082820347523E-4</v>
      </c>
      <c r="EG433" s="240">
        <f t="shared" ca="1" si="986"/>
        <v>5.2018499635764562E-4</v>
      </c>
      <c r="EH433" s="240">
        <f t="shared" ca="1" si="987"/>
        <v>-4.7585694509821728E-4</v>
      </c>
      <c r="EI433" s="240">
        <f t="shared" ca="1" si="988"/>
        <v>-3.3451482705200241E-4</v>
      </c>
      <c r="EJ433" s="240">
        <f t="shared" ca="1" si="989"/>
        <v>6.063781557557041E-4</v>
      </c>
      <c r="EK433" s="240">
        <f t="shared" ca="1" si="990"/>
        <v>9.7917807712149813E-5</v>
      </c>
      <c r="EL433" s="240">
        <f t="shared" ca="1" si="991"/>
        <v>-6.4458378903105404E-4</v>
      </c>
      <c r="EM433" s="240">
        <f t="shared" ca="1" si="992"/>
        <v>1.5358631022474053E-4</v>
      </c>
      <c r="EN433" s="240">
        <f t="shared" ca="1" si="993"/>
        <v>5.8465738359302305E-4</v>
      </c>
      <c r="EO433" s="240">
        <f t="shared" ca="1" si="994"/>
        <v>-3.8170830469328305E-4</v>
      </c>
      <c r="EP433" s="240">
        <f t="shared" ca="1" si="995"/>
        <v>-4.3572219143533339E-4</v>
      </c>
      <c r="EQ433" s="240">
        <f t="shared" ca="1" si="996"/>
        <v>5.5171866996667109E-4</v>
      </c>
      <c r="ER433" s="240">
        <f t="shared" ca="1" si="997"/>
        <v>2.2045224546313191E-4</v>
      </c>
      <c r="ES433" s="240">
        <f t="shared" ca="1" si="998"/>
        <v>-6.3773486907983006E-4</v>
      </c>
      <c r="ET433" s="240">
        <f t="shared" ca="1" si="999"/>
        <v>2.8379556476263731E-5</v>
      </c>
      <c r="EU433" s="240">
        <f t="shared" ca="1" si="1000"/>
        <v>6.2666171545656816E-4</v>
      </c>
      <c r="EV433" s="240">
        <f t="shared" ca="1" si="1001"/>
        <v>-2.7289082820348493E-4</v>
      </c>
      <c r="EW433" s="240">
        <f t="shared" ca="1" si="1002"/>
        <v>-5.2018499635764995E-4</v>
      </c>
      <c r="EX433" s="240">
        <f t="shared" ca="1" si="1003"/>
        <v>4.7585694509821213E-4</v>
      </c>
      <c r="EY433" s="240">
        <f t="shared" ca="1" si="1004"/>
        <v>3.3451482705199325E-4</v>
      </c>
      <c r="EZ433" s="240">
        <f t="shared" ca="1" si="1005"/>
        <v>-6.0637815575570778E-4</v>
      </c>
      <c r="FA433" s="240">
        <f t="shared" ca="1" si="1006"/>
        <v>-9.7917807712157308E-5</v>
      </c>
      <c r="FB433" s="240">
        <f t="shared" ca="1" si="1007"/>
        <v>6.4458378903105437E-4</v>
      </c>
      <c r="FC433" s="240">
        <f t="shared" ca="1" si="1008"/>
        <v>-1.5358631022475096E-4</v>
      </c>
      <c r="FD433" s="240">
        <f t="shared" ca="1" si="1009"/>
        <v>-5.84657383593034E-4</v>
      </c>
      <c r="FE433" s="240">
        <f t="shared" ca="1" si="1010"/>
        <v>3.8170830469327693E-4</v>
      </c>
      <c r="FF433" s="240">
        <f t="shared" ca="1" si="1011"/>
        <v>4.3572219143533903E-4</v>
      </c>
      <c r="FG433" s="240">
        <f t="shared" ca="1" si="1012"/>
        <v>-5.5171866996667673E-4</v>
      </c>
      <c r="FH433" s="240">
        <f t="shared" ca="1" si="1013"/>
        <v>-2.204522454631391E-4</v>
      </c>
      <c r="FI433" s="240">
        <f t="shared" ca="1" si="1014"/>
        <v>6.3773486907982898E-4</v>
      </c>
      <c r="FJ433" s="240">
        <f t="shared" ca="1" si="1015"/>
        <v>-2.8379556476274471E-5</v>
      </c>
      <c r="FK433" s="240">
        <f t="shared" ca="1" si="1016"/>
        <v>-6.2666171545656556E-4</v>
      </c>
      <c r="FL433" s="240">
        <f t="shared" ca="1" si="1017"/>
        <v>2.728908282034614E-4</v>
      </c>
      <c r="FM433" s="240">
        <f t="shared" ca="1" si="1018"/>
        <v>5.2018499635764367E-4</v>
      </c>
      <c r="FN433" s="240">
        <f t="shared" ca="1" si="1019"/>
        <v>-4.7585694509821939E-4</v>
      </c>
      <c r="FO433" s="240">
        <f t="shared" ca="1" si="1020"/>
        <v>-3.3451482705198403E-4</v>
      </c>
      <c r="FP433" s="240">
        <f t="shared" ca="1" si="1021"/>
        <v>6.0637815575569889E-4</v>
      </c>
      <c r="FQ433" s="240">
        <f t="shared" ca="1" si="1022"/>
        <v>9.7917807712146669E-5</v>
      </c>
      <c r="FR433" s="240">
        <f t="shared" ca="1" si="1023"/>
        <v>-6.4458378903105393E-4</v>
      </c>
      <c r="FS433" s="240">
        <f t="shared" ca="1" si="1024"/>
        <v>1.5358631022472578E-4</v>
      </c>
      <c r="FT433" s="240">
        <f t="shared" ca="1" si="1025"/>
        <v>5.8465738359302956E-4</v>
      </c>
      <c r="FU433" s="240">
        <f t="shared" ca="1" si="1026"/>
        <v>-3.8170830469328555E-4</v>
      </c>
      <c r="FV433" s="240">
        <f t="shared" ca="1" si="1027"/>
        <v>-4.3572219143533106E-4</v>
      </c>
      <c r="FW433" s="240">
        <f t="shared" ca="1" si="1028"/>
        <v>5.5171866996666329E-4</v>
      </c>
      <c r="FX433" s="240">
        <f t="shared" ca="1" si="1029"/>
        <v>2.2045224546312893E-4</v>
      </c>
      <c r="FY433" s="240">
        <f t="shared" ca="1" si="1030"/>
        <v>-6.3773486907983061E-4</v>
      </c>
      <c r="FZ433" s="240">
        <f t="shared" ca="1" si="1031"/>
        <v>2.8379556476285211E-5</v>
      </c>
      <c r="GA433" s="240">
        <f t="shared" ca="1" si="1032"/>
        <v>6.2666171545657174E-4</v>
      </c>
      <c r="GB433" s="240">
        <f t="shared" ca="1" si="1033"/>
        <v>-2.7289082820347116E-4</v>
      </c>
      <c r="GC433" s="240">
        <f t="shared" ca="1" si="1034"/>
        <v>-5.2018499635763738E-4</v>
      </c>
      <c r="GD433" s="240">
        <f t="shared" ca="1" si="1035"/>
        <v>4.7585694509820188E-4</v>
      </c>
      <c r="GE433" s="240">
        <f t="shared" ca="1" si="1036"/>
        <v>3.3451482705200615E-4</v>
      </c>
      <c r="GF433" s="240">
        <f t="shared" ca="1" si="1037"/>
        <v>-6.0637815575570269E-4</v>
      </c>
      <c r="GG433" s="240">
        <f t="shared" ca="1" si="1038"/>
        <v>-9.7917807712136071E-5</v>
      </c>
      <c r="GH433" s="240">
        <f t="shared" ca="1" si="1039"/>
        <v>6.4458378903105502E-4</v>
      </c>
      <c r="GI433" s="240">
        <f t="shared" ca="1" si="1040"/>
        <v>-1.5358631022473622E-4</v>
      </c>
      <c r="GJ433" s="240">
        <f t="shared" ca="1" si="1041"/>
        <v>-5.84657383593025E-4</v>
      </c>
      <c r="GK433" s="240">
        <f t="shared" ca="1" si="1042"/>
        <v>3.8170830469329422E-4</v>
      </c>
      <c r="GL433" s="240">
        <f t="shared" ca="1" si="1043"/>
        <v>4.357221914353502E-4</v>
      </c>
      <c r="GM433" s="240">
        <f t="shared" ca="1" si="1044"/>
        <v>-5.5171866996666882E-4</v>
      </c>
      <c r="GN433" s="240">
        <f t="shared" ca="1" si="1045"/>
        <v>-2.2045224546311885E-4</v>
      </c>
      <c r="GO433" s="240">
        <f t="shared" ca="1" si="1046"/>
        <v>6.3773486907983223E-4</v>
      </c>
      <c r="GP433" s="240">
        <f t="shared" ca="1" si="1047"/>
        <v>-2.8379556476259309E-5</v>
      </c>
      <c r="GQ433" s="240">
        <f t="shared" ca="1" si="1048"/>
        <v>-6.2666171545656924E-4</v>
      </c>
      <c r="GR433" s="240">
        <f t="shared" ca="1" si="1049"/>
        <v>2.7289082820348092E-4</v>
      </c>
      <c r="GS433" s="240">
        <f t="shared" ca="1" si="1050"/>
        <v>5.2018499635765267E-4</v>
      </c>
      <c r="GT433" s="240">
        <f t="shared" ca="1" si="1051"/>
        <v>-4.7585694509820914E-4</v>
      </c>
      <c r="GU433" s="240">
        <f t="shared" ca="1" si="1052"/>
        <v>-3.3451482705199709E-4</v>
      </c>
      <c r="GV433" s="240">
        <f t="shared" ca="1" si="1053"/>
        <v>6.0637815575570627E-4</v>
      </c>
      <c r="GW433" s="240">
        <f t="shared" ca="1" si="1054"/>
        <v>9.7917807712161685E-5</v>
      </c>
      <c r="GX433" s="240">
        <f t="shared" ca="1" si="1055"/>
        <v>-6.4458378903105458E-4</v>
      </c>
      <c r="GY433" s="240">
        <f t="shared" ca="1" si="1056"/>
        <v>1.5358631022474665E-4</v>
      </c>
      <c r="GZ433" s="240">
        <f t="shared" ca="1" si="1057"/>
        <v>5.8465738359302045E-4</v>
      </c>
      <c r="HA433" s="240">
        <f t="shared" ca="1" si="1058"/>
        <v>-3.8170830469327335E-4</v>
      </c>
      <c r="HB433" s="240">
        <f t="shared" ca="1" si="1059"/>
        <v>-4.3572219143534228E-4</v>
      </c>
      <c r="HC433" s="240">
        <f t="shared" ca="1" si="1060"/>
        <v>5.5171866996667446E-4</v>
      </c>
      <c r="HD433" s="240">
        <f t="shared" ca="1" si="1061"/>
        <v>2.2045224546314324E-4</v>
      </c>
      <c r="HE433" s="240">
        <f t="shared" ca="1" si="1062"/>
        <v>-6.3773486907982833E-4</v>
      </c>
      <c r="HF433" s="240">
        <f t="shared" ca="1" si="1063"/>
        <v>2.837955647627005E-5</v>
      </c>
      <c r="HG433" s="240">
        <f t="shared" ca="1" si="1064"/>
        <v>6.2666171545656664E-4</v>
      </c>
      <c r="HH433" s="240">
        <f t="shared" ca="1" si="1065"/>
        <v>-2.7289082820345745E-4</v>
      </c>
      <c r="HI433" s="240">
        <f t="shared" ca="1" si="1066"/>
        <v>-5.2018499635764627E-4</v>
      </c>
      <c r="HJ433" s="240">
        <f t="shared" ca="1" si="1067"/>
        <v>4.7585694509821641E-4</v>
      </c>
      <c r="HK433" s="240">
        <f t="shared" ca="1" si="1068"/>
        <v>3.3451482705198788E-4</v>
      </c>
      <c r="HL433" s="240">
        <f t="shared" ca="1" si="1069"/>
        <v>-6.0637815575569748E-4</v>
      </c>
      <c r="HM433" s="240">
        <f t="shared" ca="1" si="1070"/>
        <v>-9.791780771215106E-5</v>
      </c>
      <c r="HN433" s="240">
        <f t="shared" ca="1" si="1071"/>
        <v>6.4458378903105415E-4</v>
      </c>
      <c r="HO433" s="240">
        <f t="shared" ca="1" si="1072"/>
        <v>-1.5358631022475709E-4</v>
      </c>
      <c r="HP433" s="240">
        <f t="shared" ca="1" si="1073"/>
        <v>-5.8465738359303129E-4</v>
      </c>
      <c r="HQ433" s="240">
        <f t="shared" ca="1" si="1074"/>
        <v>3.8170830469328202E-4</v>
      </c>
      <c r="HR433" s="240">
        <f t="shared" ca="1" si="1075"/>
        <v>4.3572219143533437E-4</v>
      </c>
      <c r="HS433" s="240">
        <f t="shared" ca="1" si="1076"/>
        <v>-5.517186699666609E-4</v>
      </c>
      <c r="HT433" s="240">
        <f t="shared" ca="1" si="1077"/>
        <v>-2.2045224546313313E-4</v>
      </c>
      <c r="HU433" s="240">
        <f t="shared" ca="1" si="1078"/>
        <v>6.3773486907983006E-4</v>
      </c>
      <c r="HV433" s="240">
        <f t="shared" ca="1" si="1079"/>
        <v>-2.837955647628079E-5</v>
      </c>
      <c r="HW433" s="240">
        <f t="shared" ca="1" si="1080"/>
        <v>-6.2666171545657282E-4</v>
      </c>
      <c r="HX433" s="240">
        <f t="shared" ca="1" si="1081"/>
        <v>2.7289082820346715E-4</v>
      </c>
      <c r="HY433" s="240">
        <f t="shared" ca="1" si="1082"/>
        <v>5.2018499635763998E-4</v>
      </c>
      <c r="HZ433" s="240">
        <f t="shared" ca="1" si="1083"/>
        <v>-4.7585694509822373E-4</v>
      </c>
      <c r="IA433" s="240">
        <f t="shared" ca="1" si="1084"/>
        <v>-3.3451482705201E-4</v>
      </c>
      <c r="IB433" s="240">
        <f t="shared" ca="1" si="1085"/>
        <v>6.0637815575570117E-4</v>
      </c>
      <c r="IC433" s="240">
        <f t="shared" ca="1" si="1086"/>
        <v>9.7917807712140449E-5</v>
      </c>
      <c r="ID433" s="240">
        <f t="shared" ca="1" si="1087"/>
        <v>-6.4458378903105523E-4</v>
      </c>
      <c r="IE433" s="240">
        <f t="shared" ca="1" si="1088"/>
        <v>6.6003254352450282E-4</v>
      </c>
      <c r="IF433" s="240">
        <f t="shared" ca="1" si="1089"/>
        <v>5.8465738359302674E-4</v>
      </c>
      <c r="IG433" s="240">
        <f t="shared" ca="1" si="1090"/>
        <v>-3.817083046932907E-4</v>
      </c>
      <c r="IH433" s="240">
        <f t="shared" ca="1" si="1091"/>
        <v>-4.357221914353535E-4</v>
      </c>
      <c r="II433" s="240">
        <f t="shared" ca="1" si="1092"/>
        <v>5.5171866996666654E-4</v>
      </c>
      <c r="IJ433" s="240">
        <f t="shared" ca="1" si="1093"/>
        <v>2.2045224546312305E-4</v>
      </c>
      <c r="IK433" s="240">
        <f t="shared" ca="1" si="1094"/>
        <v>-6.3773486907983158E-4</v>
      </c>
      <c r="IL433" s="240">
        <f t="shared" ca="1" si="1095"/>
        <v>2.8379556476254888E-5</v>
      </c>
      <c r="IM433" s="240">
        <f t="shared" ca="1" si="1096"/>
        <v>6.2666171545657033E-4</v>
      </c>
      <c r="IN433" s="240">
        <f t="shared" ca="1" si="1097"/>
        <v>-2.7289082820347691E-4</v>
      </c>
      <c r="IO433" s="240">
        <f t="shared" ca="1" si="1098"/>
        <v>-5.2018499635763358E-4</v>
      </c>
      <c r="IP433" s="240">
        <f t="shared" ca="1" si="1099"/>
        <v>4.7585694509820616E-4</v>
      </c>
      <c r="IQ433" s="240">
        <f t="shared" ca="1" si="1100"/>
        <v>3.3451482705200083E-4</v>
      </c>
      <c r="IR433" s="240">
        <f t="shared" ca="1" si="1101"/>
        <v>-6.0637815575570475E-4</v>
      </c>
      <c r="IS433" s="240">
        <f t="shared" ca="1" si="1102"/>
        <v>-9.7917807712166063E-5</v>
      </c>
      <c r="IT433" s="240">
        <f t="shared" ca="1" si="1103"/>
        <v>6.445837890310548E-4</v>
      </c>
      <c r="IU433" s="240">
        <f t="shared" ca="1" si="1104"/>
        <v>-1.5358631022474234E-4</v>
      </c>
      <c r="IV433" s="240">
        <f t="shared" ca="1" si="1105"/>
        <v>-5.8465738359302229E-4</v>
      </c>
      <c r="IW433" s="240">
        <f t="shared" ca="1" si="1106"/>
        <v>3.8170830469326977E-4</v>
      </c>
      <c r="IX433" s="240">
        <f t="shared" ca="1" si="1107"/>
        <v>4.3572219143534554E-4</v>
      </c>
      <c r="IY433" s="240">
        <f t="shared" ca="1" si="1108"/>
        <v>-5.5171866996667207E-4</v>
      </c>
      <c r="IZ433" s="240">
        <f t="shared" ca="1" si="1109"/>
        <v>-2.2045224546311294E-4</v>
      </c>
      <c r="JA433" s="240">
        <f t="shared" ca="1" si="1110"/>
        <v>6.3773486907982768E-4</v>
      </c>
      <c r="JB433" s="240">
        <f t="shared" ca="1" si="1111"/>
        <v>-2.8379556476265628E-5</v>
      </c>
    </row>
    <row r="434" spans="2:262">
      <c r="B434" s="248">
        <v>73</v>
      </c>
      <c r="C434" s="247">
        <f t="shared" si="1112"/>
        <v>1.4257812500000008E-3</v>
      </c>
      <c r="D434" s="244">
        <f t="shared" ca="1" si="855"/>
        <v>79.278503572122318</v>
      </c>
      <c r="E434" s="243">
        <f ca="1">CA361</f>
        <v>-0.72149642787767565</v>
      </c>
      <c r="F434" s="242">
        <v>73</v>
      </c>
      <c r="G434" s="240">
        <f t="shared" ca="1" si="856"/>
        <v>2.0025337801111474E-4</v>
      </c>
      <c r="H434" s="240">
        <f t="shared" ca="1" si="857"/>
        <v>-1.094014088102725E-4</v>
      </c>
      <c r="I434" s="240">
        <f t="shared" ca="1" si="858"/>
        <v>-1.5231340932063598E-4</v>
      </c>
      <c r="J434" s="240">
        <f t="shared" ca="1" si="859"/>
        <v>1.76145522559617E-4</v>
      </c>
      <c r="K434" s="240">
        <f t="shared" ca="1" si="860"/>
        <v>7.5126004438852198E-5</v>
      </c>
      <c r="L434" s="240">
        <f t="shared" ca="1" si="861"/>
        <v>-2.0906592404078294E-4</v>
      </c>
      <c r="M434" s="240">
        <f t="shared" ca="1" si="862"/>
        <v>1.6487202024902788E-5</v>
      </c>
      <c r="N434" s="240">
        <f t="shared" ca="1" si="863"/>
        <v>2.0184119122003682E-4</v>
      </c>
      <c r="O434" s="240">
        <f t="shared" ca="1" si="864"/>
        <v>-1.0493451264700243E-4</v>
      </c>
      <c r="P434" s="240">
        <f t="shared" ca="1" si="865"/>
        <v>-1.5585862750760698E-4</v>
      </c>
      <c r="Q434" s="240">
        <f t="shared" ca="1" si="866"/>
        <v>1.7323214979913105E-4</v>
      </c>
      <c r="R434" s="240">
        <f t="shared" ca="1" si="867"/>
        <v>7.9947869795546432E-5</v>
      </c>
      <c r="S434" s="240">
        <f t="shared" ca="1" si="868"/>
        <v>-2.0826550463933944E-4</v>
      </c>
      <c r="T434" s="240">
        <f t="shared" ca="1" si="869"/>
        <v>1.1314590901204774E-5</v>
      </c>
      <c r="U434" s="241">
        <f t="shared" ca="1" si="870"/>
        <v>2.0330742284269625E-4</v>
      </c>
      <c r="V434" s="240">
        <f t="shared" ca="1" si="871"/>
        <v>-1.0040440785706852E-4</v>
      </c>
      <c r="W434" s="240">
        <f t="shared" ca="1" si="872"/>
        <v>-1.5930996228529645E-4</v>
      </c>
      <c r="X434" s="240">
        <f t="shared" ca="1" si="873"/>
        <v>1.7021442846917333E-4</v>
      </c>
      <c r="Y434" s="240">
        <f t="shared" ca="1" si="874"/>
        <v>8.472157754491889E-5</v>
      </c>
      <c r="Z434" s="240">
        <f t="shared" ca="1" si="875"/>
        <v>-2.073396338854499E-4</v>
      </c>
      <c r="AA434" s="240">
        <f t="shared" ca="1" si="876"/>
        <v>6.135164291028049E-6</v>
      </c>
      <c r="AB434" s="240">
        <f t="shared" ca="1" si="877"/>
        <v>2.0465118967598946E-4</v>
      </c>
      <c r="AC434" s="240">
        <f t="shared" ca="1" si="878"/>
        <v>-9.5813823206204157E-5</v>
      </c>
      <c r="AD434" s="240">
        <f t="shared" ca="1" si="879"/>
        <v>-1.6266533469868895E-4</v>
      </c>
      <c r="AE434" s="240">
        <f t="shared" ca="1" si="880"/>
        <v>1.6709417633223409E-4</v>
      </c>
      <c r="AF434" s="240">
        <f t="shared" ca="1" si="881"/>
        <v>8.9444252183922798E-5</v>
      </c>
      <c r="AG434" s="240">
        <f t="shared" ca="1" si="882"/>
        <v>-2.0628886948903635E-4</v>
      </c>
      <c r="AH434" s="240">
        <f t="shared" ca="1" si="883"/>
        <v>9.5204208729022339E-7</v>
      </c>
      <c r="AI434" s="240">
        <f t="shared" ca="1" si="884"/>
        <v>2.0587168228502239E-4</v>
      </c>
      <c r="AJ434" s="240">
        <f t="shared" ca="1" si="885"/>
        <v>-9.1165523890949311E-5</v>
      </c>
      <c r="AK434" s="240">
        <f t="shared" ca="1" si="886"/>
        <v>-1.6592272359690661E-4</v>
      </c>
      <c r="AL434" s="240">
        <f t="shared" ca="1" si="887"/>
        <v>1.6387327291152507E-4</v>
      </c>
      <c r="AM434" s="240">
        <f t="shared" ca="1" si="888"/>
        <v>9.4113048949947094E-5</v>
      </c>
      <c r="AN434" s="240">
        <f t="shared" ca="1" si="889"/>
        <v>-2.0511384439127997E-4</v>
      </c>
      <c r="AO434" s="240">
        <f t="shared" ca="1" si="890"/>
        <v>-4.2316535910018368E-6</v>
      </c>
      <c r="AP434" s="240">
        <f t="shared" ca="1" si="891"/>
        <v>2.069681654906855E-4</v>
      </c>
      <c r="AQ434" s="240">
        <f t="shared" ca="1" si="892"/>
        <v>-8.6462309873001038E-5</v>
      </c>
      <c r="AR434" s="240">
        <f t="shared" ca="1" si="893"/>
        <v>-1.6908016685068068E-4</v>
      </c>
      <c r="AS434" s="240">
        <f t="shared" ca="1" si="894"/>
        <v>1.6055365835883145E-4</v>
      </c>
      <c r="AT434" s="240">
        <f t="shared" ca="1" si="895"/>
        <v>9.872515553439751E-5</v>
      </c>
      <c r="AU434" s="240">
        <f t="shared" ca="1" si="896"/>
        <v>-2.0381526638336289E-4</v>
      </c>
      <c r="AV434" s="240">
        <f t="shared" ca="1" si="897"/>
        <v>-9.4128002794008945E-6</v>
      </c>
      <c r="AW434" s="240">
        <f t="shared" ca="1" si="898"/>
        <v>2.079399788124943E-4</v>
      </c>
      <c r="AX434" s="240">
        <f t="shared" ca="1" si="899"/>
        <v>-8.170701419261927E-5</v>
      </c>
      <c r="AY434" s="240">
        <f t="shared" ca="1" si="900"/>
        <v>-1.7213576253425855E-4</v>
      </c>
      <c r="AZ434" s="240">
        <f t="shared" ca="1" si="901"/>
        <v>1.5713733228582948E-4</v>
      </c>
      <c r="BA434" s="240">
        <f t="shared" ca="1" si="902"/>
        <v>1.032777937767227E-4</v>
      </c>
      <c r="BB434" s="240">
        <f t="shared" ca="1" si="903"/>
        <v>-2.0239391768012014E-4</v>
      </c>
      <c r="BC434" s="240">
        <f t="shared" ca="1" si="904"/>
        <v>-1.4588277048880416E-5</v>
      </c>
      <c r="BD434" s="240">
        <f t="shared" ca="1" si="905"/>
        <v>2.0878653686644364E-4</v>
      </c>
      <c r="BE434" s="240">
        <f t="shared" ca="1" si="906"/>
        <v>-7.6902501262109894E-5</v>
      </c>
      <c r="BF434" s="240">
        <f t="shared" ca="1" si="907"/>
        <v>-1.7508767007105649E-4</v>
      </c>
      <c r="BG434" s="240">
        <f t="shared" ca="1" si="908"/>
        <v>1.5362635255960182E-4</v>
      </c>
      <c r="BH434" s="240">
        <f t="shared" ca="1" si="909"/>
        <v>1.0776822133788487E-4</v>
      </c>
      <c r="BI434" s="240">
        <f t="shared" ca="1" si="910"/>
        <v>-2.0085065444886289E-4</v>
      </c>
      <c r="BJ434" s="240">
        <f t="shared" ca="1" si="911"/>
        <v>-1.9754966385756507E-5</v>
      </c>
      <c r="BK434" s="240">
        <f t="shared" ca="1" si="912"/>
        <v>2.0950732971761606E-4</v>
      </c>
      <c r="BL434" s="240">
        <f t="shared" ca="1" si="913"/>
        <v>-7.2051665140412778E-5</v>
      </c>
      <c r="BM434" s="240">
        <f t="shared" ca="1" si="914"/>
        <v>-1.7793411134235326E-4</v>
      </c>
      <c r="BN434" s="240">
        <f t="shared" ca="1" si="915"/>
        <v>1.5002283406305152E-4</v>
      </c>
      <c r="BO434" s="240">
        <f t="shared" ca="1" si="916"/>
        <v>1.1219373335222645E-4</v>
      </c>
      <c r="BP434" s="240">
        <f t="shared" ca="1" si="917"/>
        <v>-1.9918640629365628E-4</v>
      </c>
      <c r="BQ434" s="240">
        <f t="shared" ca="1" si="918"/>
        <v>-2.4909756069567578E-5</v>
      </c>
      <c r="BR434" s="240">
        <f t="shared" ca="1" si="919"/>
        <v>2.1010192318735021E-4</v>
      </c>
      <c r="BS434" s="240">
        <f t="shared" ca="1" si="920"/>
        <v>-6.7157427789817561E-5</v>
      </c>
      <c r="BT434" s="240">
        <f t="shared" ca="1" si="921"/>
        <v>-1.8067337175836239E-4</v>
      </c>
      <c r="BU434" s="240">
        <f t="shared" ca="1" si="922"/>
        <v>1.4632894742097675E-4</v>
      </c>
      <c r="BV434" s="240">
        <f t="shared" ca="1" si="923"/>
        <v>1.1655166405679053E-4</v>
      </c>
      <c r="BW434" s="240">
        <f t="shared" ca="1" si="924"/>
        <v>-1.974021756953569E-4</v>
      </c>
      <c r="BX434" s="240">
        <f t="shared" ca="1" si="925"/>
        <v>-3.0049541047758116E-5</v>
      </c>
      <c r="BY434" s="240">
        <f t="shared" ca="1" si="926"/>
        <v>2.1056995911477317E-4</v>
      </c>
      <c r="BZ434" s="240">
        <f t="shared" ca="1" si="927"/>
        <v>-6.2222737315896856E-5</v>
      </c>
      <c r="CA434" s="240">
        <f t="shared" ca="1" si="928"/>
        <v>-1.833038012910367E-4</v>
      </c>
      <c r="CB434" s="240">
        <f t="shared" ca="1" si="929"/>
        <v>1.425469176925673E-4</v>
      </c>
      <c r="CC434" s="240">
        <f t="shared" ca="1" si="930"/>
        <v>1.2083938839707421E-4</v>
      </c>
      <c r="CD434" s="240">
        <f t="shared" ca="1" si="931"/>
        <v>-1.954990374077614E-4</v>
      </c>
      <c r="CE434" s="240">
        <f t="shared" ca="1" si="932"/>
        <v>-3.5171225306043231E-5</v>
      </c>
      <c r="CF434" s="240">
        <f t="shared" ca="1" si="933"/>
        <v>2.1091115557254314E-4</v>
      </c>
      <c r="CG434" s="240">
        <f t="shared" ca="1" si="934"/>
        <v>-5.7250566191683668E-5</v>
      </c>
      <c r="CH434" s="240">
        <f t="shared" ca="1" si="935"/>
        <v>-1.8582381546798391E-4</v>
      </c>
      <c r="CI434" s="240">
        <f t="shared" ca="1" si="936"/>
        <v>1.386790230311124E-4</v>
      </c>
      <c r="CJ434" s="240">
        <f t="shared" ca="1" si="937"/>
        <v>1.2505432360826325E-4</v>
      </c>
      <c r="CK434" s="240">
        <f t="shared" ca="1" si="938"/>
        <v>-1.9347813781021126E-4</v>
      </c>
      <c r="CL434" s="240">
        <f t="shared" ca="1" si="939"/>
        <v>-4.0271723733343777E-5</v>
      </c>
      <c r="CM434" s="240">
        <f t="shared" ca="1" si="940"/>
        <v>2.111253070366725E-4</v>
      </c>
      <c r="CN434" s="240">
        <f t="shared" ca="1" si="941"/>
        <v>-5.2243909467127423E-5</v>
      </c>
      <c r="CO434" s="240">
        <f t="shared" ca="1" si="942"/>
        <v>-1.8823189632689315E-4</v>
      </c>
      <c r="CP434" s="240">
        <f t="shared" ca="1" si="943"/>
        <v>1.3472759331172621E-4</v>
      </c>
      <c r="CQ434" s="240">
        <f t="shared" ca="1" si="944"/>
        <v>1.2919393077099296E-4</v>
      </c>
      <c r="CR434" s="240">
        <f t="shared" ca="1" si="945"/>
        <v>-1.9134069421705783E-4</v>
      </c>
      <c r="CS434" s="240">
        <f t="shared" ca="1" si="946"/>
        <v>-4.5347963980124103E-5</v>
      </c>
      <c r="CT434" s="240">
        <f t="shared" ca="1" si="947"/>
        <v>2.1121228451032663E-4</v>
      </c>
      <c r="CU434" s="240">
        <f t="shared" ca="1" si="948"/>
        <v>-4.720578296503377E-5</v>
      </c>
      <c r="CV434" s="240">
        <f t="shared" ca="1" si="949"/>
        <v>-1.9052659332989642E-4</v>
      </c>
      <c r="CW434" s="240">
        <f t="shared" ca="1" si="950"/>
        <v>1.3069500872791822E-4</v>
      </c>
      <c r="CX434" s="240">
        <f t="shared" ca="1" si="951"/>
        <v>1.3325571634069847E-4</v>
      </c>
      <c r="CY434" s="240">
        <f t="shared" ca="1" si="952"/>
        <v>-1.8908799414439734E-4</v>
      </c>
      <c r="CZ434" s="240">
        <f t="shared" ca="1" si="953"/>
        <v>-5.039688830907236E-5</v>
      </c>
      <c r="DA434" s="240">
        <f t="shared" ca="1" si="954"/>
        <v>2.111720356015277E-4</v>
      </c>
      <c r="DB434" s="240">
        <f t="shared" ca="1" si="955"/>
        <v>-4.2139221464419893E-5</v>
      </c>
      <c r="DC434" s="240">
        <f t="shared" ca="1" si="956"/>
        <v>-1.9270652423732863E-4</v>
      </c>
      <c r="DD434" s="240">
        <f t="shared" ca="1" si="957"/>
        <v>1.2658369835785363E-4</v>
      </c>
      <c r="DE434" s="240">
        <f t="shared" ca="1" si="958"/>
        <v>1.3723723364963251E-4</v>
      </c>
      <c r="DF434" s="240">
        <f t="shared" ca="1" si="959"/>
        <v>-1.8672139453451979E-4</v>
      </c>
      <c r="DG434" s="240">
        <f t="shared" ca="1" si="960"/>
        <v>-5.5415455436964262E-5</v>
      </c>
      <c r="DH434" s="240">
        <f t="shared" ca="1" si="961"/>
        <v>2.1100458455471341E-4</v>
      </c>
      <c r="DI434" s="240">
        <f t="shared" ca="1" si="962"/>
        <v>-3.7047276872482826E-5</v>
      </c>
      <c r="DJ434" s="240">
        <f t="shared" ca="1" si="963"/>
        <v>-1.9477037594032133E-4</v>
      </c>
      <c r="DK434" s="240">
        <f t="shared" ca="1" si="964"/>
        <v>1.2239613870117252E-4</v>
      </c>
      <c r="DL434" s="240">
        <f t="shared" ca="1" si="965"/>
        <v>1.4113608438064663E-4</v>
      </c>
      <c r="DM434" s="240">
        <f t="shared" ca="1" si="966"/>
        <v>-1.8424232093853724E-4</v>
      </c>
      <c r="DN434" s="240">
        <f t="shared" ca="1" si="967"/>
        <v>-6.0400642366618276E-5</v>
      </c>
      <c r="DO434" s="240">
        <f t="shared" ca="1" si="968"/>
        <v>2.1071003223613295E-4</v>
      </c>
      <c r="DP434" s="240">
        <f t="shared" ca="1" si="969"/>
        <v>-3.1933016386244677E-5</v>
      </c>
      <c r="DQ434" s="240">
        <f t="shared" ca="1" si="970"/>
        <v>-1.9671690525178103E-4</v>
      </c>
      <c r="DR434" s="240">
        <f t="shared" ca="1" si="971"/>
        <v>1.181348521872194E-4</v>
      </c>
      <c r="DS434" s="240">
        <f t="shared" ca="1" si="972"/>
        <v>1.4494992001184797E-4</v>
      </c>
      <c r="DT434" s="240">
        <f t="shared" ca="1" si="973"/>
        <v>-1.8165226665768541E-4</v>
      </c>
      <c r="DU434" s="240">
        <f t="shared" ca="1" si="974"/>
        <v>-6.5349446207836143E-5</v>
      </c>
      <c r="DV434" s="240">
        <f t="shared" ca="1" si="975"/>
        <v>2.1028855607308896E-4</v>
      </c>
      <c r="DW434" s="240">
        <f t="shared" ca="1" si="976"/>
        <v>-2.6799520644987842E-5</v>
      </c>
      <c r="DX434" s="240">
        <f t="shared" ca="1" si="977"/>
        <v>-1.9854493965523582E-4</v>
      </c>
      <c r="DY434" s="240">
        <f t="shared" ca="1" si="978"/>
        <v>1.1380240565565534E-4</v>
      </c>
      <c r="DZ434" s="240">
        <f t="shared" ca="1" si="979"/>
        <v>1.486764432312565E-4</v>
      </c>
      <c r="EA434" s="240">
        <f t="shared" ca="1" si="980"/>
        <v>-1.7895279184381468E-4</v>
      </c>
      <c r="EB434" s="240">
        <f t="shared" ca="1" si="981"/>
        <v>-7.0258885986231555E-5</v>
      </c>
      <c r="EC434" s="240">
        <f t="shared" ca="1" si="982"/>
        <v>2.0974040994706212E-4</v>
      </c>
      <c r="ED434" s="240">
        <f t="shared" ca="1" si="983"/>
        <v>-2.1649881874593081E-5</v>
      </c>
      <c r="EE434" s="240">
        <f t="shared" ca="1" si="984"/>
        <v>-2.0025337801111577E-4</v>
      </c>
      <c r="EF434" s="240">
        <f t="shared" ca="1" si="985"/>
        <v>1.0940140881027032E-4</v>
      </c>
      <c r="EG434" s="240">
        <f t="shared" ca="1" si="986"/>
        <v>1.5231340932063718E-4</v>
      </c>
      <c r="EH434" s="240">
        <f t="shared" ca="1" si="987"/>
        <v>-1.7614552255961315E-4</v>
      </c>
      <c r="EI434" s="240">
        <f t="shared" ca="1" si="988"/>
        <v>-7.5126004438857822E-5</v>
      </c>
      <c r="EJ434" s="240">
        <f t="shared" ca="1" si="989"/>
        <v>2.0906592404078218E-4</v>
      </c>
      <c r="EK434" s="240">
        <f t="shared" ca="1" si="990"/>
        <v>-1.6487202024898292E-5</v>
      </c>
      <c r="EL434" s="240">
        <f t="shared" ca="1" si="991"/>
        <v>-2.0184119122003793E-4</v>
      </c>
      <c r="EM434" s="240">
        <f t="shared" ca="1" si="992"/>
        <v>1.0493451264700014E-4</v>
      </c>
      <c r="EN434" s="240">
        <f t="shared" ca="1" si="993"/>
        <v>1.5585862750760825E-4</v>
      </c>
      <c r="EO434" s="240">
        <f t="shared" ca="1" si="994"/>
        <v>-1.7323214979913043E-4</v>
      </c>
      <c r="EP434" s="240">
        <f t="shared" ca="1" si="995"/>
        <v>-7.9947869795552341E-5</v>
      </c>
      <c r="EQ434" s="240">
        <f t="shared" ca="1" si="996"/>
        <v>2.0826550463933852E-4</v>
      </c>
      <c r="ER434" s="240">
        <f t="shared" ca="1" si="997"/>
        <v>-1.131459090119989E-5</v>
      </c>
      <c r="ES434" s="240">
        <f t="shared" ca="1" si="998"/>
        <v>-2.0330742284269734E-4</v>
      </c>
      <c r="ET434" s="240">
        <f t="shared" ca="1" si="999"/>
        <v>1.0040440785706026E-4</v>
      </c>
      <c r="EU434" s="240">
        <f t="shared" ca="1" si="1000"/>
        <v>1.5930996228529819E-4</v>
      </c>
      <c r="EV434" s="240">
        <f t="shared" ca="1" si="1001"/>
        <v>-1.702144284691691E-4</v>
      </c>
      <c r="EW434" s="240">
        <f t="shared" ca="1" si="1002"/>
        <v>-8.4721577544919933E-5</v>
      </c>
      <c r="EX434" s="240">
        <f t="shared" ca="1" si="1003"/>
        <v>2.0733963388544887E-4</v>
      </c>
      <c r="EY434" s="240">
        <f t="shared" ca="1" si="1004"/>
        <v>-6.1351642910284081E-6</v>
      </c>
      <c r="EZ434" s="240">
        <f t="shared" ca="1" si="1005"/>
        <v>-2.0465118967599052E-4</v>
      </c>
      <c r="FA434" s="240">
        <f t="shared" ca="1" si="1006"/>
        <v>9.5813823206195118E-5</v>
      </c>
      <c r="FB434" s="240">
        <f t="shared" ca="1" si="1007"/>
        <v>1.6266533469869063E-4</v>
      </c>
      <c r="FC434" s="240">
        <f t="shared" ca="1" si="1008"/>
        <v>-1.6709417633222878E-4</v>
      </c>
      <c r="FD434" s="240">
        <f t="shared" ca="1" si="1009"/>
        <v>-8.9444252183923815E-5</v>
      </c>
      <c r="FE434" s="240">
        <f t="shared" ca="1" si="1010"/>
        <v>2.0628886948903486E-4</v>
      </c>
      <c r="FF434" s="240">
        <f t="shared" ca="1" si="1011"/>
        <v>-9.5204208729058931E-7</v>
      </c>
      <c r="FG434" s="240">
        <f t="shared" ca="1" si="1012"/>
        <v>-2.0587168228502364E-4</v>
      </c>
      <c r="FH434" s="240">
        <f t="shared" ca="1" si="1013"/>
        <v>9.1165523890950978E-5</v>
      </c>
      <c r="FI434" s="240">
        <f t="shared" ca="1" si="1014"/>
        <v>1.6592272359690919E-4</v>
      </c>
      <c r="FJ434" s="240">
        <f t="shared" ca="1" si="1015"/>
        <v>-1.6387327291151962E-4</v>
      </c>
      <c r="FK434" s="240">
        <f t="shared" ca="1" si="1016"/>
        <v>-9.4113048949948111E-5</v>
      </c>
      <c r="FL434" s="240">
        <f t="shared" ca="1" si="1017"/>
        <v>2.0511384439127829E-4</v>
      </c>
      <c r="FM434" s="240">
        <f t="shared" ca="1" si="1018"/>
        <v>4.2316535910014708E-6</v>
      </c>
      <c r="FN434" s="240">
        <f t="shared" ca="1" si="1019"/>
        <v>-2.0696816549068631E-4</v>
      </c>
      <c r="FO434" s="240">
        <f t="shared" ca="1" si="1020"/>
        <v>8.6462309873002732E-5</v>
      </c>
      <c r="FP434" s="240">
        <f t="shared" ca="1" si="1021"/>
        <v>1.6908016685068317E-4</v>
      </c>
      <c r="FQ434" s="240">
        <f t="shared" ca="1" si="1022"/>
        <v>-1.6055365835882486E-4</v>
      </c>
      <c r="FR434" s="240">
        <f t="shared" ca="1" si="1023"/>
        <v>-9.8725155534398526E-5</v>
      </c>
      <c r="FS434" s="240">
        <f t="shared" ca="1" si="1024"/>
        <v>2.0381526638336102E-4</v>
      </c>
      <c r="FT434" s="240">
        <f t="shared" ca="1" si="1025"/>
        <v>9.4128002794020295E-6</v>
      </c>
      <c r="FU434" s="240">
        <f t="shared" ca="1" si="1026"/>
        <v>-2.0793997881249558E-4</v>
      </c>
      <c r="FV434" s="240">
        <f t="shared" ca="1" si="1027"/>
        <v>8.1707014192620992E-5</v>
      </c>
      <c r="FW434" s="240">
        <f t="shared" ca="1" si="1028"/>
        <v>1.7213576253426096E-4</v>
      </c>
      <c r="FX434" s="240">
        <f t="shared" ca="1" si="1029"/>
        <v>-1.571373322858227E-4</v>
      </c>
      <c r="FY434" s="240">
        <f t="shared" ca="1" si="1030"/>
        <v>-1.0327779377672631E-4</v>
      </c>
      <c r="FZ434" s="240">
        <f t="shared" ca="1" si="1031"/>
        <v>2.0239391768011808E-4</v>
      </c>
      <c r="GA434" s="240">
        <f t="shared" ca="1" si="1032"/>
        <v>1.4588277048881547E-5</v>
      </c>
      <c r="GB434" s="240">
        <f t="shared" ca="1" si="1033"/>
        <v>-2.087865368664447E-4</v>
      </c>
      <c r="GC434" s="240">
        <f t="shared" ca="1" si="1034"/>
        <v>7.6902501262111629E-5</v>
      </c>
      <c r="GD434" s="240">
        <f t="shared" ca="1" si="1035"/>
        <v>1.7508767007105882E-4</v>
      </c>
      <c r="GE434" s="240">
        <f t="shared" ca="1" si="1036"/>
        <v>-1.5362635255959485E-4</v>
      </c>
      <c r="GF434" s="240">
        <f t="shared" ca="1" si="1037"/>
        <v>-1.0776822133788846E-4</v>
      </c>
      <c r="GG434" s="240">
        <f t="shared" ca="1" si="1038"/>
        <v>2.0085065444886067E-4</v>
      </c>
      <c r="GH434" s="240">
        <f t="shared" ca="1" si="1039"/>
        <v>1.9754966385757635E-5</v>
      </c>
      <c r="GI434" s="240">
        <f t="shared" ca="1" si="1040"/>
        <v>-2.0950732971761698E-4</v>
      </c>
      <c r="GJ434" s="240">
        <f t="shared" ca="1" si="1041"/>
        <v>7.2051665140411721E-5</v>
      </c>
      <c r="GK434" s="240">
        <f t="shared" ca="1" si="1042"/>
        <v>1.7793411134235551E-4</v>
      </c>
      <c r="GL434" s="240">
        <f t="shared" ca="1" si="1043"/>
        <v>-1.5002283406305284E-4</v>
      </c>
      <c r="GM434" s="240">
        <f t="shared" ca="1" si="1044"/>
        <v>-1.1219373335222996E-4</v>
      </c>
      <c r="GN434" s="240">
        <f t="shared" ca="1" si="1045"/>
        <v>1.9918640629365292E-4</v>
      </c>
      <c r="GO434" s="240">
        <f t="shared" ca="1" si="1046"/>
        <v>2.4909756069568706E-5</v>
      </c>
      <c r="GP434" s="240">
        <f t="shared" ca="1" si="1047"/>
        <v>-2.1010192318735095E-4</v>
      </c>
      <c r="GQ434" s="240">
        <f t="shared" ca="1" si="1048"/>
        <v>6.7157427789816491E-5</v>
      </c>
      <c r="GR434" s="240">
        <f t="shared" ca="1" si="1049"/>
        <v>1.806733717583645E-4</v>
      </c>
      <c r="GS434" s="240">
        <f t="shared" ca="1" si="1050"/>
        <v>-1.4632894742097808E-4</v>
      </c>
      <c r="GT434" s="240">
        <f t="shared" ca="1" si="1051"/>
        <v>-1.16551664056794E-4</v>
      </c>
      <c r="GU434" s="240">
        <f t="shared" ca="1" si="1052"/>
        <v>1.9740217569535332E-4</v>
      </c>
      <c r="GV434" s="240">
        <f t="shared" ca="1" si="1053"/>
        <v>3.0049541047759248E-5</v>
      </c>
      <c r="GW434" s="240">
        <f t="shared" ca="1" si="1054"/>
        <v>-2.1056995911477374E-4</v>
      </c>
      <c r="GX434" s="240">
        <f t="shared" ca="1" si="1055"/>
        <v>6.2222737315898631E-5</v>
      </c>
      <c r="GY434" s="240">
        <f t="shared" ca="1" si="1056"/>
        <v>1.8330380129103876E-4</v>
      </c>
      <c r="GZ434" s="240">
        <f t="shared" ca="1" si="1057"/>
        <v>-1.4254691769256865E-4</v>
      </c>
      <c r="HA434" s="240">
        <f t="shared" ca="1" si="1058"/>
        <v>-1.2083938839707762E-4</v>
      </c>
      <c r="HB434" s="240">
        <f t="shared" ca="1" si="1059"/>
        <v>1.9549903740775755E-4</v>
      </c>
      <c r="HC434" s="240">
        <f t="shared" ca="1" si="1060"/>
        <v>3.5171225306047317E-5</v>
      </c>
      <c r="HD434" s="240">
        <f t="shared" ca="1" si="1061"/>
        <v>-2.1091115557254369E-4</v>
      </c>
      <c r="HE434" s="240">
        <f t="shared" ca="1" si="1062"/>
        <v>5.7250566191679691E-5</v>
      </c>
      <c r="HF434" s="240">
        <f t="shared" ca="1" si="1063"/>
        <v>1.8582381546798586E-4</v>
      </c>
      <c r="HG434" s="240">
        <f t="shared" ca="1" si="1064"/>
        <v>-1.386790230311138E-4</v>
      </c>
      <c r="HH434" s="240">
        <f t="shared" ca="1" si="1065"/>
        <v>-1.2505432360826658E-4</v>
      </c>
      <c r="HI434" s="240">
        <f t="shared" ca="1" si="1066"/>
        <v>1.9347813781020722E-4</v>
      </c>
      <c r="HJ434" s="240">
        <f t="shared" ca="1" si="1067"/>
        <v>4.0271723733347843E-5</v>
      </c>
      <c r="HK434" s="240">
        <f t="shared" ca="1" si="1068"/>
        <v>-2.111253070366728E-4</v>
      </c>
      <c r="HL434" s="240">
        <f t="shared" ca="1" si="1069"/>
        <v>5.2243909467123418E-5</v>
      </c>
      <c r="HM434" s="240">
        <f t="shared" ca="1" si="1070"/>
        <v>1.8823189632689502E-4</v>
      </c>
      <c r="HN434" s="240">
        <f t="shared" ca="1" si="1071"/>
        <v>-1.3472759331172764E-4</v>
      </c>
      <c r="HO434" s="240">
        <f t="shared" ca="1" si="1072"/>
        <v>-1.2919393077099627E-4</v>
      </c>
      <c r="HP434" s="240">
        <f t="shared" ca="1" si="1073"/>
        <v>1.9134069421705859E-4</v>
      </c>
      <c r="HQ434" s="240">
        <f t="shared" ca="1" si="1074"/>
        <v>4.5347963980128134E-5</v>
      </c>
      <c r="HR434" s="240">
        <f t="shared" ca="1" si="1075"/>
        <v>-2.1121228451032666E-4</v>
      </c>
      <c r="HS434" s="240">
        <f t="shared" ca="1" si="1076"/>
        <v>4.7205782965029738E-5</v>
      </c>
      <c r="HT434" s="240">
        <f t="shared" ca="1" si="1077"/>
        <v>1.9052659332990078E-4</v>
      </c>
      <c r="HU434" s="240">
        <f t="shared" ca="1" si="1078"/>
        <v>-1.3069500872791965E-4</v>
      </c>
      <c r="HV434" s="240">
        <f t="shared" ca="1" si="1079"/>
        <v>-1.3325571634070169E-4</v>
      </c>
      <c r="HW434" s="240">
        <f t="shared" ca="1" si="1080"/>
        <v>1.8908799414439815E-4</v>
      </c>
      <c r="HX434" s="240">
        <f t="shared" ca="1" si="1081"/>
        <v>5.0396888309076372E-5</v>
      </c>
      <c r="HY434" s="240">
        <f t="shared" ca="1" si="1082"/>
        <v>-2.1117203560152751E-4</v>
      </c>
      <c r="HZ434" s="240">
        <f t="shared" ca="1" si="1083"/>
        <v>4.2139221464415841E-5</v>
      </c>
      <c r="IA434" s="240">
        <f t="shared" ca="1" si="1084"/>
        <v>1.9270652423733278E-4</v>
      </c>
      <c r="IB434" s="240">
        <f t="shared" ca="1" si="1085"/>
        <v>-1.2658369835785515E-4</v>
      </c>
      <c r="IC434" s="240">
        <f t="shared" ca="1" si="1086"/>
        <v>-1.3723723364963565E-4</v>
      </c>
      <c r="ID434" s="240">
        <f t="shared" ca="1" si="1087"/>
        <v>1.8672139453452066E-4</v>
      </c>
      <c r="IE434" s="240">
        <f t="shared" ca="1" si="1088"/>
        <v>-1.3260321272355266E-4</v>
      </c>
      <c r="IF434" s="240">
        <f t="shared" ca="1" si="1089"/>
        <v>-2.1100458455471297E-4</v>
      </c>
      <c r="IG434" s="240">
        <f t="shared" ca="1" si="1090"/>
        <v>3.7047276872478753E-5</v>
      </c>
      <c r="IH434" s="240">
        <f t="shared" ca="1" si="1091"/>
        <v>1.9477037594032526E-4</v>
      </c>
      <c r="II434" s="240">
        <f t="shared" ca="1" si="1092"/>
        <v>-1.2239613870116913E-4</v>
      </c>
      <c r="IJ434" s="240">
        <f t="shared" ca="1" si="1093"/>
        <v>-1.4113608438064972E-4</v>
      </c>
      <c r="IK434" s="240">
        <f t="shared" ca="1" si="1094"/>
        <v>1.8424232093853813E-4</v>
      </c>
      <c r="IL434" s="240">
        <f t="shared" ca="1" si="1095"/>
        <v>6.040064236662226E-5</v>
      </c>
      <c r="IM434" s="240">
        <f t="shared" ca="1" si="1096"/>
        <v>-2.1071003223613224E-4</v>
      </c>
      <c r="IN434" s="240">
        <f t="shared" ca="1" si="1097"/>
        <v>3.1933016386240591E-5</v>
      </c>
      <c r="IO434" s="240">
        <f t="shared" ca="1" si="1098"/>
        <v>1.9671690525178471E-4</v>
      </c>
      <c r="IP434" s="240">
        <f t="shared" ca="1" si="1099"/>
        <v>-1.1813485218721598E-4</v>
      </c>
      <c r="IQ434" s="240">
        <f t="shared" ca="1" si="1100"/>
        <v>-1.44949920011851E-4</v>
      </c>
      <c r="IR434" s="240">
        <f t="shared" ca="1" si="1101"/>
        <v>1.8165226665768636E-4</v>
      </c>
      <c r="IS434" s="240">
        <f t="shared" ca="1" si="1102"/>
        <v>6.5349446207840087E-5</v>
      </c>
      <c r="IT434" s="240">
        <f t="shared" ca="1" si="1103"/>
        <v>-2.1028855607308915E-4</v>
      </c>
      <c r="IU434" s="240">
        <f t="shared" ca="1" si="1104"/>
        <v>2.6799520644983735E-5</v>
      </c>
      <c r="IV434" s="240">
        <f t="shared" ca="1" si="1105"/>
        <v>1.9854493965523929E-4</v>
      </c>
      <c r="IW434" s="240">
        <f t="shared" ca="1" si="1106"/>
        <v>-1.1380240565565184E-4</v>
      </c>
      <c r="IX434" s="240">
        <f t="shared" ca="1" si="1107"/>
        <v>-1.4867644323126371E-4</v>
      </c>
      <c r="IY434" s="240">
        <f t="shared" ca="1" si="1108"/>
        <v>1.7895279184381569E-4</v>
      </c>
      <c r="IZ434" s="240">
        <f t="shared" ca="1" si="1109"/>
        <v>7.0258885986235458E-5</v>
      </c>
      <c r="JA434" s="240">
        <f t="shared" ca="1" si="1110"/>
        <v>-2.0974040994706233E-4</v>
      </c>
      <c r="JB434" s="240">
        <f t="shared" ca="1" si="1111"/>
        <v>2.1649881874588964E-5</v>
      </c>
    </row>
    <row r="435" spans="2:262">
      <c r="B435" s="248">
        <v>74</v>
      </c>
      <c r="C435" s="247">
        <f t="shared" si="1112"/>
        <v>1.4453125000000009E-3</v>
      </c>
      <c r="D435" s="244">
        <f t="shared" ca="1" si="855"/>
        <v>79.293134818952453</v>
      </c>
      <c r="E435" s="243">
        <f ca="1">CB361</f>
        <v>-0.70686518104754059</v>
      </c>
      <c r="F435" s="242">
        <v>74</v>
      </c>
      <c r="G435" s="240">
        <f t="shared" ca="1" si="856"/>
        <v>-5.5227763574977194E-4</v>
      </c>
      <c r="H435" s="240">
        <f t="shared" ca="1" si="857"/>
        <v>2.9301793221876243E-4</v>
      </c>
      <c r="I435" s="240">
        <f t="shared" ca="1" si="858"/>
        <v>4.0988253597897732E-4</v>
      </c>
      <c r="J435" s="240">
        <f t="shared" ca="1" si="859"/>
        <v>-4.9220459688151838E-4</v>
      </c>
      <c r="K435" s="240">
        <f t="shared" ca="1" si="860"/>
        <v>-1.7069061298000823E-4</v>
      </c>
      <c r="L435" s="240">
        <f t="shared" ca="1" si="861"/>
        <v>5.7515346858087973E-4</v>
      </c>
      <c r="M435" s="240">
        <f t="shared" ca="1" si="862"/>
        <v>-1.0881117355552948E-4</v>
      </c>
      <c r="N435" s="240">
        <f t="shared" ca="1" si="863"/>
        <v>-5.2227555152886435E-4</v>
      </c>
      <c r="O435" s="240">
        <f t="shared" ca="1" si="864"/>
        <v>3.6261638849464819E-4</v>
      </c>
      <c r="P435" s="240">
        <f t="shared" ca="1" si="865"/>
        <v>3.460583609042621E-4</v>
      </c>
      <c r="Q435" s="240">
        <f t="shared" ca="1" si="866"/>
        <v>-5.307870340737408E-4</v>
      </c>
      <c r="R435" s="240">
        <f t="shared" ca="1" si="867"/>
        <v>-8.8116902845146526E-5</v>
      </c>
      <c r="S435" s="240">
        <f t="shared" ca="1" si="868"/>
        <v>5.7360835588540478E-4</v>
      </c>
      <c r="T435" s="240">
        <f t="shared" ca="1" si="869"/>
        <v>-1.9063402016895661E-4</v>
      </c>
      <c r="U435" s="241">
        <f t="shared" ca="1" si="870"/>
        <v>-4.809677788527341E-4</v>
      </c>
      <c r="V435" s="240">
        <f t="shared" ca="1" si="871"/>
        <v>4.2436529503557687E-4</v>
      </c>
      <c r="W435" s="240">
        <f t="shared" ca="1" si="872"/>
        <v>2.7474306738784247E-4</v>
      </c>
      <c r="X435" s="240">
        <f t="shared" ca="1" si="873"/>
        <v>-5.5787953491772139E-4</v>
      </c>
      <c r="Y435" s="240">
        <f t="shared" ca="1" si="874"/>
        <v>-3.6357278705291977E-6</v>
      </c>
      <c r="Z435" s="240">
        <f t="shared" ca="1" si="875"/>
        <v>5.5964635454184241E-4</v>
      </c>
      <c r="AA435" s="240">
        <f t="shared" ca="1" si="876"/>
        <v>-2.6833021594703879E-4</v>
      </c>
      <c r="AB435" s="240">
        <f t="shared" ca="1" si="877"/>
        <v>-4.2924850625325559E-4</v>
      </c>
      <c r="AC435" s="240">
        <f t="shared" ca="1" si="878"/>
        <v>4.7692797449228475E-4</v>
      </c>
      <c r="AD435" s="240">
        <f t="shared" ca="1" si="879"/>
        <v>1.9748041616718729E-4</v>
      </c>
      <c r="AE435" s="240">
        <f t="shared" ca="1" si="880"/>
        <v>-5.7289562858763357E-4</v>
      </c>
      <c r="AF435" s="240">
        <f t="shared" ca="1" si="881"/>
        <v>8.0924149632845028E-5</v>
      </c>
      <c r="AG435" s="240">
        <f t="shared" ca="1" si="882"/>
        <v>5.3356969971501912E-4</v>
      </c>
      <c r="AH435" s="240">
        <f t="shared" ca="1" si="883"/>
        <v>-3.4021787288821903E-4</v>
      </c>
      <c r="AI435" s="240">
        <f t="shared" ca="1" si="884"/>
        <v>-3.6823729979364769E-4</v>
      </c>
      <c r="AJ435" s="240">
        <f t="shared" ca="1" si="885"/>
        <v>5.1916660359012368E-4</v>
      </c>
      <c r="AK435" s="240">
        <f t="shared" ca="1" si="886"/>
        <v>1.1594291031345909E-4</v>
      </c>
      <c r="AL435" s="240">
        <f t="shared" ca="1" si="887"/>
        <v>-5.75510262003068E-4</v>
      </c>
      <c r="AM435" s="240">
        <f t="shared" ca="1" si="888"/>
        <v>1.6373226368189989E-4</v>
      </c>
      <c r="AN435" s="240">
        <f t="shared" ca="1" si="889"/>
        <v>4.9594287223227499E-4</v>
      </c>
      <c r="AO435" s="240">
        <f t="shared" ca="1" si="890"/>
        <v>-4.0474084031537821E-4</v>
      </c>
      <c r="AP435" s="240">
        <f t="shared" ca="1" si="891"/>
        <v>-2.9925486784421803E-4</v>
      </c>
      <c r="AQ435" s="240">
        <f t="shared" ca="1" si="892"/>
        <v>5.5016684356680998E-4</v>
      </c>
      <c r="AR435" s="240">
        <f t="shared" ca="1" si="893"/>
        <v>3.1895590590870946E-5</v>
      </c>
      <c r="AS435" s="240">
        <f t="shared" ca="1" si="894"/>
        <v>-5.6566683624658927E-4</v>
      </c>
      <c r="AT435" s="240">
        <f t="shared" ca="1" si="895"/>
        <v>2.4299606868214123E-4</v>
      </c>
      <c r="AU435" s="240">
        <f t="shared" ca="1" si="896"/>
        <v>4.4758037927824287E-4</v>
      </c>
      <c r="AV435" s="240">
        <f t="shared" ca="1" si="897"/>
        <v>-4.6050239083854361E-4</v>
      </c>
      <c r="AW435" s="240">
        <f t="shared" ca="1" si="898"/>
        <v>-2.2379447173457987E-4</v>
      </c>
      <c r="AX435" s="240">
        <f t="shared" ca="1" si="899"/>
        <v>5.6925763284538969E-4</v>
      </c>
      <c r="AY435" s="240">
        <f t="shared" ca="1" si="900"/>
        <v>-5.2842172345576673E-5</v>
      </c>
      <c r="AZ435" s="240">
        <f t="shared" ca="1" si="901"/>
        <v>-5.4357843175937279E-4</v>
      </c>
      <c r="BA435" s="240">
        <f t="shared" ca="1" si="902"/>
        <v>3.1699974262642931E-4</v>
      </c>
      <c r="BB435" s="240">
        <f t="shared" ca="1" si="903"/>
        <v>3.8952912277405541E-4</v>
      </c>
      <c r="BC435" s="240">
        <f t="shared" ca="1" si="904"/>
        <v>-5.0629545528483504E-4</v>
      </c>
      <c r="BD435" s="240">
        <f t="shared" ca="1" si="905"/>
        <v>-1.4348960115542899E-4</v>
      </c>
      <c r="BE435" s="240">
        <f t="shared" ca="1" si="906"/>
        <v>5.7602571349082044E-4</v>
      </c>
      <c r="BF435" s="240">
        <f t="shared" ca="1" si="907"/>
        <v>-1.3643606183038091E-4</v>
      </c>
      <c r="BG435" s="240">
        <f t="shared" ca="1" si="908"/>
        <v>-5.0972319579314104E-4</v>
      </c>
      <c r="BH435" s="240">
        <f t="shared" ca="1" si="909"/>
        <v>3.8414132945974899E-4</v>
      </c>
      <c r="BI435" s="240">
        <f t="shared" ca="1" si="910"/>
        <v>3.2304573711232278E-4</v>
      </c>
      <c r="BJ435" s="240">
        <f t="shared" ca="1" si="911"/>
        <v>-5.4112875210082225E-4</v>
      </c>
      <c r="BK435" s="240">
        <f t="shared" ca="1" si="912"/>
        <v>-6.0078614039751415E-5</v>
      </c>
      <c r="BL435" s="240">
        <f t="shared" ca="1" si="913"/>
        <v>5.7032457699625534E-4</v>
      </c>
      <c r="BM435" s="240">
        <f t="shared" ca="1" si="914"/>
        <v>-2.1707652260385382E-4</v>
      </c>
      <c r="BN435" s="240">
        <f t="shared" ca="1" si="915"/>
        <v>-4.6483399196613516E-4</v>
      </c>
      <c r="BO435" s="240">
        <f t="shared" ca="1" si="916"/>
        <v>4.4296741659002187E-4</v>
      </c>
      <c r="BP435" s="240">
        <f t="shared" ca="1" si="917"/>
        <v>2.4956938681747952E-4</v>
      </c>
      <c r="BQ435" s="240">
        <f t="shared" ca="1" si="918"/>
        <v>-5.6424824560454001E-4</v>
      </c>
      <c r="BR435" s="240">
        <f t="shared" ca="1" si="919"/>
        <v>2.4632893636704234E-5</v>
      </c>
      <c r="BS435" s="240">
        <f t="shared" ca="1" si="920"/>
        <v>5.5227763574977108E-4</v>
      </c>
      <c r="BT435" s="240">
        <f t="shared" ca="1" si="921"/>
        <v>-2.9301793221876108E-4</v>
      </c>
      <c r="BU435" s="240">
        <f t="shared" ca="1" si="922"/>
        <v>-4.0988253597897597E-4</v>
      </c>
      <c r="BV435" s="240">
        <f t="shared" ca="1" si="923"/>
        <v>4.9220459688151697E-4</v>
      </c>
      <c r="BW435" s="240">
        <f t="shared" ca="1" si="924"/>
        <v>1.7069061298000685E-4</v>
      </c>
      <c r="BX435" s="240">
        <f t="shared" ca="1" si="925"/>
        <v>-5.7515346858087952E-4</v>
      </c>
      <c r="BY435" s="240">
        <f t="shared" ca="1" si="926"/>
        <v>1.0881117355552892E-4</v>
      </c>
      <c r="BZ435" s="240">
        <f t="shared" ca="1" si="927"/>
        <v>5.222755515288663E-4</v>
      </c>
      <c r="CA435" s="240">
        <f t="shared" ca="1" si="928"/>
        <v>-3.626163884946541E-4</v>
      </c>
      <c r="CB435" s="240">
        <f t="shared" ca="1" si="929"/>
        <v>-3.4605836090425922E-4</v>
      </c>
      <c r="CC435" s="240">
        <f t="shared" ca="1" si="930"/>
        <v>5.3078703407373972E-4</v>
      </c>
      <c r="CD435" s="240">
        <f t="shared" ca="1" si="931"/>
        <v>8.8116902845153139E-5</v>
      </c>
      <c r="CE435" s="240">
        <f t="shared" ca="1" si="932"/>
        <v>-5.7360835588540434E-4</v>
      </c>
      <c r="CF435" s="240">
        <f t="shared" ca="1" si="933"/>
        <v>1.906340201689561E-4</v>
      </c>
      <c r="CG435" s="240">
        <f t="shared" ca="1" si="934"/>
        <v>4.8096777885273654E-4</v>
      </c>
      <c r="CH435" s="240">
        <f t="shared" ca="1" si="935"/>
        <v>-4.2436529503557096E-4</v>
      </c>
      <c r="CI435" s="240">
        <f t="shared" ca="1" si="936"/>
        <v>-2.7474306738783943E-4</v>
      </c>
      <c r="CJ435" s="240">
        <f t="shared" ca="1" si="937"/>
        <v>5.5787953491772129E-4</v>
      </c>
      <c r="CK435" s="240">
        <f t="shared" ca="1" si="938"/>
        <v>3.6357278705338563E-6</v>
      </c>
      <c r="CL435" s="240">
        <f t="shared" ca="1" si="939"/>
        <v>-5.5964635454184067E-4</v>
      </c>
      <c r="CM435" s="240">
        <f t="shared" ca="1" si="940"/>
        <v>2.6833021594703825E-4</v>
      </c>
      <c r="CN435" s="240">
        <f t="shared" ca="1" si="941"/>
        <v>4.2924850625325874E-4</v>
      </c>
      <c r="CO435" s="240">
        <f t="shared" ca="1" si="942"/>
        <v>-4.7692797449227982E-4</v>
      </c>
      <c r="CP435" s="240">
        <f t="shared" ca="1" si="943"/>
        <v>-1.9748041616718395E-4</v>
      </c>
      <c r="CQ435" s="240">
        <f t="shared" ca="1" si="944"/>
        <v>5.7289562858763357E-4</v>
      </c>
      <c r="CR435" s="240">
        <f t="shared" ca="1" si="945"/>
        <v>-8.092414963284042E-5</v>
      </c>
      <c r="CS435" s="240">
        <f t="shared" ca="1" si="946"/>
        <v>-5.3356969971501619E-4</v>
      </c>
      <c r="CT435" s="240">
        <f t="shared" ca="1" si="947"/>
        <v>3.4021787288821855E-4</v>
      </c>
      <c r="CU435" s="240">
        <f t="shared" ca="1" si="948"/>
        <v>3.6823729979365127E-4</v>
      </c>
      <c r="CV435" s="240">
        <f t="shared" ca="1" si="949"/>
        <v>-5.1916660359011988E-4</v>
      </c>
      <c r="CW435" s="240">
        <f t="shared" ca="1" si="950"/>
        <v>-1.1594291031345565E-4</v>
      </c>
      <c r="CX435" s="240">
        <f t="shared" ca="1" si="951"/>
        <v>5.75510262003068E-4</v>
      </c>
      <c r="CY435" s="240">
        <f t="shared" ca="1" si="952"/>
        <v>-1.6373226368189542E-4</v>
      </c>
      <c r="CZ435" s="240">
        <f t="shared" ca="1" si="953"/>
        <v>-4.9594287223227109E-4</v>
      </c>
      <c r="DA435" s="240">
        <f t="shared" ca="1" si="954"/>
        <v>4.0474084031538071E-4</v>
      </c>
      <c r="DB435" s="240">
        <f t="shared" ca="1" si="955"/>
        <v>2.9925486784421857E-4</v>
      </c>
      <c r="DC435" s="240">
        <f t="shared" ca="1" si="956"/>
        <v>-5.5016684356680749E-4</v>
      </c>
      <c r="DD435" s="240">
        <f t="shared" ca="1" si="957"/>
        <v>-3.1895590590863329E-5</v>
      </c>
      <c r="DE435" s="240">
        <f t="shared" ca="1" si="958"/>
        <v>5.6566683624658949E-4</v>
      </c>
      <c r="DF435" s="240">
        <f t="shared" ca="1" si="959"/>
        <v>-2.4299606868214072E-4</v>
      </c>
      <c r="DG435" s="240">
        <f t="shared" ca="1" si="960"/>
        <v>-4.4758037927823804E-4</v>
      </c>
      <c r="DH435" s="240">
        <f t="shared" ca="1" si="961"/>
        <v>4.6050239083854334E-4</v>
      </c>
      <c r="DI435" s="240">
        <f t="shared" ca="1" si="962"/>
        <v>2.2379447173458041E-4</v>
      </c>
      <c r="DJ435" s="240">
        <f t="shared" ca="1" si="963"/>
        <v>-5.6925763284538839E-4</v>
      </c>
      <c r="DK435" s="240">
        <f t="shared" ca="1" si="964"/>
        <v>5.2842172345584262E-5</v>
      </c>
      <c r="DL435" s="240">
        <f t="shared" ca="1" si="965"/>
        <v>5.435784317593729E-4</v>
      </c>
      <c r="DM435" s="240">
        <f t="shared" ca="1" si="966"/>
        <v>-3.1699974262642882E-4</v>
      </c>
      <c r="DN435" s="240">
        <f t="shared" ca="1" si="967"/>
        <v>-3.8952912277404977E-4</v>
      </c>
      <c r="DO435" s="240">
        <f t="shared" ca="1" si="968"/>
        <v>5.0629545528483482E-4</v>
      </c>
      <c r="DP435" s="240">
        <f t="shared" ca="1" si="969"/>
        <v>1.4348960115542953E-4</v>
      </c>
      <c r="DQ435" s="240">
        <f t="shared" ca="1" si="970"/>
        <v>-5.7602571349082033E-4</v>
      </c>
      <c r="DR435" s="240">
        <f t="shared" ca="1" si="971"/>
        <v>1.3643606183038834E-4</v>
      </c>
      <c r="DS435" s="240">
        <f t="shared" ca="1" si="972"/>
        <v>5.0972319579314137E-4</v>
      </c>
      <c r="DT435" s="240">
        <f t="shared" ca="1" si="973"/>
        <v>-3.8414132945974855E-4</v>
      </c>
      <c r="DU435" s="240">
        <f t="shared" ca="1" si="974"/>
        <v>-3.2304573711232994E-4</v>
      </c>
      <c r="DV435" s="240">
        <f t="shared" ca="1" si="975"/>
        <v>5.4112875210082204E-4</v>
      </c>
      <c r="DW435" s="240">
        <f t="shared" ca="1" si="976"/>
        <v>6.0078614039751977E-5</v>
      </c>
      <c r="DX435" s="240">
        <f t="shared" ca="1" si="977"/>
        <v>-5.7032457699625653E-4</v>
      </c>
      <c r="DY435" s="240">
        <f t="shared" ca="1" si="978"/>
        <v>2.170765226038609E-4</v>
      </c>
      <c r="DZ435" s="240">
        <f t="shared" ca="1" si="979"/>
        <v>4.6483399196613548E-4</v>
      </c>
      <c r="EA435" s="240">
        <f t="shared" ca="1" si="980"/>
        <v>-4.4296741659002149E-4</v>
      </c>
      <c r="EB435" s="240">
        <f t="shared" ca="1" si="981"/>
        <v>-2.4956938681748738E-4</v>
      </c>
      <c r="EC435" s="240">
        <f t="shared" ca="1" si="982"/>
        <v>5.6424824560454164E-4</v>
      </c>
      <c r="ED435" s="240">
        <f t="shared" ca="1" si="983"/>
        <v>-2.4632893636703672E-5</v>
      </c>
      <c r="EE435" s="240">
        <f t="shared" ca="1" si="984"/>
        <v>-5.5227763574977357E-4</v>
      </c>
      <c r="EF435" s="240">
        <f t="shared" ca="1" si="985"/>
        <v>2.9301793221876764E-4</v>
      </c>
      <c r="EG435" s="240">
        <f t="shared" ca="1" si="986"/>
        <v>4.0988253597897635E-4</v>
      </c>
      <c r="EH435" s="240">
        <f t="shared" ca="1" si="987"/>
        <v>-4.9220459688151664E-4</v>
      </c>
      <c r="EI435" s="240">
        <f t="shared" ca="1" si="988"/>
        <v>-1.706906129800152E-4</v>
      </c>
      <c r="EJ435" s="240">
        <f t="shared" ca="1" si="989"/>
        <v>5.7515346858087995E-4</v>
      </c>
      <c r="EK435" s="240">
        <f t="shared" ca="1" si="990"/>
        <v>-1.0881117355552836E-4</v>
      </c>
      <c r="EL435" s="240">
        <f t="shared" ca="1" si="991"/>
        <v>-5.2227555152886652E-4</v>
      </c>
      <c r="EM435" s="240">
        <f t="shared" ca="1" si="992"/>
        <v>3.6261638849465361E-4</v>
      </c>
      <c r="EN435" s="240">
        <f t="shared" ca="1" si="993"/>
        <v>3.4605836090425966E-4</v>
      </c>
      <c r="EO435" s="240">
        <f t="shared" ca="1" si="994"/>
        <v>-5.307870340737395E-4</v>
      </c>
      <c r="EP435" s="240">
        <f t="shared" ca="1" si="995"/>
        <v>-8.8116902845153695E-5</v>
      </c>
      <c r="EQ435" s="240">
        <f t="shared" ca="1" si="996"/>
        <v>5.7360835588540445E-4</v>
      </c>
      <c r="ER435" s="240">
        <f t="shared" ca="1" si="997"/>
        <v>-1.9063402016895555E-4</v>
      </c>
      <c r="ES435" s="240">
        <f t="shared" ca="1" si="998"/>
        <v>-4.8096777885273687E-4</v>
      </c>
      <c r="ET435" s="240">
        <f t="shared" ca="1" si="999"/>
        <v>4.2436529503557058E-4</v>
      </c>
      <c r="EU435" s="240">
        <f t="shared" ca="1" si="1000"/>
        <v>2.7474306738785428E-4</v>
      </c>
      <c r="EV435" s="240">
        <f t="shared" ca="1" si="1001"/>
        <v>-5.5787953491772519E-4</v>
      </c>
      <c r="EW435" s="240">
        <f t="shared" ca="1" si="1002"/>
        <v>-3.6357278705180473E-6</v>
      </c>
      <c r="EX435" s="240">
        <f t="shared" ca="1" si="1003"/>
        <v>5.5964635454184067E-4</v>
      </c>
      <c r="EY435" s="240">
        <f t="shared" ca="1" si="1004"/>
        <v>-2.6833021594703781E-4</v>
      </c>
      <c r="EZ435" s="240">
        <f t="shared" ca="1" si="1005"/>
        <v>-4.2924850625325912E-4</v>
      </c>
      <c r="FA435" s="240">
        <f t="shared" ca="1" si="1006"/>
        <v>4.7692797449227955E-4</v>
      </c>
      <c r="FB435" s="240">
        <f t="shared" ca="1" si="1007"/>
        <v>1.9748041616719986E-4</v>
      </c>
      <c r="FC435" s="240">
        <f t="shared" ca="1" si="1008"/>
        <v>-5.7289562858763509E-4</v>
      </c>
      <c r="FD435" s="240">
        <f t="shared" ca="1" si="1009"/>
        <v>8.0924149632856073E-5</v>
      </c>
      <c r="FE435" s="240">
        <f t="shared" ca="1" si="1010"/>
        <v>5.3356969971501641E-4</v>
      </c>
      <c r="FF435" s="240">
        <f t="shared" ca="1" si="1011"/>
        <v>-3.4021787288821811E-4</v>
      </c>
      <c r="FG435" s="240">
        <f t="shared" ca="1" si="1012"/>
        <v>-3.6823729979365165E-4</v>
      </c>
      <c r="FH435" s="240">
        <f t="shared" ca="1" si="1013"/>
        <v>5.1916660359011967E-4</v>
      </c>
      <c r="FI435" s="240">
        <f t="shared" ca="1" si="1014"/>
        <v>1.1594291031347225E-4</v>
      </c>
      <c r="FJ435" s="240">
        <f t="shared" ca="1" si="1015"/>
        <v>-5.7551026200306876E-4</v>
      </c>
      <c r="FK435" s="240">
        <f t="shared" ca="1" si="1016"/>
        <v>1.6373226368191057E-4</v>
      </c>
      <c r="FL435" s="240">
        <f t="shared" ca="1" si="1017"/>
        <v>4.9594287223227141E-4</v>
      </c>
      <c r="FM435" s="240">
        <f t="shared" ca="1" si="1018"/>
        <v>-4.0474084031538033E-4</v>
      </c>
      <c r="FN435" s="240">
        <f t="shared" ca="1" si="1019"/>
        <v>-2.9925486784421901E-4</v>
      </c>
      <c r="FO435" s="240">
        <f t="shared" ca="1" si="1020"/>
        <v>5.5016684356680727E-4</v>
      </c>
      <c r="FP435" s="240">
        <f t="shared" ca="1" si="1021"/>
        <v>3.1895590590880236E-5</v>
      </c>
      <c r="FQ435" s="240">
        <f t="shared" ca="1" si="1022"/>
        <v>-5.6566683624659263E-4</v>
      </c>
      <c r="FR435" s="240">
        <f t="shared" ca="1" si="1023"/>
        <v>2.4299606868215503E-4</v>
      </c>
      <c r="FS435" s="240">
        <f t="shared" ca="1" si="1024"/>
        <v>4.4758037927823842E-4</v>
      </c>
      <c r="FT435" s="240">
        <f t="shared" ca="1" si="1025"/>
        <v>-4.6050239083854296E-4</v>
      </c>
      <c r="FU435" s="240">
        <f t="shared" ca="1" si="1026"/>
        <v>-2.2379447173458093E-4</v>
      </c>
      <c r="FV435" s="240">
        <f t="shared" ca="1" si="1027"/>
        <v>5.6925763284538828E-4</v>
      </c>
      <c r="FW435" s="240">
        <f t="shared" ca="1" si="1028"/>
        <v>-5.2842172345567396E-5</v>
      </c>
      <c r="FX435" s="240">
        <f t="shared" ca="1" si="1029"/>
        <v>-5.4357843175937865E-4</v>
      </c>
      <c r="FY435" s="240">
        <f t="shared" ca="1" si="1030"/>
        <v>3.1699974262644205E-4</v>
      </c>
      <c r="FZ435" s="240">
        <f t="shared" ca="1" si="1031"/>
        <v>3.8952912277405021E-4</v>
      </c>
      <c r="GA435" s="240">
        <f t="shared" ca="1" si="1032"/>
        <v>-5.062954552848346E-4</v>
      </c>
      <c r="GB435" s="240">
        <f t="shared" ca="1" si="1033"/>
        <v>-1.4348960115543008E-4</v>
      </c>
      <c r="GC435" s="240">
        <f t="shared" ca="1" si="1034"/>
        <v>5.7602571349082033E-4</v>
      </c>
      <c r="GD435" s="240">
        <f t="shared" ca="1" si="1035"/>
        <v>-1.3643606183037188E-4</v>
      </c>
      <c r="GE435" s="240">
        <f t="shared" ca="1" si="1036"/>
        <v>-5.0972319579314928E-4</v>
      </c>
      <c r="GF435" s="240">
        <f t="shared" ca="1" si="1037"/>
        <v>3.8414132945976032E-4</v>
      </c>
      <c r="GG435" s="240">
        <f t="shared" ca="1" si="1038"/>
        <v>3.2304573711231687E-4</v>
      </c>
      <c r="GH435" s="240">
        <f t="shared" ca="1" si="1039"/>
        <v>-5.4112875210082182E-4</v>
      </c>
      <c r="GI435" s="240">
        <f t="shared" ca="1" si="1040"/>
        <v>-6.0078614039752533E-5</v>
      </c>
      <c r="GJ435" s="240">
        <f t="shared" ca="1" si="1041"/>
        <v>5.7032457699625653E-4</v>
      </c>
      <c r="GK435" s="240">
        <f t="shared" ca="1" si="1042"/>
        <v>-2.170765226038452E-4</v>
      </c>
      <c r="GL435" s="240">
        <f t="shared" ca="1" si="1043"/>
        <v>-4.6483399196614546E-4</v>
      </c>
      <c r="GM435" s="240">
        <f t="shared" ca="1" si="1044"/>
        <v>4.4296741659003157E-4</v>
      </c>
      <c r="GN435" s="240">
        <f t="shared" ca="1" si="1045"/>
        <v>2.4956938681747318E-4</v>
      </c>
      <c r="GO435" s="240">
        <f t="shared" ca="1" si="1046"/>
        <v>-5.6424824560454142E-4</v>
      </c>
      <c r="GP435" s="240">
        <f t="shared" ca="1" si="1047"/>
        <v>2.4632893636703106E-5</v>
      </c>
      <c r="GQ435" s="240">
        <f t="shared" ca="1" si="1048"/>
        <v>5.5227763574977368E-4</v>
      </c>
      <c r="GR435" s="240">
        <f t="shared" ca="1" si="1049"/>
        <v>-2.9301793221875305E-4</v>
      </c>
      <c r="GS435" s="240">
        <f t="shared" ca="1" si="1050"/>
        <v>-4.0988253597898827E-4</v>
      </c>
      <c r="GT435" s="240">
        <f t="shared" ca="1" si="1051"/>
        <v>4.9220459688152488E-4</v>
      </c>
      <c r="GU435" s="240">
        <f t="shared" ca="1" si="1052"/>
        <v>1.706906129800001E-4</v>
      </c>
      <c r="GV435" s="240">
        <f t="shared" ca="1" si="1053"/>
        <v>-5.7515346858087984E-4</v>
      </c>
      <c r="GW435" s="240">
        <f t="shared" ca="1" si="1054"/>
        <v>1.088111735555278E-4</v>
      </c>
      <c r="GX435" s="240">
        <f t="shared" ca="1" si="1055"/>
        <v>5.2227555152886674E-4</v>
      </c>
      <c r="GY435" s="240">
        <f t="shared" ca="1" si="1056"/>
        <v>-3.6261638849464044E-4</v>
      </c>
      <c r="GZ435" s="240">
        <f t="shared" ca="1" si="1057"/>
        <v>-3.4605836090427321E-4</v>
      </c>
      <c r="HA435" s="240">
        <f t="shared" ca="1" si="1058"/>
        <v>5.3078703407374579E-4</v>
      </c>
      <c r="HB435" s="240">
        <f t="shared" ca="1" si="1059"/>
        <v>8.8116902845138069E-5</v>
      </c>
      <c r="HC435" s="240">
        <f t="shared" ca="1" si="1060"/>
        <v>-5.7360835588540456E-4</v>
      </c>
      <c r="HD435" s="240">
        <f t="shared" ca="1" si="1061"/>
        <v>1.9063402016895501E-4</v>
      </c>
      <c r="HE435" s="240">
        <f t="shared" ca="1" si="1062"/>
        <v>4.8096777885273725E-4</v>
      </c>
      <c r="HF435" s="240">
        <f t="shared" ca="1" si="1063"/>
        <v>-4.243652950355702E-4</v>
      </c>
      <c r="HG435" s="240">
        <f t="shared" ca="1" si="1064"/>
        <v>-2.7474306738785483E-4</v>
      </c>
      <c r="HH435" s="240">
        <f t="shared" ca="1" si="1065"/>
        <v>5.5787953491772508E-4</v>
      </c>
      <c r="HI435" s="240">
        <f t="shared" ca="1" si="1066"/>
        <v>3.6357278705186098E-6</v>
      </c>
      <c r="HJ435" s="240">
        <f t="shared" ca="1" si="1067"/>
        <v>-5.5964635454184089E-4</v>
      </c>
      <c r="HK435" s="240">
        <f t="shared" ca="1" si="1068"/>
        <v>2.6833021594703733E-4</v>
      </c>
      <c r="HL435" s="240">
        <f t="shared" ca="1" si="1069"/>
        <v>4.292485062532595E-4</v>
      </c>
      <c r="HM435" s="240">
        <f t="shared" ca="1" si="1070"/>
        <v>-4.7692797449227928E-4</v>
      </c>
      <c r="HN435" s="240">
        <f t="shared" ca="1" si="1071"/>
        <v>-1.9748041616720043E-4</v>
      </c>
      <c r="HO435" s="240">
        <f t="shared" ca="1" si="1072"/>
        <v>5.728956285876352E-4</v>
      </c>
      <c r="HP435" s="240">
        <f t="shared" ca="1" si="1073"/>
        <v>-8.0924149632855517E-5</v>
      </c>
      <c r="HQ435" s="240">
        <f t="shared" ca="1" si="1074"/>
        <v>-5.3356969971501663E-4</v>
      </c>
      <c r="HR435" s="240">
        <f t="shared" ca="1" si="1075"/>
        <v>3.4021787288821768E-4</v>
      </c>
      <c r="HS435" s="240">
        <f t="shared" ca="1" si="1076"/>
        <v>3.6823729979365213E-4</v>
      </c>
      <c r="HT435" s="240">
        <f t="shared" ca="1" si="1077"/>
        <v>-5.1916660359011934E-4</v>
      </c>
      <c r="HU435" s="240">
        <f t="shared" ca="1" si="1078"/>
        <v>-1.1594291031347279E-4</v>
      </c>
      <c r="HV435" s="240">
        <f t="shared" ca="1" si="1079"/>
        <v>5.7551026200306735E-4</v>
      </c>
      <c r="HW435" s="240">
        <f t="shared" ca="1" si="1080"/>
        <v>-1.6373226368191003E-4</v>
      </c>
      <c r="HX435" s="240">
        <f t="shared" ca="1" si="1081"/>
        <v>-4.9594287223227163E-4</v>
      </c>
      <c r="HY435" s="240">
        <f t="shared" ca="1" si="1082"/>
        <v>4.0474084031537989E-4</v>
      </c>
      <c r="HZ435" s="240">
        <f t="shared" ca="1" si="1083"/>
        <v>2.9925486784421949E-4</v>
      </c>
      <c r="IA435" s="240">
        <f t="shared" ca="1" si="1084"/>
        <v>-5.5016684356680706E-4</v>
      </c>
      <c r="IB435" s="240">
        <f t="shared" ca="1" si="1085"/>
        <v>-3.1895590590880812E-5</v>
      </c>
      <c r="IC435" s="240">
        <f t="shared" ca="1" si="1086"/>
        <v>5.6566683624659274E-4</v>
      </c>
      <c r="ID435" s="240">
        <f t="shared" ca="1" si="1087"/>
        <v>-2.4299606868215452E-4</v>
      </c>
      <c r="IE435" s="240">
        <f t="shared" ca="1" si="1088"/>
        <v>-1.2516378939067199E-4</v>
      </c>
      <c r="IF435" s="240">
        <f t="shared" ca="1" si="1089"/>
        <v>4.6050239083854263E-4</v>
      </c>
      <c r="IG435" s="240">
        <f t="shared" ca="1" si="1090"/>
        <v>2.2379447173458147E-4</v>
      </c>
      <c r="IH435" s="240">
        <f t="shared" ca="1" si="1091"/>
        <v>-5.6925763284538817E-4</v>
      </c>
      <c r="II435" s="240">
        <f t="shared" ca="1" si="1092"/>
        <v>5.2842172345566834E-5</v>
      </c>
      <c r="IJ435" s="240">
        <f t="shared" ca="1" si="1093"/>
        <v>5.4357843175937887E-4</v>
      </c>
      <c r="IK435" s="240">
        <f t="shared" ca="1" si="1094"/>
        <v>-3.1699974262644156E-4</v>
      </c>
      <c r="IL435" s="240">
        <f t="shared" ca="1" si="1095"/>
        <v>-3.8952912277405064E-4</v>
      </c>
      <c r="IM435" s="240">
        <f t="shared" ca="1" si="1096"/>
        <v>5.0629545528483428E-4</v>
      </c>
      <c r="IN435" s="240">
        <f t="shared" ca="1" si="1097"/>
        <v>1.4348960115543065E-4</v>
      </c>
      <c r="IO435" s="240">
        <f t="shared" ca="1" si="1098"/>
        <v>-5.7602571349082033E-4</v>
      </c>
      <c r="IP435" s="240">
        <f t="shared" ca="1" si="1099"/>
        <v>1.3643606183037131E-4</v>
      </c>
      <c r="IQ435" s="240">
        <f t="shared" ca="1" si="1100"/>
        <v>5.097231957931495E-4</v>
      </c>
      <c r="IR435" s="240">
        <f t="shared" ca="1" si="1101"/>
        <v>-3.8414132945975994E-4</v>
      </c>
      <c r="IS435" s="240">
        <f t="shared" ca="1" si="1102"/>
        <v>-3.2304573711231736E-4</v>
      </c>
      <c r="IT435" s="240">
        <f t="shared" ca="1" si="1103"/>
        <v>5.411287521008216E-4</v>
      </c>
      <c r="IU435" s="240">
        <f t="shared" ca="1" si="1104"/>
        <v>6.0078614039753102E-5</v>
      </c>
      <c r="IV435" s="240">
        <f t="shared" ca="1" si="1105"/>
        <v>-5.7032457699625664E-4</v>
      </c>
      <c r="IW435" s="240">
        <f t="shared" ca="1" si="1106"/>
        <v>2.1707652260384469E-4</v>
      </c>
      <c r="IX435" s="240">
        <f t="shared" ca="1" si="1107"/>
        <v>4.6483399196614583E-4</v>
      </c>
      <c r="IY435" s="240">
        <f t="shared" ca="1" si="1108"/>
        <v>-4.4296741659003119E-4</v>
      </c>
      <c r="IZ435" s="240">
        <f t="shared" ca="1" si="1109"/>
        <v>-2.4956938681747366E-4</v>
      </c>
      <c r="JA435" s="240">
        <f t="shared" ca="1" si="1110"/>
        <v>5.6424824560454131E-4</v>
      </c>
      <c r="JB435" s="240">
        <f t="shared" ca="1" si="1111"/>
        <v>-2.4632893636702544E-5</v>
      </c>
    </row>
    <row r="436" spans="2:262">
      <c r="B436" s="248">
        <v>75</v>
      </c>
      <c r="C436" s="247">
        <f t="shared" si="1112"/>
        <v>1.4648437500000009E-3</v>
      </c>
      <c r="D436" s="244">
        <f t="shared" ca="1" si="855"/>
        <v>79.311088731988335</v>
      </c>
      <c r="E436" s="243">
        <f ca="1">CC361</f>
        <v>-0.68891126801166958</v>
      </c>
      <c r="F436" s="242">
        <v>75</v>
      </c>
      <c r="G436" s="240">
        <f t="shared" ca="1" si="856"/>
        <v>-1.2778125414478129E-3</v>
      </c>
      <c r="H436" s="240">
        <f t="shared" ca="1" si="857"/>
        <v>7.5025442794323012E-4</v>
      </c>
      <c r="I436" s="240">
        <f t="shared" ca="1" si="858"/>
        <v>8.7760768687883037E-4</v>
      </c>
      <c r="J436" s="240">
        <f t="shared" ca="1" si="859"/>
        <v>-1.21839276024047E-3</v>
      </c>
      <c r="K436" s="240">
        <f t="shared" ca="1" si="860"/>
        <v>-2.2768590133645359E-4</v>
      </c>
      <c r="L436" s="240">
        <f t="shared" ca="1" si="861"/>
        <v>1.3398462294076765E-3</v>
      </c>
      <c r="M436" s="240">
        <f t="shared" ca="1" si="862"/>
        <v>-4.8702226353887945E-4</v>
      </c>
      <c r="N436" s="240">
        <f t="shared" ca="1" si="863"/>
        <v>-1.080056127687434E-3</v>
      </c>
      <c r="O436" s="240">
        <f t="shared" ca="1" si="864"/>
        <v>1.0631517596252336E-3</v>
      </c>
      <c r="P436" s="240">
        <f t="shared" ca="1" si="865"/>
        <v>5.1294385283956207E-4</v>
      </c>
      <c r="Q436" s="240">
        <f t="shared" ca="1" si="866"/>
        <v>-1.336769098466508E-3</v>
      </c>
      <c r="R436" s="240">
        <f t="shared" ca="1" si="867"/>
        <v>2.0012289187891036E-4</v>
      </c>
      <c r="S436" s="240">
        <f t="shared" ca="1" si="868"/>
        <v>1.2300184418127572E-3</v>
      </c>
      <c r="T436" s="240">
        <f t="shared" ca="1" si="869"/>
        <v>-8.5624611260062724E-4</v>
      </c>
      <c r="U436" s="241">
        <f t="shared" ca="1" si="870"/>
        <v>-7.7327491827500888E-4</v>
      </c>
      <c r="V436" s="240">
        <f t="shared" ca="1" si="871"/>
        <v>1.2687306840792347E-3</v>
      </c>
      <c r="W436" s="240">
        <f t="shared" ca="1" si="872"/>
        <v>9.6501599787431178E-5</v>
      </c>
      <c r="X436" s="240">
        <f t="shared" ca="1" si="873"/>
        <v>-1.3202070996393247E-3</v>
      </c>
      <c r="Y436" s="240">
        <f t="shared" ca="1" si="874"/>
        <v>6.0773055217804896E-4</v>
      </c>
      <c r="Z436" s="240">
        <f t="shared" ca="1" si="875"/>
        <v>9.9602811689302449E-4</v>
      </c>
      <c r="AA436" s="240">
        <f t="shared" ca="1" si="876"/>
        <v>-1.1390373633361902E-3</v>
      </c>
      <c r="AB436" s="240">
        <f t="shared" ca="1" si="877"/>
        <v>-3.8843652480836395E-4</v>
      </c>
      <c r="AC436" s="240">
        <f t="shared" ca="1" si="878"/>
        <v>1.3462393166073974E-3</v>
      </c>
      <c r="AD436" s="240">
        <f t="shared" ca="1" si="879"/>
        <v>-3.2968187589860383E-4</v>
      </c>
      <c r="AE436" s="240">
        <f t="shared" ca="1" si="880"/>
        <v>-1.1703785921865686E-3</v>
      </c>
      <c r="AF436" s="240">
        <f t="shared" ca="1" si="881"/>
        <v>9.5399167912194613E-4</v>
      </c>
      <c r="AG436" s="240">
        <f t="shared" ca="1" si="882"/>
        <v>6.614950894931283E-4</v>
      </c>
      <c r="AH436" s="240">
        <f t="shared" ca="1" si="883"/>
        <v>-1.3068500378715755E-3</v>
      </c>
      <c r="AI436" s="240">
        <f t="shared" ca="1" si="884"/>
        <v>3.5612064920682359E-5</v>
      </c>
      <c r="AJ436" s="240">
        <f t="shared" ca="1" si="885"/>
        <v>1.2878536538028374E-3</v>
      </c>
      <c r="AK436" s="240">
        <f t="shared" ca="1" si="886"/>
        <v>-7.2258606338043295E-4</v>
      </c>
      <c r="AL436" s="240">
        <f t="shared" ca="1" si="887"/>
        <v>-9.0240781084858135E-4</v>
      </c>
      <c r="AM436" s="240">
        <f t="shared" ca="1" si="888"/>
        <v>1.2039534145770591E-3</v>
      </c>
      <c r="AN436" s="240">
        <f t="shared" ca="1" si="889"/>
        <v>2.6018834070224355E-4</v>
      </c>
      <c r="AO436" s="240">
        <f t="shared" ca="1" si="890"/>
        <v>-1.3427445142000882E-3</v>
      </c>
      <c r="AP436" s="240">
        <f t="shared" ca="1" si="891"/>
        <v>4.5606584323095714E-4</v>
      </c>
      <c r="AQ436" s="240">
        <f t="shared" ca="1" si="892"/>
        <v>1.0994673569236048E-3</v>
      </c>
      <c r="AR436" s="240">
        <f t="shared" ca="1" si="893"/>
        <v>-1.0425497842684113E-3</v>
      </c>
      <c r="AS436" s="240">
        <f t="shared" ca="1" si="894"/>
        <v>-5.4334470138942134E-4</v>
      </c>
      <c r="AT436" s="240">
        <f t="shared" ca="1" si="895"/>
        <v>1.3323837114023135E-3</v>
      </c>
      <c r="AU436" s="240">
        <f t="shared" ca="1" si="896"/>
        <v>-1.6738276597606531E-4</v>
      </c>
      <c r="AV436" s="240">
        <f t="shared" ca="1" si="897"/>
        <v>-1.2430974732678039E-3</v>
      </c>
      <c r="AW436" s="240">
        <f t="shared" ca="1" si="898"/>
        <v>8.3048267578674081E-4</v>
      </c>
      <c r="AX436" s="240">
        <f t="shared" ca="1" si="899"/>
        <v>8.0009682427938534E-4</v>
      </c>
      <c r="AY436" s="240">
        <f t="shared" ca="1" si="900"/>
        <v>-1.2572747362876674E-3</v>
      </c>
      <c r="AZ436" s="240">
        <f t="shared" ca="1" si="901"/>
        <v>-1.2943440064176412E-4</v>
      </c>
      <c r="BA436" s="240">
        <f t="shared" ca="1" si="902"/>
        <v>1.3263183481022143E-3</v>
      </c>
      <c r="BB436" s="240">
        <f t="shared" ca="1" si="903"/>
        <v>-5.7805764718202844E-4</v>
      </c>
      <c r="BC436" s="240">
        <f t="shared" ca="1" si="904"/>
        <v>-1.0179676499834788E-3</v>
      </c>
      <c r="BD436" s="240">
        <f t="shared" ca="1" si="905"/>
        <v>1.1210675650767E-3</v>
      </c>
      <c r="BE436" s="240">
        <f t="shared" ca="1" si="906"/>
        <v>4.1996160678892444E-4</v>
      </c>
      <c r="BF436" s="240">
        <f t="shared" ca="1" si="907"/>
        <v>-1.3450858014372226E-3</v>
      </c>
      <c r="BG436" s="240">
        <f t="shared" ca="1" si="908"/>
        <v>2.9754147949439028E-4</v>
      </c>
      <c r="BH436" s="240">
        <f t="shared" ca="1" si="909"/>
        <v>1.1863695845190062E-3</v>
      </c>
      <c r="BI436" s="240">
        <f t="shared" ca="1" si="910"/>
        <v>-9.3038128603721896E-4</v>
      </c>
      <c r="BJ436" s="240">
        <f t="shared" ca="1" si="911"/>
        <v>-6.9008046791494923E-4</v>
      </c>
      <c r="BK436" s="240">
        <f t="shared" ca="1" si="912"/>
        <v>1.2984878149915403E-3</v>
      </c>
      <c r="BL436" s="240">
        <f t="shared" ca="1" si="913"/>
        <v>-2.5660634529551727E-6</v>
      </c>
      <c r="BM436" s="240">
        <f t="shared" ca="1" si="914"/>
        <v>-1.297119011272759E-3</v>
      </c>
      <c r="BN436" s="240">
        <f t="shared" ca="1" si="915"/>
        <v>6.9448243999228421E-4</v>
      </c>
      <c r="BO436" s="240">
        <f t="shared" ca="1" si="916"/>
        <v>9.266643580962767E-4</v>
      </c>
      <c r="BP436" s="240">
        <f t="shared" ca="1" si="917"/>
        <v>-1.1887888523954202E-3</v>
      </c>
      <c r="BQ436" s="240">
        <f t="shared" ca="1" si="918"/>
        <v>-2.9253405234066549E-4</v>
      </c>
      <c r="BR436" s="240">
        <f t="shared" ca="1" si="919"/>
        <v>1.3448339799055965E-3</v>
      </c>
      <c r="BS436" s="240">
        <f t="shared" ca="1" si="920"/>
        <v>-4.2483470591244793E-4</v>
      </c>
      <c r="BT436" s="240">
        <f t="shared" ca="1" si="921"/>
        <v>-1.1182163081356973E-3</v>
      </c>
      <c r="BU436" s="240">
        <f t="shared" ca="1" si="922"/>
        <v>1.0213198159049993E-3</v>
      </c>
      <c r="BV436" s="240">
        <f t="shared" ca="1" si="923"/>
        <v>5.7341825940813475E-4</v>
      </c>
      <c r="BW436" s="240">
        <f t="shared" ca="1" si="924"/>
        <v>-1.3271957462114062E-3</v>
      </c>
      <c r="BX436" s="240">
        <f t="shared" ca="1" si="925"/>
        <v>1.3454181495385051E-4</v>
      </c>
      <c r="BY436" s="240">
        <f t="shared" ca="1" si="926"/>
        <v>1.2554277092873627E-3</v>
      </c>
      <c r="BZ436" s="240">
        <f t="shared" ca="1" si="927"/>
        <v>-8.0421898726272696E-4</v>
      </c>
      <c r="CA436" s="240">
        <f t="shared" ca="1" si="928"/>
        <v>-8.2643678187435514E-4</v>
      </c>
      <c r="CB436" s="240">
        <f t="shared" ca="1" si="929"/>
        <v>1.2450614532074908E-3</v>
      </c>
      <c r="CC436" s="240">
        <f t="shared" ca="1" si="930"/>
        <v>1.622892350529859E-4</v>
      </c>
      <c r="CD436" s="240">
        <f t="shared" ca="1" si="931"/>
        <v>-1.3316306719864471E-3</v>
      </c>
      <c r="CE436" s="240">
        <f t="shared" ca="1" si="932"/>
        <v>5.4803654187431312E-4</v>
      </c>
      <c r="CF436" s="240">
        <f t="shared" ca="1" si="933"/>
        <v>1.0392939974258266E-3</v>
      </c>
      <c r="CG436" s="240">
        <f t="shared" ca="1" si="934"/>
        <v>-1.102422477635413E-3</v>
      </c>
      <c r="CH436" s="240">
        <f t="shared" ca="1" si="935"/>
        <v>-4.5123371960093108E-4</v>
      </c>
      <c r="CI436" s="240">
        <f t="shared" ca="1" si="936"/>
        <v>1.3431220568762593E-3</v>
      </c>
      <c r="CJ436" s="240">
        <f t="shared" ca="1" si="937"/>
        <v>-2.6522185522870302E-4</v>
      </c>
      <c r="CK436" s="240">
        <f t="shared" ca="1" si="938"/>
        <v>-1.2016459521749408E-3</v>
      </c>
      <c r="CL436" s="240">
        <f t="shared" ca="1" si="939"/>
        <v>9.0621046605497994E-4</v>
      </c>
      <c r="CM436" s="240">
        <f t="shared" ca="1" si="940"/>
        <v>7.1825016766668493E-4</v>
      </c>
      <c r="CN436" s="240">
        <f t="shared" ca="1" si="941"/>
        <v>-1.2893434316053433E-3</v>
      </c>
      <c r="CO436" s="240">
        <f t="shared" ca="1" si="942"/>
        <v>-3.0481483715444769E-5</v>
      </c>
      <c r="CP436" s="240">
        <f t="shared" ca="1" si="943"/>
        <v>1.3056030327526979E-3</v>
      </c>
      <c r="CQ436" s="240">
        <f t="shared" ca="1" si="944"/>
        <v>-6.6596048635066346E-4</v>
      </c>
      <c r="CR436" s="240">
        <f t="shared" ca="1" si="945"/>
        <v>-9.5036271738486707E-4</v>
      </c>
      <c r="CS436" s="240">
        <f t="shared" ca="1" si="946"/>
        <v>1.1729082082607904E-3</v>
      </c>
      <c r="CT436" s="240">
        <f t="shared" ca="1" si="947"/>
        <v>3.2470355240452872E-4</v>
      </c>
      <c r="CU436" s="240">
        <f t="shared" ca="1" si="948"/>
        <v>-1.346113367908191E-3</v>
      </c>
      <c r="CV436" s="240">
        <f t="shared" ca="1" si="949"/>
        <v>3.9334766405272616E-4</v>
      </c>
      <c r="CW436" s="240">
        <f t="shared" ca="1" si="950"/>
        <v>1.1362916876565799E-3</v>
      </c>
      <c r="CX436" s="240">
        <f t="shared" ca="1" si="951"/>
        <v>-9.9947464267409361E-4</v>
      </c>
      <c r="CY436" s="240">
        <f t="shared" ca="1" si="952"/>
        <v>-6.0314641170887049E-4</v>
      </c>
      <c r="CZ436" s="240">
        <f t="shared" ca="1" si="953"/>
        <v>1.3212083279300227E-3</v>
      </c>
      <c r="DA436" s="240">
        <f t="shared" ca="1" si="954"/>
        <v>-1.0161982097314995E-4</v>
      </c>
      <c r="DB436" s="240">
        <f t="shared" ca="1" si="955"/>
        <v>-1.2670017225983124E-3</v>
      </c>
      <c r="DC436" s="240">
        <f t="shared" ca="1" si="956"/>
        <v>7.7747086729242445E-4</v>
      </c>
      <c r="DD436" s="240">
        <f t="shared" ca="1" si="957"/>
        <v>8.522789248543855E-4</v>
      </c>
      <c r="DE436" s="240">
        <f t="shared" ca="1" si="958"/>
        <v>-1.2320981916637485E-3</v>
      </c>
      <c r="DF436" s="240">
        <f t="shared" ca="1" si="959"/>
        <v>-1.9504631249741609E-4</v>
      </c>
      <c r="DG436" s="240">
        <f t="shared" ca="1" si="960"/>
        <v>1.3361408713467499E-3</v>
      </c>
      <c r="DH436" s="240">
        <f t="shared" ca="1" si="961"/>
        <v>-5.1768531984617877E-4</v>
      </c>
      <c r="DI436" s="240">
        <f t="shared" ca="1" si="962"/>
        <v>-1.059994313025843E-3</v>
      </c>
      <c r="DJ436" s="240">
        <f t="shared" ca="1" si="963"/>
        <v>1.0831133321158404E-3</v>
      </c>
      <c r="DK436" s="240">
        <f t="shared" ca="1" si="964"/>
        <v>4.8223402609296579E-4</v>
      </c>
      <c r="DL436" s="240">
        <f t="shared" ca="1" si="965"/>
        <v>-1.3403492658108026E-3</v>
      </c>
      <c r="DM436" s="240">
        <f t="shared" ca="1" si="966"/>
        <v>2.3274247123472862E-4</v>
      </c>
      <c r="DN436" s="240">
        <f t="shared" ca="1" si="967"/>
        <v>1.2161984932417215E-3</v>
      </c>
      <c r="DO436" s="240">
        <f t="shared" ca="1" si="968"/>
        <v>-8.8149377877338141E-4</v>
      </c>
      <c r="DP436" s="240">
        <f t="shared" ca="1" si="969"/>
        <v>-7.4598722037450525E-4</v>
      </c>
      <c r="DQ436" s="240">
        <f t="shared" ca="1" si="970"/>
        <v>1.2794223959476034E-3</v>
      </c>
      <c r="DR436" s="240">
        <f t="shared" ca="1" si="971"/>
        <v>6.3510669977830613E-5</v>
      </c>
      <c r="DS436" s="240">
        <f t="shared" ca="1" si="972"/>
        <v>-1.3133006077853434E-3</v>
      </c>
      <c r="DT436" s="240">
        <f t="shared" ca="1" si="973"/>
        <v>6.3703738301393135E-4</v>
      </c>
      <c r="DU436" s="240">
        <f t="shared" ca="1" si="974"/>
        <v>9.7348861370885555E-4</v>
      </c>
      <c r="DV436" s="240">
        <f t="shared" ca="1" si="975"/>
        <v>-1.1563210480793381E-3</v>
      </c>
      <c r="DW436" s="240">
        <f t="shared" ca="1" si="976"/>
        <v>-3.5667746318985264E-4</v>
      </c>
      <c r="DX436" s="240">
        <f t="shared" ca="1" si="977"/>
        <v>1.3465819075523786E-3</v>
      </c>
      <c r="DY436" s="240">
        <f t="shared" ca="1" si="978"/>
        <v>-3.6162368426837736E-4</v>
      </c>
      <c r="DZ436" s="240">
        <f t="shared" ca="1" si="979"/>
        <v>-1.1536826075534902E-3</v>
      </c>
      <c r="EA436" s="240">
        <f t="shared" ca="1" si="980"/>
        <v>9.7702742329120493E-4</v>
      </c>
      <c r="EB436" s="240">
        <f t="shared" ca="1" si="981"/>
        <v>6.3251125116428977E-4</v>
      </c>
      <c r="EC436" s="240">
        <f t="shared" ca="1" si="982"/>
        <v>-1.314425063155059E-3</v>
      </c>
      <c r="ED436" s="240">
        <f t="shared" ca="1" si="983"/>
        <v>6.863661501210507E-5</v>
      </c>
      <c r="EE436" s="240">
        <f t="shared" ca="1" si="984"/>
        <v>1.2778125414478147E-3</v>
      </c>
      <c r="EF436" s="240">
        <f t="shared" ca="1" si="985"/>
        <v>-7.5025442794320388E-4</v>
      </c>
      <c r="EG436" s="240">
        <f t="shared" ca="1" si="986"/>
        <v>-8.7760768687884533E-4</v>
      </c>
      <c r="EH436" s="240">
        <f t="shared" ca="1" si="987"/>
        <v>1.2183927602404667E-3</v>
      </c>
      <c r="EI436" s="240">
        <f t="shared" ca="1" si="988"/>
        <v>2.2768590133648699E-4</v>
      </c>
      <c r="EJ436" s="240">
        <f t="shared" ca="1" si="989"/>
        <v>-1.3398462294076784E-3</v>
      </c>
      <c r="EK436" s="240">
        <f t="shared" ca="1" si="990"/>
        <v>4.8702226353887013E-4</v>
      </c>
      <c r="EL436" s="240">
        <f t="shared" ca="1" si="991"/>
        <v>1.0800561276874329E-3</v>
      </c>
      <c r="EM436" s="240">
        <f t="shared" ca="1" si="992"/>
        <v>-1.0631517596252174E-3</v>
      </c>
      <c r="EN436" s="240">
        <f t="shared" ca="1" si="993"/>
        <v>-5.1294385283957367E-4</v>
      </c>
      <c r="EO436" s="240">
        <f t="shared" ca="1" si="994"/>
        <v>1.3367690984665084E-3</v>
      </c>
      <c r="EP436" s="240">
        <f t="shared" ca="1" si="995"/>
        <v>-2.001228918788839E-4</v>
      </c>
      <c r="EQ436" s="240">
        <f t="shared" ca="1" si="996"/>
        <v>-1.2300184418127641E-3</v>
      </c>
      <c r="ER436" s="240">
        <f t="shared" ca="1" si="997"/>
        <v>8.5624611260062518E-4</v>
      </c>
      <c r="ES436" s="240">
        <f t="shared" ca="1" si="998"/>
        <v>7.7327491827499956E-4</v>
      </c>
      <c r="ET436" s="240">
        <f t="shared" ca="1" si="999"/>
        <v>-1.2687306840792419E-3</v>
      </c>
      <c r="EU436" s="240">
        <f t="shared" ca="1" si="1000"/>
        <v>-9.6501599787476917E-5</v>
      </c>
      <c r="EV436" s="240">
        <f t="shared" ca="1" si="1001"/>
        <v>1.3202070996393318E-3</v>
      </c>
      <c r="EW436" s="240">
        <f t="shared" ca="1" si="1002"/>
        <v>-6.0773055217803367E-4</v>
      </c>
      <c r="EX436" s="240">
        <f t="shared" ca="1" si="1003"/>
        <v>-9.9602811689302969E-4</v>
      </c>
      <c r="EY436" s="240">
        <f t="shared" ca="1" si="1004"/>
        <v>1.1390373633361913E-3</v>
      </c>
      <c r="EZ436" s="240">
        <f t="shared" ca="1" si="1005"/>
        <v>3.8843652480834373E-4</v>
      </c>
      <c r="FA436" s="240">
        <f t="shared" ca="1" si="1006"/>
        <v>-1.3462393166073965E-3</v>
      </c>
      <c r="FB436" s="240">
        <f t="shared" ca="1" si="1007"/>
        <v>3.2968187589856864E-4</v>
      </c>
      <c r="FC436" s="240">
        <f t="shared" ca="1" si="1008"/>
        <v>1.1703785921865818E-3</v>
      </c>
      <c r="FD436" s="240">
        <f t="shared" ca="1" si="1009"/>
        <v>-9.539916791219341E-4</v>
      </c>
      <c r="FE436" s="240">
        <f t="shared" ca="1" si="1010"/>
        <v>-6.6149508949312668E-4</v>
      </c>
      <c r="FF436" s="240">
        <f t="shared" ca="1" si="1011"/>
        <v>1.3068500378715781E-3</v>
      </c>
      <c r="FG436" s="240">
        <f t="shared" ca="1" si="1012"/>
        <v>-3.561206492062695E-5</v>
      </c>
      <c r="FH436" s="240">
        <f t="shared" ca="1" si="1013"/>
        <v>-1.2878536538028481E-3</v>
      </c>
      <c r="FI436" s="240">
        <f t="shared" ca="1" si="1014"/>
        <v>7.225860633804104E-4</v>
      </c>
      <c r="FJ436" s="240">
        <f t="shared" ca="1" si="1015"/>
        <v>9.0240781084859414E-4</v>
      </c>
      <c r="FK436" s="240">
        <f t="shared" ca="1" si="1016"/>
        <v>-1.2039534145770559E-3</v>
      </c>
      <c r="FL436" s="240">
        <f t="shared" ca="1" si="1017"/>
        <v>-2.6018834070224155E-4</v>
      </c>
      <c r="FM436" s="240">
        <f t="shared" ca="1" si="1018"/>
        <v>1.3427445142000865E-3</v>
      </c>
      <c r="FN436" s="240">
        <f t="shared" ca="1" si="1019"/>
        <v>-4.5606584323090499E-4</v>
      </c>
      <c r="FO436" s="240">
        <f t="shared" ca="1" si="1020"/>
        <v>-1.0994673569236259E-3</v>
      </c>
      <c r="FP436" s="240">
        <f t="shared" ca="1" si="1021"/>
        <v>1.0425497842684005E-3</v>
      </c>
      <c r="FQ436" s="240">
        <f t="shared" ca="1" si="1022"/>
        <v>5.4334470138943695E-4</v>
      </c>
      <c r="FR436" s="240">
        <f t="shared" ca="1" si="1023"/>
        <v>-1.3323837114023137E-3</v>
      </c>
      <c r="FS436" s="240">
        <f t="shared" ca="1" si="1024"/>
        <v>1.6738276597608626E-4</v>
      </c>
      <c r="FT436" s="240">
        <f t="shared" ca="1" si="1025"/>
        <v>1.2430974732678252E-3</v>
      </c>
      <c r="FU436" s="240">
        <f t="shared" ca="1" si="1026"/>
        <v>-8.3048267578671241E-4</v>
      </c>
      <c r="FV436" s="240">
        <f t="shared" ca="1" si="1027"/>
        <v>-8.0009682427939922E-4</v>
      </c>
      <c r="FW436" s="240">
        <f t="shared" ca="1" si="1028"/>
        <v>1.2572747362876613E-3</v>
      </c>
      <c r="FX436" s="240">
        <f t="shared" ca="1" si="1029"/>
        <v>1.2943440064176216E-4</v>
      </c>
      <c r="FY436" s="240">
        <f t="shared" ca="1" si="1030"/>
        <v>-1.3263183481022139E-3</v>
      </c>
      <c r="FZ436" s="240">
        <f t="shared" ca="1" si="1031"/>
        <v>5.7805764718197846E-4</v>
      </c>
      <c r="GA436" s="240">
        <f t="shared" ca="1" si="1032"/>
        <v>1.0179676499835026E-3</v>
      </c>
      <c r="GB436" s="240">
        <f t="shared" ca="1" si="1033"/>
        <v>-1.1210675650766798E-3</v>
      </c>
      <c r="GC436" s="240">
        <f t="shared" ca="1" si="1034"/>
        <v>-4.1996160678894076E-4</v>
      </c>
      <c r="GD436" s="240">
        <f t="shared" ca="1" si="1035"/>
        <v>1.3450858014372217E-3</v>
      </c>
      <c r="GE436" s="240">
        <f t="shared" ca="1" si="1036"/>
        <v>-2.9754147949439218E-4</v>
      </c>
      <c r="GF436" s="240">
        <f t="shared" ca="1" si="1037"/>
        <v>-1.1863695845189964E-3</v>
      </c>
      <c r="GG436" s="240">
        <f t="shared" ca="1" si="1038"/>
        <v>9.3038128603717884E-4</v>
      </c>
      <c r="GH436" s="240">
        <f t="shared" ca="1" si="1039"/>
        <v>6.9008046791498034E-4</v>
      </c>
      <c r="GI436" s="240">
        <f t="shared" ca="1" si="1040"/>
        <v>-1.2984878149915359E-3</v>
      </c>
      <c r="GJ436" s="240">
        <f t="shared" ca="1" si="1041"/>
        <v>2.5660634529380152E-6</v>
      </c>
      <c r="GK436" s="240">
        <f t="shared" ca="1" si="1042"/>
        <v>1.2971190112727583E-3</v>
      </c>
      <c r="GL436" s="240">
        <f t="shared" ca="1" si="1043"/>
        <v>-6.9448243999230231E-4</v>
      </c>
      <c r="GM436" s="240">
        <f t="shared" ca="1" si="1044"/>
        <v>-9.2666435809631703E-4</v>
      </c>
      <c r="GN436" s="240">
        <f t="shared" ca="1" si="1045"/>
        <v>1.1887888523954033E-3</v>
      </c>
      <c r="GO436" s="240">
        <f t="shared" ca="1" si="1046"/>
        <v>2.9253405234070095E-4</v>
      </c>
      <c r="GP436" s="240">
        <f t="shared" ca="1" si="1047"/>
        <v>-1.3448339799055973E-3</v>
      </c>
      <c r="GQ436" s="240">
        <f t="shared" ca="1" si="1048"/>
        <v>4.2483470591244977E-4</v>
      </c>
      <c r="GR436" s="240">
        <f t="shared" ca="1" si="1049"/>
        <v>1.1182163081356962E-3</v>
      </c>
      <c r="GS436" s="240">
        <f t="shared" ca="1" si="1050"/>
        <v>-1.021319815905013E-3</v>
      </c>
      <c r="GT436" s="240">
        <f t="shared" ca="1" si="1051"/>
        <v>-5.7341825940818495E-4</v>
      </c>
      <c r="GU436" s="240">
        <f t="shared" ca="1" si="1052"/>
        <v>1.3271957462114002E-3</v>
      </c>
      <c r="GV436" s="240">
        <f t="shared" ca="1" si="1053"/>
        <v>-1.3454181495383343E-4</v>
      </c>
      <c r="GW436" s="240">
        <f t="shared" ca="1" si="1054"/>
        <v>-1.255427709287369E-3</v>
      </c>
      <c r="GX436" s="240">
        <f t="shared" ca="1" si="1055"/>
        <v>8.0421898726271319E-4</v>
      </c>
      <c r="GY436" s="240">
        <f t="shared" ca="1" si="1056"/>
        <v>8.2643678187433855E-4</v>
      </c>
      <c r="GZ436" s="240">
        <f t="shared" ca="1" si="1057"/>
        <v>-1.2450614532074698E-3</v>
      </c>
      <c r="HA436" s="240">
        <f t="shared" ca="1" si="1058"/>
        <v>-1.6228923505304092E-4</v>
      </c>
      <c r="HB436" s="240">
        <f t="shared" ca="1" si="1059"/>
        <v>1.3316306719864497E-3</v>
      </c>
      <c r="HC436" s="240">
        <f t="shared" ca="1" si="1060"/>
        <v>-5.480365418742975E-4</v>
      </c>
      <c r="HD436" s="240">
        <f t="shared" ca="1" si="1061"/>
        <v>-1.0392939974258374E-3</v>
      </c>
      <c r="HE436" s="240">
        <f t="shared" ca="1" si="1062"/>
        <v>1.1024224776354252E-3</v>
      </c>
      <c r="HF436" s="240">
        <f t="shared" ca="1" si="1063"/>
        <v>4.5123371960091124E-4</v>
      </c>
      <c r="HG436" s="240">
        <f t="shared" ca="1" si="1064"/>
        <v>-1.3431220568762554E-3</v>
      </c>
      <c r="HH436" s="240">
        <f t="shared" ca="1" si="1065"/>
        <v>2.6522185522868621E-4</v>
      </c>
      <c r="HI436" s="240">
        <f t="shared" ca="1" si="1066"/>
        <v>1.2016459521749486E-3</v>
      </c>
      <c r="HJ436" s="240">
        <f t="shared" ca="1" si="1067"/>
        <v>-9.0621046605496736E-4</v>
      </c>
      <c r="HK436" s="240">
        <f t="shared" ca="1" si="1068"/>
        <v>-7.1825016766666704E-4</v>
      </c>
      <c r="HL436" s="240">
        <f t="shared" ca="1" si="1069"/>
        <v>1.2893434316053494E-3</v>
      </c>
      <c r="HM436" s="240">
        <f t="shared" ca="1" si="1070"/>
        <v>3.0481483715500172E-5</v>
      </c>
      <c r="HN436" s="240">
        <f t="shared" ca="1" si="1071"/>
        <v>-1.305603032752702E-3</v>
      </c>
      <c r="HO436" s="240">
        <f t="shared" ca="1" si="1072"/>
        <v>6.659604863506485E-4</v>
      </c>
      <c r="HP436" s="240">
        <f t="shared" ca="1" si="1073"/>
        <v>9.5036271738487921E-4</v>
      </c>
      <c r="HQ436" s="240">
        <f t="shared" ca="1" si="1074"/>
        <v>-1.1729082082607817E-3</v>
      </c>
      <c r="HR436" s="240">
        <f t="shared" ca="1" si="1075"/>
        <v>-3.2470355240450828E-4</v>
      </c>
      <c r="HS436" s="240">
        <f t="shared" ca="1" si="1076"/>
        <v>1.3461133679081925E-3</v>
      </c>
      <c r="HT436" s="240">
        <f t="shared" ca="1" si="1077"/>
        <v>-3.9334766405267315E-4</v>
      </c>
      <c r="HU436" s="240">
        <f t="shared" ca="1" si="1078"/>
        <v>-1.1362916876565892E-3</v>
      </c>
      <c r="HV436" s="240">
        <f t="shared" ca="1" si="1079"/>
        <v>9.9947464267408212E-4</v>
      </c>
      <c r="HW436" s="240">
        <f t="shared" ca="1" si="1080"/>
        <v>6.0314641170888588E-4</v>
      </c>
      <c r="HX436" s="240">
        <f t="shared" ca="1" si="1081"/>
        <v>-1.3212083279300268E-3</v>
      </c>
      <c r="HY436" s="240">
        <f t="shared" ca="1" si="1082"/>
        <v>1.0161982097317103E-4</v>
      </c>
      <c r="HZ436" s="240">
        <f t="shared" ca="1" si="1083"/>
        <v>1.267001722598331E-3</v>
      </c>
      <c r="IA436" s="240">
        <f t="shared" ca="1" si="1084"/>
        <v>-7.7747086729241036E-4</v>
      </c>
      <c r="IB436" s="240">
        <f t="shared" ca="1" si="1085"/>
        <v>-8.5227892485439873E-4</v>
      </c>
      <c r="IC436" s="240">
        <f t="shared" ca="1" si="1086"/>
        <v>1.2320981916637416E-3</v>
      </c>
      <c r="ID436" s="240">
        <f t="shared" ca="1" si="1087"/>
        <v>1.9504631249743314E-4</v>
      </c>
      <c r="IE436" s="240">
        <f t="shared" ca="1" si="1088"/>
        <v>-1.1650733284865088E-3</v>
      </c>
      <c r="IF436" s="240">
        <f t="shared" ca="1" si="1089"/>
        <v>5.176853198461276E-4</v>
      </c>
      <c r="IG436" s="240">
        <f t="shared" ca="1" si="1090"/>
        <v>1.0599943130258772E-3</v>
      </c>
      <c r="IH436" s="240">
        <f t="shared" ca="1" si="1091"/>
        <v>-1.0831133321158302E-3</v>
      </c>
      <c r="II436" s="240">
        <f t="shared" ca="1" si="1092"/>
        <v>-4.8223402609298178E-4</v>
      </c>
      <c r="IJ436" s="240">
        <f t="shared" ca="1" si="1093"/>
        <v>1.3403492658108009E-3</v>
      </c>
      <c r="IK436" s="240">
        <f t="shared" ca="1" si="1094"/>
        <v>-2.3274247123474938E-4</v>
      </c>
      <c r="IL436" s="240">
        <f t="shared" ca="1" si="1095"/>
        <v>-1.2161984932417451E-3</v>
      </c>
      <c r="IM436" s="240">
        <f t="shared" ca="1" si="1096"/>
        <v>8.8149377877333956E-4</v>
      </c>
      <c r="IN436" s="240">
        <f t="shared" ca="1" si="1097"/>
        <v>7.4598722037451956E-4</v>
      </c>
      <c r="IO436" s="240">
        <f t="shared" ca="1" si="1098"/>
        <v>-1.2794223959475977E-3</v>
      </c>
      <c r="IP436" s="240">
        <f t="shared" ca="1" si="1099"/>
        <v>-6.3510669977847757E-5</v>
      </c>
      <c r="IQ436" s="240">
        <f t="shared" ca="1" si="1100"/>
        <v>1.3133006077853389E-3</v>
      </c>
      <c r="IR436" s="240">
        <f t="shared" ca="1" si="1101"/>
        <v>-6.3703738301395E-4</v>
      </c>
      <c r="IS436" s="240">
        <f t="shared" ca="1" si="1102"/>
        <v>-9.7348861370889382E-4</v>
      </c>
      <c r="IT436" s="240">
        <f t="shared" ca="1" si="1103"/>
        <v>1.1563210480793294E-3</v>
      </c>
      <c r="IU436" s="240">
        <f t="shared" ca="1" si="1104"/>
        <v>3.5667746318986918E-4</v>
      </c>
      <c r="IV436" s="240">
        <f t="shared" ca="1" si="1105"/>
        <v>-1.3465819075523786E-3</v>
      </c>
      <c r="IW436" s="240">
        <f t="shared" ca="1" si="1106"/>
        <v>3.6162368426836082E-4</v>
      </c>
      <c r="IX436" s="240">
        <f t="shared" ca="1" si="1107"/>
        <v>1.1536826075534796E-3</v>
      </c>
      <c r="IY436" s="240">
        <f t="shared" ca="1" si="1108"/>
        <v>-9.7702742329116676E-4</v>
      </c>
      <c r="IZ436" s="240">
        <f t="shared" ca="1" si="1109"/>
        <v>-6.3251125116433867E-4</v>
      </c>
      <c r="JA436" s="240">
        <f t="shared" ca="1" si="1110"/>
        <v>1.3144250631550551E-3</v>
      </c>
      <c r="JB436" s="240">
        <f t="shared" ca="1" si="1111"/>
        <v>-6.8636615012087926E-5</v>
      </c>
    </row>
    <row r="437" spans="2:262">
      <c r="B437" s="248">
        <v>76</v>
      </c>
      <c r="C437" s="247">
        <f t="shared" si="1112"/>
        <v>1.4843750000000009E-3</v>
      </c>
      <c r="D437" s="244">
        <f t="shared" ca="1" si="855"/>
        <v>79.327895140270968</v>
      </c>
      <c r="E437" s="243">
        <f ca="1">CD361</f>
        <v>-0.67210485972903211</v>
      </c>
      <c r="F437" s="242">
        <v>76</v>
      </c>
      <c r="G437" s="240">
        <f t="shared" ca="1" si="856"/>
        <v>-5.7284259015590489E-4</v>
      </c>
      <c r="H437" s="240">
        <f t="shared" ca="1" si="857"/>
        <v>3.575935147381492E-4</v>
      </c>
      <c r="I437" s="240">
        <f t="shared" ca="1" si="858"/>
        <v>3.6523475412780006E-4</v>
      </c>
      <c r="J437" s="240">
        <f t="shared" ca="1" si="859"/>
        <v>-5.6963762018635172E-4</v>
      </c>
      <c r="K437" s="240">
        <f t="shared" ca="1" si="860"/>
        <v>-3.4520608672209411E-5</v>
      </c>
      <c r="L437" s="240">
        <f t="shared" ca="1" si="861"/>
        <v>5.8967922768043187E-4</v>
      </c>
      <c r="M437" s="240">
        <f t="shared" ca="1" si="862"/>
        <v>-3.0782907990953897E-4</v>
      </c>
      <c r="N437" s="240">
        <f t="shared" ca="1" si="863"/>
        <v>-4.1096309745827444E-4</v>
      </c>
      <c r="O437" s="240">
        <f t="shared" ca="1" si="864"/>
        <v>5.4642166012787831E-4</v>
      </c>
      <c r="P437" s="240">
        <f t="shared" ca="1" si="865"/>
        <v>9.372742694813637E-5</v>
      </c>
      <c r="Q437" s="240">
        <f t="shared" ca="1" si="866"/>
        <v>-6.008369318909406E-4</v>
      </c>
      <c r="R437" s="240">
        <f t="shared" ca="1" si="867"/>
        <v>2.5510008276490845E-4</v>
      </c>
      <c r="S437" s="240">
        <f t="shared" ca="1" si="868"/>
        <v>4.5273364150494409E-4</v>
      </c>
      <c r="T437" s="240">
        <f t="shared" ca="1" si="869"/>
        <v>-5.1794336077790829E-4</v>
      </c>
      <c r="U437" s="241">
        <f t="shared" ca="1" si="870"/>
        <v>-1.5203159886593146E-4</v>
      </c>
      <c r="V437" s="240">
        <f t="shared" ca="1" si="871"/>
        <v>6.0620824799646213E-4</v>
      </c>
      <c r="W437" s="240">
        <f t="shared" ca="1" si="872"/>
        <v>-1.9991433237136148E-4</v>
      </c>
      <c r="X437" s="240">
        <f t="shared" ca="1" si="873"/>
        <v>-4.9014411309453783E-4</v>
      </c>
      <c r="Y437" s="240">
        <f t="shared" ca="1" si="874"/>
        <v>4.8447698372700612E-4</v>
      </c>
      <c r="Z437" s="240">
        <f t="shared" ca="1" si="875"/>
        <v>2.0887162337771768E-4</v>
      </c>
      <c r="AA437" s="240">
        <f t="shared" ca="1" si="876"/>
        <v>-6.0574144728664037E-4</v>
      </c>
      <c r="AB437" s="240">
        <f t="shared" ca="1" si="877"/>
        <v>1.4280329767278567E-4</v>
      </c>
      <c r="AC437" s="240">
        <f t="shared" ca="1" si="878"/>
        <v>5.2283422893500389E-4</v>
      </c>
      <c r="AD437" s="240">
        <f t="shared" ca="1" si="879"/>
        <v>-4.4634482848075361E-4</v>
      </c>
      <c r="AE437" s="240">
        <f t="shared" ca="1" si="880"/>
        <v>-2.6370009997553849E-4</v>
      </c>
      <c r="AF437" s="240">
        <f t="shared" ca="1" si="881"/>
        <v>5.9944102530749019E-4</v>
      </c>
      <c r="AG437" s="240">
        <f t="shared" ca="1" si="882"/>
        <v>-8.4316989153399675E-5</v>
      </c>
      <c r="AH437" s="240">
        <f t="shared" ca="1" si="883"/>
        <v>-5.5048916534056538E-4</v>
      </c>
      <c r="AI437" s="240">
        <f t="shared" ca="1" si="884"/>
        <v>4.0391412853932866E-4</v>
      </c>
      <c r="AJ437" s="240">
        <f t="shared" ca="1" si="885"/>
        <v>3.159890004574529E-4</v>
      </c>
      <c r="AK437" s="240">
        <f t="shared" ca="1" si="886"/>
        <v>-5.873676585668317E-4</v>
      </c>
      <c r="AL437" s="240">
        <f t="shared" ca="1" si="887"/>
        <v>2.5018661936111636E-5</v>
      </c>
      <c r="AM437" s="240">
        <f t="shared" ca="1" si="888"/>
        <v>5.7284259015590651E-4</v>
      </c>
      <c r="AN437" s="240">
        <f t="shared" ca="1" si="889"/>
        <v>-3.575935147381472E-4</v>
      </c>
      <c r="AO437" s="240">
        <f t="shared" ca="1" si="890"/>
        <v>-3.652347541277999E-4</v>
      </c>
      <c r="AP437" s="240">
        <f t="shared" ca="1" si="891"/>
        <v>5.6963762018635128E-4</v>
      </c>
      <c r="AQ437" s="240">
        <f t="shared" ca="1" si="892"/>
        <v>3.4520608672212975E-5</v>
      </c>
      <c r="AR437" s="240">
        <f t="shared" ca="1" si="893"/>
        <v>-5.8967922768043306E-4</v>
      </c>
      <c r="AS437" s="240">
        <f t="shared" ca="1" si="894"/>
        <v>3.0782907990953404E-4</v>
      </c>
      <c r="AT437" s="240">
        <f t="shared" ca="1" si="895"/>
        <v>4.109630974582739E-4</v>
      </c>
      <c r="AU437" s="240">
        <f t="shared" ca="1" si="896"/>
        <v>-5.4642166012787766E-4</v>
      </c>
      <c r="AV437" s="240">
        <f t="shared" ca="1" si="897"/>
        <v>-9.372742694813992E-5</v>
      </c>
      <c r="AW437" s="240">
        <f t="shared" ca="1" si="898"/>
        <v>6.0083693189094103E-4</v>
      </c>
      <c r="AX437" s="240">
        <f t="shared" ca="1" si="899"/>
        <v>-2.551000827649033E-4</v>
      </c>
      <c r="AY437" s="240">
        <f t="shared" ca="1" si="900"/>
        <v>-4.5273364150494929E-4</v>
      </c>
      <c r="AZ437" s="240">
        <f t="shared" ca="1" si="901"/>
        <v>5.1794336077790862E-4</v>
      </c>
      <c r="BA437" s="240">
        <f t="shared" ca="1" si="902"/>
        <v>1.5203159886593287E-4</v>
      </c>
      <c r="BB437" s="240">
        <f t="shared" ca="1" si="903"/>
        <v>-6.0620824799646224E-4</v>
      </c>
      <c r="BC437" s="240">
        <f t="shared" ca="1" si="904"/>
        <v>1.9991433237135606E-4</v>
      </c>
      <c r="BD437" s="240">
        <f t="shared" ca="1" si="905"/>
        <v>4.901441130945426E-4</v>
      </c>
      <c r="BE437" s="240">
        <f t="shared" ca="1" si="906"/>
        <v>-4.8447698372700655E-4</v>
      </c>
      <c r="BF437" s="240">
        <f t="shared" ca="1" si="907"/>
        <v>-2.0887162337772104E-4</v>
      </c>
      <c r="BG437" s="240">
        <f t="shared" ca="1" si="908"/>
        <v>6.0574144728664015E-4</v>
      </c>
      <c r="BH437" s="240">
        <f t="shared" ca="1" si="909"/>
        <v>-1.428032976727822E-4</v>
      </c>
      <c r="BI437" s="240">
        <f t="shared" ca="1" si="910"/>
        <v>-5.228342289350079E-4</v>
      </c>
      <c r="BJ437" s="240">
        <f t="shared" ca="1" si="911"/>
        <v>4.463448284807483E-4</v>
      </c>
      <c r="BK437" s="240">
        <f t="shared" ca="1" si="912"/>
        <v>2.6370009997553784E-4</v>
      </c>
      <c r="BL437" s="240">
        <f t="shared" ca="1" si="913"/>
        <v>-5.9944102530748954E-4</v>
      </c>
      <c r="BM437" s="240">
        <f t="shared" ca="1" si="914"/>
        <v>8.4316989153396151E-5</v>
      </c>
      <c r="BN437" s="240">
        <f t="shared" ca="1" si="915"/>
        <v>5.5048916534056679E-4</v>
      </c>
      <c r="BO437" s="240">
        <f t="shared" ca="1" si="916"/>
        <v>-4.039141285393228E-4</v>
      </c>
      <c r="BP437" s="240">
        <f t="shared" ca="1" si="917"/>
        <v>-3.1598900045745219E-4</v>
      </c>
      <c r="BQ437" s="240">
        <f t="shared" ca="1" si="918"/>
        <v>5.8736765856683083E-4</v>
      </c>
      <c r="BR437" s="240">
        <f t="shared" ca="1" si="919"/>
        <v>-2.5018661936108072E-5</v>
      </c>
      <c r="BS437" s="240">
        <f t="shared" ca="1" si="920"/>
        <v>-5.7284259015590771E-4</v>
      </c>
      <c r="BT437" s="240">
        <f t="shared" ca="1" si="921"/>
        <v>3.5759351473814085E-4</v>
      </c>
      <c r="BU437" s="240">
        <f t="shared" ca="1" si="922"/>
        <v>3.6523475412780272E-4</v>
      </c>
      <c r="BV437" s="240">
        <f t="shared" ca="1" si="923"/>
        <v>-5.6963762018634998E-4</v>
      </c>
      <c r="BW437" s="240">
        <f t="shared" ca="1" si="924"/>
        <v>-3.4520608672225145E-5</v>
      </c>
      <c r="BX437" s="240">
        <f t="shared" ca="1" si="925"/>
        <v>5.8967922768043176E-4</v>
      </c>
      <c r="BY437" s="240">
        <f t="shared" ca="1" si="926"/>
        <v>-3.0782907990953837E-4</v>
      </c>
      <c r="BZ437" s="240">
        <f t="shared" ca="1" si="927"/>
        <v>-4.1096309745827656E-4</v>
      </c>
      <c r="CA437" s="240">
        <f t="shared" ca="1" si="928"/>
        <v>5.4642166012787614E-4</v>
      </c>
      <c r="CB437" s="240">
        <f t="shared" ca="1" si="929"/>
        <v>9.372742694814343E-5</v>
      </c>
      <c r="CC437" s="240">
        <f t="shared" ca="1" si="930"/>
        <v>-6.0083693189094158E-4</v>
      </c>
      <c r="CD437" s="240">
        <f t="shared" ca="1" si="931"/>
        <v>2.5510008276490004E-4</v>
      </c>
      <c r="CE437" s="240">
        <f t="shared" ca="1" si="932"/>
        <v>4.5273364150495173E-4</v>
      </c>
      <c r="CF437" s="240">
        <f t="shared" ca="1" si="933"/>
        <v>-5.1794336077790233E-4</v>
      </c>
      <c r="CG437" s="240">
        <f t="shared" ca="1" si="934"/>
        <v>-1.5203159886594466E-4</v>
      </c>
      <c r="CH437" s="240">
        <f t="shared" ca="1" si="935"/>
        <v>6.0620824799646202E-4</v>
      </c>
      <c r="CI437" s="240">
        <f t="shared" ca="1" si="936"/>
        <v>-1.9991433237136086E-4</v>
      </c>
      <c r="CJ437" s="240">
        <f t="shared" ca="1" si="937"/>
        <v>-4.9014411309453957E-4</v>
      </c>
      <c r="CK437" s="240">
        <f t="shared" ca="1" si="938"/>
        <v>4.8447698372700438E-4</v>
      </c>
      <c r="CL437" s="240">
        <f t="shared" ca="1" si="939"/>
        <v>2.0887162337772437E-4</v>
      </c>
      <c r="CM437" s="240">
        <f t="shared" ca="1" si="940"/>
        <v>-6.0574144728663994E-4</v>
      </c>
      <c r="CN437" s="240">
        <f t="shared" ca="1" si="941"/>
        <v>1.4280329767277873E-4</v>
      </c>
      <c r="CO437" s="240">
        <f t="shared" ca="1" si="942"/>
        <v>5.2283422893500975E-4</v>
      </c>
      <c r="CP437" s="240">
        <f t="shared" ca="1" si="943"/>
        <v>-4.4634482848074586E-4</v>
      </c>
      <c r="CQ437" s="240">
        <f t="shared" ca="1" si="944"/>
        <v>-2.6370009997554879E-4</v>
      </c>
      <c r="CR437" s="240">
        <f t="shared" ca="1" si="945"/>
        <v>5.994410253074877E-4</v>
      </c>
      <c r="CS437" s="240">
        <f t="shared" ca="1" si="946"/>
        <v>-8.4316989153401152E-5</v>
      </c>
      <c r="CT437" s="240">
        <f t="shared" ca="1" si="947"/>
        <v>-5.5048916534056473E-4</v>
      </c>
      <c r="CU437" s="240">
        <f t="shared" ca="1" si="948"/>
        <v>4.0391412853932654E-4</v>
      </c>
      <c r="CV437" s="240">
        <f t="shared" ca="1" si="949"/>
        <v>3.1598900045745528E-4</v>
      </c>
      <c r="CW437" s="240">
        <f t="shared" ca="1" si="950"/>
        <v>-5.8736765856683007E-4</v>
      </c>
      <c r="CX437" s="240">
        <f t="shared" ca="1" si="951"/>
        <v>2.5018661936104508E-5</v>
      </c>
      <c r="CY437" s="240">
        <f t="shared" ca="1" si="952"/>
        <v>5.728425901559089E-4</v>
      </c>
      <c r="CZ437" s="240">
        <f t="shared" ca="1" si="953"/>
        <v>-3.5759351473813793E-4</v>
      </c>
      <c r="DA437" s="240">
        <f t="shared" ca="1" si="954"/>
        <v>-3.6523475412781242E-4</v>
      </c>
      <c r="DB437" s="240">
        <f t="shared" ca="1" si="955"/>
        <v>5.6963762018634575E-4</v>
      </c>
      <c r="DC437" s="240">
        <f t="shared" ca="1" si="956"/>
        <v>3.4520608672228696E-5</v>
      </c>
      <c r="DD437" s="240">
        <f t="shared" ca="1" si="957"/>
        <v>-5.8967922768043263E-4</v>
      </c>
      <c r="DE437" s="240">
        <f t="shared" ca="1" si="958"/>
        <v>3.0782907990953528E-4</v>
      </c>
      <c r="DF437" s="240">
        <f t="shared" ca="1" si="959"/>
        <v>4.1096309745827916E-4</v>
      </c>
      <c r="DG437" s="240">
        <f t="shared" ca="1" si="960"/>
        <v>-5.4642166012787462E-4</v>
      </c>
      <c r="DH437" s="240">
        <f t="shared" ca="1" si="961"/>
        <v>-9.3727426948146954E-5</v>
      </c>
      <c r="DI437" s="240">
        <f t="shared" ca="1" si="962"/>
        <v>6.0083693189094212E-4</v>
      </c>
      <c r="DJ437" s="240">
        <f t="shared" ca="1" si="963"/>
        <v>-2.5510008276489679E-4</v>
      </c>
      <c r="DK437" s="240">
        <f t="shared" ca="1" si="964"/>
        <v>-4.5273364150495411E-4</v>
      </c>
      <c r="DL437" s="240">
        <f t="shared" ca="1" si="965"/>
        <v>5.1794336077790049E-4</v>
      </c>
      <c r="DM437" s="240">
        <f t="shared" ca="1" si="966"/>
        <v>1.5203159886594811E-4</v>
      </c>
      <c r="DN437" s="240">
        <f t="shared" ca="1" si="967"/>
        <v>-6.0620824799646289E-4</v>
      </c>
      <c r="DO437" s="240">
        <f t="shared" ca="1" si="968"/>
        <v>1.999143323713575E-4</v>
      </c>
      <c r="DP437" s="240">
        <f t="shared" ca="1" si="969"/>
        <v>4.9014411309454163E-4</v>
      </c>
      <c r="DQ437" s="240">
        <f t="shared" ca="1" si="970"/>
        <v>-4.8447698372700222E-4</v>
      </c>
      <c r="DR437" s="240">
        <f t="shared" ca="1" si="971"/>
        <v>-2.0887162337772771E-4</v>
      </c>
      <c r="DS437" s="240">
        <f t="shared" ca="1" si="972"/>
        <v>6.0574144728663972E-4</v>
      </c>
      <c r="DT437" s="240">
        <f t="shared" ca="1" si="973"/>
        <v>-1.4280329767277526E-4</v>
      </c>
      <c r="DU437" s="240">
        <f t="shared" ca="1" si="974"/>
        <v>-5.2283422893501159E-4</v>
      </c>
      <c r="DV437" s="240">
        <f t="shared" ca="1" si="975"/>
        <v>4.4634482848074348E-4</v>
      </c>
      <c r="DW437" s="240">
        <f t="shared" ca="1" si="976"/>
        <v>2.6370009997555205E-4</v>
      </c>
      <c r="DX437" s="240">
        <f t="shared" ca="1" si="977"/>
        <v>-5.9944102530748715E-4</v>
      </c>
      <c r="DY437" s="240">
        <f t="shared" ca="1" si="978"/>
        <v>8.4316989153397615E-5</v>
      </c>
      <c r="DZ437" s="240">
        <f t="shared" ca="1" si="979"/>
        <v>5.5048916534056614E-4</v>
      </c>
      <c r="EA437" s="240">
        <f t="shared" ca="1" si="980"/>
        <v>-4.0391412853932394E-4</v>
      </c>
      <c r="EB437" s="240">
        <f t="shared" ca="1" si="981"/>
        <v>-3.1598900045745832E-4</v>
      </c>
      <c r="EC437" s="240">
        <f t="shared" ca="1" si="982"/>
        <v>5.873676585668291E-4</v>
      </c>
      <c r="ED437" s="240">
        <f t="shared" ca="1" si="983"/>
        <v>-2.501866193610094E-5</v>
      </c>
      <c r="EE437" s="240">
        <f t="shared" ca="1" si="984"/>
        <v>-5.7284259015591009E-4</v>
      </c>
      <c r="EF437" s="240">
        <f t="shared" ca="1" si="985"/>
        <v>3.5759351473813511E-4</v>
      </c>
      <c r="EG437" s="240">
        <f t="shared" ca="1" si="986"/>
        <v>3.6523475412781524E-4</v>
      </c>
      <c r="EH437" s="240">
        <f t="shared" ca="1" si="987"/>
        <v>-5.6963762018634467E-4</v>
      </c>
      <c r="EI437" s="240">
        <f t="shared" ca="1" si="988"/>
        <v>-3.452060867223226E-5</v>
      </c>
      <c r="EJ437" s="240">
        <f t="shared" ca="1" si="989"/>
        <v>5.8967922768043339E-4</v>
      </c>
      <c r="EK437" s="240">
        <f t="shared" ca="1" si="990"/>
        <v>-3.0782907990953225E-4</v>
      </c>
      <c r="EL437" s="240">
        <f t="shared" ca="1" si="991"/>
        <v>-4.1096309745828176E-4</v>
      </c>
      <c r="EM437" s="240">
        <f t="shared" ca="1" si="992"/>
        <v>5.46421660127873E-4</v>
      </c>
      <c r="EN437" s="240">
        <f t="shared" ca="1" si="993"/>
        <v>9.3727426948167513E-5</v>
      </c>
      <c r="EO437" s="240">
        <f t="shared" ca="1" si="994"/>
        <v>-6.0083693189094255E-4</v>
      </c>
      <c r="EP437" s="240">
        <f t="shared" ca="1" si="995"/>
        <v>2.551000827649092E-4</v>
      </c>
      <c r="EQ437" s="240">
        <f t="shared" ca="1" si="996"/>
        <v>4.5273364150495645E-4</v>
      </c>
      <c r="ER437" s="240">
        <f t="shared" ca="1" si="997"/>
        <v>-5.1794336077790753E-4</v>
      </c>
      <c r="ES437" s="240">
        <f t="shared" ca="1" si="998"/>
        <v>-1.5203159886595157E-4</v>
      </c>
      <c r="ET437" s="240">
        <f t="shared" ca="1" si="999"/>
        <v>6.0620824799646235E-4</v>
      </c>
      <c r="EU437" s="240">
        <f t="shared" ca="1" si="1000"/>
        <v>-1.9991433237133785E-4</v>
      </c>
      <c r="EV437" s="240">
        <f t="shared" ca="1" si="1001"/>
        <v>-4.9014411309454369E-4</v>
      </c>
      <c r="EW437" s="240">
        <f t="shared" ca="1" si="1002"/>
        <v>4.8447698372698969E-4</v>
      </c>
      <c r="EX437" s="240">
        <f t="shared" ca="1" si="1003"/>
        <v>2.0887162337773107E-4</v>
      </c>
      <c r="EY437" s="240">
        <f t="shared" ca="1" si="1004"/>
        <v>-6.0574144728663864E-4</v>
      </c>
      <c r="EZ437" s="240">
        <f t="shared" ca="1" si="1005"/>
        <v>1.4280329767277179E-4</v>
      </c>
      <c r="FA437" s="240">
        <f t="shared" ca="1" si="1006"/>
        <v>5.2283422893500465E-4</v>
      </c>
      <c r="FB437" s="240">
        <f t="shared" ca="1" si="1007"/>
        <v>-4.4634482848074104E-4</v>
      </c>
      <c r="FC437" s="240">
        <f t="shared" ca="1" si="1008"/>
        <v>-2.6370009997553974E-4</v>
      </c>
      <c r="FD437" s="240">
        <f t="shared" ca="1" si="1009"/>
        <v>5.9944102530748672E-4</v>
      </c>
      <c r="FE437" s="240">
        <f t="shared" ca="1" si="1010"/>
        <v>-8.4316989153394091E-5</v>
      </c>
      <c r="FF437" s="240">
        <f t="shared" ca="1" si="1011"/>
        <v>-5.5048916534057503E-4</v>
      </c>
      <c r="FG437" s="240">
        <f t="shared" ca="1" si="1012"/>
        <v>4.0391412853932129E-4</v>
      </c>
      <c r="FH437" s="240">
        <f t="shared" ca="1" si="1013"/>
        <v>3.159890004574761E-4</v>
      </c>
      <c r="FI437" s="240">
        <f t="shared" ca="1" si="1014"/>
        <v>-5.8736765856682812E-4</v>
      </c>
      <c r="FJ437" s="240">
        <f t="shared" ca="1" si="1015"/>
        <v>2.5018661936114608E-5</v>
      </c>
      <c r="FK437" s="240">
        <f t="shared" ca="1" si="1016"/>
        <v>5.7284259015591128E-4</v>
      </c>
      <c r="FL437" s="240">
        <f t="shared" ca="1" si="1017"/>
        <v>-3.5759351473814606E-4</v>
      </c>
      <c r="FM437" s="240">
        <f t="shared" ca="1" si="1018"/>
        <v>-3.6523475412781811E-4</v>
      </c>
      <c r="FN437" s="240">
        <f t="shared" ca="1" si="1019"/>
        <v>5.6963762018634933E-4</v>
      </c>
      <c r="FO437" s="240">
        <f t="shared" ca="1" si="1020"/>
        <v>3.4520608672235825E-5</v>
      </c>
      <c r="FP437" s="240">
        <f t="shared" ca="1" si="1021"/>
        <v>-5.8967922768043436E-4</v>
      </c>
      <c r="FQ437" s="240">
        <f t="shared" ca="1" si="1022"/>
        <v>3.078290799095143E-4</v>
      </c>
      <c r="FR437" s="240">
        <f t="shared" ca="1" si="1023"/>
        <v>4.1096309745828442E-4</v>
      </c>
      <c r="FS437" s="240">
        <f t="shared" ca="1" si="1024"/>
        <v>-5.4642166012786389E-4</v>
      </c>
      <c r="FT437" s="240">
        <f t="shared" ca="1" si="1025"/>
        <v>-9.3727426948154001E-5</v>
      </c>
      <c r="FU437" s="240">
        <f t="shared" ca="1" si="1026"/>
        <v>6.0083693189094071E-4</v>
      </c>
      <c r="FV437" s="240">
        <f t="shared" ca="1" si="1027"/>
        <v>-2.5510008276489034E-4</v>
      </c>
      <c r="FW437" s="240">
        <f t="shared" ca="1" si="1028"/>
        <v>-4.5273364150494734E-4</v>
      </c>
      <c r="FX437" s="240">
        <f t="shared" ca="1" si="1029"/>
        <v>5.179433607778968E-4</v>
      </c>
      <c r="FY437" s="240">
        <f t="shared" ca="1" si="1030"/>
        <v>1.5203159886593832E-4</v>
      </c>
      <c r="FZ437" s="240">
        <f t="shared" ca="1" si="1031"/>
        <v>-6.0620824799646322E-4</v>
      </c>
      <c r="GA437" s="240">
        <f t="shared" ca="1" si="1032"/>
        <v>1.9991433237135075E-4</v>
      </c>
      <c r="GB437" s="240">
        <f t="shared" ca="1" si="1033"/>
        <v>4.9014411309455594E-4</v>
      </c>
      <c r="GC437" s="240">
        <f t="shared" ca="1" si="1034"/>
        <v>-4.8447698372699793E-4</v>
      </c>
      <c r="GD437" s="240">
        <f t="shared" ca="1" si="1035"/>
        <v>-2.0887162337775058E-4</v>
      </c>
      <c r="GE437" s="240">
        <f t="shared" ca="1" si="1036"/>
        <v>6.0574144728663929E-4</v>
      </c>
      <c r="GF437" s="240">
        <f t="shared" ca="1" si="1037"/>
        <v>-1.4280329767278507E-4</v>
      </c>
      <c r="GG437" s="240">
        <f t="shared" ca="1" si="1038"/>
        <v>-5.2283422893501517E-4</v>
      </c>
      <c r="GH437" s="240">
        <f t="shared" ca="1" si="1039"/>
        <v>4.4634482848075025E-4</v>
      </c>
      <c r="GI437" s="240">
        <f t="shared" ca="1" si="1040"/>
        <v>2.6370009997555844E-4</v>
      </c>
      <c r="GJ437" s="240">
        <f t="shared" ca="1" si="1041"/>
        <v>-5.9944102530748878E-4</v>
      </c>
      <c r="GK437" s="240">
        <f t="shared" ca="1" si="1042"/>
        <v>8.4316989153373478E-5</v>
      </c>
      <c r="GL437" s="240">
        <f t="shared" ca="1" si="1043"/>
        <v>5.5048916534056929E-4</v>
      </c>
      <c r="GM437" s="240">
        <f t="shared" ca="1" si="1044"/>
        <v>-4.0391412853930573E-4</v>
      </c>
      <c r="GN437" s="240">
        <f t="shared" ca="1" si="1045"/>
        <v>-3.1598900045746439E-4</v>
      </c>
      <c r="GO437" s="240">
        <f t="shared" ca="1" si="1046"/>
        <v>5.8736765856682292E-4</v>
      </c>
      <c r="GP437" s="240">
        <f t="shared" ca="1" si="1047"/>
        <v>-2.5018661936093811E-5</v>
      </c>
      <c r="GQ437" s="240">
        <f t="shared" ca="1" si="1048"/>
        <v>-5.7284259015590673E-4</v>
      </c>
      <c r="GR437" s="240">
        <f t="shared" ca="1" si="1049"/>
        <v>3.5759351473812931E-4</v>
      </c>
      <c r="GS437" s="240">
        <f t="shared" ca="1" si="1050"/>
        <v>3.6523475412780716E-4</v>
      </c>
      <c r="GT437" s="240">
        <f t="shared" ca="1" si="1051"/>
        <v>-5.6963762018634207E-4</v>
      </c>
      <c r="GU437" s="240">
        <f t="shared" ca="1" si="1052"/>
        <v>-3.4520608672222177E-5</v>
      </c>
      <c r="GV437" s="240">
        <f t="shared" ca="1" si="1053"/>
        <v>5.8967922768043913E-4</v>
      </c>
      <c r="GW437" s="240">
        <f t="shared" ca="1" si="1054"/>
        <v>-3.0782907990952607E-4</v>
      </c>
      <c r="GX437" s="240">
        <f t="shared" ca="1" si="1055"/>
        <v>-4.1096309745829971E-4</v>
      </c>
      <c r="GY437" s="240">
        <f t="shared" ca="1" si="1056"/>
        <v>5.4642166012786985E-4</v>
      </c>
      <c r="GZ437" s="240">
        <f t="shared" ca="1" si="1057"/>
        <v>9.3727426948174561E-5</v>
      </c>
      <c r="HA437" s="240">
        <f t="shared" ca="1" si="1058"/>
        <v>-6.0083693189094353E-4</v>
      </c>
      <c r="HB437" s="240">
        <f t="shared" ca="1" si="1059"/>
        <v>2.5510008276490275E-4</v>
      </c>
      <c r="HC437" s="240">
        <f t="shared" ca="1" si="1060"/>
        <v>4.5273364150496116E-4</v>
      </c>
      <c r="HD437" s="240">
        <f t="shared" ca="1" si="1061"/>
        <v>-5.1794336077790385E-4</v>
      </c>
      <c r="HE437" s="240">
        <f t="shared" ca="1" si="1062"/>
        <v>-1.5203159886595846E-4</v>
      </c>
      <c r="HF437" s="240">
        <f t="shared" ca="1" si="1063"/>
        <v>6.0620824799646267E-4</v>
      </c>
      <c r="HG437" s="240">
        <f t="shared" ca="1" si="1064"/>
        <v>-1.9991433237133112E-4</v>
      </c>
      <c r="HH437" s="240">
        <f t="shared" ca="1" si="1065"/>
        <v>-4.9014411309454792E-4</v>
      </c>
      <c r="HI437" s="240">
        <f t="shared" ca="1" si="1066"/>
        <v>4.8447698372698546E-4</v>
      </c>
      <c r="HJ437" s="240">
        <f t="shared" ca="1" si="1067"/>
        <v>2.0887162337773779E-4</v>
      </c>
      <c r="HK437" s="240">
        <f t="shared" ca="1" si="1068"/>
        <v>-6.0574144728663809E-4</v>
      </c>
      <c r="HL437" s="240">
        <f t="shared" ca="1" si="1069"/>
        <v>1.4280329767276485E-4</v>
      </c>
      <c r="HM437" s="240">
        <f t="shared" ca="1" si="1070"/>
        <v>5.2283422893500823E-4</v>
      </c>
      <c r="HN437" s="240">
        <f t="shared" ca="1" si="1071"/>
        <v>-4.4634482848073627E-4</v>
      </c>
      <c r="HO437" s="240">
        <f t="shared" ca="1" si="1072"/>
        <v>-2.6370009997554614E-4</v>
      </c>
      <c r="HP437" s="240">
        <f t="shared" ca="1" si="1073"/>
        <v>5.9944102530748553E-4</v>
      </c>
      <c r="HQ437" s="240">
        <f t="shared" ca="1" si="1074"/>
        <v>-8.4316989153387017E-5</v>
      </c>
      <c r="HR437" s="240">
        <f t="shared" ca="1" si="1075"/>
        <v>-5.5048916534057796E-4</v>
      </c>
      <c r="HS437" s="240">
        <f t="shared" ca="1" si="1076"/>
        <v>4.0391412853931592E-4</v>
      </c>
      <c r="HT437" s="240">
        <f t="shared" ca="1" si="1077"/>
        <v>3.1598900045748217E-4</v>
      </c>
      <c r="HU437" s="240">
        <f t="shared" ca="1" si="1078"/>
        <v>-5.8736765856682639E-4</v>
      </c>
      <c r="HV437" s="240">
        <f t="shared" ca="1" si="1079"/>
        <v>2.5018661936073018E-5</v>
      </c>
      <c r="HW437" s="240">
        <f t="shared" ca="1" si="1080"/>
        <v>5.7284259015591356E-4</v>
      </c>
      <c r="HX437" s="240">
        <f t="shared" ca="1" si="1081"/>
        <v>-3.5759351473814031E-4</v>
      </c>
      <c r="HY437" s="240">
        <f t="shared" ca="1" si="1082"/>
        <v>-3.6523475412782381E-4</v>
      </c>
      <c r="HZ437" s="240">
        <f t="shared" ca="1" si="1083"/>
        <v>5.6963762018634684E-4</v>
      </c>
      <c r="IA437" s="240">
        <f t="shared" ca="1" si="1084"/>
        <v>3.4520608672242953E-5</v>
      </c>
      <c r="IB437" s="240">
        <f t="shared" ca="1" si="1085"/>
        <v>-5.8967922768043599E-4</v>
      </c>
      <c r="IC437" s="240">
        <f t="shared" ca="1" si="1086"/>
        <v>3.0782907990950818E-4</v>
      </c>
      <c r="ID437" s="240">
        <f t="shared" ca="1" si="1087"/>
        <v>4.1096309745828962E-4</v>
      </c>
      <c r="IE437" s="240">
        <f t="shared" ca="1" si="1088"/>
        <v>-5.9189883995780068E-4</v>
      </c>
      <c r="IF437" s="240">
        <f t="shared" ca="1" si="1089"/>
        <v>-9.3727426948161049E-5</v>
      </c>
      <c r="IG437" s="240">
        <f t="shared" ca="1" si="1090"/>
        <v>6.0083693189094168E-4</v>
      </c>
      <c r="IH437" s="240">
        <f t="shared" ca="1" si="1091"/>
        <v>-2.5510008276488383E-4</v>
      </c>
      <c r="II437" s="240">
        <f t="shared" ca="1" si="1092"/>
        <v>-4.5273364150495211E-4</v>
      </c>
      <c r="IJ437" s="240">
        <f t="shared" ca="1" si="1093"/>
        <v>5.17943360777893E-4</v>
      </c>
      <c r="IK437" s="240">
        <f t="shared" ca="1" si="1094"/>
        <v>1.5203159886594523E-4</v>
      </c>
      <c r="IL437" s="240">
        <f t="shared" ca="1" si="1095"/>
        <v>-6.0620824799646343E-4</v>
      </c>
      <c r="IM437" s="240">
        <f t="shared" ca="1" si="1096"/>
        <v>1.9991433237134403E-4</v>
      </c>
      <c r="IN437" s="240">
        <f t="shared" ca="1" si="1097"/>
        <v>4.9014411309456017E-4</v>
      </c>
      <c r="IO437" s="240">
        <f t="shared" ca="1" si="1098"/>
        <v>-4.8447698372699365E-4</v>
      </c>
      <c r="IP437" s="240">
        <f t="shared" ca="1" si="1099"/>
        <v>-2.0887162337775733E-4</v>
      </c>
      <c r="IQ437" s="240">
        <f t="shared" ca="1" si="1100"/>
        <v>6.0574144728663896E-4</v>
      </c>
      <c r="IR437" s="240">
        <f t="shared" ca="1" si="1101"/>
        <v>-1.4280329767277816E-4</v>
      </c>
      <c r="IS437" s="240">
        <f t="shared" ca="1" si="1102"/>
        <v>-5.2283422893501874E-4</v>
      </c>
      <c r="IT437" s="240">
        <f t="shared" ca="1" si="1103"/>
        <v>4.4634482848074543E-4</v>
      </c>
      <c r="IU437" s="240">
        <f t="shared" ca="1" si="1104"/>
        <v>2.6370009997556489E-4</v>
      </c>
      <c r="IV437" s="240">
        <f t="shared" ca="1" si="1105"/>
        <v>-5.9944102530748759E-4</v>
      </c>
      <c r="IW437" s="240">
        <f t="shared" ca="1" si="1106"/>
        <v>8.4316989153366404E-5</v>
      </c>
      <c r="IX437" s="240">
        <f t="shared" ca="1" si="1107"/>
        <v>5.5048916534057221E-4</v>
      </c>
      <c r="IY437" s="240">
        <f t="shared" ca="1" si="1108"/>
        <v>-4.0391412853930036E-4</v>
      </c>
      <c r="IZ437" s="240">
        <f t="shared" ca="1" si="1109"/>
        <v>-3.1598900045747046E-4</v>
      </c>
      <c r="JA437" s="240">
        <f t="shared" ca="1" si="1110"/>
        <v>5.8736765856682107E-4</v>
      </c>
      <c r="JB437" s="240">
        <f t="shared" ca="1" si="1111"/>
        <v>-2.5018661936086683E-5</v>
      </c>
    </row>
    <row r="438" spans="2:262">
      <c r="B438" s="248">
        <v>77</v>
      </c>
      <c r="C438" s="247">
        <f t="shared" si="1112"/>
        <v>1.5039062500000009E-3</v>
      </c>
      <c r="D438" s="244">
        <f t="shared" ca="1" si="855"/>
        <v>79.34134919682802</v>
      </c>
      <c r="E438" s="243">
        <f ca="1">CE361</f>
        <v>-0.65865080317197544</v>
      </c>
      <c r="F438" s="242">
        <v>77</v>
      </c>
      <c r="G438" s="240">
        <f t="shared" ca="1" si="856"/>
        <v>1.0836741551920913E-4</v>
      </c>
      <c r="H438" s="240">
        <f t="shared" ca="1" si="857"/>
        <v>-8.4672373355720924E-5</v>
      </c>
      <c r="I438" s="240">
        <f t="shared" ca="1" si="858"/>
        <v>-5.524706064335457E-5</v>
      </c>
      <c r="J438" s="240">
        <f t="shared" ca="1" si="859"/>
        <v>1.1933236162478208E-4</v>
      </c>
      <c r="K438" s="240">
        <f t="shared" ca="1" si="860"/>
        <v>-1.9617705117388535E-5</v>
      </c>
      <c r="L438" s="240">
        <f t="shared" ca="1" si="861"/>
        <v>-1.0702492985707274E-4</v>
      </c>
      <c r="M438" s="240">
        <f t="shared" ca="1" si="862"/>
        <v>8.6761237644660222E-5</v>
      </c>
      <c r="N438" s="240">
        <f t="shared" ca="1" si="863"/>
        <v>5.2594097809995127E-5</v>
      </c>
      <c r="O438" s="240">
        <f t="shared" ca="1" si="864"/>
        <v>-1.1975685391615781E-4</v>
      </c>
      <c r="P438" s="240">
        <f t="shared" ca="1" si="865"/>
        <v>2.2536978912237368E-5</v>
      </c>
      <c r="Q438" s="240">
        <f t="shared" ca="1" si="866"/>
        <v>1.0561797637911035E-4</v>
      </c>
      <c r="R438" s="240">
        <f t="shared" ca="1" si="867"/>
        <v>-8.8797840208254002E-5</v>
      </c>
      <c r="S438" s="240">
        <f t="shared" ca="1" si="868"/>
        <v>-4.9909454258734834E-5</v>
      </c>
      <c r="T438" s="240">
        <f t="shared" ca="1" si="869"/>
        <v>1.2010920915673159E-4</v>
      </c>
      <c r="U438" s="241">
        <f t="shared" ca="1" si="870"/>
        <v>-2.5442677273701184E-5</v>
      </c>
      <c r="V438" s="240">
        <f t="shared" ca="1" si="871"/>
        <v>-1.041474025814878E-4</v>
      </c>
      <c r="W438" s="240">
        <f t="shared" ca="1" si="872"/>
        <v>9.078095427327159E-5</v>
      </c>
      <c r="X438" s="240">
        <f t="shared" ca="1" si="873"/>
        <v>4.7194747118463574E-5</v>
      </c>
      <c r="Y438" s="240">
        <f t="shared" ca="1" si="874"/>
        <v>-1.2038921510088203E-4</v>
      </c>
      <c r="Z438" s="240">
        <f t="shared" ca="1" si="875"/>
        <v>2.833304991773872E-5</v>
      </c>
      <c r="AA438" s="240">
        <f t="shared" ca="1" si="876"/>
        <v>1.0261409428287214E-4</v>
      </c>
      <c r="AB438" s="240">
        <f t="shared" ca="1" si="877"/>
        <v>-9.2709385285953216E-5</v>
      </c>
      <c r="AC438" s="240">
        <f t="shared" ca="1" si="878"/>
        <v>-4.445161162725382E-5</v>
      </c>
      <c r="AD438" s="240">
        <f t="shared" ca="1" si="879"/>
        <v>1.2059670308349833E-4</v>
      </c>
      <c r="AE438" s="240">
        <f t="shared" ca="1" si="880"/>
        <v>-3.1206355791946366E-5</v>
      </c>
      <c r="AF438" s="240">
        <f t="shared" ca="1" si="881"/>
        <v>-1.0101897509084883E-4</v>
      </c>
      <c r="AG438" s="240">
        <f t="shared" ca="1" si="882"/>
        <v>9.4581971631565767E-5</v>
      </c>
      <c r="AH438" s="240">
        <f t="shared" ca="1" si="883"/>
        <v>4.1681700147352607E-5</v>
      </c>
      <c r="AI438" s="240">
        <f t="shared" ca="1" si="884"/>
        <v>-1.2073154812157834E-4</v>
      </c>
      <c r="AJ438" s="240">
        <f t="shared" ca="1" si="885"/>
        <v>3.4060864124305757E-5</v>
      </c>
      <c r="AK438" s="240">
        <f t="shared" ca="1" si="886"/>
        <v>9.9363005845573582E-5</v>
      </c>
      <c r="AL438" s="240">
        <f t="shared" ca="1" si="887"/>
        <v>-9.6397585334115194E-5</v>
      </c>
      <c r="AM438" s="240">
        <f t="shared" ca="1" si="888"/>
        <v>-3.8886681169861801E-5</v>
      </c>
      <c r="AN438" s="240">
        <f t="shared" ca="1" si="889"/>
        <v>1.2079366898951328E-4</v>
      </c>
      <c r="AO438" s="240">
        <f t="shared" ca="1" si="890"/>
        <v>-3.6894855465735213E-5</v>
      </c>
      <c r="AP438" s="240">
        <f t="shared" ca="1" si="891"/>
        <v>-9.7647184040998555E-5</v>
      </c>
      <c r="AQ438" s="240">
        <f t="shared" ca="1" si="892"/>
        <v>9.8155132735797747E-5</v>
      </c>
      <c r="AR438" s="240">
        <f t="shared" ca="1" si="893"/>
        <v>3.606823830970012E-5</v>
      </c>
      <c r="AS438" s="240">
        <f t="shared" ca="1" si="894"/>
        <v>-1.2078302826801514E-4</v>
      </c>
      <c r="AT438" s="240">
        <f t="shared" ca="1" si="895"/>
        <v>3.9706622725818803E-5</v>
      </c>
      <c r="AU438" s="240">
        <f t="shared" ca="1" si="896"/>
        <v>9.5872543224021111E-5</v>
      </c>
      <c r="AV438" s="240">
        <f t="shared" ca="1" si="897"/>
        <v>-9.9853555155776555E-5</v>
      </c>
      <c r="AW438" s="240">
        <f t="shared" ca="1" si="898"/>
        <v>-3.3228069291459792E-5</v>
      </c>
      <c r="AX438" s="240">
        <f t="shared" ca="1" si="899"/>
        <v>1.2069963236665667E-4</v>
      </c>
      <c r="AY438" s="240">
        <f t="shared" ca="1" si="900"/>
        <v>-4.249447220109862E-5</v>
      </c>
      <c r="AZ438" s="240">
        <f t="shared" ca="1" si="901"/>
        <v>-9.4040152371910825E-5</v>
      </c>
      <c r="BA438" s="240">
        <f t="shared" ca="1" si="902"/>
        <v>1.0149182952789442E-4</v>
      </c>
      <c r="BB438" s="240">
        <f t="shared" ca="1" si="903"/>
        <v>3.0367884926755814E-5</v>
      </c>
      <c r="BC438" s="240">
        <f t="shared" ca="1" si="904"/>
        <v>-1.2054353152001047E-4</v>
      </c>
      <c r="BD438" s="240">
        <f t="shared" ca="1" si="905"/>
        <v>4.5256724595295157E-5</v>
      </c>
      <c r="BE438" s="240">
        <f t="shared" ca="1" si="906"/>
        <v>9.2151115248399493E-5</v>
      </c>
      <c r="BF438" s="240">
        <f t="shared" ca="1" si="907"/>
        <v>-1.0306896901692868E-4</v>
      </c>
      <c r="BG438" s="240">
        <f t="shared" ca="1" si="908"/>
        <v>-2.748940808370034E-5</v>
      </c>
      <c r="BH438" s="240">
        <f t="shared" ca="1" si="909"/>
        <v>1.2031481975738961E-4</v>
      </c>
      <c r="BI438" s="240">
        <f t="shared" ca="1" si="910"/>
        <v>-4.7991716030853419E-5</v>
      </c>
      <c r="BJ438" s="240">
        <f t="shared" ca="1" si="911"/>
        <v>-9.0206569738814676E-5</v>
      </c>
      <c r="BK438" s="240">
        <f t="shared" ca="1" si="912"/>
        <v>1.0458402361302409E-4</v>
      </c>
      <c r="BL438" s="240">
        <f t="shared" ca="1" si="913"/>
        <v>2.4594372649110404E-5</v>
      </c>
      <c r="BM438" s="240">
        <f t="shared" ca="1" si="914"/>
        <v>-1.2001363484620777E-4</v>
      </c>
      <c r="BN438" s="240">
        <f t="shared" ca="1" si="915"/>
        <v>5.0697799051200545E-5</v>
      </c>
      <c r="BO438" s="240">
        <f t="shared" ca="1" si="916"/>
        <v>8.8207687164660085E-5</v>
      </c>
      <c r="BP438" s="240">
        <f t="shared" ca="1" si="917"/>
        <v>-1.0603608070394358E-4</v>
      </c>
      <c r="BQ438" s="240">
        <f t="shared" ca="1" si="918"/>
        <v>-2.1684522484079477E-5</v>
      </c>
      <c r="BR438" s="240">
        <f t="shared" ca="1" si="919"/>
        <v>1.1964015820899346E-4</v>
      </c>
      <c r="BS438" s="240">
        <f t="shared" ca="1" si="920"/>
        <v>-5.3373343613112043E-5</v>
      </c>
      <c r="BT438" s="240">
        <f t="shared" ca="1" si="921"/>
        <v>-8.6155671578055392E-5</v>
      </c>
      <c r="BU438" s="240">
        <f t="shared" ca="1" si="922"/>
        <v>1.0742426562479144E-4</v>
      </c>
      <c r="BV438" s="240">
        <f t="shared" ca="1" si="923"/>
        <v>1.8761610373538969E-5</v>
      </c>
      <c r="BW438" s="240">
        <f t="shared" ca="1" si="924"/>
        <v>-1.191946148141077E-4</v>
      </c>
      <c r="BX438" s="240">
        <f t="shared" ca="1" si="925"/>
        <v>5.6016738068590389E-5</v>
      </c>
      <c r="BY438" s="240">
        <f t="shared" ca="1" si="926"/>
        <v>8.4051759036460135E-5</v>
      </c>
      <c r="BZ438" s="240">
        <f t="shared" ca="1" si="927"/>
        <v>-1.0874774218487972E-4</v>
      </c>
      <c r="CA438" s="240">
        <f t="shared" ca="1" si="928"/>
        <v>-1.5827396970454622E-5</v>
      </c>
      <c r="CB438" s="240">
        <f t="shared" ca="1" si="929"/>
        <v>1.1867727304023134E-4</v>
      </c>
      <c r="CC438" s="240">
        <f t="shared" ca="1" si="930"/>
        <v>-5.8626390135653937E-5</v>
      </c>
      <c r="CD438" s="240">
        <f t="shared" ca="1" si="931"/>
        <v>-8.1897216858117772E-5</v>
      </c>
      <c r="CE438" s="240">
        <f t="shared" ca="1" si="932"/>
        <v>1.1000571317141433E-4</v>
      </c>
      <c r="CF438" s="240">
        <f t="shared" ca="1" si="933"/>
        <v>1.2883649735256376E-5</v>
      </c>
      <c r="CG438" s="240">
        <f t="shared" ca="1" si="934"/>
        <v>-1.1808844451470526E-4</v>
      </c>
      <c r="CH438" s="240">
        <f t="shared" ca="1" si="935"/>
        <v>6.1200727857484689E-5</v>
      </c>
      <c r="CI438" s="240">
        <f t="shared" ca="1" si="936"/>
        <v>7.9693342858676777E-5</v>
      </c>
      <c r="CJ438" s="240">
        <f t="shared" ca="1" si="937"/>
        <v>-1.1119742082971443E-4</v>
      </c>
      <c r="CK438" s="240">
        <f t="shared" ca="1" si="938"/>
        <v>-9.9321418712117109E-6</v>
      </c>
      <c r="CL438" s="240">
        <f t="shared" ca="1" si="939"/>
        <v>1.1742848392581415E-4</v>
      </c>
      <c r="CM438" s="240">
        <f t="shared" ca="1" si="940"/>
        <v>-6.3738200549293743E-5</v>
      </c>
      <c r="CN438" s="240">
        <f t="shared" ca="1" si="941"/>
        <v>-7.7441464569421174E-5</v>
      </c>
      <c r="CO438" s="240">
        <f t="shared" ca="1" si="942"/>
        <v>1.1232214731964478E-4</v>
      </c>
      <c r="CP438" s="240">
        <f t="shared" ca="1" si="943"/>
        <v>6.9746512562871201E-6</v>
      </c>
      <c r="CQ438" s="240">
        <f t="shared" ca="1" si="944"/>
        <v>-1.1669778880914077E-4</v>
      </c>
      <c r="CR438" s="240">
        <f t="shared" ca="1" si="945"/>
        <v>6.6237279732419665E-5</v>
      </c>
      <c r="CS438" s="240">
        <f t="shared" ca="1" si="946"/>
        <v>7.5142938437634452E-5</v>
      </c>
      <c r="CT438" s="240">
        <f t="shared" ca="1" si="947"/>
        <v>-1.1337921514802666E-4</v>
      </c>
      <c r="CU438" s="240">
        <f t="shared" ca="1" si="948"/>
        <v>-4.012959372248173E-6</v>
      </c>
      <c r="CV438" s="240">
        <f t="shared" ca="1" si="949"/>
        <v>1.1589679930809929E-4</v>
      </c>
      <c r="CW438" s="240">
        <f t="shared" ca="1" si="950"/>
        <v>-6.8696460055003324E-5</v>
      </c>
      <c r="CX438" s="240">
        <f t="shared" ca="1" si="951"/>
        <v>-7.2799149009505681E-5</v>
      </c>
      <c r="CY438" s="240">
        <f t="shared" ca="1" si="952"/>
        <v>1.143679875767241E-4</v>
      </c>
      <c r="CZ438" s="240">
        <f t="shared" ca="1" si="953"/>
        <v>1.0488502315341718E-6</v>
      </c>
      <c r="DA438" s="240">
        <f t="shared" ca="1" si="954"/>
        <v>-1.1502599790881601E-4</v>
      </c>
      <c r="DB438" s="240">
        <f t="shared" ca="1" si="955"/>
        <v>7.1114260198778766E-5</v>
      </c>
      <c r="DC438" s="240">
        <f t="shared" ca="1" si="956"/>
        <v>7.041150809615185E-5</v>
      </c>
      <c r="DD438" s="240">
        <f t="shared" ca="1" si="957"/>
        <v>-1.1528786900620095E-4</v>
      </c>
      <c r="DE438" s="240">
        <f t="shared" ca="1" si="958"/>
        <v>1.9158906973368406E-6</v>
      </c>
      <c r="DF438" s="240">
        <f t="shared" ca="1" si="959"/>
        <v>1.1408590914949053E-4</v>
      </c>
      <c r="DG438" s="240">
        <f t="shared" ca="1" si="960"/>
        <v>-7.3489223771341166E-5</v>
      </c>
      <c r="DH438" s="240">
        <f t="shared" ca="1" si="961"/>
        <v>-6.7981453923173963E-5</v>
      </c>
      <c r="DI438" s="240">
        <f t="shared" ca="1" si="962"/>
        <v>1.1613830533427854E-4</v>
      </c>
      <c r="DJ438" s="240">
        <f t="shared" ca="1" si="963"/>
        <v>-4.8794775652949744E-6</v>
      </c>
      <c r="DK438" s="240">
        <f t="shared" ca="1" si="964"/>
        <v>-1.1307709930444145E-4</v>
      </c>
      <c r="DL438" s="240">
        <f t="shared" ca="1" si="965"/>
        <v>7.5819920183445487E-5</v>
      </c>
      <c r="DM438" s="240">
        <f t="shared" ca="1" si="966"/>
        <v>6.5510450264345883E-5</v>
      </c>
      <c r="DN438" s="240">
        <f t="shared" ca="1" si="967"/>
        <v>-1.1691878428991464E-4</v>
      </c>
      <c r="DO438" s="240">
        <f t="shared" ca="1" si="968"/>
        <v>7.8401252184197644E-6</v>
      </c>
      <c r="DP438" s="240">
        <f t="shared" ca="1" si="969"/>
        <v>1.1200017604299526E-4</v>
      </c>
      <c r="DQ438" s="240">
        <f t="shared" ca="1" si="970"/>
        <v>-7.8104945510718083E-5</v>
      </c>
      <c r="DR438" s="240">
        <f t="shared" ca="1" si="971"/>
        <v>-6.2999985559869214E-5</v>
      </c>
      <c r="DS438" s="240">
        <f t="shared" ca="1" si="972"/>
        <v>1.1762883574176859E-4</v>
      </c>
      <c r="DT438" s="240">
        <f t="shared" ca="1" si="973"/>
        <v>-1.0796050273277569E-5</v>
      </c>
      <c r="DU438" s="240">
        <f t="shared" ca="1" si="974"/>
        <v>-1.1085578806345838E-4</v>
      </c>
      <c r="DV438" s="240">
        <f t="shared" ca="1" si="975"/>
        <v>8.0342923339349651E-5</v>
      </c>
      <c r="DW438" s="240">
        <f t="shared" ca="1" si="976"/>
        <v>6.04515720198154E-5</v>
      </c>
      <c r="DX438" s="240">
        <f t="shared" ca="1" si="977"/>
        <v>-1.1826803198139794E-4</v>
      </c>
      <c r="DY438" s="240">
        <f t="shared" ca="1" si="978"/>
        <v>1.3745472191137653E-5</v>
      </c>
      <c r="DZ438" s="240">
        <f t="shared" ca="1" si="979"/>
        <v>1.0964462470235564E-4</v>
      </c>
      <c r="EA438" s="240">
        <f t="shared" ca="1" si="980"/>
        <v>-8.2532505595174453E-5</v>
      </c>
      <c r="EB438" s="240">
        <f t="shared" ca="1" si="981"/>
        <v>-5.7866744713203754E-5</v>
      </c>
      <c r="EC438" s="240">
        <f t="shared" ca="1" si="982"/>
        <v>1.1883598798088758E-4</v>
      </c>
      <c r="ED438" s="240">
        <f t="shared" ca="1" si="983"/>
        <v>-1.6686614350529517E-5</v>
      </c>
      <c r="EE438" s="240">
        <f t="shared" ca="1" si="984"/>
        <v>-1.083674155192087E-4</v>
      </c>
      <c r="EF438" s="240">
        <f t="shared" ca="1" si="985"/>
        <v>8.4672373355720382E-5</v>
      </c>
      <c r="EG438" s="240">
        <f t="shared" ca="1" si="986"/>
        <v>5.5247060643353777E-5</v>
      </c>
      <c r="EH438" s="240">
        <f t="shared" ca="1" si="987"/>
        <v>-1.1933236162478195E-4</v>
      </c>
      <c r="EI438" s="240">
        <f t="shared" ca="1" si="988"/>
        <v>1.9617705117389314E-5</v>
      </c>
      <c r="EJ438" s="240">
        <f t="shared" ca="1" si="989"/>
        <v>1.0702492985707317E-4</v>
      </c>
      <c r="EK438" s="240">
        <f t="shared" ca="1" si="990"/>
        <v>-8.6761237644660764E-5</v>
      </c>
      <c r="EL438" s="240">
        <f t="shared" ca="1" si="991"/>
        <v>-5.2594097809992878E-5</v>
      </c>
      <c r="EM438" s="240">
        <f t="shared" ca="1" si="992"/>
        <v>1.1975685391615789E-4</v>
      </c>
      <c r="EN438" s="240">
        <f t="shared" ca="1" si="993"/>
        <v>-2.2536978912236247E-5</v>
      </c>
      <c r="EO438" s="240">
        <f t="shared" ca="1" si="994"/>
        <v>-1.0561797637911173E-4</v>
      </c>
      <c r="EP438" s="240">
        <f t="shared" ca="1" si="995"/>
        <v>8.8797840208255561E-5</v>
      </c>
      <c r="EQ438" s="240">
        <f t="shared" ca="1" si="996"/>
        <v>4.9909454258734319E-5</v>
      </c>
      <c r="ER438" s="240">
        <f t="shared" ca="1" si="997"/>
        <v>-1.2010920915673148E-4</v>
      </c>
      <c r="ES438" s="240">
        <f t="shared" ca="1" si="998"/>
        <v>2.5442677273698392E-5</v>
      </c>
      <c r="ET438" s="240">
        <f t="shared" ca="1" si="999"/>
        <v>1.0414740258148662E-4</v>
      </c>
      <c r="EU438" s="240">
        <f t="shared" ca="1" si="1000"/>
        <v>-9.0780954273271699E-5</v>
      </c>
      <c r="EV438" s="240">
        <f t="shared" ca="1" si="1001"/>
        <v>-4.7194747118465011E-5</v>
      </c>
      <c r="EW438" s="240">
        <f t="shared" ca="1" si="1002"/>
        <v>1.2038921510088176E-4</v>
      </c>
      <c r="EX438" s="240">
        <f t="shared" ca="1" si="1003"/>
        <v>-2.8333049917740532E-5</v>
      </c>
      <c r="EY438" s="240">
        <f t="shared" ca="1" si="1004"/>
        <v>-1.0261409428287207E-4</v>
      </c>
      <c r="EZ438" s="240">
        <f t="shared" ca="1" si="1005"/>
        <v>9.2709385285952214E-5</v>
      </c>
      <c r="FA438" s="240">
        <f t="shared" ca="1" si="1006"/>
        <v>4.4451611627256869E-5</v>
      </c>
      <c r="FB438" s="240">
        <f t="shared" ca="1" si="1007"/>
        <v>-1.2059670308349845E-4</v>
      </c>
      <c r="FC438" s="240">
        <f t="shared" ca="1" si="1008"/>
        <v>3.1206355791946509E-5</v>
      </c>
      <c r="FD438" s="240">
        <f t="shared" ca="1" si="1009"/>
        <v>1.0101897509084969E-4</v>
      </c>
      <c r="FE438" s="240">
        <f t="shared" ca="1" si="1010"/>
        <v>-9.4581971631563721E-5</v>
      </c>
      <c r="FF438" s="240">
        <f t="shared" ca="1" si="1011"/>
        <v>-4.1681700147350859E-5</v>
      </c>
      <c r="FG438" s="240">
        <f t="shared" ca="1" si="1012"/>
        <v>1.2073154812157835E-4</v>
      </c>
      <c r="FH438" s="240">
        <f t="shared" ca="1" si="1013"/>
        <v>-3.4060864124304246E-5</v>
      </c>
      <c r="FI438" s="240">
        <f t="shared" ca="1" si="1014"/>
        <v>-9.9363005845575452E-5</v>
      </c>
      <c r="FJ438" s="240">
        <f t="shared" ca="1" si="1015"/>
        <v>9.6397585334116319E-5</v>
      </c>
      <c r="FK438" s="240">
        <f t="shared" ca="1" si="1016"/>
        <v>3.8886681169861659E-5</v>
      </c>
      <c r="FL438" s="240">
        <f t="shared" ca="1" si="1017"/>
        <v>-1.2079366898951328E-4</v>
      </c>
      <c r="FM438" s="240">
        <f t="shared" ca="1" si="1018"/>
        <v>3.6894855465731269E-5</v>
      </c>
      <c r="FN438" s="240">
        <f t="shared" ca="1" si="1019"/>
        <v>9.7647184040997959E-5</v>
      </c>
      <c r="FO438" s="240">
        <f t="shared" ca="1" si="1020"/>
        <v>-9.8155132735797327E-5</v>
      </c>
      <c r="FP438" s="240">
        <f t="shared" ca="1" si="1021"/>
        <v>-3.6068238309702444E-5</v>
      </c>
      <c r="FQ438" s="240">
        <f t="shared" ca="1" si="1022"/>
        <v>1.2078302826801521E-4</v>
      </c>
      <c r="FR438" s="240">
        <f t="shared" ca="1" si="1023"/>
        <v>-3.9706622725819751E-5</v>
      </c>
      <c r="FS438" s="240">
        <f t="shared" ca="1" si="1024"/>
        <v>-9.5872543224021544E-5</v>
      </c>
      <c r="FT438" s="240">
        <f t="shared" ca="1" si="1025"/>
        <v>9.9853555155775172E-5</v>
      </c>
      <c r="FU438" s="240">
        <f t="shared" ca="1" si="1026"/>
        <v>3.3228069291463769E-5</v>
      </c>
      <c r="FV438" s="240">
        <f t="shared" ca="1" si="1027"/>
        <v>-1.2069963236665662E-4</v>
      </c>
      <c r="FW438" s="240">
        <f t="shared" ca="1" si="1028"/>
        <v>4.2494472201097956E-5</v>
      </c>
      <c r="FX438" s="240">
        <f t="shared" ca="1" si="1029"/>
        <v>9.4040152371912357E-5</v>
      </c>
      <c r="FY438" s="240">
        <f t="shared" ca="1" si="1030"/>
        <v>-1.014918295278922E-4</v>
      </c>
      <c r="FZ438" s="240">
        <f t="shared" ca="1" si="1031"/>
        <v>-3.0367884926754845E-5</v>
      </c>
      <c r="GA438" s="240">
        <f t="shared" ca="1" si="1032"/>
        <v>1.2054353152001053E-4</v>
      </c>
      <c r="GB438" s="240">
        <f t="shared" ca="1" si="1033"/>
        <v>-4.5256724595292908E-5</v>
      </c>
      <c r="GC438" s="240">
        <f t="shared" ca="1" si="1034"/>
        <v>-9.2151115248402177E-5</v>
      </c>
      <c r="GD438" s="240">
        <f t="shared" ca="1" si="1035"/>
        <v>1.0306896901692919E-4</v>
      </c>
      <c r="GE438" s="240">
        <f t="shared" ca="1" si="1036"/>
        <v>2.7489408083701024E-5</v>
      </c>
      <c r="GF438" s="240">
        <f t="shared" ca="1" si="1037"/>
        <v>-1.2031481975738982E-4</v>
      </c>
      <c r="GG438" s="240">
        <f t="shared" ca="1" si="1038"/>
        <v>4.7991716030849618E-5</v>
      </c>
      <c r="GH438" s="240">
        <f t="shared" ca="1" si="1039"/>
        <v>9.0206569738813998E-5</v>
      </c>
      <c r="GI438" s="240">
        <f t="shared" ca="1" si="1040"/>
        <v>-1.0458402361302374E-4</v>
      </c>
      <c r="GJ438" s="240">
        <f t="shared" ca="1" si="1041"/>
        <v>-2.4594372649112772E-5</v>
      </c>
      <c r="GK438" s="240">
        <f t="shared" ca="1" si="1042"/>
        <v>1.2001363484620825E-4</v>
      </c>
      <c r="GL438" s="240">
        <f t="shared" ca="1" si="1043"/>
        <v>-5.0697799051201459E-5</v>
      </c>
      <c r="GM438" s="240">
        <f t="shared" ca="1" si="1044"/>
        <v>-8.8207687164660559E-5</v>
      </c>
      <c r="GN438" s="240">
        <f t="shared" ca="1" si="1045"/>
        <v>1.0603608070394242E-4</v>
      </c>
      <c r="GO438" s="240">
        <f t="shared" ca="1" si="1046"/>
        <v>2.1684522484083553E-5</v>
      </c>
      <c r="GP438" s="240">
        <f t="shared" ca="1" si="1047"/>
        <v>-1.1964015820899331E-4</v>
      </c>
      <c r="GQ438" s="240">
        <f t="shared" ca="1" si="1048"/>
        <v>5.3373343613111413E-5</v>
      </c>
      <c r="GR438" s="240">
        <f t="shared" ca="1" si="1049"/>
        <v>8.6155671578057086E-5</v>
      </c>
      <c r="GS438" s="240">
        <f t="shared" ca="1" si="1050"/>
        <v>-1.0742426562479269E-4</v>
      </c>
      <c r="GT438" s="240">
        <f t="shared" ca="1" si="1051"/>
        <v>-1.8761610373539667E-5</v>
      </c>
      <c r="GU438" s="240">
        <f t="shared" ca="1" si="1052"/>
        <v>1.1919461481410781E-4</v>
      </c>
      <c r="GV438" s="240">
        <f t="shared" ca="1" si="1053"/>
        <v>-5.6016738068586717E-5</v>
      </c>
      <c r="GW438" s="240">
        <f t="shared" ca="1" si="1054"/>
        <v>-8.405175903645817E-5</v>
      </c>
      <c r="GX438" s="240">
        <f t="shared" ca="1" si="1055"/>
        <v>1.0874774218487941E-4</v>
      </c>
      <c r="GY438" s="240">
        <f t="shared" ca="1" si="1056"/>
        <v>1.5827396970455327E-5</v>
      </c>
      <c r="GZ438" s="240">
        <f t="shared" ca="1" si="1057"/>
        <v>-1.1867727304023211E-4</v>
      </c>
      <c r="HA438" s="240">
        <f t="shared" ca="1" si="1058"/>
        <v>5.8626390135656315E-5</v>
      </c>
      <c r="HB438" s="240">
        <f t="shared" ca="1" si="1059"/>
        <v>8.1897216858118287E-5</v>
      </c>
      <c r="HC438" s="240">
        <f t="shared" ca="1" si="1060"/>
        <v>-1.1000571317141402E-4</v>
      </c>
      <c r="HD438" s="240">
        <f t="shared" ca="1" si="1061"/>
        <v>-1.2883649735260496E-5</v>
      </c>
      <c r="HE438" s="240">
        <f t="shared" ca="1" si="1062"/>
        <v>1.1808844451470468E-4</v>
      </c>
      <c r="HF438" s="240">
        <f t="shared" ca="1" si="1063"/>
        <v>-6.1200727857484079E-5</v>
      </c>
      <c r="HG438" s="240">
        <f t="shared" ca="1" si="1064"/>
        <v>-7.9693342858677319E-5</v>
      </c>
      <c r="HH438" s="240">
        <f t="shared" ca="1" si="1065"/>
        <v>1.1119742082971282E-4</v>
      </c>
      <c r="HI438" s="240">
        <f t="shared" ca="1" si="1066"/>
        <v>9.9321418712090004E-6</v>
      </c>
      <c r="HJ438" s="240">
        <f t="shared" ca="1" si="1067"/>
        <v>-1.1742848392581433E-4</v>
      </c>
      <c r="HK438" s="240">
        <f t="shared" ca="1" si="1068"/>
        <v>6.3738200549293134E-5</v>
      </c>
      <c r="HL438" s="240">
        <f t="shared" ca="1" si="1069"/>
        <v>7.7441464569424359E-5</v>
      </c>
      <c r="HM438" s="240">
        <f t="shared" ca="1" si="1070"/>
        <v>-1.1232214731964578E-4</v>
      </c>
      <c r="HN438" s="240">
        <f t="shared" ca="1" si="1071"/>
        <v>-6.9746512562878316E-6</v>
      </c>
      <c r="HO438" s="240">
        <f t="shared" ca="1" si="1072"/>
        <v>1.1669778880914094E-4</v>
      </c>
      <c r="HP438" s="240">
        <f t="shared" ca="1" si="1073"/>
        <v>-6.6237279732416196E-5</v>
      </c>
      <c r="HQ438" s="240">
        <f t="shared" ca="1" si="1074"/>
        <v>-7.5142938437632324E-5</v>
      </c>
      <c r="HR438" s="240">
        <f t="shared" ca="1" si="1075"/>
        <v>1.1337921514802642E-4</v>
      </c>
      <c r="HS438" s="240">
        <f t="shared" ca="1" si="1076"/>
        <v>4.0129593722488811E-6</v>
      </c>
      <c r="HT438" s="240">
        <f t="shared" ca="1" si="1077"/>
        <v>-1.1589679930810045E-4</v>
      </c>
      <c r="HU438" s="240">
        <f t="shared" ca="1" si="1078"/>
        <v>6.869646005500556E-5</v>
      </c>
      <c r="HV438" s="240">
        <f t="shared" ca="1" si="1079"/>
        <v>7.279914900950625E-5</v>
      </c>
      <c r="HW438" s="240">
        <f t="shared" ca="1" si="1080"/>
        <v>-1.1436798757672386E-4</v>
      </c>
      <c r="HX438" s="240">
        <f t="shared" ca="1" si="1081"/>
        <v>-1.0488502315383121E-6</v>
      </c>
      <c r="HY438" s="240">
        <f t="shared" ca="1" si="1082"/>
        <v>1.1502599790881518E-4</v>
      </c>
      <c r="HZ438" s="240">
        <f t="shared" ca="1" si="1083"/>
        <v>-7.1114260198778184E-5</v>
      </c>
      <c r="IA438" s="240">
        <f t="shared" ca="1" si="1084"/>
        <v>-7.0411508096152419E-5</v>
      </c>
      <c r="IB438" s="240">
        <f t="shared" ca="1" si="1085"/>
        <v>1.152878690061997E-4</v>
      </c>
      <c r="IC438" s="240">
        <f t="shared" ca="1" si="1086"/>
        <v>-1.9158906973395613E-6</v>
      </c>
      <c r="ID438" s="240">
        <f t="shared" ca="1" si="1087"/>
        <v>-1.1408590914949077E-4</v>
      </c>
      <c r="IE438" s="240">
        <f t="shared" ca="1" si="1088"/>
        <v>6.8310376684478682E-5</v>
      </c>
      <c r="IF438" s="240">
        <f t="shared" ca="1" si="1089"/>
        <v>6.7981453923177392E-5</v>
      </c>
      <c r="IG438" s="240">
        <f t="shared" ca="1" si="1090"/>
        <v>-1.1613830533427927E-4</v>
      </c>
      <c r="IH438" s="240">
        <f t="shared" ca="1" si="1091"/>
        <v>4.8794775652942646E-6</v>
      </c>
      <c r="II438" s="240">
        <f t="shared" ca="1" si="1092"/>
        <v>1.1307709930444171E-4</v>
      </c>
      <c r="IJ438" s="240">
        <f t="shared" ca="1" si="1093"/>
        <v>-7.5819920183442275E-5</v>
      </c>
      <c r="IK438" s="240">
        <f t="shared" ca="1" si="1094"/>
        <v>-6.5510450264343593E-5</v>
      </c>
      <c r="IL438" s="240">
        <f t="shared" ca="1" si="1095"/>
        <v>1.1691878428991445E-4</v>
      </c>
      <c r="IM438" s="240">
        <f t="shared" ca="1" si="1096"/>
        <v>-7.840125218419058E-6</v>
      </c>
      <c r="IN438" s="240">
        <f t="shared" ca="1" si="1097"/>
        <v>-1.1200017604299682E-4</v>
      </c>
      <c r="IO438" s="240">
        <f t="shared" ca="1" si="1098"/>
        <v>7.8104945510720157E-5</v>
      </c>
      <c r="IP438" s="240">
        <f t="shared" ca="1" si="1099"/>
        <v>6.2999985559869824E-5</v>
      </c>
      <c r="IQ438" s="240">
        <f t="shared" ca="1" si="1100"/>
        <v>-1.1762883574176843E-4</v>
      </c>
      <c r="IR438" s="240">
        <f t="shared" ca="1" si="1101"/>
        <v>1.0796050273273442E-5</v>
      </c>
      <c r="IS438" s="240">
        <f t="shared" ca="1" si="1102"/>
        <v>1.1085578806345731E-4</v>
      </c>
      <c r="IT438" s="240">
        <f t="shared" ca="1" si="1103"/>
        <v>-8.0342923339349123E-5</v>
      </c>
      <c r="IU438" s="240">
        <f t="shared" ca="1" si="1104"/>
        <v>-6.0451572019816003E-5</v>
      </c>
      <c r="IV438" s="240">
        <f t="shared" ca="1" si="1105"/>
        <v>1.182680319813971E-4</v>
      </c>
      <c r="IW438" s="240">
        <f t="shared" ca="1" si="1106"/>
        <v>-1.374547219114036E-5</v>
      </c>
      <c r="IX438" s="240">
        <f t="shared" ca="1" si="1107"/>
        <v>-1.0964462470235592E-4</v>
      </c>
      <c r="IY438" s="240">
        <f t="shared" ca="1" si="1108"/>
        <v>8.2532505595173924E-5</v>
      </c>
      <c r="IZ438" s="240">
        <f t="shared" ca="1" si="1109"/>
        <v>5.7866744713207393E-5</v>
      </c>
      <c r="JA438" s="240">
        <f t="shared" ca="1" si="1110"/>
        <v>-1.1883598798088807E-4</v>
      </c>
      <c r="JB438" s="240">
        <f t="shared" ca="1" si="1111"/>
        <v>1.6686614350528816E-5</v>
      </c>
    </row>
    <row r="439" spans="2:262">
      <c r="B439" s="248">
        <v>78</v>
      </c>
      <c r="C439" s="247">
        <f t="shared" si="1112"/>
        <v>1.5234375000000009E-3</v>
      </c>
      <c r="D439" s="244">
        <f t="shared" ca="1" si="855"/>
        <v>79.349491088481415</v>
      </c>
      <c r="E439" s="243">
        <f ca="1">CF361</f>
        <v>-0.65050891151858592</v>
      </c>
      <c r="F439" s="242">
        <v>78</v>
      </c>
      <c r="G439" s="240">
        <f t="shared" ca="1" si="856"/>
        <v>-5.0315609551902394E-4</v>
      </c>
      <c r="H439" s="240">
        <f t="shared" ca="1" si="857"/>
        <v>3.609788033268758E-4</v>
      </c>
      <c r="I439" s="240">
        <f t="shared" ca="1" si="858"/>
        <v>2.5993590325804354E-4</v>
      </c>
      <c r="J439" s="240">
        <f t="shared" ca="1" si="859"/>
        <v>-5.3611834000682904E-4</v>
      </c>
      <c r="K439" s="240">
        <f t="shared" ca="1" si="860"/>
        <v>1.0128975467351811E-4</v>
      </c>
      <c r="L439" s="240">
        <f t="shared" ca="1" si="861"/>
        <v>4.678713588026379E-4</v>
      </c>
      <c r="M439" s="240">
        <f t="shared" ca="1" si="862"/>
        <v>-4.1653198162039688E-4</v>
      </c>
      <c r="N439" s="240">
        <f t="shared" ca="1" si="863"/>
        <v>-1.8722056236010517E-4</v>
      </c>
      <c r="O439" s="240">
        <f t="shared" ca="1" si="864"/>
        <v>5.4267739723140682E-4</v>
      </c>
      <c r="P439" s="240">
        <f t="shared" ca="1" si="865"/>
        <v>-1.7842445522501483E-4</v>
      </c>
      <c r="Q439" s="240">
        <f t="shared" ca="1" si="866"/>
        <v>-4.224586201067232E-4</v>
      </c>
      <c r="R439" s="240">
        <f t="shared" ca="1" si="867"/>
        <v>4.6306850040908203E-4</v>
      </c>
      <c r="S439" s="240">
        <f t="shared" ca="1" si="868"/>
        <v>1.1045246167998145E-4</v>
      </c>
      <c r="T439" s="240">
        <f t="shared" ca="1" si="869"/>
        <v>-5.3748912765343919E-4</v>
      </c>
      <c r="U439" s="241">
        <f t="shared" ca="1" si="870"/>
        <v>2.5169680515017774E-4</v>
      </c>
      <c r="V439" s="240">
        <f t="shared" ca="1" si="871"/>
        <v>3.6790092808077244E-4</v>
      </c>
      <c r="W439" s="240">
        <f t="shared" ca="1" si="872"/>
        <v>-4.9958098459816321E-4</v>
      </c>
      <c r="X439" s="240">
        <f t="shared" ca="1" si="873"/>
        <v>-3.1293398763139391E-5</v>
      </c>
      <c r="Y439" s="240">
        <f t="shared" ca="1" si="874"/>
        <v>5.2066584164108096E-4</v>
      </c>
      <c r="Z439" s="240">
        <f t="shared" ca="1" si="875"/>
        <v>-3.1952067935046022E-4</v>
      </c>
      <c r="AA439" s="240">
        <f t="shared" ca="1" si="876"/>
        <v>-3.0537929199676134E-4</v>
      </c>
      <c r="AB439" s="240">
        <f t="shared" ca="1" si="877"/>
        <v>5.2527904917007851E-4</v>
      </c>
      <c r="AC439" s="240">
        <f t="shared" ca="1" si="878"/>
        <v>-4.8543071733062686E-5</v>
      </c>
      <c r="AD439" s="240">
        <f t="shared" ca="1" si="879"/>
        <v>-4.9257171253135924E-4</v>
      </c>
      <c r="AE439" s="240">
        <f t="shared" ca="1" si="880"/>
        <v>3.8042789577275081E-4</v>
      </c>
      <c r="AF439" s="240">
        <f t="shared" ca="1" si="881"/>
        <v>2.362471164649736E-4</v>
      </c>
      <c r="AG439" s="240">
        <f t="shared" ca="1" si="882"/>
        <v>-5.3960640863319129E-4</v>
      </c>
      <c r="AH439" s="240">
        <f t="shared" ca="1" si="883"/>
        <v>1.2732873132290136E-4</v>
      </c>
      <c r="AI439" s="240">
        <f t="shared" ca="1" si="884"/>
        <v>4.53814893377211E-4</v>
      </c>
      <c r="AJ439" s="240">
        <f t="shared" ca="1" si="885"/>
        <v>-4.3309999711701249E-4</v>
      </c>
      <c r="AK439" s="240">
        <f t="shared" ca="1" si="886"/>
        <v>-1.6200090431137026E-4</v>
      </c>
      <c r="AL439" s="240">
        <f t="shared" ca="1" si="887"/>
        <v>5.422529189227401E-4</v>
      </c>
      <c r="AM439" s="240">
        <f t="shared" ca="1" si="888"/>
        <v>-2.0335810840340268E-4</v>
      </c>
      <c r="AN439" s="240">
        <f t="shared" ca="1" si="889"/>
        <v>-4.0523435227045871E-4</v>
      </c>
      <c r="AO439" s="240">
        <f t="shared" ca="1" si="890"/>
        <v>4.7639679145517307E-4</v>
      </c>
      <c r="AP439" s="240">
        <f t="shared" ca="1" si="891"/>
        <v>8.4247861810742082E-5</v>
      </c>
      <c r="AQ439" s="240">
        <f t="shared" ca="1" si="892"/>
        <v>-5.3316129108323118E-4</v>
      </c>
      <c r="AR439" s="240">
        <f t="shared" ca="1" si="893"/>
        <v>2.7498539656412669E-4</v>
      </c>
      <c r="AS439" s="240">
        <f t="shared" ca="1" si="894"/>
        <v>3.4788171121625128E-4</v>
      </c>
      <c r="AT439" s="240">
        <f t="shared" ca="1" si="895"/>
        <v>-5.0938103394308331E-4</v>
      </c>
      <c r="AU439" s="240">
        <f t="shared" ca="1" si="896"/>
        <v>-4.6711075245234916E-6</v>
      </c>
      <c r="AV439" s="240">
        <f t="shared" ca="1" si="897"/>
        <v>5.1252833140131529E-4</v>
      </c>
      <c r="AW439" s="240">
        <f t="shared" ca="1" si="898"/>
        <v>-3.4066008132577533E-4</v>
      </c>
      <c r="AX439" s="240">
        <f t="shared" ca="1" si="899"/>
        <v>-2.8299848169247596E-4</v>
      </c>
      <c r="AY439" s="240">
        <f t="shared" ca="1" si="900"/>
        <v>5.3133871534096877E-4</v>
      </c>
      <c r="AZ439" s="240">
        <f t="shared" ca="1" si="901"/>
        <v>-7.5006762133185317E-5</v>
      </c>
      <c r="BA439" s="240">
        <f t="shared" ca="1" si="902"/>
        <v>-4.808006811440205E-4</v>
      </c>
      <c r="BB439" s="240">
        <f t="shared" ca="1" si="903"/>
        <v>3.9896050409616462E-4</v>
      </c>
      <c r="BC439" s="240">
        <f t="shared" ca="1" si="904"/>
        <v>2.1198918967553257E-4</v>
      </c>
      <c r="BD439" s="240">
        <f t="shared" ca="1" si="905"/>
        <v>-5.4179451815721653E-4</v>
      </c>
      <c r="BE439" s="240">
        <f t="shared" ca="1" si="906"/>
        <v>1.5306096190584906E-4</v>
      </c>
      <c r="BF439" s="240">
        <f t="shared" ca="1" si="907"/>
        <v>4.386651481241485E-4</v>
      </c>
      <c r="BG439" s="240">
        <f t="shared" ca="1" si="908"/>
        <v>-4.4862463678549272E-4</v>
      </c>
      <c r="BH439" s="240">
        <f t="shared" ca="1" si="909"/>
        <v>-1.3639097189454134E-4</v>
      </c>
      <c r="BI439" s="240">
        <f t="shared" ca="1" si="910"/>
        <v>5.4052210583664228E-4</v>
      </c>
      <c r="BJ439" s="240">
        <f t="shared" ca="1" si="911"/>
        <v>-2.278018540865749E-4</v>
      </c>
      <c r="BK439" s="240">
        <f t="shared" ca="1" si="912"/>
        <v>-3.8703383938523765E-4</v>
      </c>
      <c r="BL439" s="240">
        <f t="shared" ca="1" si="913"/>
        <v>4.8857740090321809E-4</v>
      </c>
      <c r="BM439" s="240">
        <f t="shared" ca="1" si="914"/>
        <v>5.7840301463161402E-5</v>
      </c>
      <c r="BN439" s="240">
        <f t="shared" ca="1" si="915"/>
        <v>-5.2754902226339088E-4</v>
      </c>
      <c r="BO439" s="240">
        <f t="shared" ca="1" si="916"/>
        <v>2.9761152407188645E-4</v>
      </c>
      <c r="BP439" s="240">
        <f t="shared" ca="1" si="917"/>
        <v>3.2702441683856972E-4</v>
      </c>
      <c r="BQ439" s="240">
        <f t="shared" ca="1" si="918"/>
        <v>-5.1795393976072543E-4</v>
      </c>
      <c r="BR439" s="240">
        <f t="shared" ca="1" si="919"/>
        <v>2.1962436821259683E-5</v>
      </c>
      <c r="BS439" s="240">
        <f t="shared" ca="1" si="920"/>
        <v>5.0315609551902514E-4</v>
      </c>
      <c r="BT439" s="240">
        <f t="shared" ca="1" si="921"/>
        <v>-3.6097880332687439E-4</v>
      </c>
      <c r="BU439" s="240">
        <f t="shared" ca="1" si="922"/>
        <v>-2.5993590325805091E-4</v>
      </c>
      <c r="BV439" s="240">
        <f t="shared" ca="1" si="923"/>
        <v>5.3611834000682796E-4</v>
      </c>
      <c r="BW439" s="240">
        <f t="shared" ca="1" si="924"/>
        <v>-1.0128975467351271E-4</v>
      </c>
      <c r="BX439" s="240">
        <f t="shared" ca="1" si="925"/>
        <v>-4.6787135880264023E-4</v>
      </c>
      <c r="BY439" s="240">
        <f t="shared" ca="1" si="926"/>
        <v>4.1653198162039525E-4</v>
      </c>
      <c r="BZ439" s="240">
        <f t="shared" ca="1" si="927"/>
        <v>1.8722056236010671E-4</v>
      </c>
      <c r="CA439" s="240">
        <f t="shared" ca="1" si="928"/>
        <v>-5.4267739723140671E-4</v>
      </c>
      <c r="CB439" s="240">
        <f t="shared" ca="1" si="929"/>
        <v>1.7842445522501602E-4</v>
      </c>
      <c r="CC439" s="240">
        <f t="shared" ca="1" si="930"/>
        <v>4.2245862010672119E-4</v>
      </c>
      <c r="CD439" s="240">
        <f t="shared" ca="1" si="931"/>
        <v>-4.6306850040907558E-4</v>
      </c>
      <c r="CE439" s="240">
        <f t="shared" ca="1" si="932"/>
        <v>-1.1045246167999152E-4</v>
      </c>
      <c r="CF439" s="240">
        <f t="shared" ca="1" si="933"/>
        <v>5.3748912765344038E-4</v>
      </c>
      <c r="CG439" s="240">
        <f t="shared" ca="1" si="934"/>
        <v>-2.5169680515017037E-4</v>
      </c>
      <c r="CH439" s="240">
        <f t="shared" ca="1" si="935"/>
        <v>-3.6790092808077716E-4</v>
      </c>
      <c r="CI439" s="240">
        <f t="shared" ca="1" si="936"/>
        <v>4.9958098459816137E-4</v>
      </c>
      <c r="CJ439" s="240">
        <f t="shared" ca="1" si="937"/>
        <v>3.1293398763143911E-5</v>
      </c>
      <c r="CK439" s="240">
        <f t="shared" ca="1" si="938"/>
        <v>-5.2066584164108117E-4</v>
      </c>
      <c r="CL439" s="240">
        <f t="shared" ca="1" si="939"/>
        <v>3.1952067935045979E-4</v>
      </c>
      <c r="CM439" s="240">
        <f t="shared" ca="1" si="940"/>
        <v>3.0537929199676188E-4</v>
      </c>
      <c r="CN439" s="240">
        <f t="shared" ca="1" si="941"/>
        <v>-5.2527904917007916E-4</v>
      </c>
      <c r="CO439" s="240">
        <f t="shared" ca="1" si="942"/>
        <v>4.8543071733065857E-5</v>
      </c>
      <c r="CP439" s="240">
        <f t="shared" ca="1" si="943"/>
        <v>4.9257171253136434E-4</v>
      </c>
      <c r="CQ439" s="240">
        <f t="shared" ca="1" si="944"/>
        <v>-3.8042789577274485E-4</v>
      </c>
      <c r="CR439" s="240">
        <f t="shared" ca="1" si="945"/>
        <v>-2.3624711646498114E-4</v>
      </c>
      <c r="CS439" s="240">
        <f t="shared" ca="1" si="946"/>
        <v>5.3960640863319031E-4</v>
      </c>
      <c r="CT439" s="240">
        <f t="shared" ca="1" si="947"/>
        <v>-1.2732873132289695E-4</v>
      </c>
      <c r="CU439" s="240">
        <f t="shared" ca="1" si="948"/>
        <v>-4.5381489337721349E-4</v>
      </c>
      <c r="CV439" s="240">
        <f t="shared" ca="1" si="949"/>
        <v>4.3309999711700978E-4</v>
      </c>
      <c r="CW439" s="240">
        <f t="shared" ca="1" si="950"/>
        <v>1.6200090431137088E-4</v>
      </c>
      <c r="CX439" s="240">
        <f t="shared" ca="1" si="951"/>
        <v>-5.422529189227401E-4</v>
      </c>
      <c r="CY439" s="240">
        <f t="shared" ca="1" si="952"/>
        <v>2.0335810840340206E-4</v>
      </c>
      <c r="CZ439" s="240">
        <f t="shared" ca="1" si="953"/>
        <v>4.052343522704566E-4</v>
      </c>
      <c r="DA439" s="240">
        <f t="shared" ca="1" si="954"/>
        <v>-4.7639679145516716E-4</v>
      </c>
      <c r="DB439" s="240">
        <f t="shared" ca="1" si="955"/>
        <v>-8.4247861810754171E-5</v>
      </c>
      <c r="DC439" s="240">
        <f t="shared" ca="1" si="956"/>
        <v>5.3316129108323357E-4</v>
      </c>
      <c r="DD439" s="240">
        <f t="shared" ca="1" si="957"/>
        <v>-2.7498539656412274E-4</v>
      </c>
      <c r="DE439" s="240">
        <f t="shared" ca="1" si="958"/>
        <v>-3.478817112162547E-4</v>
      </c>
      <c r="DF439" s="240">
        <f t="shared" ca="1" si="959"/>
        <v>5.0938103394308158E-4</v>
      </c>
      <c r="DG439" s="240">
        <f t="shared" ca="1" si="960"/>
        <v>4.6711075245280147E-6</v>
      </c>
      <c r="DH439" s="240">
        <f t="shared" ca="1" si="961"/>
        <v>-5.1252833140131681E-4</v>
      </c>
      <c r="DI439" s="240">
        <f t="shared" ca="1" si="962"/>
        <v>3.4066008132577175E-4</v>
      </c>
      <c r="DJ439" s="240">
        <f t="shared" ca="1" si="963"/>
        <v>2.8299848169247325E-4</v>
      </c>
      <c r="DK439" s="240">
        <f t="shared" ca="1" si="964"/>
        <v>-5.3133871534096931E-4</v>
      </c>
      <c r="DL439" s="240">
        <f t="shared" ca="1" si="965"/>
        <v>7.5006762133188488E-5</v>
      </c>
      <c r="DM439" s="240">
        <f t="shared" ca="1" si="966"/>
        <v>4.8080068114402625E-4</v>
      </c>
      <c r="DN439" s="240">
        <f t="shared" ca="1" si="967"/>
        <v>-3.9896050409615638E-4</v>
      </c>
      <c r="DO439" s="240">
        <f t="shared" ca="1" si="968"/>
        <v>-2.1198918967554382E-4</v>
      </c>
      <c r="DP439" s="240">
        <f t="shared" ca="1" si="969"/>
        <v>5.417945181572162E-4</v>
      </c>
      <c r="DQ439" s="240">
        <f t="shared" ca="1" si="970"/>
        <v>-1.5306096190584469E-4</v>
      </c>
      <c r="DR439" s="240">
        <f t="shared" ca="1" si="971"/>
        <v>-4.3866514812415121E-4</v>
      </c>
      <c r="DS439" s="240">
        <f t="shared" ca="1" si="972"/>
        <v>4.4862463678549012E-4</v>
      </c>
      <c r="DT439" s="240">
        <f t="shared" ca="1" si="973"/>
        <v>1.3639097189454573E-4</v>
      </c>
      <c r="DU439" s="240">
        <f t="shared" ca="1" si="974"/>
        <v>-5.405221058366426E-4</v>
      </c>
      <c r="DV439" s="240">
        <f t="shared" ca="1" si="975"/>
        <v>2.278018540865778E-4</v>
      </c>
      <c r="DW439" s="240">
        <f t="shared" ca="1" si="976"/>
        <v>3.8703383938523542E-4</v>
      </c>
      <c r="DX439" s="240">
        <f t="shared" ca="1" si="977"/>
        <v>-4.885774009032195E-4</v>
      </c>
      <c r="DY439" s="240">
        <f t="shared" ca="1" si="978"/>
        <v>-5.7840301463173565E-5</v>
      </c>
      <c r="DZ439" s="240">
        <f t="shared" ca="1" si="979"/>
        <v>5.2754902226339381E-4</v>
      </c>
      <c r="EA439" s="240">
        <f t="shared" ca="1" si="980"/>
        <v>-2.9761152407187626E-4</v>
      </c>
      <c r="EB439" s="240">
        <f t="shared" ca="1" si="981"/>
        <v>-3.2702441683857335E-4</v>
      </c>
      <c r="EC439" s="240">
        <f t="shared" ca="1" si="982"/>
        <v>5.1795393976072402E-4</v>
      </c>
      <c r="ED439" s="240">
        <f t="shared" ca="1" si="983"/>
        <v>-2.1962436821255163E-5</v>
      </c>
      <c r="EE439" s="240">
        <f t="shared" ca="1" si="984"/>
        <v>-5.0315609551902687E-4</v>
      </c>
      <c r="EF439" s="240">
        <f t="shared" ca="1" si="985"/>
        <v>3.6097880332687103E-4</v>
      </c>
      <c r="EG439" s="240">
        <f t="shared" ca="1" si="986"/>
        <v>2.5993590325804809E-4</v>
      </c>
      <c r="EH439" s="240">
        <f t="shared" ca="1" si="987"/>
        <v>-5.3611834000682839E-4</v>
      </c>
      <c r="EI439" s="240">
        <f t="shared" ca="1" si="988"/>
        <v>1.0128975467351583E-4</v>
      </c>
      <c r="EJ439" s="240">
        <f t="shared" ca="1" si="989"/>
        <v>4.6787135880264641E-4</v>
      </c>
      <c r="EK439" s="240">
        <f t="shared" ca="1" si="990"/>
        <v>-4.1653198162038739E-4</v>
      </c>
      <c r="EL439" s="240">
        <f t="shared" ca="1" si="991"/>
        <v>-1.8722056236011818E-4</v>
      </c>
      <c r="EM439" s="240">
        <f t="shared" ca="1" si="992"/>
        <v>5.4267739723140671E-4</v>
      </c>
      <c r="EN439" s="240">
        <f t="shared" ca="1" si="993"/>
        <v>-1.7842445522500445E-4</v>
      </c>
      <c r="EO439" s="240">
        <f t="shared" ca="1" si="994"/>
        <v>-4.2245862010672884E-4</v>
      </c>
      <c r="EP439" s="240">
        <f t="shared" ca="1" si="995"/>
        <v>4.630685004090772E-4</v>
      </c>
      <c r="EQ439" s="240">
        <f t="shared" ca="1" si="996"/>
        <v>1.1045246167998841E-4</v>
      </c>
      <c r="ER439" s="240">
        <f t="shared" ca="1" si="997"/>
        <v>-5.3748912765343995E-4</v>
      </c>
      <c r="ES439" s="240">
        <f t="shared" ca="1" si="998"/>
        <v>2.5169680515017319E-4</v>
      </c>
      <c r="ET439" s="240">
        <f t="shared" ca="1" si="999"/>
        <v>3.6790092808077477E-4</v>
      </c>
      <c r="EU439" s="240">
        <f t="shared" ca="1" si="1000"/>
        <v>-4.9958098459816267E-4</v>
      </c>
      <c r="EV439" s="240">
        <f t="shared" ca="1" si="1001"/>
        <v>-3.1293398763140726E-5</v>
      </c>
      <c r="EW439" s="240">
        <f t="shared" ca="1" si="1002"/>
        <v>5.2066584164108031E-4</v>
      </c>
      <c r="EX439" s="240">
        <f t="shared" ca="1" si="1003"/>
        <v>-3.1952067935046228E-4</v>
      </c>
      <c r="EY439" s="240">
        <f t="shared" ca="1" si="1004"/>
        <v>-3.0537929199675928E-4</v>
      </c>
      <c r="EZ439" s="240">
        <f t="shared" ca="1" si="1005"/>
        <v>5.2527904917007992E-4</v>
      </c>
      <c r="FA439" s="240">
        <f t="shared" ca="1" si="1006"/>
        <v>-4.8543071733069042E-5</v>
      </c>
      <c r="FB439" s="240">
        <f t="shared" ca="1" si="1007"/>
        <v>-4.9257171253136943E-4</v>
      </c>
      <c r="FC439" s="240">
        <f t="shared" ca="1" si="1008"/>
        <v>3.8042789577273607E-4</v>
      </c>
      <c r="FD439" s="240">
        <f t="shared" ca="1" si="1009"/>
        <v>2.3624711646499217E-4</v>
      </c>
      <c r="FE439" s="240">
        <f t="shared" ca="1" si="1010"/>
        <v>-5.396064086331889E-4</v>
      </c>
      <c r="FF439" s="240">
        <f t="shared" ca="1" si="1011"/>
        <v>1.2732873132288507E-4</v>
      </c>
      <c r="FG439" s="240">
        <f t="shared" ca="1" si="1012"/>
        <v>4.5381489337722021E-4</v>
      </c>
      <c r="FH439" s="240">
        <f t="shared" ca="1" si="1013"/>
        <v>-4.3309999711700246E-4</v>
      </c>
      <c r="FI439" s="240">
        <f t="shared" ca="1" si="1014"/>
        <v>-1.6200090431138259E-4</v>
      </c>
      <c r="FJ439" s="240">
        <f t="shared" ca="1" si="1015"/>
        <v>5.4225291892274065E-4</v>
      </c>
      <c r="FK439" s="240">
        <f t="shared" ca="1" si="1016"/>
        <v>-2.033581084033907E-4</v>
      </c>
      <c r="FL439" s="240">
        <f t="shared" ca="1" si="1017"/>
        <v>-4.0523435227046473E-4</v>
      </c>
      <c r="FM439" s="240">
        <f t="shared" ca="1" si="1018"/>
        <v>4.7639679145516868E-4</v>
      </c>
      <c r="FN439" s="240">
        <f t="shared" ca="1" si="1019"/>
        <v>8.4247861810751013E-5</v>
      </c>
      <c r="FO439" s="240">
        <f t="shared" ca="1" si="1020"/>
        <v>-5.3316129108323292E-4</v>
      </c>
      <c r="FP439" s="240">
        <f t="shared" ca="1" si="1021"/>
        <v>2.749853965641255E-4</v>
      </c>
      <c r="FQ439" s="240">
        <f t="shared" ca="1" si="1022"/>
        <v>3.4788171121625226E-4</v>
      </c>
      <c r="FR439" s="240">
        <f t="shared" ca="1" si="1023"/>
        <v>-5.0938103394308277E-4</v>
      </c>
      <c r="FS439" s="240">
        <f t="shared" ca="1" si="1024"/>
        <v>-4.6711075245248231E-6</v>
      </c>
      <c r="FT439" s="240">
        <f t="shared" ca="1" si="1025"/>
        <v>5.1252833140131562E-4</v>
      </c>
      <c r="FU439" s="240">
        <f t="shared" ca="1" si="1026"/>
        <v>-3.4066008132577425E-4</v>
      </c>
      <c r="FV439" s="240">
        <f t="shared" ca="1" si="1027"/>
        <v>-2.8299848169247054E-4</v>
      </c>
      <c r="FW439" s="240">
        <f t="shared" ca="1" si="1028"/>
        <v>5.3133871534096996E-4</v>
      </c>
      <c r="FX439" s="240">
        <f t="shared" ca="1" si="1029"/>
        <v>-7.5006762133191646E-5</v>
      </c>
      <c r="FY439" s="240">
        <f t="shared" ca="1" si="1030"/>
        <v>-4.8080068114403189E-4</v>
      </c>
      <c r="FZ439" s="240">
        <f t="shared" ca="1" si="1031"/>
        <v>3.9896050409614809E-4</v>
      </c>
      <c r="GA439" s="240">
        <f t="shared" ca="1" si="1032"/>
        <v>2.1198918967555509E-4</v>
      </c>
      <c r="GB439" s="240">
        <f t="shared" ca="1" si="1033"/>
        <v>-5.4179451815721555E-4</v>
      </c>
      <c r="GC439" s="240">
        <f t="shared" ca="1" si="1034"/>
        <v>1.5306096190583298E-4</v>
      </c>
      <c r="GD439" s="240">
        <f t="shared" ca="1" si="1035"/>
        <v>4.3866514812415837E-4</v>
      </c>
      <c r="GE439" s="240">
        <f t="shared" ca="1" si="1036"/>
        <v>-4.4862463678548329E-4</v>
      </c>
      <c r="GF439" s="240">
        <f t="shared" ca="1" si="1037"/>
        <v>-1.3639097189455755E-4</v>
      </c>
      <c r="GG439" s="240">
        <f t="shared" ca="1" si="1038"/>
        <v>5.4052210583664369E-4</v>
      </c>
      <c r="GH439" s="240">
        <f t="shared" ca="1" si="1039"/>
        <v>-2.2780185408656669E-4</v>
      </c>
      <c r="GI439" s="240">
        <f t="shared" ca="1" si="1040"/>
        <v>-3.8703383938524399E-4</v>
      </c>
      <c r="GJ439" s="240">
        <f t="shared" ca="1" si="1041"/>
        <v>4.8857740090321419E-4</v>
      </c>
      <c r="GK439" s="240">
        <f t="shared" ca="1" si="1042"/>
        <v>5.7840301463170374E-5</v>
      </c>
      <c r="GL439" s="240">
        <f t="shared" ca="1" si="1043"/>
        <v>-5.2754902226339294E-4</v>
      </c>
      <c r="GM439" s="240">
        <f t="shared" ca="1" si="1044"/>
        <v>2.9761152407187892E-4</v>
      </c>
      <c r="GN439" s="240">
        <f t="shared" ca="1" si="1045"/>
        <v>3.2702441683857075E-4</v>
      </c>
      <c r="GO439" s="240">
        <f t="shared" ca="1" si="1046"/>
        <v>-5.17953939760725E-4</v>
      </c>
      <c r="GP439" s="240">
        <f t="shared" ca="1" si="1047"/>
        <v>2.1962436821258351E-5</v>
      </c>
      <c r="GQ439" s="240">
        <f t="shared" ca="1" si="1048"/>
        <v>5.0315609551902568E-4</v>
      </c>
      <c r="GR439" s="240">
        <f t="shared" ca="1" si="1049"/>
        <v>-3.6097880332687342E-4</v>
      </c>
      <c r="GS439" s="240">
        <f t="shared" ca="1" si="1050"/>
        <v>-2.5993590325804527E-4</v>
      </c>
      <c r="GT439" s="240">
        <f t="shared" ca="1" si="1051"/>
        <v>5.3611834000682893E-4</v>
      </c>
      <c r="GU439" s="240">
        <f t="shared" ca="1" si="1052"/>
        <v>-1.0128975467351899E-4</v>
      </c>
      <c r="GV439" s="240">
        <f t="shared" ca="1" si="1053"/>
        <v>-4.6787135880265259E-4</v>
      </c>
      <c r="GW439" s="240">
        <f t="shared" ca="1" si="1054"/>
        <v>4.1653198162037953E-4</v>
      </c>
      <c r="GX439" s="240">
        <f t="shared" ca="1" si="1055"/>
        <v>1.8722056236012967E-4</v>
      </c>
      <c r="GY439" s="240">
        <f t="shared" ca="1" si="1056"/>
        <v>-5.426773972314065E-4</v>
      </c>
      <c r="GZ439" s="240">
        <f t="shared" ca="1" si="1057"/>
        <v>1.7842445522499295E-4</v>
      </c>
      <c r="HA439" s="240">
        <f t="shared" ca="1" si="1058"/>
        <v>4.2245862010673659E-4</v>
      </c>
      <c r="HB439" s="240">
        <f t="shared" ca="1" si="1059"/>
        <v>-4.6306850040907086E-4</v>
      </c>
      <c r="HC439" s="240">
        <f t="shared" ca="1" si="1060"/>
        <v>-1.104524616800004E-4</v>
      </c>
      <c r="HD439" s="240">
        <f t="shared" ca="1" si="1061"/>
        <v>5.3748912765344157E-4</v>
      </c>
      <c r="HE439" s="240">
        <f t="shared" ca="1" si="1062"/>
        <v>-2.5169680515016235E-4</v>
      </c>
      <c r="HF439" s="240">
        <f t="shared" ca="1" si="1063"/>
        <v>-3.6790092808078383E-4</v>
      </c>
      <c r="HG439" s="240">
        <f t="shared" ca="1" si="1064"/>
        <v>4.9958098459815779E-4</v>
      </c>
      <c r="HH439" s="240">
        <f t="shared" ca="1" si="1065"/>
        <v>3.1293398763152944E-5</v>
      </c>
      <c r="HI439" s="240">
        <f t="shared" ca="1" si="1066"/>
        <v>-5.2066584164108367E-4</v>
      </c>
      <c r="HJ439" s="240">
        <f t="shared" ca="1" si="1067"/>
        <v>3.1952067935045242E-4</v>
      </c>
      <c r="HK439" s="240">
        <f t="shared" ca="1" si="1068"/>
        <v>3.0537929199676937E-4</v>
      </c>
      <c r="HL439" s="240">
        <f t="shared" ca="1" si="1069"/>
        <v>-5.25279049170077E-4</v>
      </c>
      <c r="HM439" s="240">
        <f t="shared" ca="1" si="1070"/>
        <v>4.8543071733056858E-5</v>
      </c>
      <c r="HN439" s="240">
        <f t="shared" ca="1" si="1071"/>
        <v>4.9257171253136163E-4</v>
      </c>
      <c r="HO439" s="240">
        <f t="shared" ca="1" si="1072"/>
        <v>-3.8042789577274935E-4</v>
      </c>
      <c r="HP439" s="240">
        <f t="shared" ca="1" si="1073"/>
        <v>-2.3624711646497539E-4</v>
      </c>
      <c r="HQ439" s="240">
        <f t="shared" ca="1" si="1074"/>
        <v>5.3960640863319107E-4</v>
      </c>
      <c r="HR439" s="240">
        <f t="shared" ca="1" si="1075"/>
        <v>-1.2732873132290315E-4</v>
      </c>
      <c r="HS439" s="240">
        <f t="shared" ca="1" si="1076"/>
        <v>-4.5381489337720997E-4</v>
      </c>
      <c r="HT439" s="240">
        <f t="shared" ca="1" si="1077"/>
        <v>4.3309999711699503E-4</v>
      </c>
      <c r="HU439" s="240">
        <f t="shared" ca="1" si="1078"/>
        <v>1.6200090431139425E-4</v>
      </c>
      <c r="HV439" s="240">
        <f t="shared" ca="1" si="1079"/>
        <v>-5.4225291892274108E-4</v>
      </c>
      <c r="HW439" s="240">
        <f t="shared" ca="1" si="1080"/>
        <v>2.033581084033794E-4</v>
      </c>
      <c r="HX439" s="240">
        <f t="shared" ca="1" si="1081"/>
        <v>4.0523435227047291E-4</v>
      </c>
      <c r="HY439" s="240">
        <f t="shared" ca="1" si="1082"/>
        <v>-4.7639679145516288E-4</v>
      </c>
      <c r="HZ439" s="240">
        <f t="shared" ca="1" si="1083"/>
        <v>-8.4247861810763088E-5</v>
      </c>
      <c r="IA439" s="240">
        <f t="shared" ca="1" si="1084"/>
        <v>5.3316129108323519E-4</v>
      </c>
      <c r="IB439" s="240">
        <f t="shared" ca="1" si="1085"/>
        <v>-2.7498539656411499E-4</v>
      </c>
      <c r="IC439" s="240">
        <f t="shared" ca="1" si="1086"/>
        <v>-3.4788171121626164E-4</v>
      </c>
      <c r="ID439" s="240">
        <f t="shared" ca="1" si="1087"/>
        <v>5.0938103394307854E-4</v>
      </c>
      <c r="IE439" s="240">
        <f t="shared" ca="1" si="1088"/>
        <v>1.6074352425314039E-4</v>
      </c>
      <c r="IF439" s="240">
        <f t="shared" ca="1" si="1089"/>
        <v>-5.1252833140131974E-4</v>
      </c>
      <c r="IG439" s="240">
        <f t="shared" ca="1" si="1090"/>
        <v>3.4066008132576476E-4</v>
      </c>
      <c r="IH439" s="240">
        <f t="shared" ca="1" si="1091"/>
        <v>2.8299848169248095E-4</v>
      </c>
      <c r="II439" s="240">
        <f t="shared" ca="1" si="1092"/>
        <v>-5.3133871534096757E-4</v>
      </c>
      <c r="IJ439" s="240">
        <f t="shared" ca="1" si="1093"/>
        <v>7.500676213317953E-5</v>
      </c>
      <c r="IK439" s="240">
        <f t="shared" ca="1" si="1094"/>
        <v>4.8080068114402332E-4</v>
      </c>
      <c r="IL439" s="240">
        <f t="shared" ca="1" si="1095"/>
        <v>-3.9896050409616072E-4</v>
      </c>
      <c r="IM439" s="240">
        <f t="shared" ca="1" si="1096"/>
        <v>-2.1198918967553796E-4</v>
      </c>
      <c r="IN439" s="240">
        <f t="shared" ca="1" si="1097"/>
        <v>5.4179451815721663E-4</v>
      </c>
      <c r="IO439" s="240">
        <f t="shared" ca="1" si="1098"/>
        <v>-1.5306096190585082E-4</v>
      </c>
      <c r="IP439" s="240">
        <f t="shared" ca="1" si="1099"/>
        <v>-4.3866514812414742E-4</v>
      </c>
      <c r="IQ439" s="240">
        <f t="shared" ca="1" si="1100"/>
        <v>4.4862463678547641E-4</v>
      </c>
      <c r="IR439" s="240">
        <f t="shared" ca="1" si="1101"/>
        <v>1.3639097189456939E-4</v>
      </c>
      <c r="IS439" s="240">
        <f t="shared" ca="1" si="1102"/>
        <v>-5.4052210583664477E-4</v>
      </c>
      <c r="IT439" s="240">
        <f t="shared" ca="1" si="1103"/>
        <v>2.2780185408655557E-4</v>
      </c>
      <c r="IU439" s="240">
        <f t="shared" ca="1" si="1104"/>
        <v>3.8703383938525255E-4</v>
      </c>
      <c r="IV439" s="240">
        <f t="shared" ca="1" si="1105"/>
        <v>-4.8857740090320887E-4</v>
      </c>
      <c r="IW439" s="240">
        <f t="shared" ca="1" si="1106"/>
        <v>-5.7840301463182551E-5</v>
      </c>
      <c r="IX439" s="240">
        <f t="shared" ca="1" si="1107"/>
        <v>5.2754902226339587E-4</v>
      </c>
      <c r="IY439" s="240">
        <f t="shared" ca="1" si="1108"/>
        <v>-2.9761152407186867E-4</v>
      </c>
      <c r="IZ439" s="240">
        <f t="shared" ca="1" si="1109"/>
        <v>-3.270244168385805E-4</v>
      </c>
      <c r="JA439" s="240">
        <f t="shared" ca="1" si="1110"/>
        <v>5.1795393976072142E-4</v>
      </c>
      <c r="JB439" s="240">
        <f t="shared" ca="1" si="1111"/>
        <v>-2.196243682124613E-5</v>
      </c>
    </row>
    <row r="440" spans="2:262">
      <c r="B440" s="248">
        <v>79</v>
      </c>
      <c r="C440" s="247">
        <f t="shared" si="1112"/>
        <v>1.5429687500000009E-3</v>
      </c>
      <c r="D440" s="244">
        <f t="shared" ca="1" si="855"/>
        <v>79.355295973928207</v>
      </c>
      <c r="E440" s="243">
        <f ca="1">CG361</f>
        <v>-0.64470402607178845</v>
      </c>
      <c r="F440" s="242">
        <v>79</v>
      </c>
      <c r="G440" s="240">
        <f t="shared" ca="1" si="856"/>
        <v>-1.0939990217313255E-3</v>
      </c>
      <c r="H440" s="240">
        <f t="shared" ca="1" si="857"/>
        <v>8.4664032496254674E-4</v>
      </c>
      <c r="I440" s="240">
        <f t="shared" ca="1" si="858"/>
        <v>4.84595720362545E-4</v>
      </c>
      <c r="J440" s="240">
        <f t="shared" ca="1" si="859"/>
        <v>-1.1954475139317011E-3</v>
      </c>
      <c r="K440" s="240">
        <f t="shared" ca="1" si="860"/>
        <v>3.7587553304167473E-4</v>
      </c>
      <c r="L440" s="240">
        <f t="shared" ca="1" si="861"/>
        <v>9.2489603653841674E-4</v>
      </c>
      <c r="M440" s="240">
        <f t="shared" ca="1" si="862"/>
        <v>-1.0416065187637943E-3</v>
      </c>
      <c r="N440" s="240">
        <f t="shared" ca="1" si="863"/>
        <v>-1.7515800428726235E-4</v>
      </c>
      <c r="O440" s="240">
        <f t="shared" ca="1" si="864"/>
        <v>1.1676835114685135E-3</v>
      </c>
      <c r="P440" s="240">
        <f t="shared" ca="1" si="865"/>
        <v>-6.65328995755265E-4</v>
      </c>
      <c r="Q440" s="240">
        <f t="shared" ca="1" si="866"/>
        <v>-6.8878630499825673E-4</v>
      </c>
      <c r="R440" s="240">
        <f t="shared" ca="1" si="867"/>
        <v>1.161110540559561E-3</v>
      </c>
      <c r="S440" s="240">
        <f t="shared" ca="1" si="868"/>
        <v>-1.4696953583342794E-4</v>
      </c>
      <c r="T440" s="240">
        <f t="shared" ca="1" si="869"/>
        <v>-1.055323327622956E-3</v>
      </c>
      <c r="U440" s="241">
        <f t="shared" ca="1" si="870"/>
        <v>9.0658079093560578E-4</v>
      </c>
      <c r="V440" s="240">
        <f t="shared" ca="1" si="871"/>
        <v>4.0277547387157909E-4</v>
      </c>
      <c r="W440" s="240">
        <f t="shared" ca="1" si="872"/>
        <v>-1.1964945787044251E-3</v>
      </c>
      <c r="X440" s="240">
        <f t="shared" ca="1" si="873"/>
        <v>4.5844944636191253E-4</v>
      </c>
      <c r="Y440" s="240">
        <f t="shared" ca="1" si="874"/>
        <v>8.6650721820869555E-4</v>
      </c>
      <c r="Z440" s="240">
        <f t="shared" ca="1" si="875"/>
        <v>-1.0821527402720078E-3</v>
      </c>
      <c r="AA440" s="240">
        <f t="shared" ca="1" si="876"/>
        <v>-8.7584418215427967E-5</v>
      </c>
      <c r="AB440" s="240">
        <f t="shared" ca="1" si="877"/>
        <v>1.1451951350590853E-3</v>
      </c>
      <c r="AC440" s="240">
        <f t="shared" ca="1" si="878"/>
        <v>-7.3671567172812764E-4</v>
      </c>
      <c r="AD440" s="240">
        <f t="shared" ca="1" si="879"/>
        <v>-6.1491450787409536E-4</v>
      </c>
      <c r="AE440" s="240">
        <f t="shared" ca="1" si="880"/>
        <v>1.1793250302826156E-3</v>
      </c>
      <c r="AF440" s="240">
        <f t="shared" ca="1" si="881"/>
        <v>-2.339519418462756E-4</v>
      </c>
      <c r="AG440" s="240">
        <f t="shared" ca="1" si="882"/>
        <v>-1.010928744966223E-3</v>
      </c>
      <c r="AH440" s="240">
        <f t="shared" ca="1" si="883"/>
        <v>9.6160841705405348E-4</v>
      </c>
      <c r="AI440" s="240">
        <f t="shared" ca="1" si="884"/>
        <v>3.1877255219018094E-4</v>
      </c>
      <c r="AJ440" s="240">
        <f t="shared" ca="1" si="885"/>
        <v>-1.1910577356877253E-3</v>
      </c>
      <c r="AK440" s="240">
        <f t="shared" ca="1" si="886"/>
        <v>5.3853898241105005E-4</v>
      </c>
      <c r="AL440" s="240">
        <f t="shared" ca="1" si="887"/>
        <v>8.0342272218704631E-4</v>
      </c>
      <c r="AM440" s="240">
        <f t="shared" ca="1" si="888"/>
        <v>-1.11683468232014E-3</v>
      </c>
      <c r="AN440" s="240">
        <f t="shared" ca="1" si="889"/>
        <v>4.6379540724648201E-7</v>
      </c>
      <c r="AO440" s="240">
        <f t="shared" ca="1" si="890"/>
        <v>1.1165008469900656E-3</v>
      </c>
      <c r="AP440" s="240">
        <f t="shared" ca="1" si="891"/>
        <v>-8.0411002164492633E-4</v>
      </c>
      <c r="AQ440" s="240">
        <f t="shared" ca="1" si="892"/>
        <v>-5.3771043575397159E-4</v>
      </c>
      <c r="AR440" s="240">
        <f t="shared" ca="1" si="893"/>
        <v>1.1911486554867588E-3</v>
      </c>
      <c r="AS440" s="240">
        <f t="shared" ca="1" si="894"/>
        <v>-3.1966654201605733E-4</v>
      </c>
      <c r="AT440" s="240">
        <f t="shared" ca="1" si="895"/>
        <v>-9.6105585185100124E-4</v>
      </c>
      <c r="AU440" s="240">
        <f t="shared" ca="1" si="896"/>
        <v>1.0114250038442104E-3</v>
      </c>
      <c r="AV440" s="240">
        <f t="shared" ca="1" si="897"/>
        <v>2.3304217442916695E-4</v>
      </c>
      <c r="AW440" s="240">
        <f t="shared" ca="1" si="898"/>
        <v>-1.1791664476049715E-3</v>
      </c>
      <c r="AX440" s="240">
        <f t="shared" ca="1" si="899"/>
        <v>6.1571012905407407E-4</v>
      </c>
      <c r="AY440" s="240">
        <f t="shared" ca="1" si="900"/>
        <v>7.3598440882320952E-4</v>
      </c>
      <c r="AZ440" s="240">
        <f t="shared" ca="1" si="901"/>
        <v>-1.1454644004592971E-3</v>
      </c>
      <c r="BA440" s="240">
        <f t="shared" ca="1" si="902"/>
        <v>8.8509495682441587E-5</v>
      </c>
      <c r="BB440" s="240">
        <f t="shared" ca="1" si="903"/>
        <v>1.081756144094645E-3</v>
      </c>
      <c r="BC440" s="240">
        <f t="shared" ca="1" si="904"/>
        <v>-8.6714682968422015E-4</v>
      </c>
      <c r="BD440" s="240">
        <f t="shared" ca="1" si="905"/>
        <v>-4.5759246419384129E-4</v>
      </c>
      <c r="BE440" s="240">
        <f t="shared" ca="1" si="906"/>
        <v>1.1965173429225792E-3</v>
      </c>
      <c r="BF440" s="240">
        <f t="shared" ca="1" si="907"/>
        <v>-4.0364884149789122E-4</v>
      </c>
      <c r="BG440" s="240">
        <f t="shared" ca="1" si="908"/>
        <v>-9.059749138061972E-4</v>
      </c>
      <c r="BH440" s="240">
        <f t="shared" ca="1" si="909"/>
        <v>1.0557605909060196E-3</v>
      </c>
      <c r="BI440" s="240">
        <f t="shared" ca="1" si="910"/>
        <v>1.4604892093355351E-4</v>
      </c>
      <c r="BJ440" s="240">
        <f t="shared" ca="1" si="911"/>
        <v>-1.1608851543765744E-3</v>
      </c>
      <c r="BK440" s="240">
        <f t="shared" ca="1" si="912"/>
        <v>6.8954468916100858E-4</v>
      </c>
      <c r="BL440" s="240">
        <f t="shared" ca="1" si="913"/>
        <v>6.6455773218035603E-4</v>
      </c>
      <c r="BM440" s="240">
        <f t="shared" ca="1" si="914"/>
        <v>-1.1678867477663308E-3</v>
      </c>
      <c r="BN440" s="240">
        <f t="shared" ca="1" si="915"/>
        <v>1.7607555533182207E-4</v>
      </c>
      <c r="BO440" s="240">
        <f t="shared" ca="1" si="916"/>
        <v>1.0411493109281967E-3</v>
      </c>
      <c r="BP440" s="240">
        <f t="shared" ca="1" si="917"/>
        <v>-9.254844939215938E-4</v>
      </c>
      <c r="BQ440" s="240">
        <f t="shared" ca="1" si="918"/>
        <v>-3.7499475942325038E-4</v>
      </c>
      <c r="BR440" s="240">
        <f t="shared" ca="1" si="919"/>
        <v>1.195401999207706E-3</v>
      </c>
      <c r="BS440" s="240">
        <f t="shared" ca="1" si="920"/>
        <v>-4.8544373293447093E-4</v>
      </c>
      <c r="BT440" s="240">
        <f t="shared" ca="1" si="921"/>
        <v>-8.4598441920744874E-4</v>
      </c>
      <c r="BU440" s="240">
        <f t="shared" ca="1" si="922"/>
        <v>1.0943749198518541E-3</v>
      </c>
      <c r="BV440" s="240">
        <f t="shared" ca="1" si="923"/>
        <v>5.8264215681340162E-5</v>
      </c>
      <c r="BW440" s="240">
        <f t="shared" ca="1" si="924"/>
        <v>-1.136312923914479E-3</v>
      </c>
      <c r="BX440" s="240">
        <f t="shared" ca="1" si="925"/>
        <v>7.596425468534353E-4</v>
      </c>
      <c r="BY440" s="240">
        <f t="shared" ca="1" si="926"/>
        <v>5.8952975960779527E-4</v>
      </c>
      <c r="BZ440" s="240">
        <f t="shared" ca="1" si="927"/>
        <v>-1.1839802155984504E-3</v>
      </c>
      <c r="CA440" s="240">
        <f t="shared" ca="1" si="928"/>
        <v>2.626874462912288E-4</v>
      </c>
      <c r="CB440" s="240">
        <f t="shared" ca="1" si="929"/>
        <v>9.9490039943792605E-4</v>
      </c>
      <c r="CC440" s="240">
        <f t="shared" ca="1" si="930"/>
        <v>-9.7880687750000455E-4</v>
      </c>
      <c r="CD440" s="240">
        <f t="shared" ca="1" si="931"/>
        <v>-2.9036492556080051E-4</v>
      </c>
      <c r="CE440" s="240">
        <f t="shared" ca="1" si="932"/>
        <v>1.1878086684863661E-3</v>
      </c>
      <c r="CF440" s="240">
        <f t="shared" ca="1" si="933"/>
        <v>-5.646079627221616E-4</v>
      </c>
      <c r="CG440" s="240">
        <f t="shared" ca="1" si="934"/>
        <v>-7.8140946174269665E-4</v>
      </c>
      <c r="CH440" s="240">
        <f t="shared" ca="1" si="935"/>
        <v>1.1270587362874945E-3</v>
      </c>
      <c r="CI440" s="240">
        <f t="shared" ca="1" si="936"/>
        <v>-2.9836228403848552E-5</v>
      </c>
      <c r="CJ440" s="240">
        <f t="shared" ca="1" si="937"/>
        <v>-1.1055829152645678E-3</v>
      </c>
      <c r="CK440" s="240">
        <f t="shared" ca="1" si="938"/>
        <v>8.2562383576703007E-4</v>
      </c>
      <c r="CL440" s="240">
        <f t="shared" ca="1" si="939"/>
        <v>5.1130707418948671E-4</v>
      </c>
      <c r="CM440" s="240">
        <f t="shared" ca="1" si="940"/>
        <v>-1.1936575920590922E-3</v>
      </c>
      <c r="CN440" s="240">
        <f t="shared" ca="1" si="941"/>
        <v>3.4787581121923847E-4</v>
      </c>
      <c r="CO440" s="240">
        <f t="shared" ca="1" si="942"/>
        <v>9.4326003648230439E-4</v>
      </c>
      <c r="CP440" s="240">
        <f t="shared" ca="1" si="943"/>
        <v>-1.0268250218028411E-3</v>
      </c>
      <c r="CQ440" s="240">
        <f t="shared" ca="1" si="944"/>
        <v>-2.0416157900877537E-4</v>
      </c>
      <c r="CR440" s="240">
        <f t="shared" ca="1" si="945"/>
        <v>1.1737784996756391E-3</v>
      </c>
      <c r="CS440" s="240">
        <f t="shared" ca="1" si="946"/>
        <v>-6.4071253304073318E-4</v>
      </c>
      <c r="CT440" s="240">
        <f t="shared" ca="1" si="947"/>
        <v>-7.1259997870141121E-4</v>
      </c>
      <c r="CU440" s="240">
        <f t="shared" ca="1" si="948"/>
        <v>1.1536349237798822E-3</v>
      </c>
      <c r="CV440" s="240">
        <f t="shared" ca="1" si="949"/>
        <v>-1.1777498738219388E-4</v>
      </c>
      <c r="CW440" s="240">
        <f t="shared" ca="1" si="950"/>
        <v>-1.0688616570062393E-3</v>
      </c>
      <c r="CX440" s="240">
        <f t="shared" ca="1" si="951"/>
        <v>8.8713099758041516E-4</v>
      </c>
      <c r="CY440" s="240">
        <f t="shared" ca="1" si="952"/>
        <v>4.3031357143519158E-4</v>
      </c>
      <c r="CZ440" s="240">
        <f t="shared" ca="1" si="953"/>
        <v>-1.1968664346067466E-3</v>
      </c>
      <c r="DA440" s="240">
        <f t="shared" ca="1" si="954"/>
        <v>4.3117900698537979E-4</v>
      </c>
      <c r="DB440" s="240">
        <f t="shared" ca="1" si="955"/>
        <v>8.8650806566248483E-4</v>
      </c>
      <c r="DC440" s="240">
        <f t="shared" ca="1" si="956"/>
        <v>-1.0692787123457194E-3</v>
      </c>
      <c r="DD440" s="240">
        <f t="shared" ca="1" si="957"/>
        <v>-1.1685186317100788E-4</v>
      </c>
      <c r="DE440" s="240">
        <f t="shared" ca="1" si="958"/>
        <v>1.1533875234759311E-3</v>
      </c>
      <c r="DF440" s="240">
        <f t="shared" ca="1" si="959"/>
        <v>-7.1334502662974528E-4</v>
      </c>
      <c r="DG440" s="240">
        <f t="shared" ca="1" si="960"/>
        <v>-6.3992885463401482E-4</v>
      </c>
      <c r="DH440" s="240">
        <f t="shared" ca="1" si="961"/>
        <v>1.1739594636663445E-3</v>
      </c>
      <c r="DI440" s="240">
        <f t="shared" ca="1" si="962"/>
        <v>-2.0507551349958179E-4</v>
      </c>
      <c r="DJ440" s="240">
        <f t="shared" ca="1" si="963"/>
        <v>-1.026348144819621E-3</v>
      </c>
      <c r="DK440" s="240">
        <f t="shared" ca="1" si="964"/>
        <v>9.4383071965453464E-4</v>
      </c>
      <c r="DL440" s="240">
        <f t="shared" ca="1" si="965"/>
        <v>3.469881621537943E-4</v>
      </c>
      <c r="DM440" s="240">
        <f t="shared" ca="1" si="966"/>
        <v>-1.1935893542456249E-3</v>
      </c>
      <c r="DN440" s="240">
        <f t="shared" ca="1" si="967"/>
        <v>5.1214560635421986E-4</v>
      </c>
      <c r="DO440" s="240">
        <f t="shared" ca="1" si="968"/>
        <v>8.2495203082546013E-4</v>
      </c>
      <c r="DP440" s="240">
        <f t="shared" ca="1" si="969"/>
        <v>-1.1059378889012889E-3</v>
      </c>
      <c r="DQ440" s="240">
        <f t="shared" ca="1" si="970"/>
        <v>-2.8908916962331303E-5</v>
      </c>
      <c r="DR440" s="240">
        <f t="shared" ca="1" si="971"/>
        <v>1.1267462403539916E-3</v>
      </c>
      <c r="DS440" s="240">
        <f t="shared" ca="1" si="972"/>
        <v>-7.8211184171336995E-4</v>
      </c>
      <c r="DT440" s="240">
        <f t="shared" ca="1" si="973"/>
        <v>-5.6378990065821509E-4</v>
      </c>
      <c r="DU440" s="240">
        <f t="shared" ca="1" si="974"/>
        <v>1.1879222155042773E-3</v>
      </c>
      <c r="DV440" s="240">
        <f t="shared" ca="1" si="975"/>
        <v>-2.9126471764103607E-4</v>
      </c>
      <c r="DW440" s="240">
        <f t="shared" ca="1" si="976"/>
        <v>-9.7827276311071511E-4</v>
      </c>
      <c r="DX440" s="240">
        <f t="shared" ca="1" si="977"/>
        <v>9.9541574128288136E-4</v>
      </c>
      <c r="DY440" s="240">
        <f t="shared" ca="1" si="978"/>
        <v>2.6178239395772274E-4</v>
      </c>
      <c r="DZ440" s="240">
        <f t="shared" ca="1" si="979"/>
        <v>-1.1838441097581343E-3</v>
      </c>
      <c r="EA440" s="240">
        <f t="shared" ca="1" si="980"/>
        <v>5.903368443085584E-4</v>
      </c>
      <c r="EB440" s="240">
        <f t="shared" ca="1" si="981"/>
        <v>7.5892550945738809E-4</v>
      </c>
      <c r="EC440" s="240">
        <f t="shared" ca="1" si="982"/>
        <v>-1.1366038922155583E-3</v>
      </c>
      <c r="ED440" s="240">
        <f t="shared" ca="1" si="983"/>
        <v>5.9190689172074573E-5</v>
      </c>
      <c r="EE440" s="240">
        <f t="shared" ca="1" si="984"/>
        <v>1.0939990217313294E-3</v>
      </c>
      <c r="EF440" s="240">
        <f t="shared" ca="1" si="985"/>
        <v>-8.4664032496255574E-4</v>
      </c>
      <c r="EG440" s="240">
        <f t="shared" ca="1" si="986"/>
        <v>-4.8459572036254386E-4</v>
      </c>
      <c r="EH440" s="240">
        <f t="shared" ca="1" si="987"/>
        <v>1.1954475139317007E-3</v>
      </c>
      <c r="EI440" s="240">
        <f t="shared" ca="1" si="988"/>
        <v>-3.758755330416557E-4</v>
      </c>
      <c r="EJ440" s="240">
        <f t="shared" ca="1" si="989"/>
        <v>-9.2489603653841599E-4</v>
      </c>
      <c r="EK440" s="240">
        <f t="shared" ca="1" si="990"/>
        <v>1.0416065187638067E-3</v>
      </c>
      <c r="EL440" s="240">
        <f t="shared" ca="1" si="991"/>
        <v>1.7515800428728219E-4</v>
      </c>
      <c r="EM440" s="240">
        <f t="shared" ca="1" si="992"/>
        <v>-1.1676835114685135E-3</v>
      </c>
      <c r="EN440" s="240">
        <f t="shared" ca="1" si="993"/>
        <v>6.6532899575528722E-4</v>
      </c>
      <c r="EO440" s="240">
        <f t="shared" ca="1" si="994"/>
        <v>6.8878630499827321E-4</v>
      </c>
      <c r="EP440" s="240">
        <f t="shared" ca="1" si="995"/>
        <v>-1.161110540559561E-3</v>
      </c>
      <c r="EQ440" s="240">
        <f t="shared" ca="1" si="996"/>
        <v>1.4696953583345442E-4</v>
      </c>
      <c r="ER440" s="240">
        <f t="shared" ca="1" si="997"/>
        <v>1.0553233276229654E-3</v>
      </c>
      <c r="ES440" s="240">
        <f t="shared" ca="1" si="998"/>
        <v>-9.0658079093560936E-4</v>
      </c>
      <c r="ET440" s="240">
        <f t="shared" ca="1" si="999"/>
        <v>-4.0277547387155394E-4</v>
      </c>
      <c r="EU440" s="240">
        <f t="shared" ca="1" si="1000"/>
        <v>1.1964945787044253E-3</v>
      </c>
      <c r="EV440" s="240">
        <f t="shared" ca="1" si="1001"/>
        <v>-4.5844944636191362E-4</v>
      </c>
      <c r="EW440" s="240">
        <f t="shared" ca="1" si="1002"/>
        <v>-8.6650721820867712E-4</v>
      </c>
      <c r="EX440" s="240">
        <f t="shared" ca="1" si="1003"/>
        <v>1.0821527402720011E-3</v>
      </c>
      <c r="EY440" s="240">
        <f t="shared" ca="1" si="1004"/>
        <v>8.7584418215426788E-5</v>
      </c>
      <c r="EZ440" s="240">
        <f t="shared" ca="1" si="1005"/>
        <v>-1.1451951350590775E-3</v>
      </c>
      <c r="FA440" s="240">
        <f t="shared" ca="1" si="1006"/>
        <v>7.3671567172811528E-4</v>
      </c>
      <c r="FB440" s="240">
        <f t="shared" ca="1" si="1007"/>
        <v>6.1491450787409438E-4</v>
      </c>
      <c r="FC440" s="240">
        <f t="shared" ca="1" si="1008"/>
        <v>-1.1793250302826201E-3</v>
      </c>
      <c r="FD440" s="240">
        <f t="shared" ca="1" si="1009"/>
        <v>2.3395194184626004E-4</v>
      </c>
      <c r="FE440" s="240">
        <f t="shared" ca="1" si="1010"/>
        <v>1.0109287449662178E-3</v>
      </c>
      <c r="FF440" s="240">
        <f t="shared" ca="1" si="1011"/>
        <v>-9.6160841705406931E-4</v>
      </c>
      <c r="FG440" s="240">
        <f t="shared" ca="1" si="1012"/>
        <v>-3.1877255219019617E-4</v>
      </c>
      <c r="FH440" s="240">
        <f t="shared" ca="1" si="1013"/>
        <v>1.1910577356877244E-3</v>
      </c>
      <c r="FI440" s="240">
        <f t="shared" ca="1" si="1014"/>
        <v>-5.385389824110739E-4</v>
      </c>
      <c r="FJ440" s="240">
        <f t="shared" ca="1" si="1015"/>
        <v>-8.0342272218705802E-4</v>
      </c>
      <c r="FK440" s="240">
        <f t="shared" ca="1" si="1016"/>
        <v>1.1168346823201435E-3</v>
      </c>
      <c r="FL440" s="240">
        <f t="shared" ca="1" si="1017"/>
        <v>-4.6379540728166437E-7</v>
      </c>
      <c r="FM440" s="240">
        <f t="shared" ca="1" si="1018"/>
        <v>-1.1165008469900713E-3</v>
      </c>
      <c r="FN440" s="240">
        <f t="shared" ca="1" si="1019"/>
        <v>8.041100216449273E-4</v>
      </c>
      <c r="FO440" s="240">
        <f t="shared" ca="1" si="1020"/>
        <v>5.3771043575394015E-4</v>
      </c>
      <c r="FP440" s="240">
        <f t="shared" ca="1" si="1021"/>
        <v>-1.1911486554867573E-3</v>
      </c>
      <c r="FQ440" s="240">
        <f t="shared" ca="1" si="1022"/>
        <v>3.1966654201605847E-4</v>
      </c>
      <c r="FR440" s="240">
        <f t="shared" ca="1" si="1023"/>
        <v>9.6105585185098032E-4</v>
      </c>
      <c r="FS440" s="240">
        <f t="shared" ca="1" si="1024"/>
        <v>-1.0114250038442019E-3</v>
      </c>
      <c r="FT440" s="240">
        <f t="shared" ca="1" si="1025"/>
        <v>-2.3304217442916581E-4</v>
      </c>
      <c r="FU440" s="240">
        <f t="shared" ca="1" si="1026"/>
        <v>1.1791664476049656E-3</v>
      </c>
      <c r="FV440" s="240">
        <f t="shared" ca="1" si="1027"/>
        <v>-6.1571012905406041E-4</v>
      </c>
      <c r="FW440" s="240">
        <f t="shared" ca="1" si="1028"/>
        <v>-7.3598440882320865E-4</v>
      </c>
      <c r="FX440" s="240">
        <f t="shared" ca="1" si="1029"/>
        <v>1.1454644004593073E-3</v>
      </c>
      <c r="FY440" s="240">
        <f t="shared" ca="1" si="1030"/>
        <v>-8.8509495682425799E-5</v>
      </c>
      <c r="FZ440" s="240">
        <f t="shared" ca="1" si="1031"/>
        <v>-1.0817561440946445E-3</v>
      </c>
      <c r="GA440" s="240">
        <f t="shared" ca="1" si="1032"/>
        <v>8.6714682968424433E-4</v>
      </c>
      <c r="GB440" s="240">
        <f t="shared" ca="1" si="1033"/>
        <v>4.5759246419385587E-4</v>
      </c>
      <c r="GC440" s="240">
        <f t="shared" ca="1" si="1034"/>
        <v>-1.1965173429225797E-3</v>
      </c>
      <c r="GD440" s="240">
        <f t="shared" ca="1" si="1035"/>
        <v>4.0364884149792434E-4</v>
      </c>
      <c r="GE440" s="240">
        <f t="shared" ca="1" si="1036"/>
        <v>9.0597491380620761E-4</v>
      </c>
      <c r="GF440" s="240">
        <f t="shared" ca="1" si="1037"/>
        <v>-1.0557605909060281E-3</v>
      </c>
      <c r="GG440" s="240">
        <f t="shared" ca="1" si="1038"/>
        <v>-1.4604892093351857E-4</v>
      </c>
      <c r="GH440" s="240">
        <f t="shared" ca="1" si="1039"/>
        <v>1.1608851543765785E-3</v>
      </c>
      <c r="GI440" s="240">
        <f t="shared" ca="1" si="1040"/>
        <v>-6.8954468916102344E-4</v>
      </c>
      <c r="GJ440" s="240">
        <f t="shared" ca="1" si="1041"/>
        <v>-6.6455773218032665E-4</v>
      </c>
      <c r="GK440" s="240">
        <f t="shared" ca="1" si="1042"/>
        <v>1.1678867477663273E-3</v>
      </c>
      <c r="GL440" s="240">
        <f t="shared" ca="1" si="1043"/>
        <v>-1.7607555533184007E-4</v>
      </c>
      <c r="GM440" s="240">
        <f t="shared" ca="1" si="1044"/>
        <v>-1.0411493109281794E-3</v>
      </c>
      <c r="GN440" s="240">
        <f t="shared" ca="1" si="1045"/>
        <v>9.2548449392158372E-4</v>
      </c>
      <c r="GO440" s="240">
        <f t="shared" ca="1" si="1046"/>
        <v>3.7499475942323309E-4</v>
      </c>
      <c r="GP440" s="240">
        <f t="shared" ca="1" si="1047"/>
        <v>-1.1954019992077042E-3</v>
      </c>
      <c r="GQ440" s="240">
        <f t="shared" ca="1" si="1048"/>
        <v>4.8544373293445651E-4</v>
      </c>
      <c r="GR440" s="240">
        <f t="shared" ca="1" si="1049"/>
        <v>8.4598441920743584E-4</v>
      </c>
      <c r="GS440" s="240">
        <f t="shared" ca="1" si="1050"/>
        <v>-1.0943749198518409E-3</v>
      </c>
      <c r="GT440" s="240">
        <f t="shared" ca="1" si="1051"/>
        <v>-5.8264215681339003E-5</v>
      </c>
      <c r="GU440" s="240">
        <f t="shared" ca="1" si="1052"/>
        <v>1.1363129239144788E-3</v>
      </c>
      <c r="GV440" s="240">
        <f t="shared" ca="1" si="1053"/>
        <v>-7.5964254685341004E-4</v>
      </c>
      <c r="GW440" s="240">
        <f t="shared" ca="1" si="1054"/>
        <v>-5.8952975960779408E-4</v>
      </c>
      <c r="GX440" s="240">
        <f t="shared" ca="1" si="1055"/>
        <v>1.1839802155984506E-3</v>
      </c>
      <c r="GY440" s="240">
        <f t="shared" ca="1" si="1056"/>
        <v>-2.6268744629119676E-4</v>
      </c>
      <c r="GZ440" s="240">
        <f t="shared" ca="1" si="1057"/>
        <v>-9.9490039943792518E-4</v>
      </c>
      <c r="HA440" s="240">
        <f t="shared" ca="1" si="1058"/>
        <v>9.7880687750000498E-4</v>
      </c>
      <c r="HB440" s="240">
        <f t="shared" ca="1" si="1059"/>
        <v>2.9036492556083239E-4</v>
      </c>
      <c r="HC440" s="240">
        <f t="shared" ca="1" si="1060"/>
        <v>-1.1878086684863661E-3</v>
      </c>
      <c r="HD440" s="240">
        <f t="shared" ca="1" si="1061"/>
        <v>5.6460796272216269E-4</v>
      </c>
      <c r="HE440" s="240">
        <f t="shared" ca="1" si="1062"/>
        <v>7.8140946174272148E-4</v>
      </c>
      <c r="HF440" s="240">
        <f t="shared" ca="1" si="1063"/>
        <v>-1.127058736287495E-3</v>
      </c>
      <c r="HG440" s="240">
        <f t="shared" ca="1" si="1064"/>
        <v>2.9836228403849721E-5</v>
      </c>
      <c r="HH440" s="240">
        <f t="shared" ca="1" si="1065"/>
        <v>1.1055829152645804E-3</v>
      </c>
      <c r="HI440" s="240">
        <f t="shared" ca="1" si="1066"/>
        <v>-8.2562383576703093E-4</v>
      </c>
      <c r="HJ440" s="240">
        <f t="shared" ca="1" si="1067"/>
        <v>-5.1130707418948573E-4</v>
      </c>
      <c r="HK440" s="240">
        <f t="shared" ca="1" si="1068"/>
        <v>1.1936575920590898E-3</v>
      </c>
      <c r="HL440" s="240">
        <f t="shared" ca="1" si="1069"/>
        <v>-3.4787581121923955E-4</v>
      </c>
      <c r="HM440" s="240">
        <f t="shared" ca="1" si="1070"/>
        <v>-9.4326003648230374E-4</v>
      </c>
      <c r="HN440" s="240">
        <f t="shared" ca="1" si="1071"/>
        <v>1.0268250218028242E-3</v>
      </c>
      <c r="HO440" s="240">
        <f t="shared" ca="1" si="1072"/>
        <v>2.0416157900877423E-4</v>
      </c>
      <c r="HP440" s="240">
        <f t="shared" ca="1" si="1073"/>
        <v>-1.1737784996756389E-3</v>
      </c>
      <c r="HQ440" s="240">
        <f t="shared" ca="1" si="1074"/>
        <v>6.4071253304070531E-4</v>
      </c>
      <c r="HR440" s="240">
        <f t="shared" ca="1" si="1075"/>
        <v>7.1259997870141024E-4</v>
      </c>
      <c r="HS440" s="240">
        <f t="shared" ca="1" si="1076"/>
        <v>-1.1536349237798826E-3</v>
      </c>
      <c r="HT440" s="240">
        <f t="shared" ca="1" si="1077"/>
        <v>1.177749873821612E-4</v>
      </c>
      <c r="HU440" s="240">
        <f t="shared" ca="1" si="1078"/>
        <v>1.0688616570062389E-3</v>
      </c>
      <c r="HV440" s="240">
        <f t="shared" ca="1" si="1079"/>
        <v>-8.8713099758041581E-4</v>
      </c>
      <c r="HW440" s="240">
        <f t="shared" ca="1" si="1080"/>
        <v>-4.3031357143522215E-4</v>
      </c>
      <c r="HX440" s="240">
        <f t="shared" ca="1" si="1081"/>
        <v>1.1968664346067464E-3</v>
      </c>
      <c r="HY440" s="240">
        <f t="shared" ca="1" si="1082"/>
        <v>-4.3117900698541264E-4</v>
      </c>
      <c r="HZ440" s="240">
        <f t="shared" ca="1" si="1083"/>
        <v>-8.8650806566250694E-4</v>
      </c>
      <c r="IA440" s="240">
        <f t="shared" ca="1" si="1084"/>
        <v>1.0692787123457201E-3</v>
      </c>
      <c r="IB440" s="240">
        <f t="shared" ca="1" si="1085"/>
        <v>1.1685186317097286E-4</v>
      </c>
      <c r="IC440" s="240">
        <f t="shared" ca="1" si="1086"/>
        <v>-1.1533875234759398E-3</v>
      </c>
      <c r="ID440" s="240">
        <f t="shared" ca="1" si="1087"/>
        <v>7.1334502662974615E-4</v>
      </c>
      <c r="IE440" s="240">
        <f t="shared" ca="1" si="1088"/>
        <v>1.0444547611161269E-3</v>
      </c>
      <c r="IF440" s="240">
        <f t="shared" ca="1" si="1089"/>
        <v>-1.173959463666338E-3</v>
      </c>
      <c r="IG440" s="240">
        <f t="shared" ca="1" si="1090"/>
        <v>2.0507551349958295E-4</v>
      </c>
      <c r="IH440" s="240">
        <f t="shared" ca="1" si="1091"/>
        <v>1.026348144819603E-3</v>
      </c>
      <c r="II440" s="240">
        <f t="shared" ca="1" si="1092"/>
        <v>-9.4383071965451436E-4</v>
      </c>
      <c r="IJ440" s="240">
        <f t="shared" ca="1" si="1093"/>
        <v>-3.4698816215379317E-4</v>
      </c>
      <c r="IK440" s="240">
        <f t="shared" ca="1" si="1094"/>
        <v>1.1935893542456223E-3</v>
      </c>
      <c r="IL440" s="240">
        <f t="shared" ca="1" si="1095"/>
        <v>-5.1214560635419026E-4</v>
      </c>
      <c r="IM440" s="240">
        <f t="shared" ca="1" si="1096"/>
        <v>-8.2495203082545926E-4</v>
      </c>
      <c r="IN440" s="240">
        <f t="shared" ca="1" si="1097"/>
        <v>1.1059378889013022E-3</v>
      </c>
      <c r="IO440" s="240">
        <f t="shared" ca="1" si="1098"/>
        <v>2.8908916962364141E-5</v>
      </c>
      <c r="IP440" s="240">
        <f t="shared" ca="1" si="1099"/>
        <v>-1.1267462403539914E-3</v>
      </c>
      <c r="IQ440" s="240">
        <f t="shared" ca="1" si="1100"/>
        <v>7.8211184171339651E-4</v>
      </c>
      <c r="IR440" s="240">
        <f t="shared" ca="1" si="1101"/>
        <v>5.6378990065824404E-4</v>
      </c>
      <c r="IS440" s="240">
        <f t="shared" ca="1" si="1102"/>
        <v>-1.1879222155042771E-3</v>
      </c>
      <c r="IT440" s="240">
        <f t="shared" ca="1" si="1103"/>
        <v>2.9126471764107011E-4</v>
      </c>
      <c r="IU440" s="240">
        <f t="shared" ca="1" si="1104"/>
        <v>9.7827276311073419E-4</v>
      </c>
      <c r="IV440" s="240">
        <f t="shared" ca="1" si="1105"/>
        <v>-9.9541574128288201E-4</v>
      </c>
      <c r="IW440" s="240">
        <f t="shared" ca="1" si="1106"/>
        <v>-2.6178239395768837E-4</v>
      </c>
      <c r="IX440" s="240">
        <f t="shared" ca="1" si="1107"/>
        <v>1.1838441097581391E-3</v>
      </c>
      <c r="IY440" s="240">
        <f t="shared" ca="1" si="1108"/>
        <v>-5.9033684430855949E-4</v>
      </c>
      <c r="IZ440" s="240">
        <f t="shared" ca="1" si="1109"/>
        <v>-7.5892550945736088E-4</v>
      </c>
      <c r="JA440" s="240">
        <f t="shared" ca="1" si="1110"/>
        <v>1.1366038922155481E-3</v>
      </c>
      <c r="JB440" s="240">
        <f t="shared" ca="1" si="1111"/>
        <v>-5.9190689172075745E-5</v>
      </c>
    </row>
    <row r="441" spans="2:262">
      <c r="B441" s="248">
        <v>80</v>
      </c>
      <c r="C441" s="247">
        <f t="shared" si="1112"/>
        <v>1.562500000000001E-3</v>
      </c>
      <c r="D441" s="244">
        <f t="shared" ca="1" si="855"/>
        <v>79.359611031508393</v>
      </c>
      <c r="E441" s="243">
        <f ca="1">CH361</f>
        <v>-0.64038896849161175</v>
      </c>
      <c r="F441" s="242">
        <v>80</v>
      </c>
      <c r="G441" s="240">
        <f t="shared" ca="1" si="856"/>
        <v>-5.1999518345597186E-4</v>
      </c>
      <c r="H441" s="240">
        <f t="shared" ca="1" si="857"/>
        <v>4.2053908863489911E-4</v>
      </c>
      <c r="I441" s="240">
        <f t="shared" ca="1" si="858"/>
        <v>1.9812849969099241E-4</v>
      </c>
      <c r="J441" s="240">
        <f t="shared" ca="1" si="859"/>
        <v>-5.7218007725708803E-4</v>
      </c>
      <c r="K441" s="240">
        <f t="shared" ca="1" si="860"/>
        <v>2.3979917210033736E-4</v>
      </c>
      <c r="L441" s="240">
        <f t="shared" ca="1" si="861"/>
        <v>3.8864573674176066E-4</v>
      </c>
      <c r="M441" s="240">
        <f t="shared" ca="1" si="862"/>
        <v>-5.3725574112112881E-4</v>
      </c>
      <c r="N441" s="240">
        <f t="shared" ca="1" si="863"/>
        <v>2.255200539840705E-5</v>
      </c>
      <c r="O441" s="240">
        <f t="shared" ca="1" si="864"/>
        <v>5.1999518345597186E-4</v>
      </c>
      <c r="P441" s="240">
        <f t="shared" ca="1" si="865"/>
        <v>-4.2053908863489916E-4</v>
      </c>
      <c r="Q441" s="240">
        <f t="shared" ca="1" si="866"/>
        <v>-1.9812849969099182E-4</v>
      </c>
      <c r="R441" s="240">
        <f t="shared" ca="1" si="867"/>
        <v>5.7218007725708814E-4</v>
      </c>
      <c r="S441" s="240">
        <f t="shared" ca="1" si="868"/>
        <v>-2.3979917210033611E-4</v>
      </c>
      <c r="T441" s="240">
        <f t="shared" ca="1" si="869"/>
        <v>-3.8864573674176093E-4</v>
      </c>
      <c r="U441" s="241">
        <f t="shared" ca="1" si="870"/>
        <v>5.3725574112112871E-4</v>
      </c>
      <c r="V441" s="240">
        <f t="shared" ca="1" si="871"/>
        <v>-2.2552005398406697E-5</v>
      </c>
      <c r="W441" s="240">
        <f t="shared" ca="1" si="872"/>
        <v>-5.1999518345597197E-4</v>
      </c>
      <c r="X441" s="240">
        <f t="shared" ca="1" si="873"/>
        <v>4.2053908863489889E-4</v>
      </c>
      <c r="Y441" s="240">
        <f t="shared" ca="1" si="874"/>
        <v>1.9812849969099211E-4</v>
      </c>
      <c r="Z441" s="240">
        <f t="shared" ca="1" si="875"/>
        <v>-5.7218007725708803E-4</v>
      </c>
      <c r="AA441" s="240">
        <f t="shared" ca="1" si="876"/>
        <v>2.3979917210033766E-4</v>
      </c>
      <c r="AB441" s="240">
        <f t="shared" ca="1" si="877"/>
        <v>3.8864573674175968E-4</v>
      </c>
      <c r="AC441" s="240">
        <f t="shared" ca="1" si="878"/>
        <v>-5.3725574112112936E-4</v>
      </c>
      <c r="AD441" s="240">
        <f t="shared" ca="1" si="879"/>
        <v>2.2552005398404316E-5</v>
      </c>
      <c r="AE441" s="240">
        <f t="shared" ca="1" si="880"/>
        <v>5.1999518345597305E-4</v>
      </c>
      <c r="AF441" s="240">
        <f t="shared" ca="1" si="881"/>
        <v>-4.2053908863489732E-4</v>
      </c>
      <c r="AG441" s="240">
        <f t="shared" ca="1" si="882"/>
        <v>-1.9812849969099434E-4</v>
      </c>
      <c r="AH441" s="240">
        <f t="shared" ca="1" si="883"/>
        <v>5.7218007725708814E-4</v>
      </c>
      <c r="AI441" s="240">
        <f t="shared" ca="1" si="884"/>
        <v>-2.3979917210033549E-4</v>
      </c>
      <c r="AJ441" s="240">
        <f t="shared" ca="1" si="885"/>
        <v>-3.8864573674176142E-4</v>
      </c>
      <c r="AK441" s="240">
        <f t="shared" ca="1" si="886"/>
        <v>5.3725574112112838E-4</v>
      </c>
      <c r="AL441" s="240">
        <f t="shared" ca="1" si="887"/>
        <v>-2.2552005398405996E-5</v>
      </c>
      <c r="AM441" s="240">
        <f t="shared" ca="1" si="888"/>
        <v>-5.1999518345597403E-4</v>
      </c>
      <c r="AN441" s="240">
        <f t="shared" ca="1" si="889"/>
        <v>4.2053908863489846E-4</v>
      </c>
      <c r="AO441" s="240">
        <f t="shared" ca="1" si="890"/>
        <v>1.9812849969099659E-4</v>
      </c>
      <c r="AP441" s="240">
        <f t="shared" ca="1" si="891"/>
        <v>-5.7218007725708803E-4</v>
      </c>
      <c r="AQ441" s="240">
        <f t="shared" ca="1" si="892"/>
        <v>2.3979917210033332E-4</v>
      </c>
      <c r="AR441" s="240">
        <f t="shared" ca="1" si="893"/>
        <v>3.8864573674176023E-4</v>
      </c>
      <c r="AS441" s="240">
        <f t="shared" ca="1" si="894"/>
        <v>-5.3725574112112762E-4</v>
      </c>
      <c r="AT441" s="240">
        <f t="shared" ca="1" si="895"/>
        <v>2.255200539840768E-5</v>
      </c>
      <c r="AU441" s="240">
        <f t="shared" ca="1" si="896"/>
        <v>5.1999518345597338E-4</v>
      </c>
      <c r="AV441" s="240">
        <f t="shared" ca="1" si="897"/>
        <v>-4.2053908863489954E-4</v>
      </c>
      <c r="AW441" s="240">
        <f t="shared" ca="1" si="898"/>
        <v>-1.9812849969099501E-4</v>
      </c>
      <c r="AX441" s="240">
        <f t="shared" ca="1" si="899"/>
        <v>5.7218007725708803E-4</v>
      </c>
      <c r="AY441" s="240">
        <f t="shared" ca="1" si="900"/>
        <v>-2.3979917210033484E-4</v>
      </c>
      <c r="AZ441" s="240">
        <f t="shared" ca="1" si="901"/>
        <v>-3.8864573674175898E-4</v>
      </c>
      <c r="BA441" s="240">
        <f t="shared" ca="1" si="902"/>
        <v>5.3725574112112827E-4</v>
      </c>
      <c r="BB441" s="240">
        <f t="shared" ca="1" si="903"/>
        <v>-2.2552005398401229E-5</v>
      </c>
      <c r="BC441" s="240">
        <f t="shared" ca="1" si="904"/>
        <v>-5.1999518345597273E-4</v>
      </c>
      <c r="BD441" s="240">
        <f t="shared" ca="1" si="905"/>
        <v>4.2053908863489526E-4</v>
      </c>
      <c r="BE441" s="240">
        <f t="shared" ca="1" si="906"/>
        <v>1.9812849969099344E-4</v>
      </c>
      <c r="BF441" s="240">
        <f t="shared" ca="1" si="907"/>
        <v>-5.7218007725708825E-4</v>
      </c>
      <c r="BG441" s="240">
        <f t="shared" ca="1" si="908"/>
        <v>2.3979917210033638E-4</v>
      </c>
      <c r="BH441" s="240">
        <f t="shared" ca="1" si="909"/>
        <v>3.886457367417637E-4</v>
      </c>
      <c r="BI441" s="240">
        <f t="shared" ca="1" si="910"/>
        <v>-5.3725574112112871E-4</v>
      </c>
      <c r="BJ441" s="240">
        <f t="shared" ca="1" si="911"/>
        <v>2.2552005398402913E-5</v>
      </c>
      <c r="BK441" s="240">
        <f t="shared" ca="1" si="912"/>
        <v>5.1999518345597186E-4</v>
      </c>
      <c r="BL441" s="240">
        <f t="shared" ca="1" si="913"/>
        <v>-4.2053908863489634E-4</v>
      </c>
      <c r="BM441" s="240">
        <f t="shared" ca="1" si="914"/>
        <v>-1.9812849969099187E-4</v>
      </c>
      <c r="BN441" s="240">
        <f t="shared" ca="1" si="915"/>
        <v>5.7218007725708814E-4</v>
      </c>
      <c r="BO441" s="240">
        <f t="shared" ca="1" si="916"/>
        <v>-2.397991721003379E-4</v>
      </c>
      <c r="BP441" s="240">
        <f t="shared" ca="1" si="917"/>
        <v>-3.8864573674176245E-4</v>
      </c>
      <c r="BQ441" s="240">
        <f t="shared" ca="1" si="918"/>
        <v>5.3725574112112936E-4</v>
      </c>
      <c r="BR441" s="240">
        <f t="shared" ca="1" si="919"/>
        <v>-2.2552005398404593E-5</v>
      </c>
      <c r="BS441" s="240">
        <f t="shared" ca="1" si="920"/>
        <v>-5.1999518345597457E-4</v>
      </c>
      <c r="BT441" s="240">
        <f t="shared" ca="1" si="921"/>
        <v>4.2053908863489201E-4</v>
      </c>
      <c r="BU441" s="240">
        <f t="shared" ca="1" si="922"/>
        <v>1.9812849969099789E-4</v>
      </c>
      <c r="BV441" s="240">
        <f t="shared" ca="1" si="923"/>
        <v>-5.7218007725708814E-4</v>
      </c>
      <c r="BW441" s="240">
        <f t="shared" ca="1" si="924"/>
        <v>2.3979917210033942E-4</v>
      </c>
      <c r="BX441" s="240">
        <f t="shared" ca="1" si="925"/>
        <v>3.8864573674176717E-4</v>
      </c>
      <c r="BY441" s="240">
        <f t="shared" ca="1" si="926"/>
        <v>-5.3725574112112719E-4</v>
      </c>
      <c r="BZ441" s="240">
        <f t="shared" ca="1" si="927"/>
        <v>2.2552005398406277E-5</v>
      </c>
      <c r="CA441" s="240">
        <f t="shared" ca="1" si="928"/>
        <v>5.1999518345597056E-4</v>
      </c>
      <c r="CB441" s="240">
        <f t="shared" ca="1" si="929"/>
        <v>-4.2053908863489309E-4</v>
      </c>
      <c r="CC441" s="240">
        <f t="shared" ca="1" si="930"/>
        <v>-1.9812849969099631E-4</v>
      </c>
      <c r="CD441" s="240">
        <f t="shared" ca="1" si="931"/>
        <v>5.7218007725708803E-4</v>
      </c>
      <c r="CE441" s="240">
        <f t="shared" ca="1" si="932"/>
        <v>-2.3979917210034096E-4</v>
      </c>
      <c r="CF441" s="240">
        <f t="shared" ca="1" si="933"/>
        <v>-3.8864573674176597E-4</v>
      </c>
      <c r="CG441" s="240">
        <f t="shared" ca="1" si="934"/>
        <v>5.3725574112112773E-4</v>
      </c>
      <c r="CH441" s="240">
        <f t="shared" ca="1" si="935"/>
        <v>-2.2552005398407958E-5</v>
      </c>
      <c r="CI441" s="240">
        <f t="shared" ca="1" si="936"/>
        <v>-5.1999518345597663E-4</v>
      </c>
      <c r="CJ441" s="240">
        <f t="shared" ca="1" si="937"/>
        <v>4.2053908863489423E-4</v>
      </c>
      <c r="CK441" s="240">
        <f t="shared" ca="1" si="938"/>
        <v>1.9812849969099472E-4</v>
      </c>
      <c r="CL441" s="240">
        <f t="shared" ca="1" si="939"/>
        <v>-5.7218007725708792E-4</v>
      </c>
      <c r="CM441" s="240">
        <f t="shared" ca="1" si="940"/>
        <v>2.3979917210032771E-4</v>
      </c>
      <c r="CN441" s="240">
        <f t="shared" ca="1" si="941"/>
        <v>3.8864573674176478E-4</v>
      </c>
      <c r="CO441" s="240">
        <f t="shared" ca="1" si="942"/>
        <v>-5.3725574112112838E-4</v>
      </c>
      <c r="CP441" s="240">
        <f t="shared" ca="1" si="943"/>
        <v>2.2552005398409642E-5</v>
      </c>
      <c r="CQ441" s="240">
        <f t="shared" ca="1" si="944"/>
        <v>5.1999518345597587E-4</v>
      </c>
      <c r="CR441" s="240">
        <f t="shared" ca="1" si="945"/>
        <v>-4.2053908863489537E-4</v>
      </c>
      <c r="CS441" s="240">
        <f t="shared" ca="1" si="946"/>
        <v>-1.9812849969099314E-4</v>
      </c>
      <c r="CT441" s="240">
        <f t="shared" ca="1" si="947"/>
        <v>5.7218007725708792E-4</v>
      </c>
      <c r="CU441" s="240">
        <f t="shared" ca="1" si="948"/>
        <v>-2.3979917210032923E-4</v>
      </c>
      <c r="CV441" s="240">
        <f t="shared" ca="1" si="949"/>
        <v>-3.8864573674176353E-4</v>
      </c>
      <c r="CW441" s="240">
        <f t="shared" ca="1" si="950"/>
        <v>5.3725574112112892E-4</v>
      </c>
      <c r="CX441" s="240">
        <f t="shared" ca="1" si="951"/>
        <v>-2.2552005398395063E-5</v>
      </c>
      <c r="CY441" s="240">
        <f t="shared" ca="1" si="952"/>
        <v>-5.1999518345597522E-4</v>
      </c>
      <c r="CZ441" s="240">
        <f t="shared" ca="1" si="953"/>
        <v>4.2053908863489645E-4</v>
      </c>
      <c r="DA441" s="240">
        <f t="shared" ca="1" si="954"/>
        <v>1.981284996909916E-4</v>
      </c>
      <c r="DB441" s="240">
        <f t="shared" ca="1" si="955"/>
        <v>-5.7218007725708846E-4</v>
      </c>
      <c r="DC441" s="240">
        <f t="shared" ca="1" si="956"/>
        <v>2.3979917210033077E-4</v>
      </c>
      <c r="DD441" s="240">
        <f t="shared" ca="1" si="957"/>
        <v>3.8864573674176223E-4</v>
      </c>
      <c r="DE441" s="240">
        <f t="shared" ca="1" si="958"/>
        <v>-5.3725574112112936E-4</v>
      </c>
      <c r="DF441" s="240">
        <f t="shared" ca="1" si="959"/>
        <v>2.2552005398396743E-5</v>
      </c>
      <c r="DG441" s="240">
        <f t="shared" ca="1" si="960"/>
        <v>5.1999518345597457E-4</v>
      </c>
      <c r="DH441" s="240">
        <f t="shared" ca="1" si="961"/>
        <v>-4.205390886348977E-4</v>
      </c>
      <c r="DI441" s="240">
        <f t="shared" ca="1" si="962"/>
        <v>-1.9812849969099003E-4</v>
      </c>
      <c r="DJ441" s="240">
        <f t="shared" ca="1" si="963"/>
        <v>5.7218007725708846E-4</v>
      </c>
      <c r="DK441" s="240">
        <f t="shared" ca="1" si="964"/>
        <v>-2.3979917210033229E-4</v>
      </c>
      <c r="DL441" s="240">
        <f t="shared" ca="1" si="965"/>
        <v>-3.8864573674176104E-4</v>
      </c>
      <c r="DM441" s="240">
        <f t="shared" ca="1" si="966"/>
        <v>5.3725574112113001E-4</v>
      </c>
      <c r="DN441" s="240">
        <f t="shared" ca="1" si="967"/>
        <v>-2.2552005398398427E-5</v>
      </c>
      <c r="DO441" s="240">
        <f t="shared" ca="1" si="968"/>
        <v>-5.1999518345597381E-4</v>
      </c>
      <c r="DP441" s="240">
        <f t="shared" ca="1" si="969"/>
        <v>4.2053908863489884E-4</v>
      </c>
      <c r="DQ441" s="240">
        <f t="shared" ca="1" si="970"/>
        <v>1.9812849969100371E-4</v>
      </c>
      <c r="DR441" s="240">
        <f t="shared" ca="1" si="971"/>
        <v>-5.7218007725708835E-4</v>
      </c>
      <c r="DS441" s="240">
        <f t="shared" ca="1" si="972"/>
        <v>2.3979917210033383E-4</v>
      </c>
      <c r="DT441" s="240">
        <f t="shared" ca="1" si="973"/>
        <v>3.8864573674175979E-4</v>
      </c>
      <c r="DU441" s="240">
        <f t="shared" ca="1" si="974"/>
        <v>-5.3725574112112502E-4</v>
      </c>
      <c r="DV441" s="240">
        <f t="shared" ca="1" si="975"/>
        <v>2.2552005398400108E-5</v>
      </c>
      <c r="DW441" s="240">
        <f t="shared" ca="1" si="976"/>
        <v>5.1999518345597305E-4</v>
      </c>
      <c r="DX441" s="240">
        <f t="shared" ca="1" si="977"/>
        <v>-4.2053908863489998E-4</v>
      </c>
      <c r="DY441" s="240">
        <f t="shared" ca="1" si="978"/>
        <v>-1.9812849969100214E-4</v>
      </c>
      <c r="DZ441" s="240">
        <f t="shared" ca="1" si="979"/>
        <v>5.7218007725708825E-4</v>
      </c>
      <c r="EA441" s="240">
        <f t="shared" ca="1" si="980"/>
        <v>-2.3979917210033535E-4</v>
      </c>
      <c r="EB441" s="240">
        <f t="shared" ca="1" si="981"/>
        <v>-3.8864573674175855E-4</v>
      </c>
      <c r="EC441" s="240">
        <f t="shared" ca="1" si="982"/>
        <v>5.3725574112112556E-4</v>
      </c>
      <c r="ED441" s="240">
        <f t="shared" ca="1" si="983"/>
        <v>-2.2552005398401791E-5</v>
      </c>
      <c r="EE441" s="240">
        <f t="shared" ca="1" si="984"/>
        <v>-5.199951834559724E-4</v>
      </c>
      <c r="EF441" s="240">
        <f t="shared" ca="1" si="985"/>
        <v>4.2053908863489E-4</v>
      </c>
      <c r="EG441" s="240">
        <f t="shared" ca="1" si="986"/>
        <v>1.9812849969100054E-4</v>
      </c>
      <c r="EH441" s="240">
        <f t="shared" ca="1" si="987"/>
        <v>-5.721800772570889E-4</v>
      </c>
      <c r="EI441" s="240">
        <f t="shared" ca="1" si="988"/>
        <v>2.3979917210033692E-4</v>
      </c>
      <c r="EJ441" s="240">
        <f t="shared" ca="1" si="989"/>
        <v>3.8864573674176928E-4</v>
      </c>
      <c r="EK441" s="240">
        <f t="shared" ca="1" si="990"/>
        <v>-5.3725574112113174E-4</v>
      </c>
      <c r="EL441" s="240">
        <f t="shared" ca="1" si="991"/>
        <v>2.2552005398403472E-5</v>
      </c>
      <c r="EM441" s="240">
        <f t="shared" ca="1" si="992"/>
        <v>5.1999518345597847E-4</v>
      </c>
      <c r="EN441" s="240">
        <f t="shared" ca="1" si="993"/>
        <v>-4.2053908863490225E-4</v>
      </c>
      <c r="EO441" s="240">
        <f t="shared" ca="1" si="994"/>
        <v>-1.9812849969099897E-4</v>
      </c>
      <c r="EP441" s="240">
        <f t="shared" ca="1" si="995"/>
        <v>5.7218007725708879E-4</v>
      </c>
      <c r="EQ441" s="240">
        <f t="shared" ca="1" si="996"/>
        <v>-2.3979917210033841E-4</v>
      </c>
      <c r="ER441" s="240">
        <f t="shared" ca="1" si="997"/>
        <v>-3.8864573674176803E-4</v>
      </c>
      <c r="ES441" s="240">
        <f t="shared" ca="1" si="998"/>
        <v>5.3725574112113239E-4</v>
      </c>
      <c r="ET441" s="240">
        <f t="shared" ca="1" si="999"/>
        <v>-2.2552005398405156E-5</v>
      </c>
      <c r="EU441" s="240">
        <f t="shared" ca="1" si="1000"/>
        <v>-5.1999518345597782E-4</v>
      </c>
      <c r="EV441" s="240">
        <f t="shared" ca="1" si="1001"/>
        <v>4.2053908863490339E-4</v>
      </c>
      <c r="EW441" s="240">
        <f t="shared" ca="1" si="1002"/>
        <v>1.9812849969099737E-4</v>
      </c>
      <c r="EX441" s="240">
        <f t="shared" ca="1" si="1003"/>
        <v>-5.7218007725708868E-4</v>
      </c>
      <c r="EY441" s="240">
        <f t="shared" ca="1" si="1004"/>
        <v>2.3979917210033993E-4</v>
      </c>
      <c r="EZ441" s="240">
        <f t="shared" ca="1" si="1005"/>
        <v>3.8864573674176679E-4</v>
      </c>
      <c r="FA441" s="240">
        <f t="shared" ca="1" si="1006"/>
        <v>-5.3725574112112166E-4</v>
      </c>
      <c r="FB441" s="240">
        <f t="shared" ca="1" si="1007"/>
        <v>2.2552005398406836E-5</v>
      </c>
      <c r="FC441" s="240">
        <f t="shared" ca="1" si="1008"/>
        <v>5.1999518345597706E-4</v>
      </c>
      <c r="FD441" s="240">
        <f t="shared" ca="1" si="1009"/>
        <v>-4.2053908863490458E-4</v>
      </c>
      <c r="FE441" s="240">
        <f t="shared" ca="1" si="1010"/>
        <v>-1.981284996909958E-4</v>
      </c>
      <c r="FF441" s="240">
        <f t="shared" ca="1" si="1011"/>
        <v>5.7218007725708868E-4</v>
      </c>
      <c r="FG441" s="240">
        <f t="shared" ca="1" si="1012"/>
        <v>-2.3979917210034148E-4</v>
      </c>
      <c r="FH441" s="240">
        <f t="shared" ca="1" si="1013"/>
        <v>-3.8864573674176554E-4</v>
      </c>
      <c r="FI441" s="240">
        <f t="shared" ca="1" si="1014"/>
        <v>5.372557411211222E-4</v>
      </c>
      <c r="FJ441" s="240">
        <f t="shared" ca="1" si="1015"/>
        <v>-2.255200539840852E-5</v>
      </c>
      <c r="FK441" s="240">
        <f t="shared" ca="1" si="1016"/>
        <v>-5.1999518345597641E-4</v>
      </c>
      <c r="FL441" s="240">
        <f t="shared" ca="1" si="1017"/>
        <v>4.2053908863488355E-4</v>
      </c>
      <c r="FM441" s="240">
        <f t="shared" ca="1" si="1018"/>
        <v>1.981284996909942E-4</v>
      </c>
      <c r="FN441" s="240">
        <f t="shared" ca="1" si="1019"/>
        <v>-5.7218007725708857E-4</v>
      </c>
      <c r="FO441" s="240">
        <f t="shared" ca="1" si="1020"/>
        <v>2.39799172100343E-4</v>
      </c>
      <c r="FP441" s="240">
        <f t="shared" ca="1" si="1021"/>
        <v>3.8864573674176435E-4</v>
      </c>
      <c r="FQ441" s="240">
        <f t="shared" ca="1" si="1022"/>
        <v>-5.3725574112112285E-4</v>
      </c>
      <c r="FR441" s="240">
        <f t="shared" ca="1" si="1023"/>
        <v>2.2552005398410201E-5</v>
      </c>
      <c r="FS441" s="240">
        <f t="shared" ca="1" si="1024"/>
        <v>5.1999518345597566E-4</v>
      </c>
      <c r="FT441" s="240">
        <f t="shared" ca="1" si="1025"/>
        <v>-4.2053908863488469E-4</v>
      </c>
      <c r="FU441" s="240">
        <f t="shared" ca="1" si="1026"/>
        <v>-1.9812849969099263E-4</v>
      </c>
      <c r="FV441" s="240">
        <f t="shared" ca="1" si="1027"/>
        <v>5.7218007725708857E-4</v>
      </c>
      <c r="FW441" s="240">
        <f t="shared" ca="1" si="1028"/>
        <v>-2.3979917210034451E-4</v>
      </c>
      <c r="FX441" s="240">
        <f t="shared" ca="1" si="1029"/>
        <v>-3.8864573674176315E-4</v>
      </c>
      <c r="FY441" s="240">
        <f t="shared" ca="1" si="1030"/>
        <v>5.3725574112112339E-4</v>
      </c>
      <c r="FZ441" s="240">
        <f t="shared" ca="1" si="1031"/>
        <v>-2.2552005398411885E-5</v>
      </c>
      <c r="GA441" s="240">
        <f t="shared" ca="1" si="1032"/>
        <v>-5.19995183455975E-4</v>
      </c>
      <c r="GB441" s="240">
        <f t="shared" ca="1" si="1033"/>
        <v>4.2053908863488594E-4</v>
      </c>
      <c r="GC441" s="240">
        <f t="shared" ca="1" si="1034"/>
        <v>1.9812849969099106E-4</v>
      </c>
      <c r="GD441" s="240">
        <f t="shared" ca="1" si="1035"/>
        <v>-5.7218007725708846E-4</v>
      </c>
      <c r="GE441" s="240">
        <f t="shared" ca="1" si="1036"/>
        <v>2.3979917210031649E-4</v>
      </c>
      <c r="GF441" s="240">
        <f t="shared" ca="1" si="1037"/>
        <v>3.8864573674176185E-4</v>
      </c>
      <c r="GG441" s="240">
        <f t="shared" ca="1" si="1038"/>
        <v>-5.3725574112112404E-4</v>
      </c>
      <c r="GH441" s="240">
        <f t="shared" ca="1" si="1039"/>
        <v>2.2552005398413565E-5</v>
      </c>
      <c r="GI441" s="240">
        <f t="shared" ca="1" si="1040"/>
        <v>5.1999518345597425E-4</v>
      </c>
      <c r="GJ441" s="240">
        <f t="shared" ca="1" si="1041"/>
        <v>-4.2053908863488702E-4</v>
      </c>
      <c r="GK441" s="240">
        <f t="shared" ca="1" si="1042"/>
        <v>-1.9812849969098946E-4</v>
      </c>
      <c r="GL441" s="240">
        <f t="shared" ca="1" si="1043"/>
        <v>5.7218007725708835E-4</v>
      </c>
      <c r="GM441" s="240">
        <f t="shared" ca="1" si="1044"/>
        <v>-2.3979917210031803E-4</v>
      </c>
      <c r="GN441" s="240">
        <f t="shared" ca="1" si="1045"/>
        <v>-3.8864573674176061E-4</v>
      </c>
      <c r="GO441" s="240">
        <f t="shared" ca="1" si="1046"/>
        <v>5.3725574112112459E-4</v>
      </c>
      <c r="GP441" s="240">
        <f t="shared" ca="1" si="1047"/>
        <v>-2.2552005398382723E-5</v>
      </c>
      <c r="GQ441" s="240">
        <f t="shared" ca="1" si="1048"/>
        <v>-5.1999518345597349E-4</v>
      </c>
      <c r="GR441" s="240">
        <f t="shared" ca="1" si="1049"/>
        <v>4.2053908863488816E-4</v>
      </c>
      <c r="GS441" s="240">
        <f t="shared" ca="1" si="1050"/>
        <v>1.9812849969098789E-4</v>
      </c>
      <c r="GT441" s="240">
        <f t="shared" ca="1" si="1051"/>
        <v>-5.7218007725708835E-4</v>
      </c>
      <c r="GU441" s="240">
        <f t="shared" ca="1" si="1052"/>
        <v>2.3979917210031955E-4</v>
      </c>
      <c r="GV441" s="240">
        <f t="shared" ca="1" si="1053"/>
        <v>3.8864573674175941E-4</v>
      </c>
      <c r="GW441" s="240">
        <f t="shared" ca="1" si="1054"/>
        <v>-5.3725574112112524E-4</v>
      </c>
      <c r="GX441" s="240">
        <f t="shared" ca="1" si="1055"/>
        <v>2.2552005398384407E-5</v>
      </c>
      <c r="GY441" s="240">
        <f t="shared" ca="1" si="1056"/>
        <v>5.1999518345597294E-4</v>
      </c>
      <c r="GZ441" s="240">
        <f t="shared" ca="1" si="1057"/>
        <v>-4.205390886348893E-4</v>
      </c>
      <c r="HA441" s="240">
        <f t="shared" ca="1" si="1058"/>
        <v>-1.9812849969098629E-4</v>
      </c>
      <c r="HB441" s="240">
        <f t="shared" ca="1" si="1059"/>
        <v>5.7218007725708825E-4</v>
      </c>
      <c r="HC441" s="240">
        <f t="shared" ca="1" si="1060"/>
        <v>-2.3979917210032109E-4</v>
      </c>
      <c r="HD441" s="240">
        <f t="shared" ca="1" si="1061"/>
        <v>-3.8864573674175817E-4</v>
      </c>
      <c r="HE441" s="240">
        <f t="shared" ca="1" si="1062"/>
        <v>5.3725574112112578E-4</v>
      </c>
      <c r="HF441" s="240">
        <f t="shared" ca="1" si="1063"/>
        <v>-2.2552005398386087E-5</v>
      </c>
      <c r="HG441" s="240">
        <f t="shared" ca="1" si="1064"/>
        <v>-5.1999518345597219E-4</v>
      </c>
      <c r="HH441" s="240">
        <f t="shared" ca="1" si="1065"/>
        <v>4.2053908863489044E-4</v>
      </c>
      <c r="HI441" s="240">
        <f t="shared" ca="1" si="1066"/>
        <v>1.9812849969101529E-4</v>
      </c>
      <c r="HJ441" s="240">
        <f t="shared" ca="1" si="1067"/>
        <v>-5.7218007725708825E-4</v>
      </c>
      <c r="HK441" s="240">
        <f t="shared" ca="1" si="1068"/>
        <v>2.3979917210032261E-4</v>
      </c>
      <c r="HL441" s="240">
        <f t="shared" ca="1" si="1069"/>
        <v>3.8864573674175687E-4</v>
      </c>
      <c r="HM441" s="240">
        <f t="shared" ca="1" si="1070"/>
        <v>-5.3725574112112643E-4</v>
      </c>
      <c r="HN441" s="240">
        <f t="shared" ca="1" si="1071"/>
        <v>2.2552005398387771E-5</v>
      </c>
      <c r="HO441" s="240">
        <f t="shared" ca="1" si="1072"/>
        <v>5.1999518345597154E-4</v>
      </c>
      <c r="HP441" s="240">
        <f t="shared" ca="1" si="1073"/>
        <v>-4.2053908863489152E-4</v>
      </c>
      <c r="HQ441" s="240">
        <f t="shared" ca="1" si="1074"/>
        <v>-1.9812849969101372E-4</v>
      </c>
      <c r="HR441" s="240">
        <f t="shared" ca="1" si="1075"/>
        <v>5.7218007725708814E-4</v>
      </c>
      <c r="HS441" s="240">
        <f t="shared" ca="1" si="1076"/>
        <v>-2.3979917210032413E-4</v>
      </c>
      <c r="HT441" s="240">
        <f t="shared" ca="1" si="1077"/>
        <v>-3.8864573674175562E-4</v>
      </c>
      <c r="HU441" s="240">
        <f t="shared" ca="1" si="1078"/>
        <v>5.3725574112112697E-4</v>
      </c>
      <c r="HV441" s="240">
        <f t="shared" ca="1" si="1079"/>
        <v>-2.2552005398389452E-5</v>
      </c>
      <c r="HW441" s="240">
        <f t="shared" ca="1" si="1080"/>
        <v>-5.1999518345597078E-4</v>
      </c>
      <c r="HX441" s="240">
        <f t="shared" ca="1" si="1081"/>
        <v>4.2053908863489271E-4</v>
      </c>
      <c r="HY441" s="240">
        <f t="shared" ca="1" si="1082"/>
        <v>1.9812849969101214E-4</v>
      </c>
      <c r="HZ441" s="240">
        <f t="shared" ca="1" si="1083"/>
        <v>-5.7218007725708803E-4</v>
      </c>
      <c r="IA441" s="240">
        <f t="shared" ca="1" si="1084"/>
        <v>2.3979917210032568E-4</v>
      </c>
      <c r="IB441" s="240">
        <f t="shared" ca="1" si="1085"/>
        <v>3.8864573674177833E-4</v>
      </c>
      <c r="IC441" s="240">
        <f t="shared" ca="1" si="1086"/>
        <v>-5.3725574112112751E-4</v>
      </c>
      <c r="ID441" s="240">
        <f t="shared" ca="1" si="1087"/>
        <v>2.2552005398391136E-5</v>
      </c>
      <c r="IE441" s="240">
        <f t="shared" ca="1" si="1088"/>
        <v>5.1999518345596948E-4</v>
      </c>
      <c r="IF441" s="240">
        <f t="shared" ca="1" si="1089"/>
        <v>-4.2053908863489385E-4</v>
      </c>
      <c r="IG441" s="240">
        <f t="shared" ca="1" si="1090"/>
        <v>-1.9812849969101055E-4</v>
      </c>
      <c r="IH441" s="240">
        <f t="shared" ca="1" si="1091"/>
        <v>5.7218007725708803E-4</v>
      </c>
      <c r="II441" s="240">
        <f t="shared" ca="1" si="1092"/>
        <v>-2.3979917210032722E-4</v>
      </c>
      <c r="IJ441" s="240">
        <f t="shared" ca="1" si="1093"/>
        <v>-3.8864573674177709E-4</v>
      </c>
      <c r="IK441" s="240">
        <f t="shared" ca="1" si="1094"/>
        <v>5.3725574112112816E-4</v>
      </c>
      <c r="IL441" s="240">
        <f t="shared" ca="1" si="1095"/>
        <v>-2.255200539839282E-5</v>
      </c>
      <c r="IM441" s="240">
        <f t="shared" ca="1" si="1096"/>
        <v>-5.1999518345598292E-4</v>
      </c>
      <c r="IN441" s="240">
        <f t="shared" ca="1" si="1097"/>
        <v>4.2053908863489499E-4</v>
      </c>
      <c r="IO441" s="240">
        <f t="shared" ca="1" si="1098"/>
        <v>1.9812849969100897E-4</v>
      </c>
      <c r="IP441" s="240">
        <f t="shared" ca="1" si="1099"/>
        <v>-5.7218007725708792E-4</v>
      </c>
      <c r="IQ441" s="240">
        <f t="shared" ca="1" si="1100"/>
        <v>2.3979917210032874E-4</v>
      </c>
      <c r="IR441" s="240">
        <f t="shared" ca="1" si="1101"/>
        <v>3.8864573674177584E-4</v>
      </c>
      <c r="IS441" s="240">
        <f t="shared" ca="1" si="1102"/>
        <v>-5.3725574112112871E-4</v>
      </c>
      <c r="IT441" s="240">
        <f t="shared" ca="1" si="1103"/>
        <v>2.25520053983945E-5</v>
      </c>
      <c r="IU441" s="240">
        <f t="shared" ca="1" si="1104"/>
        <v>5.1999518345598227E-4</v>
      </c>
      <c r="IV441" s="240">
        <f t="shared" ca="1" si="1105"/>
        <v>-4.2053908863489613E-4</v>
      </c>
      <c r="IW441" s="240">
        <f t="shared" ca="1" si="1106"/>
        <v>-1.981284996910074E-4</v>
      </c>
      <c r="IX441" s="240">
        <f t="shared" ca="1" si="1107"/>
        <v>5.7218007725708781E-4</v>
      </c>
      <c r="IY441" s="240">
        <f t="shared" ca="1" si="1108"/>
        <v>-2.3979917210033026E-4</v>
      </c>
      <c r="IZ441" s="240">
        <f t="shared" ca="1" si="1109"/>
        <v>-3.886457367417747E-4</v>
      </c>
      <c r="JA441" s="240">
        <f t="shared" ca="1" si="1110"/>
        <v>5.3725574112112936E-4</v>
      </c>
      <c r="JB441" s="240">
        <f t="shared" ca="1" si="1111"/>
        <v>-2.2552005398396184E-5</v>
      </c>
    </row>
    <row r="442" spans="2:262">
      <c r="B442" s="248">
        <v>81</v>
      </c>
      <c r="C442" s="247">
        <f t="shared" si="1112"/>
        <v>1.582031250000001E-3</v>
      </c>
      <c r="D442" s="244">
        <f t="shared" ca="1" si="855"/>
        <v>79.367724183130903</v>
      </c>
      <c r="E442" s="243">
        <f ca="1">CI361</f>
        <v>-0.63227581686909762</v>
      </c>
      <c r="F442" s="242">
        <v>81</v>
      </c>
      <c r="G442" s="240">
        <f t="shared" ca="1" si="856"/>
        <v>3.5841369915397912E-5</v>
      </c>
      <c r="H442" s="240">
        <f t="shared" ca="1" si="857"/>
        <v>-4.1953215789591453E-5</v>
      </c>
      <c r="I442" s="240">
        <f t="shared" ca="1" si="858"/>
        <v>-1.8390173287800435E-6</v>
      </c>
      <c r="J442" s="240">
        <f t="shared" ca="1" si="859"/>
        <v>4.344370738717701E-5</v>
      </c>
      <c r="K442" s="240">
        <f t="shared" ca="1" si="860"/>
        <v>-3.3371352804875703E-5</v>
      </c>
      <c r="L442" s="240">
        <f t="shared" ca="1" si="861"/>
        <v>-1.6396805665633102E-5</v>
      </c>
      <c r="M442" s="240">
        <f t="shared" ca="1" si="862"/>
        <v>4.6660678951726984E-5</v>
      </c>
      <c r="N442" s="240">
        <f t="shared" ca="1" si="863"/>
        <v>-2.1420864035892477E-5</v>
      </c>
      <c r="O442" s="240">
        <f t="shared" ca="1" si="864"/>
        <v>-2.9299440773672415E-5</v>
      </c>
      <c r="P442" s="240">
        <f t="shared" ca="1" si="865"/>
        <v>4.5167551793361216E-5</v>
      </c>
      <c r="Q442" s="240">
        <f t="shared" ca="1" si="866"/>
        <v>-7.308075304587811E-6</v>
      </c>
      <c r="R442" s="240">
        <f t="shared" ca="1" si="867"/>
        <v>-3.9244483714803969E-5</v>
      </c>
      <c r="S442" s="240">
        <f t="shared" ca="1" si="868"/>
        <v>3.9115047600657107E-5</v>
      </c>
      <c r="T442" s="240">
        <f t="shared" ca="1" si="869"/>
        <v>7.5424171406879889E-6</v>
      </c>
      <c r="U442" s="241">
        <f t="shared" ca="1" si="870"/>
        <v>-4.5228045666389413E-5</v>
      </c>
      <c r="V442" s="240">
        <f t="shared" ca="1" si="871"/>
        <v>2.9114128170762631E-5</v>
      </c>
      <c r="W442" s="240">
        <f t="shared" ca="1" si="872"/>
        <v>2.1631550554330217E-5</v>
      </c>
      <c r="X442" s="240">
        <f t="shared" ca="1" si="873"/>
        <v>-4.6646124111967022E-5</v>
      </c>
      <c r="Y442" s="240">
        <f t="shared" ca="1" si="874"/>
        <v>1.617432270241645E-5</v>
      </c>
      <c r="Z442" s="240">
        <f t="shared" ca="1" si="875"/>
        <v>3.3537116541831206E-5</v>
      </c>
      <c r="AA442" s="240">
        <f t="shared" ca="1" si="876"/>
        <v>-4.3355573053116631E-5</v>
      </c>
      <c r="AB442" s="240">
        <f t="shared" ca="1" si="877"/>
        <v>1.6018222451373309E-6</v>
      </c>
      <c r="AC442" s="240">
        <f t="shared" ca="1" si="878"/>
        <v>4.2057323950272749E-5</v>
      </c>
      <c r="AD442" s="240">
        <f t="shared" ca="1" si="879"/>
        <v>-3.5688552687421675E-5</v>
      </c>
      <c r="AE442" s="240">
        <f t="shared" ca="1" si="880"/>
        <v>-1.3132371978298728E-5</v>
      </c>
      <c r="AF442" s="240">
        <f t="shared" ca="1" si="881"/>
        <v>4.6332112040397708E-5</v>
      </c>
      <c r="AG442" s="240">
        <f t="shared" ca="1" si="882"/>
        <v>-2.4418999949455594E-5</v>
      </c>
      <c r="AH442" s="240">
        <f t="shared" ca="1" si="883"/>
        <v>-2.6540936787987284E-5</v>
      </c>
      <c r="AI442" s="240">
        <f t="shared" ca="1" si="884"/>
        <v>4.592996814723036E-5</v>
      </c>
      <c r="AJ442" s="240">
        <f t="shared" ca="1" si="885"/>
        <v>-1.068450450039461E-5</v>
      </c>
      <c r="AK442" s="240">
        <f t="shared" ca="1" si="886"/>
        <v>-3.7270362860766229E-5</v>
      </c>
      <c r="AL442" s="240">
        <f t="shared" ca="1" si="887"/>
        <v>4.0891486138673844E-5</v>
      </c>
      <c r="AM442" s="240">
        <f t="shared" ca="1" si="888"/>
        <v>4.1285237118602997E-6</v>
      </c>
      <c r="AN442" s="240">
        <f t="shared" ca="1" si="889"/>
        <v>-4.4237582886463655E-5</v>
      </c>
      <c r="AO442" s="240">
        <f t="shared" ca="1" si="890"/>
        <v>3.1725268722770393E-5</v>
      </c>
      <c r="AP442" s="240">
        <f t="shared" ca="1" si="891"/>
        <v>1.8524803717710133E-5</v>
      </c>
      <c r="AQ442" s="240">
        <f t="shared" ca="1" si="892"/>
        <v>-4.6739300323269001E-5</v>
      </c>
      <c r="AR442" s="240">
        <f t="shared" ca="1" si="893"/>
        <v>1.9356587239640876E-5</v>
      </c>
      <c r="AS442" s="240">
        <f t="shared" ca="1" si="894"/>
        <v>3.1051122627980569E-5</v>
      </c>
      <c r="AT442" s="240">
        <f t="shared" ca="1" si="895"/>
        <v>-4.4522982709826476E-5</v>
      </c>
      <c r="AU442" s="240">
        <f t="shared" ca="1" si="896"/>
        <v>5.0339814055228046E-6</v>
      </c>
      <c r="AV442" s="240">
        <f t="shared" ca="1" si="897"/>
        <v>4.0443028230925219E-5</v>
      </c>
      <c r="AW442" s="240">
        <f t="shared" ca="1" si="898"/>
        <v>-3.7812353210804575E-5</v>
      </c>
      <c r="AX442" s="240">
        <f t="shared" ca="1" si="899"/>
        <v>-9.7967728293910221E-6</v>
      </c>
      <c r="AY442" s="240">
        <f t="shared" ca="1" si="900"/>
        <v>4.5752467399585966E-5</v>
      </c>
      <c r="AZ442" s="240">
        <f t="shared" ca="1" si="901"/>
        <v>-2.7284807186566636E-5</v>
      </c>
      <c r="BA442" s="240">
        <f t="shared" ca="1" si="902"/>
        <v>-2.3638605166272067E-5</v>
      </c>
      <c r="BB442" s="240">
        <f t="shared" ca="1" si="903"/>
        <v>4.6443486024217002E-5</v>
      </c>
      <c r="BC442" s="240">
        <f t="shared" ca="1" si="904"/>
        <v>-1.4003033440580315E-5</v>
      </c>
      <c r="BD442" s="240">
        <f t="shared" ca="1" si="905"/>
        <v>-3.5094270681183942E-5</v>
      </c>
      <c r="BE442" s="240">
        <f t="shared" ca="1" si="906"/>
        <v>4.2446330170359592E-5</v>
      </c>
      <c r="BF442" s="240">
        <f t="shared" ca="1" si="907"/>
        <v>6.9225745533126915E-7</v>
      </c>
      <c r="BG442" s="240">
        <f t="shared" ca="1" si="908"/>
        <v>-4.3007392812016255E-5</v>
      </c>
      <c r="BH442" s="240">
        <f t="shared" ca="1" si="909"/>
        <v>3.4164487294808847E-5</v>
      </c>
      <c r="BI442" s="240">
        <f t="shared" ca="1" si="910"/>
        <v>1.5317669364706271E-5</v>
      </c>
      <c r="BJ442" s="240">
        <f t="shared" ca="1" si="911"/>
        <v>-4.6579192216503777E-5</v>
      </c>
      <c r="BK442" s="240">
        <f t="shared" ca="1" si="912"/>
        <v>2.2433956753507972E-5</v>
      </c>
      <c r="BL442" s="240">
        <f t="shared" ca="1" si="913"/>
        <v>2.8396859990258572E-5</v>
      </c>
      <c r="BM442" s="240">
        <f t="shared" ca="1" si="914"/>
        <v>-4.5449118465644119E-5</v>
      </c>
      <c r="BN442" s="240">
        <f t="shared" ca="1" si="915"/>
        <v>8.4388609845137625E-6</v>
      </c>
      <c r="BO442" s="240">
        <f t="shared" ca="1" si="916"/>
        <v>3.8609568237504585E-5</v>
      </c>
      <c r="BP442" s="240">
        <f t="shared" ca="1" si="917"/>
        <v>-3.9731245315976832E-5</v>
      </c>
      <c r="BQ442" s="240">
        <f t="shared" ca="1" si="918"/>
        <v>-6.4080841197021355E-6</v>
      </c>
      <c r="BR442" s="240">
        <f t="shared" ca="1" si="919"/>
        <v>4.4924886173822337E-5</v>
      </c>
      <c r="BS442" s="240">
        <f t="shared" ca="1" si="920"/>
        <v>-3.0002755689506253E-5</v>
      </c>
      <c r="BT442" s="240">
        <f t="shared" ca="1" si="921"/>
        <v>-2.0608173895050164E-5</v>
      </c>
      <c r="BU442" s="240">
        <f t="shared" ca="1" si="922"/>
        <v>4.6705322626453013E-5</v>
      </c>
      <c r="BV442" s="240">
        <f t="shared" ca="1" si="923"/>
        <v>-1.7245678729292325E-5</v>
      </c>
      <c r="BW442" s="240">
        <f t="shared" ca="1" si="924"/>
        <v>-3.2727999608120541E-5</v>
      </c>
      <c r="BX442" s="240">
        <f t="shared" ca="1" si="925"/>
        <v>4.3771153861191201E-5</v>
      </c>
      <c r="BY442" s="240">
        <f t="shared" ca="1" si="926"/>
        <v>-2.7477602043265391E-6</v>
      </c>
      <c r="BZ442" s="240">
        <f t="shared" ca="1" si="927"/>
        <v>-4.1544141949647411E-5</v>
      </c>
      <c r="CA442" s="240">
        <f t="shared" ca="1" si="928"/>
        <v>3.6418565550096103E-5</v>
      </c>
      <c r="CB442" s="240">
        <f t="shared" ca="1" si="929"/>
        <v>1.202752723425209E-5</v>
      </c>
      <c r="CC442" s="240">
        <f t="shared" ca="1" si="930"/>
        <v>-4.6166667431374028E-5</v>
      </c>
      <c r="CD442" s="240">
        <f t="shared" ca="1" si="931"/>
        <v>2.5389754711991616E-5</v>
      </c>
      <c r="CE442" s="240">
        <f t="shared" ca="1" si="932"/>
        <v>2.55887123078705E-5</v>
      </c>
      <c r="CF442" s="240">
        <f t="shared" ca="1" si="933"/>
        <v>-4.6128961510665618E-5</v>
      </c>
      <c r="CG442" s="240">
        <f t="shared" ca="1" si="934"/>
        <v>1.1798009644664625E-5</v>
      </c>
      <c r="CH442" s="240">
        <f t="shared" ca="1" si="935"/>
        <v>3.6566879648570837E-5</v>
      </c>
      <c r="CI442" s="240">
        <f t="shared" ca="1" si="936"/>
        <v>-4.1434830360362673E-5</v>
      </c>
      <c r="CJ442" s="240">
        <f t="shared" ca="1" si="937"/>
        <v>-2.9846694469553819E-6</v>
      </c>
      <c r="CK442" s="240">
        <f t="shared" ca="1" si="938"/>
        <v>4.3853853097472765E-5</v>
      </c>
      <c r="CL442" s="240">
        <f t="shared" ca="1" si="939"/>
        <v>-3.2558116659847597E-5</v>
      </c>
      <c r="CM442" s="240">
        <f t="shared" ca="1" si="940"/>
        <v>-1.7466065143944223E-5</v>
      </c>
      <c r="CN442" s="240">
        <f t="shared" ca="1" si="941"/>
        <v>4.6714059038704888E-5</v>
      </c>
      <c r="CO442" s="240">
        <f t="shared" ca="1" si="942"/>
        <v>-2.0394868190758307E-5</v>
      </c>
      <c r="CP442" s="240">
        <f t="shared" ca="1" si="943"/>
        <v>-3.0184372669542108E-5</v>
      </c>
      <c r="CQ442" s="240">
        <f t="shared" ca="1" si="944"/>
        <v>4.4858777876801543E-5</v>
      </c>
      <c r="CR442" s="240">
        <f t="shared" ca="1" si="945"/>
        <v>-6.1728875133646194E-6</v>
      </c>
      <c r="CS442" s="240">
        <f t="shared" ca="1" si="946"/>
        <v>-3.9855759782559849E-5</v>
      </c>
      <c r="CT442" s="240">
        <f t="shared" ca="1" si="947"/>
        <v>3.8475288443267874E-5</v>
      </c>
      <c r="CU442" s="240">
        <f t="shared" ca="1" si="948"/>
        <v>8.6722068916183826E-6</v>
      </c>
      <c r="CV442" s="240">
        <f t="shared" ca="1" si="949"/>
        <v>-4.5503961475432936E-5</v>
      </c>
      <c r="CW442" s="240">
        <f t="shared" ca="1" si="950"/>
        <v>2.8207963389855032E-5</v>
      </c>
      <c r="CX442" s="240">
        <f t="shared" ca="1" si="951"/>
        <v>2.2641897176412984E-5</v>
      </c>
      <c r="CY442" s="240">
        <f t="shared" ca="1" si="952"/>
        <v>-4.655882771652686E-5</v>
      </c>
      <c r="CZ442" s="240">
        <f t="shared" ca="1" si="953"/>
        <v>1.5093223868341233E-5</v>
      </c>
      <c r="DA442" s="240">
        <f t="shared" ca="1" si="954"/>
        <v>3.432603197057082E-5</v>
      </c>
      <c r="DB442" s="240">
        <f t="shared" ca="1" si="955"/>
        <v>-4.2913876469003793E-5</v>
      </c>
      <c r="DC442" s="240">
        <f t="shared" ca="1" si="956"/>
        <v>4.5491940812267639E-7</v>
      </c>
      <c r="DD442" s="240">
        <f t="shared" ca="1" si="957"/>
        <v>4.2545172191575783E-5</v>
      </c>
      <c r="DE442" s="240">
        <f t="shared" ca="1" si="958"/>
        <v>-3.4937042375087808E-5</v>
      </c>
      <c r="DF442" s="240">
        <f t="shared" ca="1" si="959"/>
        <v>-1.4229306272517597E-5</v>
      </c>
      <c r="DG442" s="240">
        <f t="shared" ca="1" si="960"/>
        <v>4.6469647917597529E-5</v>
      </c>
      <c r="DH442" s="240">
        <f t="shared" ca="1" si="961"/>
        <v>-2.3433536094434982E-5</v>
      </c>
      <c r="DI442" s="240">
        <f t="shared" ca="1" si="962"/>
        <v>-2.7477174000213328E-5</v>
      </c>
      <c r="DJ442" s="240">
        <f t="shared" ca="1" si="963"/>
        <v>4.5703308288415154E-5</v>
      </c>
      <c r="DK442" s="240">
        <f t="shared" ca="1" si="964"/>
        <v>-9.564563410131329E-6</v>
      </c>
      <c r="DL442" s="240">
        <f t="shared" ca="1" si="965"/>
        <v>-3.7951395800003899E-5</v>
      </c>
      <c r="DM442" s="240">
        <f t="shared" ca="1" si="966"/>
        <v>4.0323510414765778E-5</v>
      </c>
      <c r="DN442" s="240">
        <f t="shared" ca="1" si="967"/>
        <v>5.2698911084562709E-6</v>
      </c>
      <c r="DO442" s="240">
        <f t="shared" ca="1" si="968"/>
        <v>-4.4594665609673796E-5</v>
      </c>
      <c r="DP442" s="240">
        <f t="shared" ca="1" si="969"/>
        <v>3.087331067009808E-5</v>
      </c>
      <c r="DQ442" s="240">
        <f t="shared" ca="1" si="970"/>
        <v>1.95723836424044E-5</v>
      </c>
      <c r="DR442" s="240">
        <f t="shared" ca="1" si="971"/>
        <v>-4.6736387601013379E-5</v>
      </c>
      <c r="DS442" s="240">
        <f t="shared" ca="1" si="972"/>
        <v>1.8306646604157608E-5</v>
      </c>
      <c r="DT442" s="240">
        <f t="shared" ca="1" si="973"/>
        <v>3.1899168551224926E-5</v>
      </c>
      <c r="DU442" s="240">
        <f t="shared" ca="1" si="974"/>
        <v>-4.4160368562888661E-5</v>
      </c>
      <c r="DV442" s="240">
        <f t="shared" ca="1" si="975"/>
        <v>3.8920430155140372E-6</v>
      </c>
      <c r="DW442" s="240">
        <f t="shared" ca="1" si="976"/>
        <v>4.1005935311346986E-5</v>
      </c>
      <c r="DX442" s="240">
        <f t="shared" ca="1" si="977"/>
        <v>-3.7126641230661461E-5</v>
      </c>
      <c r="DY442" s="240">
        <f t="shared" ca="1" si="978"/>
        <v>-1.0915437557537105E-5</v>
      </c>
      <c r="DZ442" s="240">
        <f t="shared" ca="1" si="979"/>
        <v>4.5973413748172884E-5</v>
      </c>
      <c r="EA442" s="240">
        <f t="shared" ca="1" si="980"/>
        <v>-2.6345215635672935E-5</v>
      </c>
      <c r="EB442" s="240">
        <f t="shared" ca="1" si="981"/>
        <v>-2.4621074144283036E-5</v>
      </c>
      <c r="EC442" s="240">
        <f t="shared" ca="1" si="982"/>
        <v>4.6300168512559823E-5</v>
      </c>
      <c r="ED442" s="240">
        <f t="shared" ca="1" si="983"/>
        <v>-1.2904408109081015E-5</v>
      </c>
      <c r="EE442" s="240">
        <f t="shared" ca="1" si="984"/>
        <v>-3.5841369915398651E-5</v>
      </c>
      <c r="EF442" s="240">
        <f t="shared" ca="1" si="985"/>
        <v>4.1953215789590864E-5</v>
      </c>
      <c r="EG442" s="240">
        <f t="shared" ca="1" si="986"/>
        <v>1.8390173287815868E-6</v>
      </c>
      <c r="EH442" s="240">
        <f t="shared" ca="1" si="987"/>
        <v>-4.344370738717764E-5</v>
      </c>
      <c r="EI442" s="240">
        <f t="shared" ca="1" si="988"/>
        <v>3.3371352804874389E-5</v>
      </c>
      <c r="EJ442" s="240">
        <f t="shared" ca="1" si="989"/>
        <v>1.6396805665635094E-5</v>
      </c>
      <c r="EK442" s="240">
        <f t="shared" ca="1" si="990"/>
        <v>-4.6660678951727119E-5</v>
      </c>
      <c r="EL442" s="240">
        <f t="shared" ca="1" si="991"/>
        <v>2.1420864035892657E-5</v>
      </c>
      <c r="EM442" s="240">
        <f t="shared" ca="1" si="992"/>
        <v>2.9299440773672388E-5</v>
      </c>
      <c r="EN442" s="240">
        <f t="shared" ca="1" si="993"/>
        <v>-4.5167551793361183E-5</v>
      </c>
      <c r="EO442" s="240">
        <f t="shared" ca="1" si="994"/>
        <v>7.308075304587517E-6</v>
      </c>
      <c r="EP442" s="240">
        <f t="shared" ca="1" si="995"/>
        <v>3.9244483714804315E-5</v>
      </c>
      <c r="EQ442" s="240">
        <f t="shared" ca="1" si="996"/>
        <v>-3.9115047600656673E-5</v>
      </c>
      <c r="ER442" s="240">
        <f t="shared" ca="1" si="997"/>
        <v>-7.5424171406889392E-6</v>
      </c>
      <c r="ES442" s="240">
        <f t="shared" ca="1" si="998"/>
        <v>4.5228045666389705E-5</v>
      </c>
      <c r="ET442" s="240">
        <f t="shared" ca="1" si="999"/>
        <v>-2.9114128170761615E-5</v>
      </c>
      <c r="EU442" s="240">
        <f t="shared" ca="1" si="1000"/>
        <v>-2.1631550554331661E-5</v>
      </c>
      <c r="EV442" s="240">
        <f t="shared" ca="1" si="1001"/>
        <v>4.664612411196692E-5</v>
      </c>
      <c r="EW442" s="240">
        <f t="shared" ca="1" si="1002"/>
        <v>-1.617432270241461E-5</v>
      </c>
      <c r="EX442" s="240">
        <f t="shared" ca="1" si="1003"/>
        <v>-3.3537116541832568E-5</v>
      </c>
      <c r="EY442" s="240">
        <f t="shared" ca="1" si="1004"/>
        <v>4.3355573053115778E-5</v>
      </c>
      <c r="EZ442" s="240">
        <f t="shared" ca="1" si="1005"/>
        <v>-1.6018222451376951E-6</v>
      </c>
      <c r="FA442" s="240">
        <f t="shared" ca="1" si="1006"/>
        <v>-4.2057323950272736E-5</v>
      </c>
      <c r="FB442" s="240">
        <f t="shared" ca="1" si="1007"/>
        <v>3.5688552687421485E-5</v>
      </c>
      <c r="FC442" s="240">
        <f t="shared" ca="1" si="1008"/>
        <v>1.3132371978299021E-5</v>
      </c>
      <c r="FD442" s="240">
        <f t="shared" ca="1" si="1009"/>
        <v>-4.6332112040397789E-5</v>
      </c>
      <c r="FE442" s="240">
        <f t="shared" ca="1" si="1010"/>
        <v>2.4418999949455055E-5</v>
      </c>
      <c r="FF442" s="240">
        <f t="shared" ca="1" si="1011"/>
        <v>2.654093678798808E-5</v>
      </c>
      <c r="FG442" s="240">
        <f t="shared" ca="1" si="1012"/>
        <v>-4.5929968147230184E-5</v>
      </c>
      <c r="FH442" s="240">
        <f t="shared" ca="1" si="1013"/>
        <v>1.0684504500393352E-5</v>
      </c>
      <c r="FI442" s="240">
        <f t="shared" ca="1" si="1014"/>
        <v>3.7270362860767001E-5</v>
      </c>
      <c r="FJ442" s="240">
        <f t="shared" ca="1" si="1015"/>
        <v>-4.0891486138673058E-5</v>
      </c>
      <c r="FK442" s="240">
        <f t="shared" ca="1" si="1016"/>
        <v>-4.1285237118619192E-6</v>
      </c>
      <c r="FL442" s="240">
        <f t="shared" ca="1" si="1017"/>
        <v>4.4237582886464393E-5</v>
      </c>
      <c r="FM442" s="240">
        <f t="shared" ca="1" si="1018"/>
        <v>-3.1725268722768713E-5</v>
      </c>
      <c r="FN442" s="240">
        <f t="shared" ca="1" si="1019"/>
        <v>-1.8524803717709794E-5</v>
      </c>
      <c r="FO442" s="240">
        <f t="shared" ca="1" si="1020"/>
        <v>4.6739300323269001E-5</v>
      </c>
      <c r="FP442" s="240">
        <f t="shared" ca="1" si="1021"/>
        <v>-1.9356587239640605E-5</v>
      </c>
      <c r="FQ442" s="240">
        <f t="shared" ca="1" si="1022"/>
        <v>-3.1051122627980786E-5</v>
      </c>
      <c r="FR442" s="240">
        <f t="shared" ca="1" si="1023"/>
        <v>4.4522982709826388E-5</v>
      </c>
      <c r="FS442" s="240">
        <f t="shared" ca="1" si="1024"/>
        <v>-5.0339814055218492E-6</v>
      </c>
      <c r="FT442" s="240">
        <f t="shared" ca="1" si="1025"/>
        <v>-4.04430282309257E-5</v>
      </c>
      <c r="FU442" s="240">
        <f t="shared" ca="1" si="1026"/>
        <v>3.7812353210804012E-5</v>
      </c>
      <c r="FV442" s="240">
        <f t="shared" ca="1" si="1027"/>
        <v>9.796772829391964E-6</v>
      </c>
      <c r="FW442" s="240">
        <f t="shared" ca="1" si="1028"/>
        <v>-4.5752467399586291E-5</v>
      </c>
      <c r="FX442" s="240">
        <f t="shared" ca="1" si="1029"/>
        <v>2.7284807186565315E-5</v>
      </c>
      <c r="FY442" s="240">
        <f t="shared" ca="1" si="1030"/>
        <v>2.363860516627347E-5</v>
      </c>
      <c r="FZ442" s="240">
        <f t="shared" ca="1" si="1031"/>
        <v>-4.6443486024216738E-5</v>
      </c>
      <c r="GA442" s="240">
        <f t="shared" ca="1" si="1032"/>
        <v>1.4003033440578128E-5</v>
      </c>
      <c r="GB442" s="240">
        <f t="shared" ca="1" si="1033"/>
        <v>3.5094270681183698E-5</v>
      </c>
      <c r="GC442" s="240">
        <f t="shared" ca="1" si="1034"/>
        <v>-4.2446330170359748E-5</v>
      </c>
      <c r="GD442" s="240">
        <f t="shared" ca="1" si="1035"/>
        <v>-6.922574553315673E-7</v>
      </c>
      <c r="GE442" s="240">
        <f t="shared" ca="1" si="1036"/>
        <v>4.300739281201637E-5</v>
      </c>
      <c r="GF442" s="240">
        <f t="shared" ca="1" si="1037"/>
        <v>-3.4164487294808651E-5</v>
      </c>
      <c r="GG442" s="240">
        <f t="shared" ca="1" si="1038"/>
        <v>-1.5317669364706555E-5</v>
      </c>
      <c r="GH442" s="240">
        <f t="shared" ca="1" si="1039"/>
        <v>4.6579192216503852E-5</v>
      </c>
      <c r="GI442" s="240">
        <f t="shared" ca="1" si="1040"/>
        <v>-2.2433956753507129E-5</v>
      </c>
      <c r="GJ442" s="240">
        <f t="shared" ca="1" si="1041"/>
        <v>-2.8396859990259334E-5</v>
      </c>
      <c r="GK442" s="240">
        <f t="shared" ca="1" si="1042"/>
        <v>4.5449118465643746E-5</v>
      </c>
      <c r="GL442" s="240">
        <f t="shared" ca="1" si="1043"/>
        <v>-8.4388609845121616E-6</v>
      </c>
      <c r="GM442" s="240">
        <f t="shared" ca="1" si="1044"/>
        <v>-3.8609568237505507E-5</v>
      </c>
      <c r="GN442" s="240">
        <f t="shared" ca="1" si="1045"/>
        <v>3.9731245315975971E-5</v>
      </c>
      <c r="GO442" s="240">
        <f t="shared" ca="1" si="1046"/>
        <v>6.4080841197044038E-6</v>
      </c>
      <c r="GP442" s="240">
        <f t="shared" ca="1" si="1047"/>
        <v>-4.4924886173822236E-5</v>
      </c>
      <c r="GQ442" s="240">
        <f t="shared" ca="1" si="1048"/>
        <v>3.0002755689506531E-5</v>
      </c>
      <c r="GR442" s="240">
        <f t="shared" ca="1" si="1049"/>
        <v>2.0608173895049832E-5</v>
      </c>
      <c r="GS442" s="240">
        <f t="shared" ca="1" si="1050"/>
        <v>-4.6705322626453027E-5</v>
      </c>
      <c r="GT442" s="240">
        <f t="shared" ca="1" si="1051"/>
        <v>1.724567872929143E-5</v>
      </c>
      <c r="GU442" s="240">
        <f t="shared" ca="1" si="1052"/>
        <v>3.2727999608121233E-5</v>
      </c>
      <c r="GV442" s="240">
        <f t="shared" ca="1" si="1053"/>
        <v>-4.3771153861190862E-5</v>
      </c>
      <c r="GW442" s="240">
        <f t="shared" ca="1" si="1054"/>
        <v>2.7477602043255785E-6</v>
      </c>
      <c r="GX442" s="240">
        <f t="shared" ca="1" si="1055"/>
        <v>4.1544141949647851E-5</v>
      </c>
      <c r="GY442" s="240">
        <f t="shared" ca="1" si="1056"/>
        <v>-3.64185655500955E-5</v>
      </c>
      <c r="GZ442" s="240">
        <f t="shared" ca="1" si="1057"/>
        <v>-1.2027527234253018E-5</v>
      </c>
      <c r="HA442" s="240">
        <f t="shared" ca="1" si="1058"/>
        <v>4.6166667431374394E-5</v>
      </c>
      <c r="HB442" s="240">
        <f t="shared" ca="1" si="1059"/>
        <v>-2.5389754711989691E-5</v>
      </c>
      <c r="HC442" s="240">
        <f t="shared" ca="1" si="1060"/>
        <v>-2.5588712307872414E-5</v>
      </c>
      <c r="HD442" s="240">
        <f t="shared" ca="1" si="1061"/>
        <v>4.6128961510665246E-5</v>
      </c>
      <c r="HE442" s="240">
        <f t="shared" ca="1" si="1062"/>
        <v>-1.1798009644664981E-5</v>
      </c>
      <c r="HF442" s="240">
        <f t="shared" ca="1" si="1063"/>
        <v>-3.6566879648570607E-5</v>
      </c>
      <c r="HG442" s="240">
        <f t="shared" ca="1" si="1064"/>
        <v>4.143483036036285E-5</v>
      </c>
      <c r="HH442" s="240">
        <f t="shared" ca="1" si="1065"/>
        <v>2.9846694469563424E-6</v>
      </c>
      <c r="HI442" s="240">
        <f t="shared" ca="1" si="1066"/>
        <v>-4.3853853097473091E-5</v>
      </c>
      <c r="HJ442" s="240">
        <f t="shared" ca="1" si="1067"/>
        <v>3.2558116659846912E-5</v>
      </c>
      <c r="HK442" s="240">
        <f t="shared" ca="1" si="1068"/>
        <v>1.7466065143945114E-5</v>
      </c>
      <c r="HL442" s="240">
        <f t="shared" ca="1" si="1069"/>
        <v>-4.6714059038704922E-5</v>
      </c>
      <c r="HM442" s="240">
        <f t="shared" ca="1" si="1070"/>
        <v>2.039486819075744E-5</v>
      </c>
      <c r="HN442" s="240">
        <f t="shared" ca="1" si="1071"/>
        <v>3.0184372669542847E-5</v>
      </c>
      <c r="HO442" s="240">
        <f t="shared" ca="1" si="1072"/>
        <v>-4.4858777876800906E-5</v>
      </c>
      <c r="HP442" s="240">
        <f t="shared" ca="1" si="1073"/>
        <v>6.1728875133623511E-6</v>
      </c>
      <c r="HQ442" s="240">
        <f t="shared" ca="1" si="1074"/>
        <v>3.9855759782561041E-5</v>
      </c>
      <c r="HR442" s="240">
        <f t="shared" ca="1" si="1075"/>
        <v>-3.8475288443266579E-5</v>
      </c>
      <c r="HS442" s="240">
        <f t="shared" ca="1" si="1076"/>
        <v>-8.6722068916180218E-6</v>
      </c>
      <c r="HT442" s="240">
        <f t="shared" ca="1" si="1077"/>
        <v>4.5503961475432861E-5</v>
      </c>
      <c r="HU442" s="240">
        <f t="shared" ca="1" si="1078"/>
        <v>-2.8207963389855327E-5</v>
      </c>
      <c r="HV442" s="240">
        <f t="shared" ca="1" si="1079"/>
        <v>-2.2641897176413825E-5</v>
      </c>
      <c r="HW442" s="240">
        <f t="shared" ca="1" si="1080"/>
        <v>4.6558827716526772E-5</v>
      </c>
      <c r="HX442" s="240">
        <f t="shared" ca="1" si="1081"/>
        <v>-1.5093223868340321E-5</v>
      </c>
      <c r="HY442" s="240">
        <f t="shared" ca="1" si="1082"/>
        <v>-3.4326031970571477E-5</v>
      </c>
      <c r="HZ442" s="240">
        <f t="shared" ca="1" si="1083"/>
        <v>4.2913876469003414E-5</v>
      </c>
      <c r="IA442" s="240">
        <f t="shared" ca="1" si="1084"/>
        <v>-4.5491940812171585E-7</v>
      </c>
      <c r="IB442" s="240">
        <f t="shared" ca="1" si="1085"/>
        <v>-4.2545172191576183E-5</v>
      </c>
      <c r="IC442" s="240">
        <f t="shared" ca="1" si="1086"/>
        <v>3.4937042375087164E-5</v>
      </c>
      <c r="ID442" s="240">
        <f t="shared" ca="1" si="1087"/>
        <v>1.4229306272519779E-5</v>
      </c>
      <c r="IE442" s="240">
        <f t="shared" ca="1" si="1088"/>
        <v>-1.8374405534520333E-5</v>
      </c>
      <c r="IF442" s="240">
        <f t="shared" ca="1" si="1089"/>
        <v>2.3433536094432997E-5</v>
      </c>
      <c r="IG442" s="240">
        <f t="shared" ca="1" si="1090"/>
        <v>2.7477174000213036E-5</v>
      </c>
      <c r="IH442" s="240">
        <f t="shared" ca="1" si="1091"/>
        <v>-4.5703308288415235E-5</v>
      </c>
      <c r="II442" s="240">
        <f t="shared" ca="1" si="1092"/>
        <v>9.5645634101316881E-6</v>
      </c>
      <c r="IJ442" s="240">
        <f t="shared" ca="1" si="1093"/>
        <v>3.7951395800003683E-5</v>
      </c>
      <c r="IK442" s="240">
        <f t="shared" ca="1" si="1094"/>
        <v>-4.032351041476529E-5</v>
      </c>
      <c r="IL442" s="240">
        <f t="shared" ca="1" si="1095"/>
        <v>-5.2698911084572263E-6</v>
      </c>
      <c r="IM442" s="240">
        <f t="shared" ca="1" si="1096"/>
        <v>4.4594665609674094E-5</v>
      </c>
      <c r="IN442" s="240">
        <f t="shared" ca="1" si="1097"/>
        <v>-3.0873310670097355E-5</v>
      </c>
      <c r="IO442" s="240">
        <f t="shared" ca="1" si="1098"/>
        <v>-1.9572383642405274E-5</v>
      </c>
      <c r="IP442" s="240">
        <f t="shared" ca="1" si="1099"/>
        <v>4.6736387601013373E-5</v>
      </c>
      <c r="IQ442" s="240">
        <f t="shared" ca="1" si="1100"/>
        <v>-1.8306646604156723E-5</v>
      </c>
      <c r="IR442" s="240">
        <f t="shared" ca="1" si="1101"/>
        <v>-3.1899168551226599E-5</v>
      </c>
      <c r="IS442" s="240">
        <f t="shared" ca="1" si="1102"/>
        <v>4.4160368562887909E-5</v>
      </c>
      <c r="IT442" s="240">
        <f t="shared" ca="1" si="1103"/>
        <v>-3.8920430155117519E-6</v>
      </c>
      <c r="IU442" s="240">
        <f t="shared" ca="1" si="1104"/>
        <v>-4.1005935311346817E-5</v>
      </c>
      <c r="IV442" s="240">
        <f t="shared" ca="1" si="1105"/>
        <v>3.7126641230661685E-5</v>
      </c>
      <c r="IW442" s="240">
        <f t="shared" ca="1" si="1106"/>
        <v>1.0915437557536746E-5</v>
      </c>
      <c r="IX442" s="240">
        <f t="shared" ca="1" si="1107"/>
        <v>-4.5973413748172816E-5</v>
      </c>
      <c r="IY442" s="240">
        <f t="shared" ca="1" si="1108"/>
        <v>2.6345215635672139E-5</v>
      </c>
      <c r="IZ442" s="240">
        <f t="shared" ca="1" si="1109"/>
        <v>2.4621074144283856E-5</v>
      </c>
      <c r="JA442" s="240">
        <f t="shared" ca="1" si="1110"/>
        <v>-4.6300168512559694E-5</v>
      </c>
      <c r="JB442" s="240">
        <f t="shared" ca="1" si="1111"/>
        <v>1.290440810908009E-5</v>
      </c>
    </row>
    <row r="443" spans="2:262">
      <c r="B443" s="248">
        <v>82</v>
      </c>
      <c r="C443" s="247">
        <f t="shared" si="1112"/>
        <v>1.601562500000001E-3</v>
      </c>
      <c r="D443" s="244">
        <f t="shared" ca="1" si="855"/>
        <v>79.37829243486739</v>
      </c>
      <c r="E443" s="243">
        <f ca="1">CJ361</f>
        <v>-0.62170756513261549</v>
      </c>
      <c r="F443" s="242">
        <v>82</v>
      </c>
      <c r="G443" s="240">
        <f t="shared" ca="1" si="856"/>
        <v>-4.5489744526952937E-4</v>
      </c>
      <c r="H443" s="240">
        <f t="shared" ca="1" si="857"/>
        <v>4.0898070652028458E-4</v>
      </c>
      <c r="I443" s="240">
        <f t="shared" ca="1" si="858"/>
        <v>1.0517387689460369E-4</v>
      </c>
      <c r="J443" s="240">
        <f t="shared" ca="1" si="859"/>
        <v>-4.9891596004447887E-4</v>
      </c>
      <c r="K443" s="240">
        <f t="shared" ca="1" si="860"/>
        <v>3.2145424292674858E-4</v>
      </c>
      <c r="L443" s="240">
        <f t="shared" ca="1" si="861"/>
        <v>2.2403716230826639E-4</v>
      </c>
      <c r="M443" s="240">
        <f t="shared" ca="1" si="862"/>
        <v>-5.1303070265188019E-4</v>
      </c>
      <c r="N443" s="240">
        <f t="shared" ca="1" si="863"/>
        <v>2.1466061770158959E-4</v>
      </c>
      <c r="O443" s="240">
        <f t="shared" ca="1" si="864"/>
        <v>3.2947222173747038E-4</v>
      </c>
      <c r="P443" s="240">
        <f t="shared" ca="1" si="865"/>
        <v>-4.9639567079688262E-4</v>
      </c>
      <c r="Q443" s="240">
        <f t="shared" ca="1" si="866"/>
        <v>9.5000773074427043E-5</v>
      </c>
      <c r="R443" s="240">
        <f t="shared" ca="1" si="867"/>
        <v>4.1515954198131157E-4</v>
      </c>
      <c r="S443" s="240">
        <f t="shared" ca="1" si="868"/>
        <v>-4.5000792659501235E-4</v>
      </c>
      <c r="T443" s="240">
        <f t="shared" ca="1" si="869"/>
        <v>-3.0353179781915746E-5</v>
      </c>
      <c r="U443" s="241">
        <f t="shared" ca="1" si="870"/>
        <v>4.7596323983013783E-4</v>
      </c>
      <c r="V443" s="240">
        <f t="shared" ca="1" si="871"/>
        <v>-3.7664783516799344E-4</v>
      </c>
      <c r="W443" s="240">
        <f t="shared" ca="1" si="872"/>
        <v>-1.538878391190091E-4</v>
      </c>
      <c r="X443" s="240">
        <f t="shared" ca="1" si="873"/>
        <v>5.082388940326173E-4</v>
      </c>
      <c r="Y443" s="240">
        <f t="shared" ca="1" si="874"/>
        <v>-2.8071241652703039E-4</v>
      </c>
      <c r="Z443" s="240">
        <f t="shared" ca="1" si="875"/>
        <v>-2.6819884708210816E-4</v>
      </c>
      <c r="AA443" s="240">
        <f t="shared" ca="1" si="876"/>
        <v>5.1005198277119892E-4</v>
      </c>
      <c r="AB443" s="240">
        <f t="shared" ca="1" si="877"/>
        <v>-1.6795179921397162E-4</v>
      </c>
      <c r="AC443" s="240">
        <f t="shared" ca="1" si="878"/>
        <v>-3.6643468836177216E-4</v>
      </c>
      <c r="AD443" s="240">
        <f t="shared" ca="1" si="879"/>
        <v>4.8129383405119827E-4</v>
      </c>
      <c r="AE443" s="240">
        <f t="shared" ca="1" si="880"/>
        <v>-4.5124572008587533E-5</v>
      </c>
      <c r="AF443" s="240">
        <f t="shared" ca="1" si="881"/>
        <v>-4.4270735284893331E-4</v>
      </c>
      <c r="AG443" s="240">
        <f t="shared" ca="1" si="882"/>
        <v>4.2368813922778341E-4</v>
      </c>
      <c r="AH443" s="240">
        <f t="shared" ca="1" si="883"/>
        <v>8.0407308943259963E-5</v>
      </c>
      <c r="AI443" s="240">
        <f t="shared" ca="1" si="884"/>
        <v>-4.9244524820320928E-4</v>
      </c>
      <c r="AJ443" s="240">
        <f t="shared" ca="1" si="885"/>
        <v>3.4068763926638451E-4</v>
      </c>
      <c r="AK443" s="240">
        <f t="shared" ca="1" si="886"/>
        <v>2.0111977732904663E-4</v>
      </c>
      <c r="AL443" s="240">
        <f t="shared" ca="1" si="887"/>
        <v>-5.1266720963958007E-4</v>
      </c>
      <c r="AM443" s="240">
        <f t="shared" ca="1" si="888"/>
        <v>2.372671761031373E-4</v>
      </c>
      <c r="AN443" s="240">
        <f t="shared" ca="1" si="889"/>
        <v>3.0977763034614866E-4</v>
      </c>
      <c r="AO443" s="240">
        <f t="shared" ca="1" si="890"/>
        <v>-5.0216118347365434E-4</v>
      </c>
      <c r="AP443" s="240">
        <f t="shared" ca="1" si="891"/>
        <v>1.1962551308812854E-4</v>
      </c>
      <c r="AQ443" s="240">
        <f t="shared" ca="1" si="892"/>
        <v>3.9986818862357428E-4</v>
      </c>
      <c r="AR443" s="240">
        <f t="shared" ca="1" si="893"/>
        <v>-4.6155687458163049E-4</v>
      </c>
      <c r="AS443" s="240">
        <f t="shared" ca="1" si="894"/>
        <v>-5.186203353294965E-6</v>
      </c>
      <c r="AT443" s="240">
        <f t="shared" ca="1" si="895"/>
        <v>4.6599164990016343E-4</v>
      </c>
      <c r="AU443" s="240">
        <f t="shared" ca="1" si="896"/>
        <v>-3.9328800346829509E-4</v>
      </c>
      <c r="AV443" s="240">
        <f t="shared" ca="1" si="897"/>
        <v>-1.2968707176437254E-4</v>
      </c>
      <c r="AW443" s="240">
        <f t="shared" ca="1" si="898"/>
        <v>5.0418473963812676E-4</v>
      </c>
      <c r="AX443" s="240">
        <f t="shared" ca="1" si="899"/>
        <v>-3.0144643515982942E-4</v>
      </c>
      <c r="AY443" s="240">
        <f t="shared" ca="1" si="900"/>
        <v>-2.4641482214015487E-4</v>
      </c>
      <c r="AZ443" s="240">
        <f t="shared" ca="1" si="901"/>
        <v>5.1215825976530917E-4</v>
      </c>
      <c r="BA443" s="240">
        <f t="shared" ca="1" si="902"/>
        <v>-1.9153692306993865E-4</v>
      </c>
      <c r="BB443" s="240">
        <f t="shared" ca="1" si="903"/>
        <v>-3.4837308568827708E-4</v>
      </c>
      <c r="BC443" s="240">
        <f t="shared" ca="1" si="904"/>
        <v>4.8943429747003381E-4</v>
      </c>
      <c r="BD443" s="240">
        <f t="shared" ca="1" si="905"/>
        <v>-7.0147167877296446E-5</v>
      </c>
      <c r="BE443" s="240">
        <f t="shared" ca="1" si="906"/>
        <v>-4.2945073963873964E-4</v>
      </c>
      <c r="BF443" s="240">
        <f t="shared" ca="1" si="907"/>
        <v>4.3737487009718536E-4</v>
      </c>
      <c r="BG443" s="240">
        <f t="shared" ca="1" si="908"/>
        <v>5.5447032741821705E-5</v>
      </c>
      <c r="BH443" s="240">
        <f t="shared" ca="1" si="909"/>
        <v>-4.8478819262590822E-4</v>
      </c>
      <c r="BI443" s="240">
        <f t="shared" ca="1" si="910"/>
        <v>3.5910028924231245E-4</v>
      </c>
      <c r="BJ443" s="240">
        <f t="shared" ca="1" si="911"/>
        <v>1.7771787719023276E-4</v>
      </c>
      <c r="BK443" s="240">
        <f t="shared" ca="1" si="912"/>
        <v>-5.1106865641491477E-4</v>
      </c>
      <c r="BL443" s="240">
        <f t="shared" ca="1" si="913"/>
        <v>2.5930213709530098E-4</v>
      </c>
      <c r="BM443" s="240">
        <f t="shared" ca="1" si="914"/>
        <v>2.8933675751000298E-4</v>
      </c>
      <c r="BN443" s="240">
        <f t="shared" ca="1" si="915"/>
        <v>-5.0671694587531486E-4</v>
      </c>
      <c r="BO443" s="240">
        <f t="shared" ca="1" si="916"/>
        <v>1.4396206476285038E-4</v>
      </c>
      <c r="BP443" s="240">
        <f t="shared" ca="1" si="917"/>
        <v>3.8361351777512154E-4</v>
      </c>
      <c r="BQ443" s="240">
        <f t="shared" ca="1" si="918"/>
        <v>-4.7199389162977195E-4</v>
      </c>
      <c r="BR443" s="240">
        <f t="shared" ca="1" si="919"/>
        <v>1.9993267093456201E-5</v>
      </c>
      <c r="BS443" s="240">
        <f t="shared" ca="1" si="920"/>
        <v>4.5489744526953007E-4</v>
      </c>
      <c r="BT443" s="240">
        <f t="shared" ca="1" si="921"/>
        <v>-4.0898070652027889E-4</v>
      </c>
      <c r="BU443" s="240">
        <f t="shared" ca="1" si="922"/>
        <v>-1.0517387689460619E-4</v>
      </c>
      <c r="BV443" s="240">
        <f t="shared" ca="1" si="923"/>
        <v>4.9891596004448147E-4</v>
      </c>
      <c r="BW443" s="240">
        <f t="shared" ca="1" si="924"/>
        <v>-3.2145424292674517E-4</v>
      </c>
      <c r="BX443" s="240">
        <f t="shared" ca="1" si="925"/>
        <v>-2.2403716230827691E-4</v>
      </c>
      <c r="BY443" s="240">
        <f t="shared" ca="1" si="926"/>
        <v>5.1303070265188008E-4</v>
      </c>
      <c r="BZ443" s="240">
        <f t="shared" ca="1" si="927"/>
        <v>-2.1466061770157737E-4</v>
      </c>
      <c r="CA443" s="240">
        <f t="shared" ca="1" si="928"/>
        <v>-3.2947222173747515E-4</v>
      </c>
      <c r="CB443" s="240">
        <f t="shared" ca="1" si="929"/>
        <v>4.9639567079687882E-4</v>
      </c>
      <c r="CC443" s="240">
        <f t="shared" ca="1" si="930"/>
        <v>-9.5000773074419129E-5</v>
      </c>
      <c r="CD443" s="240">
        <f t="shared" ca="1" si="931"/>
        <v>-4.1515954198131206E-4</v>
      </c>
      <c r="CE443" s="240">
        <f t="shared" ca="1" si="932"/>
        <v>4.5000792659500763E-4</v>
      </c>
      <c r="CF443" s="240">
        <f t="shared" ca="1" si="933"/>
        <v>3.0353179781918318E-5</v>
      </c>
      <c r="CG443" s="240">
        <f t="shared" ca="1" si="934"/>
        <v>-4.7596323983014222E-4</v>
      </c>
      <c r="CH443" s="240">
        <f t="shared" ca="1" si="935"/>
        <v>3.766478351679904E-4</v>
      </c>
      <c r="CI443" s="240">
        <f t="shared" ca="1" si="936"/>
        <v>1.5388783911902024E-4</v>
      </c>
      <c r="CJ443" s="240">
        <f t="shared" ca="1" si="937"/>
        <v>-5.0823889403261784E-4</v>
      </c>
      <c r="CK443" s="240">
        <f t="shared" ca="1" si="938"/>
        <v>2.8071241652701754E-4</v>
      </c>
      <c r="CL443" s="240">
        <f t="shared" ca="1" si="939"/>
        <v>2.6819884708211494E-4</v>
      </c>
      <c r="CM443" s="240">
        <f t="shared" ca="1" si="940"/>
        <v>-5.1005198277119729E-4</v>
      </c>
      <c r="CN443" s="240">
        <f t="shared" ca="1" si="941"/>
        <v>1.67951799213964E-4</v>
      </c>
      <c r="CO443" s="240">
        <f t="shared" ca="1" si="942"/>
        <v>3.664346883617727E-4</v>
      </c>
      <c r="CP443" s="240">
        <f t="shared" ca="1" si="943"/>
        <v>-4.8129383405119545E-4</v>
      </c>
      <c r="CQ443" s="240">
        <f t="shared" ca="1" si="944"/>
        <v>4.5124572008583142E-5</v>
      </c>
      <c r="CR443" s="240">
        <f t="shared" ca="1" si="945"/>
        <v>4.4270735284893922E-4</v>
      </c>
      <c r="CS443" s="240">
        <f t="shared" ca="1" si="946"/>
        <v>-4.2368813922778086E-4</v>
      </c>
      <c r="CT443" s="240">
        <f t="shared" ca="1" si="947"/>
        <v>-8.0407308943271496E-5</v>
      </c>
      <c r="CU443" s="240">
        <f t="shared" ca="1" si="948"/>
        <v>4.9244524820321047E-4</v>
      </c>
      <c r="CV443" s="240">
        <f t="shared" ca="1" si="949"/>
        <v>-3.4068763926637307E-4</v>
      </c>
      <c r="CW443" s="240">
        <f t="shared" ca="1" si="950"/>
        <v>-2.0111977732905405E-4</v>
      </c>
      <c r="CX443" s="240">
        <f t="shared" ca="1" si="951"/>
        <v>5.1266720963958072E-4</v>
      </c>
      <c r="CY443" s="240">
        <f t="shared" ca="1" si="952"/>
        <v>-2.3726717610313014E-4</v>
      </c>
      <c r="CZ443" s="240">
        <f t="shared" ca="1" si="953"/>
        <v>-3.0977763034614931E-4</v>
      </c>
      <c r="DA443" s="240">
        <f t="shared" ca="1" si="954"/>
        <v>5.0216118347365271E-4</v>
      </c>
      <c r="DB443" s="240">
        <f t="shared" ca="1" si="955"/>
        <v>-1.1962551308812781E-4</v>
      </c>
      <c r="DC443" s="240">
        <f t="shared" ca="1" si="956"/>
        <v>-3.9986818862357927E-4</v>
      </c>
      <c r="DD443" s="240">
        <f t="shared" ca="1" si="957"/>
        <v>4.6155687458162697E-4</v>
      </c>
      <c r="DE443" s="240">
        <f t="shared" ca="1" si="958"/>
        <v>5.1862033533102997E-6</v>
      </c>
      <c r="DF443" s="240">
        <f t="shared" ca="1" si="959"/>
        <v>-4.659916499001668E-4</v>
      </c>
      <c r="DG443" s="240">
        <f t="shared" ca="1" si="960"/>
        <v>3.9328800346828522E-4</v>
      </c>
      <c r="DH443" s="240">
        <f t="shared" ca="1" si="961"/>
        <v>1.2968707176438032E-4</v>
      </c>
      <c r="DI443" s="240">
        <f t="shared" ca="1" si="962"/>
        <v>-5.0418473963812686E-4</v>
      </c>
      <c r="DJ443" s="240">
        <f t="shared" ca="1" si="963"/>
        <v>3.0144643515982292E-4</v>
      </c>
      <c r="DK443" s="240">
        <f t="shared" ca="1" si="964"/>
        <v>2.4641482214015546E-4</v>
      </c>
      <c r="DL443" s="240">
        <f t="shared" ca="1" si="965"/>
        <v>-5.1215825976530874E-4</v>
      </c>
      <c r="DM443" s="240">
        <f t="shared" ca="1" si="966"/>
        <v>1.9153692306993794E-4</v>
      </c>
      <c r="DN443" s="240">
        <f t="shared" ca="1" si="967"/>
        <v>3.4837308568828299E-4</v>
      </c>
      <c r="DO443" s="240">
        <f t="shared" ca="1" si="968"/>
        <v>-4.8943429747003132E-4</v>
      </c>
      <c r="DP443" s="240">
        <f t="shared" ca="1" si="969"/>
        <v>7.0147167877281254E-5</v>
      </c>
      <c r="DQ443" s="240">
        <f t="shared" ca="1" si="970"/>
        <v>4.2945073963874408E-4</v>
      </c>
      <c r="DR443" s="240">
        <f t="shared" ca="1" si="971"/>
        <v>-4.3737487009717739E-4</v>
      </c>
      <c r="DS443" s="240">
        <f t="shared" ca="1" si="972"/>
        <v>-5.5447032741829714E-5</v>
      </c>
      <c r="DT443" s="240">
        <f t="shared" ca="1" si="973"/>
        <v>4.8478819262590844E-4</v>
      </c>
      <c r="DU443" s="240">
        <f t="shared" ca="1" si="974"/>
        <v>-3.591002892423067E-4</v>
      </c>
      <c r="DV443" s="240">
        <f t="shared" ca="1" si="975"/>
        <v>-1.7771787719023349E-4</v>
      </c>
      <c r="DW443" s="240">
        <f t="shared" ca="1" si="976"/>
        <v>5.1106865641491531E-4</v>
      </c>
      <c r="DX443" s="240">
        <f t="shared" ca="1" si="977"/>
        <v>-2.5930213709530027E-4</v>
      </c>
      <c r="DY443" s="240">
        <f t="shared" ca="1" si="978"/>
        <v>-2.8933675751001566E-4</v>
      </c>
      <c r="DZ443" s="240">
        <f t="shared" ca="1" si="979"/>
        <v>5.0671694587531356E-4</v>
      </c>
      <c r="EA443" s="240">
        <f t="shared" ca="1" si="980"/>
        <v>-1.4396206476283569E-4</v>
      </c>
      <c r="EB443" s="240">
        <f t="shared" ca="1" si="981"/>
        <v>-3.8361351777512691E-4</v>
      </c>
      <c r="EC443" s="240">
        <f t="shared" ca="1" si="982"/>
        <v>4.7199389162976588E-4</v>
      </c>
      <c r="ED443" s="240">
        <f t="shared" ca="1" si="983"/>
        <v>-1.9993267093448161E-5</v>
      </c>
      <c r="EE443" s="240">
        <f t="shared" ca="1" si="984"/>
        <v>-4.5489744526953376E-4</v>
      </c>
      <c r="EF443" s="240">
        <f t="shared" ca="1" si="985"/>
        <v>4.0898070652028285E-4</v>
      </c>
      <c r="EG443" s="240">
        <f t="shared" ca="1" si="986"/>
        <v>1.0517387689462834E-4</v>
      </c>
      <c r="EH443" s="240">
        <f t="shared" ca="1" si="987"/>
        <v>-4.9891596004448331E-4</v>
      </c>
      <c r="EI443" s="240">
        <f t="shared" ca="1" si="988"/>
        <v>3.2145424292673894E-4</v>
      </c>
      <c r="EJ443" s="240">
        <f t="shared" ca="1" si="989"/>
        <v>2.2403716230827103E-4</v>
      </c>
      <c r="EK443" s="240">
        <f t="shared" ca="1" si="990"/>
        <v>-5.1303070265187986E-4</v>
      </c>
      <c r="EL443" s="240">
        <f t="shared" ca="1" si="991"/>
        <v>2.1466061770157002E-4</v>
      </c>
      <c r="EM443" s="240">
        <f t="shared" ca="1" si="992"/>
        <v>3.2947222173748133E-4</v>
      </c>
      <c r="EN443" s="240">
        <f t="shared" ca="1" si="993"/>
        <v>-4.9639567079688045E-4</v>
      </c>
      <c r="EO443" s="240">
        <f t="shared" ca="1" si="994"/>
        <v>9.5000773074425566E-5</v>
      </c>
      <c r="EP443" s="240">
        <f t="shared" ca="1" si="995"/>
        <v>4.1515954198132534E-4</v>
      </c>
      <c r="EQ443" s="240">
        <f t="shared" ca="1" si="996"/>
        <v>-4.5000792659500373E-4</v>
      </c>
      <c r="ER443" s="240">
        <f t="shared" ca="1" si="997"/>
        <v>-3.0353179781926348E-5</v>
      </c>
      <c r="ES443" s="240">
        <f t="shared" ca="1" si="998"/>
        <v>4.7596323983013973E-4</v>
      </c>
      <c r="ET443" s="240">
        <f t="shared" ca="1" si="999"/>
        <v>-3.7664783516797506E-4</v>
      </c>
      <c r="EU443" s="240">
        <f t="shared" ca="1" si="1000"/>
        <v>-1.5388783911902791E-4</v>
      </c>
      <c r="EV443" s="240">
        <f t="shared" ca="1" si="1001"/>
        <v>5.0823889403261893E-4</v>
      </c>
      <c r="EW443" s="240">
        <f t="shared" ca="1" si="1002"/>
        <v>-2.8071241652702296E-4</v>
      </c>
      <c r="EX443" s="240">
        <f t="shared" ca="1" si="1003"/>
        <v>-2.6819884708213429E-4</v>
      </c>
      <c r="EY443" s="240">
        <f t="shared" ca="1" si="1004"/>
        <v>5.1005198277119643E-4</v>
      </c>
      <c r="EZ443" s="240">
        <f t="shared" ca="1" si="1005"/>
        <v>-1.6795179921395641E-4</v>
      </c>
      <c r="FA443" s="240">
        <f t="shared" ca="1" si="1006"/>
        <v>-3.6643468836177834E-4</v>
      </c>
      <c r="FB443" s="240">
        <f t="shared" ca="1" si="1007"/>
        <v>4.8129383405119772E-4</v>
      </c>
      <c r="FC443" s="240">
        <f t="shared" ca="1" si="1008"/>
        <v>-4.5124572008560605E-5</v>
      </c>
      <c r="FD443" s="240">
        <f t="shared" ca="1" si="1009"/>
        <v>-4.4270735284894323E-4</v>
      </c>
      <c r="FE443" s="240">
        <f t="shared" ca="1" si="1010"/>
        <v>4.2368813922777636E-4</v>
      </c>
      <c r="FF443" s="240">
        <f t="shared" ca="1" si="1011"/>
        <v>8.0407308943265059E-5</v>
      </c>
      <c r="FG443" s="240">
        <f t="shared" ca="1" si="1012"/>
        <v>-4.9244524820321687E-4</v>
      </c>
      <c r="FH443" s="240">
        <f t="shared" ca="1" si="1013"/>
        <v>3.4068763926636705E-4</v>
      </c>
      <c r="FI443" s="240">
        <f t="shared" ca="1" si="1014"/>
        <v>2.0111977732906145E-4</v>
      </c>
      <c r="FJ443" s="240">
        <f t="shared" ca="1" si="1015"/>
        <v>-5.1266720963958051E-4</v>
      </c>
      <c r="FK443" s="240">
        <f t="shared" ca="1" si="1016"/>
        <v>2.3726717610313594E-4</v>
      </c>
      <c r="FL443" s="240">
        <f t="shared" ca="1" si="1017"/>
        <v>3.0977763034616731E-4</v>
      </c>
      <c r="FM443" s="240">
        <f t="shared" ca="1" si="1018"/>
        <v>-5.0216118347365109E-4</v>
      </c>
      <c r="FN443" s="240">
        <f t="shared" ca="1" si="1019"/>
        <v>1.1962551308812E-4</v>
      </c>
      <c r="FO443" s="240">
        <f t="shared" ca="1" si="1020"/>
        <v>3.998681886235752E-4</v>
      </c>
      <c r="FP443" s="240">
        <f t="shared" ca="1" si="1021"/>
        <v>-4.615568745816171E-4</v>
      </c>
      <c r="FQ443" s="240">
        <f t="shared" ca="1" si="1022"/>
        <v>-5.1862033533183465E-6</v>
      </c>
      <c r="FR443" s="240">
        <f t="shared" ca="1" si="1023"/>
        <v>4.6599164990017016E-4</v>
      </c>
      <c r="FS443" s="240">
        <f t="shared" ca="1" si="1024"/>
        <v>-3.9328800346828945E-4</v>
      </c>
      <c r="FT443" s="240">
        <f t="shared" ca="1" si="1025"/>
        <v>-1.2968707176440222E-4</v>
      </c>
      <c r="FU443" s="240">
        <f t="shared" ca="1" si="1026"/>
        <v>5.0418473963813098E-4</v>
      </c>
      <c r="FV443" s="240">
        <f t="shared" ca="1" si="1027"/>
        <v>-3.0144643515981647E-4</v>
      </c>
      <c r="FW443" s="240">
        <f t="shared" ca="1" si="1028"/>
        <v>-2.4641482214016251E-4</v>
      </c>
      <c r="FX443" s="240">
        <f t="shared" ca="1" si="1029"/>
        <v>5.1215825976530917E-4</v>
      </c>
      <c r="FY443" s="240">
        <f t="shared" ca="1" si="1030"/>
        <v>-1.9153692306991696E-4</v>
      </c>
      <c r="FZ443" s="240">
        <f t="shared" ca="1" si="1031"/>
        <v>-3.4837308568828884E-4</v>
      </c>
      <c r="GA443" s="240">
        <f t="shared" ca="1" si="1032"/>
        <v>4.8943429747002893E-4</v>
      </c>
      <c r="GB443" s="240">
        <f t="shared" ca="1" si="1033"/>
        <v>-7.0147167877287732E-5</v>
      </c>
      <c r="GC443" s="240">
        <f t="shared" ca="1" si="1034"/>
        <v>-4.2945073963875644E-4</v>
      </c>
      <c r="GD443" s="240">
        <f t="shared" ca="1" si="1035"/>
        <v>4.3737487009717316E-4</v>
      </c>
      <c r="GE443" s="240">
        <f t="shared" ca="1" si="1036"/>
        <v>5.544703274183771E-5</v>
      </c>
      <c r="GF443" s="240">
        <f t="shared" ca="1" si="1037"/>
        <v>-4.8478819262591104E-4</v>
      </c>
      <c r="GG443" s="240">
        <f t="shared" ca="1" si="1038"/>
        <v>3.5910028924231131E-4</v>
      </c>
      <c r="GH443" s="240">
        <f t="shared" ca="1" si="1039"/>
        <v>1.7771787719025471E-4</v>
      </c>
      <c r="GI443" s="240">
        <f t="shared" ca="1" si="1040"/>
        <v>-5.1106865641491607E-4</v>
      </c>
      <c r="GJ443" s="240">
        <f t="shared" ca="1" si="1041"/>
        <v>2.5930213709529333E-4</v>
      </c>
      <c r="GK443" s="240">
        <f t="shared" ca="1" si="1042"/>
        <v>2.8933675751001019E-4</v>
      </c>
      <c r="GL443" s="240">
        <f t="shared" ca="1" si="1043"/>
        <v>-5.0671694587531009E-4</v>
      </c>
      <c r="GM443" s="240">
        <f t="shared" ca="1" si="1044"/>
        <v>1.4396206476282797E-4</v>
      </c>
      <c r="GN443" s="240">
        <f t="shared" ca="1" si="1045"/>
        <v>3.8361351777513222E-4</v>
      </c>
      <c r="GO443" s="240">
        <f t="shared" ca="1" si="1046"/>
        <v>-4.7199389162976842E-4</v>
      </c>
      <c r="GP443" s="240">
        <f t="shared" ca="1" si="1047"/>
        <v>1.9993267093425552E-5</v>
      </c>
      <c r="GQ443" s="240">
        <f t="shared" ca="1" si="1048"/>
        <v>4.5489744526954422E-4</v>
      </c>
      <c r="GR443" s="240">
        <f t="shared" ca="1" si="1049"/>
        <v>-4.0898070652026919E-4</v>
      </c>
      <c r="GS443" s="240">
        <f t="shared" ca="1" si="1050"/>
        <v>-1.0517387689462196E-4</v>
      </c>
      <c r="GT443" s="240">
        <f t="shared" ca="1" si="1051"/>
        <v>4.9891596004448169E-4</v>
      </c>
      <c r="GU443" s="240">
        <f t="shared" ca="1" si="1052"/>
        <v>-3.2145424292672126E-4</v>
      </c>
      <c r="GV443" s="240">
        <f t="shared" ca="1" si="1053"/>
        <v>-2.2403716230829138E-4</v>
      </c>
      <c r="GW443" s="240">
        <f t="shared" ca="1" si="1054"/>
        <v>5.1303070265187997E-4</v>
      </c>
      <c r="GX443" s="240">
        <f t="shared" ca="1" si="1055"/>
        <v>-2.1466061770157599E-4</v>
      </c>
      <c r="GY443" s="240">
        <f t="shared" ca="1" si="1056"/>
        <v>-3.2947222173749868E-4</v>
      </c>
      <c r="GZ443" s="240">
        <f t="shared" ca="1" si="1057"/>
        <v>4.963956707968747E-4</v>
      </c>
      <c r="HA443" s="240">
        <f t="shared" ca="1" si="1058"/>
        <v>-9.500077307440334E-5</v>
      </c>
      <c r="HB443" s="240">
        <f t="shared" ca="1" si="1059"/>
        <v>-4.1515954198132149E-4</v>
      </c>
      <c r="HC443" s="240">
        <f t="shared" ca="1" si="1060"/>
        <v>4.5000792659500688E-4</v>
      </c>
      <c r="HD443" s="240">
        <f t="shared" ca="1" si="1061"/>
        <v>3.035317978194894E-5</v>
      </c>
      <c r="HE443" s="240">
        <f t="shared" ca="1" si="1062"/>
        <v>-4.7596323983014824E-4</v>
      </c>
      <c r="HF443" s="240">
        <f t="shared" ca="1" si="1063"/>
        <v>3.7664783516797951E-4</v>
      </c>
      <c r="HG443" s="240">
        <f t="shared" ca="1" si="1064"/>
        <v>1.5388783911902168E-4</v>
      </c>
      <c r="HH443" s="240">
        <f t="shared" ca="1" si="1065"/>
        <v>-5.0823889403262196E-4</v>
      </c>
      <c r="HI443" s="240">
        <f t="shared" ca="1" si="1066"/>
        <v>2.8071241652700399E-4</v>
      </c>
      <c r="HJ443" s="240">
        <f t="shared" ca="1" si="1067"/>
        <v>2.6819884708212871E-4</v>
      </c>
      <c r="HK443" s="240">
        <f t="shared" ca="1" si="1068"/>
        <v>-5.1005198277119708E-4</v>
      </c>
      <c r="HL443" s="240">
        <f t="shared" ca="1" si="1069"/>
        <v>1.6795179921396259E-4</v>
      </c>
      <c r="HM443" s="240">
        <f t="shared" ca="1" si="1070"/>
        <v>3.6643468836179417E-4</v>
      </c>
      <c r="HN443" s="240">
        <f t="shared" ca="1" si="1071"/>
        <v>-4.8129383405118981E-4</v>
      </c>
      <c r="HO443" s="240">
        <f t="shared" ca="1" si="1072"/>
        <v>4.5124572008567117E-5</v>
      </c>
      <c r="HP443" s="240">
        <f t="shared" ca="1" si="1073"/>
        <v>4.4270735284893998E-4</v>
      </c>
      <c r="HQ443" s="240">
        <f t="shared" ca="1" si="1074"/>
        <v>-4.2368813922776357E-4</v>
      </c>
      <c r="HR443" s="240">
        <f t="shared" ca="1" si="1075"/>
        <v>-8.0407308943287407E-5</v>
      </c>
      <c r="HS443" s="240">
        <f t="shared" ca="1" si="1076"/>
        <v>4.9244524820321503E-4</v>
      </c>
      <c r="HT443" s="240">
        <f t="shared" ca="1" si="1077"/>
        <v>-3.4068763926637199E-4</v>
      </c>
      <c r="HU443" s="240">
        <f t="shared" ca="1" si="1078"/>
        <v>-2.0111977732908227E-4</v>
      </c>
      <c r="HV443" s="240">
        <f t="shared" ca="1" si="1079"/>
        <v>5.1266720963958137E-4</v>
      </c>
      <c r="HW443" s="240">
        <f t="shared" ca="1" si="1080"/>
        <v>-2.3726717610311589E-4</v>
      </c>
      <c r="HX443" s="240">
        <f t="shared" ca="1" si="1081"/>
        <v>-3.0977763034616211E-4</v>
      </c>
      <c r="HY443" s="240">
        <f t="shared" ca="1" si="1082"/>
        <v>5.021611834736525E-4</v>
      </c>
      <c r="HZ443" s="240">
        <f t="shared" ca="1" si="1083"/>
        <v>-1.1962551308809798E-4</v>
      </c>
      <c r="IA443" s="240">
        <f t="shared" ca="1" si="1084"/>
        <v>-3.998681886235894E-4</v>
      </c>
      <c r="IB443" s="240">
        <f t="shared" ca="1" si="1085"/>
        <v>4.6155687458161997E-4</v>
      </c>
      <c r="IC443" s="240">
        <f t="shared" ca="1" si="1086"/>
        <v>5.1862033533118108E-6</v>
      </c>
      <c r="ID443" s="240">
        <f t="shared" ca="1" si="1087"/>
        <v>-4.6599164990017959E-4</v>
      </c>
      <c r="IE443" s="240">
        <f t="shared" ca="1" si="1088"/>
        <v>-2.0576681916286536E-4</v>
      </c>
      <c r="IF443" s="240">
        <f t="shared" ca="1" si="1089"/>
        <v>1.2968707176439591E-4</v>
      </c>
      <c r="IG443" s="240">
        <f t="shared" ca="1" si="1090"/>
        <v>-5.041847396381299E-4</v>
      </c>
      <c r="IH443" s="240">
        <f t="shared" ca="1" si="1091"/>
        <v>3.0144643515982172E-4</v>
      </c>
      <c r="II443" s="240">
        <f t="shared" ca="1" si="1092"/>
        <v>2.4641482214018241E-4</v>
      </c>
      <c r="IJ443" s="240">
        <f t="shared" ca="1" si="1093"/>
        <v>-5.1215825976530776E-4</v>
      </c>
      <c r="IK443" s="240">
        <f t="shared" ca="1" si="1094"/>
        <v>1.9153692306992303E-4</v>
      </c>
      <c r="IL443" s="240">
        <f t="shared" ca="1" si="1095"/>
        <v>3.4837308568828407E-4</v>
      </c>
      <c r="IM443" s="240">
        <f t="shared" ca="1" si="1096"/>
        <v>-4.8943429747002221E-4</v>
      </c>
      <c r="IN443" s="240">
        <f t="shared" ca="1" si="1097"/>
        <v>7.0147167877265316E-5</v>
      </c>
      <c r="IO443" s="240">
        <f t="shared" ca="1" si="1098"/>
        <v>4.2945073963875286E-4</v>
      </c>
      <c r="IP443" s="240">
        <f t="shared" ca="1" si="1099"/>
        <v>-4.3737487009717658E-4</v>
      </c>
      <c r="IQ443" s="240">
        <f t="shared" ca="1" si="1100"/>
        <v>-5.5447032741860221E-5</v>
      </c>
      <c r="IR443" s="240">
        <f t="shared" ca="1" si="1101"/>
        <v>4.8478819262591852E-4</v>
      </c>
      <c r="IS443" s="240">
        <f t="shared" ca="1" si="1102"/>
        <v>-3.5910028924229521E-4</v>
      </c>
      <c r="IT443" s="240">
        <f t="shared" ca="1" si="1103"/>
        <v>-1.7771787719024859E-4</v>
      </c>
      <c r="IU443" s="240">
        <f t="shared" ca="1" si="1104"/>
        <v>5.1106865641491553E-4</v>
      </c>
      <c r="IV443" s="240">
        <f t="shared" ca="1" si="1105"/>
        <v>-2.5930213709527382E-4</v>
      </c>
      <c r="IW443" s="240">
        <f t="shared" ca="1" si="1106"/>
        <v>-2.8933675751002889E-4</v>
      </c>
      <c r="IX443" s="240">
        <f t="shared" ca="1" si="1107"/>
        <v>5.0671694587531096E-4</v>
      </c>
      <c r="IY443" s="240">
        <f t="shared" ca="1" si="1108"/>
        <v>-1.4396206476283423E-4</v>
      </c>
      <c r="IZ443" s="240">
        <f t="shared" ca="1" si="1109"/>
        <v>-3.8361351777514729E-4</v>
      </c>
      <c r="JA443" s="240">
        <f t="shared" ca="1" si="1110"/>
        <v>4.7199389162975959E-4</v>
      </c>
      <c r="JB443" s="240">
        <f t="shared" ca="1" si="1111"/>
        <v>-1.9993267093432085E-5</v>
      </c>
    </row>
    <row r="444" spans="2:262">
      <c r="B444" s="248">
        <v>83</v>
      </c>
      <c r="C444" s="247">
        <f t="shared" si="1112"/>
        <v>1.621093750000001E-3</v>
      </c>
      <c r="D444" s="244">
        <f t="shared" ca="1" si="855"/>
        <v>79.393940101249896</v>
      </c>
      <c r="E444" s="243">
        <f ca="1">CK361</f>
        <v>-0.60605989875009902</v>
      </c>
      <c r="F444" s="242">
        <v>83</v>
      </c>
      <c r="G444" s="240">
        <f t="shared" ca="1" si="856"/>
        <v>-9.299018429823261E-4</v>
      </c>
      <c r="H444" s="240">
        <f t="shared" ca="1" si="857"/>
        <v>8.8823402080139252E-4</v>
      </c>
      <c r="I444" s="240">
        <f t="shared" ca="1" si="858"/>
        <v>1.3118168470838278E-4</v>
      </c>
      <c r="J444" s="240">
        <f t="shared" ca="1" si="859"/>
        <v>-1.0061955641775273E-3</v>
      </c>
      <c r="K444" s="240">
        <f t="shared" ca="1" si="860"/>
        <v>7.7361216629646826E-4</v>
      </c>
      <c r="L444" s="240">
        <f t="shared" ca="1" si="861"/>
        <v>3.1054597472645619E-4</v>
      </c>
      <c r="M444" s="240">
        <f t="shared" ca="1" si="862"/>
        <v>-1.0528621435277636E-3</v>
      </c>
      <c r="N444" s="240">
        <f t="shared" ca="1" si="863"/>
        <v>6.3621152186257781E-4</v>
      </c>
      <c r="O444" s="240">
        <f t="shared" ca="1" si="864"/>
        <v>4.8076632695533356E-4</v>
      </c>
      <c r="P444" s="240">
        <f t="shared" ca="1" si="865"/>
        <v>-1.0685274968936763E-3</v>
      </c>
      <c r="Q444" s="240">
        <f t="shared" ca="1" si="866"/>
        <v>4.800778103464137E-4</v>
      </c>
      <c r="R444" s="240">
        <f t="shared" ca="1" si="867"/>
        <v>6.3683065159862912E-4</v>
      </c>
      <c r="S444" s="240">
        <f t="shared" ca="1" si="868"/>
        <v>-1.0527303624065531E-3</v>
      </c>
      <c r="T444" s="240">
        <f t="shared" ca="1" si="869"/>
        <v>3.0980834442014162E-4</v>
      </c>
      <c r="U444" s="241">
        <f t="shared" ca="1" si="870"/>
        <v>7.7414367906088774E-4</v>
      </c>
      <c r="V444" s="240">
        <f t="shared" ca="1" si="871"/>
        <v>-1.0059358821926925E-3</v>
      </c>
      <c r="W444" s="240">
        <f t="shared" ca="1" si="872"/>
        <v>1.3041666001898649E-4</v>
      </c>
      <c r="X444" s="240">
        <f t="shared" ca="1" si="873"/>
        <v>8.8866226635219369E-4</v>
      </c>
      <c r="Y444" s="240">
        <f t="shared" ca="1" si="874"/>
        <v>-9.2952190639596002E-4</v>
      </c>
      <c r="Z444" s="240">
        <f t="shared" ca="1" si="875"/>
        <v>-5.2815105796647296E-5</v>
      </c>
      <c r="AA444" s="240">
        <f t="shared" ca="1" si="876"/>
        <v>9.7701444628212194E-4</v>
      </c>
      <c r="AB444" s="240">
        <f t="shared" ca="1" si="877"/>
        <v>-8.2573842277267485E-4</v>
      </c>
      <c r="AC444" s="240">
        <f t="shared" ca="1" si="878"/>
        <v>-2.3449174586268029E-4</v>
      </c>
      <c r="AD444" s="240">
        <f t="shared" ca="1" si="879"/>
        <v>1.0365987140733748E-3</v>
      </c>
      <c r="AE444" s="240">
        <f t="shared" ca="1" si="880"/>
        <v>-6.9764130644289248E-4</v>
      </c>
      <c r="AF444" s="240">
        <f t="shared" ca="1" si="881"/>
        <v>-4.0926384324984217E-4</v>
      </c>
      <c r="AG444" s="240">
        <f t="shared" ca="1" si="882"/>
        <v>1.0656606279291251E-3</v>
      </c>
      <c r="AH444" s="240">
        <f t="shared" ca="1" si="883"/>
        <v>-5.4900234051770728E-4</v>
      </c>
      <c r="AI444" s="240">
        <f t="shared" ca="1" si="884"/>
        <v>-5.7198528332180992E-4</v>
      </c>
      <c r="AJ444" s="240">
        <f t="shared" ca="1" si="885"/>
        <v>1.0633444680720799E-3</v>
      </c>
      <c r="AK444" s="240">
        <f t="shared" ca="1" si="886"/>
        <v>-3.8419815701970847E-4</v>
      </c>
      <c r="AL444" s="240">
        <f t="shared" ca="1" si="887"/>
        <v>-7.1786477961511825E-4</v>
      </c>
      <c r="AM444" s="240">
        <f t="shared" ca="1" si="888"/>
        <v>1.0297184331696388E-3</v>
      </c>
      <c r="AN444" s="240">
        <f t="shared" ca="1" si="889"/>
        <v>-2.0808136819940238E-4</v>
      </c>
      <c r="AO444" s="240">
        <f t="shared" ca="1" si="890"/>
        <v>-8.4260695190467214E-4</v>
      </c>
      <c r="AP444" s="240">
        <f t="shared" ca="1" si="891"/>
        <v>9.6577263224355346E-4</v>
      </c>
      <c r="AQ444" s="240">
        <f t="shared" ca="1" si="892"/>
        <v>-2.5837682749436519E-5</v>
      </c>
      <c r="AR444" s="240">
        <f t="shared" ca="1" si="893"/>
        <v>-9.4253880245121738E-4</v>
      </c>
      <c r="AS444" s="240">
        <f t="shared" ca="1" si="894"/>
        <v>8.7338993119174309E-4</v>
      </c>
      <c r="AT444" s="240">
        <f t="shared" ca="1" si="895"/>
        <v>1.5716678591108589E-4</v>
      </c>
      <c r="AU444" s="240">
        <f t="shared" ca="1" si="896"/>
        <v>-1.0147178663737965E-3</v>
      </c>
      <c r="AV444" s="240">
        <f t="shared" ca="1" si="897"/>
        <v>7.5529051233811696E-4</v>
      </c>
      <c r="AW444" s="240">
        <f t="shared" ca="1" si="898"/>
        <v>3.3554352331809545E-4</v>
      </c>
      <c r="AX444" s="240">
        <f t="shared" ca="1" si="899"/>
        <v>-1.0570188516901985E-3</v>
      </c>
      <c r="AY444" s="240">
        <f t="shared" ca="1" si="900"/>
        <v>6.1495177943873759E-4</v>
      </c>
      <c r="AZ444" s="240">
        <f t="shared" ca="1" si="901"/>
        <v>5.0404027723636297E-4</v>
      </c>
      <c r="BA444" s="240">
        <f t="shared" ca="1" si="902"/>
        <v>-1.068196217934174E-3</v>
      </c>
      <c r="BB444" s="240">
        <f t="shared" ca="1" si="903"/>
        <v>4.5650596651845057E-4</v>
      </c>
      <c r="BC444" s="240">
        <f t="shared" ca="1" si="904"/>
        <v>6.5769570873092933E-4</v>
      </c>
      <c r="BD444" s="240">
        <f t="shared" ca="1" si="905"/>
        <v>-1.0479208507397355E-3</v>
      </c>
      <c r="BE444" s="240">
        <f t="shared" ca="1" si="906"/>
        <v>2.8461846541683077E-4</v>
      </c>
      <c r="BF444" s="240">
        <f t="shared" ca="1" si="907"/>
        <v>7.9198547737910525E-4</v>
      </c>
      <c r="BG444" s="240">
        <f t="shared" ca="1" si="908"/>
        <v>-9.9678975251994793E-4</v>
      </c>
      <c r="BH444" s="240">
        <f t="shared" ca="1" si="909"/>
        <v>1.0435045465405662E-4</v>
      </c>
      <c r="BI444" s="240">
        <f t="shared" ca="1" si="910"/>
        <v>9.0295545918580157E-4</v>
      </c>
      <c r="BJ444" s="240">
        <f t="shared" ca="1" si="911"/>
        <v>-9.1630846390087855E-4</v>
      </c>
      <c r="BK444" s="240">
        <f t="shared" ca="1" si="912"/>
        <v>-7.8990125529319769E-5</v>
      </c>
      <c r="BL444" s="240">
        <f t="shared" ca="1" si="913"/>
        <v>9.8733817463852211E-4</v>
      </c>
      <c r="BM444" s="240">
        <f t="shared" ca="1" si="914"/>
        <v>-8.0884673350663835E-4</v>
      </c>
      <c r="BN444" s="240">
        <f t="shared" ca="1" si="915"/>
        <v>-2.6000486396111097E-4</v>
      </c>
      <c r="BO444" s="240">
        <f t="shared" ca="1" si="916"/>
        <v>1.0426489987110793E-3</v>
      </c>
      <c r="BP444" s="240">
        <f t="shared" ca="1" si="917"/>
        <v>-6.7756874138595591E-4</v>
      </c>
      <c r="BQ444" s="240">
        <f t="shared" ca="1" si="918"/>
        <v>-4.3336383321720213E-4</v>
      </c>
      <c r="BR444" s="240">
        <f t="shared" ca="1" si="919"/>
        <v>1.0672593199399635E-3</v>
      </c>
      <c r="BS444" s="240">
        <f t="shared" ca="1" si="920"/>
        <v>-5.2633993063175614E-4</v>
      </c>
      <c r="BT444" s="240">
        <f t="shared" ca="1" si="921"/>
        <v>-5.9396252781664799E-4</v>
      </c>
      <c r="BU444" s="240">
        <f t="shared" ca="1" si="922"/>
        <v>1.060444494425066E-3</v>
      </c>
      <c r="BV444" s="240">
        <f t="shared" ca="1" si="923"/>
        <v>-3.5961319051007587E-4</v>
      </c>
      <c r="BW444" s="240">
        <f t="shared" ca="1" si="924"/>
        <v>-7.370721649319242E-4</v>
      </c>
      <c r="BX444" s="240">
        <f t="shared" ca="1" si="925"/>
        <v>1.0224051827629609E-3</v>
      </c>
      <c r="BY444" s="240">
        <f t="shared" ca="1" si="926"/>
        <v>-1.8229774240370957E-4</v>
      </c>
      <c r="BZ444" s="240">
        <f t="shared" ca="1" si="927"/>
        <v>-8.5847892205263105E-4</v>
      </c>
      <c r="CA444" s="240">
        <f t="shared" ca="1" si="928"/>
        <v>9.5426144165278474E-4</v>
      </c>
      <c r="CB444" s="240">
        <f t="shared" ca="1" si="929"/>
        <v>3.8541081336862439E-7</v>
      </c>
      <c r="CC444" s="240">
        <f t="shared" ca="1" si="930"/>
        <v>-9.546080117893087E-4</v>
      </c>
      <c r="CD444" s="240">
        <f t="shared" ca="1" si="931"/>
        <v>8.5801974414569592E-4</v>
      </c>
      <c r="CE444" s="240">
        <f t="shared" ca="1" si="932"/>
        <v>1.8305721571880367E-4</v>
      </c>
      <c r="CF444" s="240">
        <f t="shared" ca="1" si="933"/>
        <v>-1.0226289404700992E-3</v>
      </c>
      <c r="CG444" s="240">
        <f t="shared" ca="1" si="934"/>
        <v>7.3651389961728383E-4</v>
      </c>
      <c r="CH444" s="240">
        <f t="shared" ca="1" si="935"/>
        <v>3.60338953038045E-4</v>
      </c>
      <c r="CI444" s="240">
        <f t="shared" ca="1" si="936"/>
        <v>-1.0605388512208568E-3</v>
      </c>
      <c r="CJ444" s="240">
        <f t="shared" ca="1" si="937"/>
        <v>5.9332161305748505E-4</v>
      </c>
      <c r="CK444" s="240">
        <f t="shared" ca="1" si="938"/>
        <v>5.2701061250167195E-4</v>
      </c>
      <c r="CL444" s="240">
        <f t="shared" ca="1" si="939"/>
        <v>-1.0672214975154168E-3</v>
      </c>
      <c r="CM444" s="240">
        <f t="shared" ca="1" si="940"/>
        <v>4.326591405661039E-4</v>
      </c>
      <c r="CN444" s="240">
        <f t="shared" ca="1" si="941"/>
        <v>6.7816459456112536E-4</v>
      </c>
      <c r="CO444" s="240">
        <f t="shared" ca="1" si="942"/>
        <v>-1.0424801107367146E-3</v>
      </c>
      <c r="CP444" s="240">
        <f t="shared" ca="1" si="943"/>
        <v>2.5925714289250814E-4</v>
      </c>
      <c r="CQ444" s="240">
        <f t="shared" ca="1" si="944"/>
        <v>8.093502132600044E-4</v>
      </c>
      <c r="CR444" s="240">
        <f t="shared" ca="1" si="945"/>
        <v>-9.8704319397264952E-4</v>
      </c>
      <c r="CS444" s="240">
        <f t="shared" ca="1" si="946"/>
        <v>7.8221392477142862E-5</v>
      </c>
      <c r="CT444" s="240">
        <f t="shared" ca="1" si="947"/>
        <v>9.1670474541448335E-4</v>
      </c>
      <c r="CU444" s="240">
        <f t="shared" ca="1" si="948"/>
        <v>-9.0254307145013141E-4</v>
      </c>
      <c r="CV444" s="240">
        <f t="shared" ca="1" si="949"/>
        <v>-1.0511756456398927E-4</v>
      </c>
      <c r="CW444" s="240">
        <f t="shared" ca="1" si="950"/>
        <v>9.9706716739746994E-4</v>
      </c>
      <c r="CX444" s="240">
        <f t="shared" ca="1" si="951"/>
        <v>-7.9146782521306988E-4</v>
      </c>
      <c r="CY444" s="240">
        <f t="shared" ca="1" si="952"/>
        <v>-2.8536136485169235E-4</v>
      </c>
      <c r="CZ444" s="240">
        <f t="shared" ca="1" si="953"/>
        <v>1.0480712305791157E-3</v>
      </c>
      <c r="DA444" s="240">
        <f t="shared" ca="1" si="954"/>
        <v>-6.5708803425514159E-4</v>
      </c>
      <c r="DB444" s="240">
        <f t="shared" ca="1" si="955"/>
        <v>-4.5720278101594276E-4</v>
      </c>
      <c r="DC444" s="240">
        <f t="shared" ca="1" si="956"/>
        <v>1.0682151348438663E-3</v>
      </c>
      <c r="DD444" s="240">
        <f t="shared" ca="1" si="957"/>
        <v>-5.0336047325271046E-4</v>
      </c>
      <c r="DE444" s="240">
        <f t="shared" ca="1" si="958"/>
        <v>-6.1558199149441904E-4</v>
      </c>
      <c r="DF444" s="240">
        <f t="shared" ca="1" si="959"/>
        <v>1.0569057486671846E-3</v>
      </c>
      <c r="DG444" s="240">
        <f t="shared" ca="1" si="960"/>
        <v>-3.3481160646128344E-4</v>
      </c>
      <c r="DH444" s="240">
        <f t="shared" ca="1" si="961"/>
        <v>-7.5583556553747899E-4</v>
      </c>
      <c r="DI444" s="240">
        <f t="shared" ca="1" si="962"/>
        <v>1.0144760737043799E-3</v>
      </c>
      <c r="DJ444" s="240">
        <f t="shared" ca="1" si="963"/>
        <v>-1.5640430726454455E-4</v>
      </c>
      <c r="DK444" s="240">
        <f t="shared" ca="1" si="964"/>
        <v>-8.7383377659854032E-4</v>
      </c>
      <c r="DL444" s="240">
        <f t="shared" ca="1" si="965"/>
        <v>9.4217543965169858E-4</v>
      </c>
      <c r="DM444" s="240">
        <f t="shared" ca="1" si="966"/>
        <v>2.6608272219111246E-5</v>
      </c>
      <c r="DN444" s="240">
        <f t="shared" ca="1" si="967"/>
        <v>-9.6610220095620408E-4</v>
      </c>
      <c r="DO444" s="240">
        <f t="shared" ca="1" si="968"/>
        <v>8.4213271808918197E-4</v>
      </c>
      <c r="DP444" s="240">
        <f t="shared" ca="1" si="969"/>
        <v>2.0883737870475255E-4</v>
      </c>
      <c r="DQ444" s="240">
        <f t="shared" ca="1" si="970"/>
        <v>-1.0299240211312352E-3</v>
      </c>
      <c r="DR444" s="240">
        <f t="shared" ca="1" si="971"/>
        <v>7.1729363846331697E-4</v>
      </c>
      <c r="DS444" s="240">
        <f t="shared" ca="1" si="972"/>
        <v>3.8491732804666874E-4</v>
      </c>
      <c r="DT444" s="240">
        <f t="shared" ca="1" si="973"/>
        <v>-1.0634200218036399E-3</v>
      </c>
      <c r="DU444" s="240">
        <f t="shared" ca="1" si="974"/>
        <v>5.7133405192226364E-4</v>
      </c>
      <c r="DV444" s="240">
        <f t="shared" ca="1" si="975"/>
        <v>5.4966349628019276E-4</v>
      </c>
      <c r="DW444" s="240">
        <f t="shared" ca="1" si="976"/>
        <v>-1.0656039227725394E-3</v>
      </c>
      <c r="DX444" s="240">
        <f t="shared" ca="1" si="977"/>
        <v>4.0855169692566144E-4</v>
      </c>
      <c r="DY444" s="240">
        <f t="shared" ca="1" si="978"/>
        <v>6.9822497939775376E-4</v>
      </c>
      <c r="DZ444" s="240">
        <f t="shared" ca="1" si="979"/>
        <v>-1.0364114196958314E-3</v>
      </c>
      <c r="EA444" s="240">
        <f t="shared" ca="1" si="980"/>
        <v>2.3373965355957073E-4</v>
      </c>
      <c r="EB444" s="240">
        <f t="shared" ca="1" si="981"/>
        <v>8.2622742683597955E-4</v>
      </c>
      <c r="EC444" s="240">
        <f t="shared" ca="1" si="982"/>
        <v>-9.7670207751324243E-4</v>
      </c>
      <c r="ED444" s="240">
        <f t="shared" ca="1" si="983"/>
        <v>5.2045212658302284E-5</v>
      </c>
      <c r="EE444" s="240">
        <f t="shared" ca="1" si="984"/>
        <v>9.2990184298233293E-4</v>
      </c>
      <c r="EF444" s="240">
        <f t="shared" ca="1" si="985"/>
        <v>-8.8823402080140227E-4</v>
      </c>
      <c r="EG444" s="240">
        <f t="shared" ca="1" si="986"/>
        <v>-1.3118168470839452E-4</v>
      </c>
      <c r="EH444" s="240">
        <f t="shared" ca="1" si="987"/>
        <v>1.0061955641775205E-3</v>
      </c>
      <c r="EI444" s="240">
        <f t="shared" ca="1" si="988"/>
        <v>-7.7361216629646067E-4</v>
      </c>
      <c r="EJ444" s="240">
        <f t="shared" ca="1" si="989"/>
        <v>-3.1054597472643581E-4</v>
      </c>
      <c r="EK444" s="240">
        <f t="shared" ca="1" si="990"/>
        <v>1.0528621435277647E-3</v>
      </c>
      <c r="EL444" s="240">
        <f t="shared" ca="1" si="991"/>
        <v>-6.3621152186259656E-4</v>
      </c>
      <c r="EM444" s="240">
        <f t="shared" ca="1" si="992"/>
        <v>-4.8076632695533985E-4</v>
      </c>
      <c r="EN444" s="240">
        <f t="shared" ca="1" si="993"/>
        <v>1.0685274968936765E-3</v>
      </c>
      <c r="EO444" s="240">
        <f t="shared" ca="1" si="994"/>
        <v>-4.8007781034641083E-4</v>
      </c>
      <c r="EP444" s="240">
        <f t="shared" ca="1" si="995"/>
        <v>-6.3683065159860744E-4</v>
      </c>
      <c r="EQ444" s="240">
        <f t="shared" ca="1" si="996"/>
        <v>1.0527303624065527E-3</v>
      </c>
      <c r="ER444" s="240">
        <f t="shared" ca="1" si="997"/>
        <v>-3.0980834442017122E-4</v>
      </c>
      <c r="ES444" s="240">
        <f t="shared" ca="1" si="998"/>
        <v>-7.7414367906088731E-4</v>
      </c>
      <c r="ET444" s="240">
        <f t="shared" ca="1" si="999"/>
        <v>1.0059358821927029E-3</v>
      </c>
      <c r="EU444" s="240">
        <f t="shared" ca="1" si="1000"/>
        <v>-1.3041666001898701E-4</v>
      </c>
      <c r="EV444" s="240">
        <f t="shared" ca="1" si="1001"/>
        <v>-8.8866226635217656E-4</v>
      </c>
      <c r="EW444" s="240">
        <f t="shared" ca="1" si="1002"/>
        <v>9.2952190639596023E-4</v>
      </c>
      <c r="EX444" s="240">
        <f t="shared" ca="1" si="1003"/>
        <v>5.2815105796616458E-5</v>
      </c>
      <c r="EY444" s="240">
        <f t="shared" ca="1" si="1004"/>
        <v>-9.7701444628211869E-4</v>
      </c>
      <c r="EZ444" s="240">
        <f t="shared" ca="1" si="1005"/>
        <v>8.2573842277269924E-4</v>
      </c>
      <c r="FA444" s="240">
        <f t="shared" ca="1" si="1006"/>
        <v>2.3449174586267235E-4</v>
      </c>
      <c r="FB444" s="240">
        <f t="shared" ca="1" si="1007"/>
        <v>-1.0365987140733657E-3</v>
      </c>
      <c r="FC444" s="240">
        <f t="shared" ca="1" si="1008"/>
        <v>6.9764130644289866E-4</v>
      </c>
      <c r="FD444" s="240">
        <f t="shared" ca="1" si="1009"/>
        <v>4.0926384324980656E-4</v>
      </c>
      <c r="FE444" s="240">
        <f t="shared" ca="1" si="1010"/>
        <v>-1.0656606279291247E-3</v>
      </c>
      <c r="FF444" s="240">
        <f t="shared" ca="1" si="1011"/>
        <v>5.4900234051774674E-4</v>
      </c>
      <c r="FG444" s="240">
        <f t="shared" ca="1" si="1012"/>
        <v>5.7198528332179648E-4</v>
      </c>
      <c r="FH444" s="240">
        <f t="shared" ca="1" si="1013"/>
        <v>-1.0633444680720843E-3</v>
      </c>
      <c r="FI444" s="240">
        <f t="shared" ca="1" si="1014"/>
        <v>3.8419815701972305E-4</v>
      </c>
      <c r="FJ444" s="240">
        <f t="shared" ca="1" si="1015"/>
        <v>7.1786477961508421E-4</v>
      </c>
      <c r="FK444" s="240">
        <f t="shared" ca="1" si="1016"/>
        <v>-1.0297184331696429E-3</v>
      </c>
      <c r="FL444" s="240">
        <f t="shared" ca="1" si="1017"/>
        <v>2.0808136819938799E-4</v>
      </c>
      <c r="FM444" s="240">
        <f t="shared" ca="1" si="1018"/>
        <v>8.4260695190466249E-4</v>
      </c>
      <c r="FN444" s="240">
        <f t="shared" ca="1" si="1019"/>
        <v>-9.6577263224354717E-4</v>
      </c>
      <c r="FO444" s="240">
        <f t="shared" ca="1" si="1020"/>
        <v>2.5837682749452216E-5</v>
      </c>
      <c r="FP444" s="240">
        <f t="shared" ca="1" si="1021"/>
        <v>9.425388024512241E-4</v>
      </c>
      <c r="FQ444" s="240">
        <f t="shared" ca="1" si="1022"/>
        <v>-8.7338993119175209E-4</v>
      </c>
      <c r="FR444" s="240">
        <f t="shared" ca="1" si="1023"/>
        <v>-1.5716678591110039E-4</v>
      </c>
      <c r="FS444" s="240">
        <f t="shared" ca="1" si="1024"/>
        <v>1.0147178663737866E-3</v>
      </c>
      <c r="FT444" s="240">
        <f t="shared" ca="1" si="1025"/>
        <v>-7.552905123381175E-4</v>
      </c>
      <c r="FU444" s="240">
        <f t="shared" ca="1" si="1026"/>
        <v>-3.3554352331806607E-4</v>
      </c>
      <c r="FV444" s="240">
        <f t="shared" ca="1" si="1027"/>
        <v>1.0570188516901985E-3</v>
      </c>
      <c r="FW444" s="240">
        <f t="shared" ca="1" si="1028"/>
        <v>-6.1495177943876275E-4</v>
      </c>
      <c r="FX444" s="240">
        <f t="shared" ca="1" si="1029"/>
        <v>-5.0404027723636264E-4</v>
      </c>
      <c r="FY444" s="240">
        <f t="shared" ca="1" si="1030"/>
        <v>1.0681962179341746E-3</v>
      </c>
      <c r="FZ444" s="240">
        <f t="shared" ca="1" si="1031"/>
        <v>-4.5650596651845106E-4</v>
      </c>
      <c r="GA444" s="240">
        <f t="shared" ca="1" si="1032"/>
        <v>-6.5769570873090493E-4</v>
      </c>
      <c r="GB444" s="240">
        <f t="shared" ca="1" si="1033"/>
        <v>1.0479208507397357E-3</v>
      </c>
      <c r="GC444" s="240">
        <f t="shared" ca="1" si="1034"/>
        <v>-2.8461846541686053E-4</v>
      </c>
      <c r="GD444" s="240">
        <f t="shared" ca="1" si="1035"/>
        <v>-7.9198547737910482E-4</v>
      </c>
      <c r="GE444" s="240">
        <f t="shared" ca="1" si="1036"/>
        <v>9.967897525199592E-4</v>
      </c>
      <c r="GF444" s="240">
        <f t="shared" ca="1" si="1037"/>
        <v>-1.0435045465405713E-4</v>
      </c>
      <c r="GG444" s="240">
        <f t="shared" ca="1" si="1038"/>
        <v>-9.0295545918578498E-4</v>
      </c>
      <c r="GH444" s="240">
        <f t="shared" ca="1" si="1039"/>
        <v>9.1630846390088657E-4</v>
      </c>
      <c r="GI444" s="240">
        <f t="shared" ca="1" si="1040"/>
        <v>7.8990125529273826E-5</v>
      </c>
      <c r="GJ444" s="240">
        <f t="shared" ca="1" si="1041"/>
        <v>-9.8733817463851625E-4</v>
      </c>
      <c r="GK444" s="240">
        <f t="shared" ca="1" si="1042"/>
        <v>8.0884673350666838E-4</v>
      </c>
      <c r="GL444" s="240">
        <f t="shared" ca="1" si="1043"/>
        <v>2.6000486396109579E-4</v>
      </c>
      <c r="GM444" s="240">
        <f t="shared" ca="1" si="1044"/>
        <v>-1.0426489987110691E-3</v>
      </c>
      <c r="GN444" s="240">
        <f t="shared" ca="1" si="1045"/>
        <v>6.7756874138596805E-4</v>
      </c>
      <c r="GO444" s="240">
        <f t="shared" ca="1" si="1046"/>
        <v>4.3336383321716001E-4</v>
      </c>
      <c r="GP444" s="240">
        <f t="shared" ca="1" si="1047"/>
        <v>-1.0672593199399629E-3</v>
      </c>
      <c r="GQ444" s="240">
        <f t="shared" ca="1" si="1048"/>
        <v>5.2633993063174345E-4</v>
      </c>
      <c r="GR444" s="240">
        <f t="shared" ca="1" si="1049"/>
        <v>5.9396252781663498E-4</v>
      </c>
      <c r="GS444" s="240">
        <f t="shared" ca="1" si="1050"/>
        <v>-1.0604444944250643E-3</v>
      </c>
      <c r="GT444" s="240">
        <f t="shared" ca="1" si="1051"/>
        <v>3.5961319051009061E-4</v>
      </c>
      <c r="GU444" s="240">
        <f t="shared" ca="1" si="1052"/>
        <v>7.3707216493193494E-4</v>
      </c>
      <c r="GV444" s="240">
        <f t="shared" ca="1" si="1053"/>
        <v>-1.0224051827629657E-3</v>
      </c>
      <c r="GW444" s="240">
        <f t="shared" ca="1" si="1054"/>
        <v>1.8229774240369515E-4</v>
      </c>
      <c r="GX444" s="240">
        <f t="shared" ca="1" si="1055"/>
        <v>8.5847892205262184E-4</v>
      </c>
      <c r="GY444" s="240">
        <f t="shared" ca="1" si="1056"/>
        <v>-9.5426144165277813E-4</v>
      </c>
      <c r="GZ444" s="240">
        <f t="shared" ca="1" si="1057"/>
        <v>-3.8541081335292379E-7</v>
      </c>
      <c r="HA444" s="240">
        <f t="shared" ca="1" si="1058"/>
        <v>9.5460801178931531E-4</v>
      </c>
      <c r="HB444" s="240">
        <f t="shared" ca="1" si="1059"/>
        <v>-8.5801974414570535E-4</v>
      </c>
      <c r="HC444" s="240">
        <f t="shared" ca="1" si="1060"/>
        <v>-1.8305721571881814E-4</v>
      </c>
      <c r="HD444" s="240">
        <f t="shared" ca="1" si="1061"/>
        <v>1.0226289404700946E-3</v>
      </c>
      <c r="HE444" s="240">
        <f t="shared" ca="1" si="1062"/>
        <v>-7.365138996172732E-4</v>
      </c>
      <c r="HF444" s="240">
        <f t="shared" ca="1" si="1063"/>
        <v>-3.6033895303803025E-4</v>
      </c>
      <c r="HG444" s="240">
        <f t="shared" ca="1" si="1064"/>
        <v>1.0605388512208548E-3</v>
      </c>
      <c r="HH444" s="240">
        <f t="shared" ca="1" si="1065"/>
        <v>-5.9332161305752332E-4</v>
      </c>
      <c r="HI444" s="240">
        <f t="shared" ca="1" si="1066"/>
        <v>-5.2701061250165829E-4</v>
      </c>
      <c r="HJ444" s="240">
        <f t="shared" ca="1" si="1067"/>
        <v>1.0672214975154192E-3</v>
      </c>
      <c r="HK444" s="240">
        <f t="shared" ca="1" si="1068"/>
        <v>-4.3265914056611827E-4</v>
      </c>
      <c r="HL444" s="240">
        <f t="shared" ca="1" si="1069"/>
        <v>-6.7816459456108969E-4</v>
      </c>
      <c r="HM444" s="240">
        <f t="shared" ca="1" si="1070"/>
        <v>1.0424801107367179E-3</v>
      </c>
      <c r="HN444" s="240">
        <f t="shared" ca="1" si="1071"/>
        <v>-2.5925714289255281E-4</v>
      </c>
      <c r="HO444" s="240">
        <f t="shared" ca="1" si="1072"/>
        <v>-8.093502132599941E-4</v>
      </c>
      <c r="HP444" s="240">
        <f t="shared" ca="1" si="1073"/>
        <v>9.8704319397266709E-4</v>
      </c>
      <c r="HQ444" s="240">
        <f t="shared" ca="1" si="1074"/>
        <v>-7.8221392477158529E-5</v>
      </c>
      <c r="HR444" s="240">
        <f t="shared" ca="1" si="1075"/>
        <v>-9.1670474541445961E-4</v>
      </c>
      <c r="HS444" s="240">
        <f t="shared" ca="1" si="1076"/>
        <v>9.0254307145013987E-4</v>
      </c>
      <c r="HT444" s="240">
        <f t="shared" ca="1" si="1077"/>
        <v>1.0511756456394341E-4</v>
      </c>
      <c r="HU444" s="240">
        <f t="shared" ca="1" si="1078"/>
        <v>-9.970671673974643E-4</v>
      </c>
      <c r="HV444" s="240">
        <f t="shared" ca="1" si="1079"/>
        <v>7.9146782521306001E-4</v>
      </c>
      <c r="HW444" s="240">
        <f t="shared" ca="1" si="1080"/>
        <v>2.8536136485167712E-4</v>
      </c>
      <c r="HX444" s="240">
        <f t="shared" ca="1" si="1081"/>
        <v>-1.0480712305791188E-3</v>
      </c>
      <c r="HY444" s="240">
        <f t="shared" ca="1" si="1082"/>
        <v>6.5708803425515395E-4</v>
      </c>
      <c r="HZ444" s="240">
        <f t="shared" ca="1" si="1083"/>
        <v>4.5720278101595599E-4</v>
      </c>
      <c r="IA444" s="240">
        <f t="shared" ca="1" si="1084"/>
        <v>-1.0682151348438661E-3</v>
      </c>
      <c r="IB444" s="240">
        <f t="shared" ca="1" si="1085"/>
        <v>5.0336047325269745E-4</v>
      </c>
      <c r="IC444" s="240">
        <f t="shared" ca="1" si="1086"/>
        <v>6.1558199149440624E-4</v>
      </c>
      <c r="ID444" s="240">
        <f t="shared" ca="1" si="1087"/>
        <v>-1.0569057486671824E-3</v>
      </c>
      <c r="IE444" s="240">
        <f t="shared" ca="1" si="1088"/>
        <v>-9.6323286998425722E-4</v>
      </c>
      <c r="IF444" s="240">
        <f t="shared" ca="1" si="1089"/>
        <v>7.5583556553748929E-4</v>
      </c>
      <c r="IG444" s="240">
        <f t="shared" ca="1" si="1090"/>
        <v>-1.0144760737043847E-3</v>
      </c>
      <c r="IH444" s="240">
        <f t="shared" ca="1" si="1091"/>
        <v>1.5640430726453005E-4</v>
      </c>
      <c r="II444" s="240">
        <f t="shared" ca="1" si="1092"/>
        <v>8.7383377659853133E-4</v>
      </c>
      <c r="IJ444" s="240">
        <f t="shared" ca="1" si="1093"/>
        <v>-9.4217543965169164E-4</v>
      </c>
      <c r="IK444" s="240">
        <f t="shared" ca="1" si="1094"/>
        <v>-2.6608272219095545E-5</v>
      </c>
      <c r="IL444" s="240">
        <f t="shared" ca="1" si="1095"/>
        <v>9.6610220095619758E-4</v>
      </c>
      <c r="IM444" s="240">
        <f t="shared" ca="1" si="1096"/>
        <v>-8.4213271808921027E-4</v>
      </c>
      <c r="IN444" s="240">
        <f t="shared" ca="1" si="1097"/>
        <v>-2.0883737870473713E-4</v>
      </c>
      <c r="IO444" s="240">
        <f t="shared" ca="1" si="1098"/>
        <v>1.0299240211312228E-3</v>
      </c>
      <c r="IP444" s="240">
        <f t="shared" ca="1" si="1099"/>
        <v>-7.1729363846332846E-4</v>
      </c>
      <c r="IQ444" s="240">
        <f t="shared" ca="1" si="1100"/>
        <v>-3.8491732804662575E-4</v>
      </c>
      <c r="IR444" s="240">
        <f t="shared" ca="1" si="1101"/>
        <v>1.0634200218036384E-3</v>
      </c>
      <c r="IS444" s="240">
        <f t="shared" ca="1" si="1102"/>
        <v>-5.7133405192230256E-4</v>
      </c>
      <c r="IT444" s="240">
        <f t="shared" ca="1" si="1103"/>
        <v>-5.4966349628017921E-4</v>
      </c>
      <c r="IU444" s="240">
        <f t="shared" ca="1" si="1104"/>
        <v>1.0656039227725427E-3</v>
      </c>
      <c r="IV444" s="240">
        <f t="shared" ca="1" si="1105"/>
        <v>-4.0855169692567602E-4</v>
      </c>
      <c r="IW444" s="240">
        <f t="shared" ca="1" si="1106"/>
        <v>-6.9822497939771874E-4</v>
      </c>
      <c r="IX444" s="240">
        <f t="shared" ca="1" si="1107"/>
        <v>1.0364114196958353E-3</v>
      </c>
      <c r="IY444" s="240">
        <f t="shared" ca="1" si="1108"/>
        <v>-2.3373965355955642E-4</v>
      </c>
      <c r="IZ444" s="240">
        <f t="shared" ca="1" si="1109"/>
        <v>-8.2622742683593109E-4</v>
      </c>
      <c r="JA444" s="240">
        <f t="shared" ca="1" si="1110"/>
        <v>9.7670207751324872E-4</v>
      </c>
      <c r="JB444" s="240">
        <f t="shared" ca="1" si="1111"/>
        <v>-5.2045212658317978E-5</v>
      </c>
    </row>
    <row r="445" spans="2:262">
      <c r="B445" s="248">
        <v>84</v>
      </c>
      <c r="C445" s="247">
        <f t="shared" si="1112"/>
        <v>1.640625000000001E-3</v>
      </c>
      <c r="D445" s="244">
        <f t="shared" ca="1" si="855"/>
        <v>79.4087861295463</v>
      </c>
      <c r="E445" s="243">
        <f ca="1">CL361</f>
        <v>-0.59121387045370311</v>
      </c>
      <c r="F445" s="242">
        <v>84</v>
      </c>
      <c r="G445" s="240">
        <f t="shared" ca="1" si="856"/>
        <v>-4.680651453279575E-4</v>
      </c>
      <c r="H445" s="240">
        <f t="shared" ca="1" si="857"/>
        <v>4.6201983240126124E-4</v>
      </c>
      <c r="I445" s="240">
        <f t="shared" ca="1" si="858"/>
        <v>3.2475862642259657E-5</v>
      </c>
      <c r="J445" s="240">
        <f t="shared" ca="1" si="859"/>
        <v>-4.9263786375160234E-4</v>
      </c>
      <c r="K445" s="240">
        <f t="shared" ca="1" si="860"/>
        <v>4.3197990017661189E-4</v>
      </c>
      <c r="L445" s="240">
        <f t="shared" ca="1" si="861"/>
        <v>8.5370033116252176E-5</v>
      </c>
      <c r="M445" s="240">
        <f t="shared" ca="1" si="862"/>
        <v>-5.1246621024406917E-4</v>
      </c>
      <c r="N445" s="240">
        <f t="shared" ca="1" si="863"/>
        <v>3.977797653690275E-4</v>
      </c>
      <c r="O445" s="240">
        <f t="shared" ca="1" si="864"/>
        <v>1.3744204350332799E-4</v>
      </c>
      <c r="P445" s="240">
        <f t="shared" ca="1" si="865"/>
        <v>-5.2735922698935887E-4</v>
      </c>
      <c r="Q445" s="240">
        <f t="shared" ca="1" si="866"/>
        <v>3.5974879397240064E-4</v>
      </c>
      <c r="R445" s="240">
        <f t="shared" ca="1" si="867"/>
        <v>1.8819041187800314E-4</v>
      </c>
      <c r="S445" s="240">
        <f t="shared" ca="1" si="868"/>
        <v>-5.3717348609486299E-4</v>
      </c>
      <c r="T445" s="240">
        <f t="shared" ca="1" si="869"/>
        <v>3.1825324503112457E-4</v>
      </c>
      <c r="U445" s="241">
        <f t="shared" ca="1" si="870"/>
        <v>2.3712640371094946E-4</v>
      </c>
      <c r="V445" s="240">
        <f t="shared" ca="1" si="871"/>
        <v>-5.4181447088037598E-4</v>
      </c>
      <c r="W445" s="240">
        <f t="shared" ca="1" si="872"/>
        <v>2.7369274336527978E-4</v>
      </c>
      <c r="X445" s="240">
        <f t="shared" ca="1" si="873"/>
        <v>2.8377873864968129E-4</v>
      </c>
      <c r="Y445" s="240">
        <f t="shared" ca="1" si="874"/>
        <v>-5.4123748612539284E-4</v>
      </c>
      <c r="Z445" s="240">
        <f t="shared" ca="1" si="875"/>
        <v>2.2649643096515147E-4</v>
      </c>
      <c r="AA445" s="240">
        <f t="shared" ca="1" si="876"/>
        <v>3.2769812920597683E-4</v>
      </c>
      <c r="AB445" s="240">
        <f t="shared" ca="1" si="877"/>
        <v>-5.3544808850851616E-4</v>
      </c>
      <c r="AC445" s="240">
        <f t="shared" ca="1" si="878"/>
        <v>1.7711883411928488E-4</v>
      </c>
      <c r="AD445" s="240">
        <f t="shared" ca="1" si="879"/>
        <v>3.6846160764000238E-4</v>
      </c>
      <c r="AE445" s="240">
        <f t="shared" ca="1" si="880"/>
        <v>-5.2450203309360364E-4</v>
      </c>
      <c r="AF445" s="240">
        <f t="shared" ca="1" si="881"/>
        <v>1.2603548607784953E-4</v>
      </c>
      <c r="AG445" s="240">
        <f t="shared" ca="1" si="882"/>
        <v>4.0567659937085091E-4</v>
      </c>
      <c r="AH445" s="240">
        <f t="shared" ca="1" si="883"/>
        <v>-5.0850473637802172E-4</v>
      </c>
      <c r="AI445" s="240">
        <f t="shared" ca="1" si="884"/>
        <v>7.3738347407479552E-5</v>
      </c>
      <c r="AJ445" s="240">
        <f t="shared" ca="1" si="885"/>
        <v>4.3898470368436827E-4</v>
      </c>
      <c r="AK445" s="240">
        <f t="shared" ca="1" si="886"/>
        <v>-4.8761026107415429E-4</v>
      </c>
      <c r="AL445" s="240">
        <f t="shared" ca="1" si="887"/>
        <v>2.0731068142090734E-5</v>
      </c>
      <c r="AM445" s="240">
        <f t="shared" ca="1" si="888"/>
        <v>4.680651453279562E-4</v>
      </c>
      <c r="AN445" s="240">
        <f t="shared" ca="1" si="889"/>
        <v>-4.6201983240126351E-4</v>
      </c>
      <c r="AO445" s="240">
        <f t="shared" ca="1" si="890"/>
        <v>-3.247586264226106E-5</v>
      </c>
      <c r="AP445" s="240">
        <f t="shared" ca="1" si="891"/>
        <v>4.9263786375160201E-4</v>
      </c>
      <c r="AQ445" s="240">
        <f t="shared" ca="1" si="892"/>
        <v>-4.319799001766133E-4</v>
      </c>
      <c r="AR445" s="240">
        <f t="shared" ca="1" si="893"/>
        <v>-8.537003311625547E-5</v>
      </c>
      <c r="AS445" s="240">
        <f t="shared" ca="1" si="894"/>
        <v>5.124662102440696E-4</v>
      </c>
      <c r="AT445" s="240">
        <f t="shared" ca="1" si="895"/>
        <v>-3.9777976536902783E-4</v>
      </c>
      <c r="AU445" s="240">
        <f t="shared" ca="1" si="896"/>
        <v>-1.3744204350332561E-4</v>
      </c>
      <c r="AV445" s="240">
        <f t="shared" ca="1" si="897"/>
        <v>5.2735922698935768E-4</v>
      </c>
      <c r="AW445" s="240">
        <f t="shared" ca="1" si="898"/>
        <v>-3.5974879397239967E-4</v>
      </c>
      <c r="AX445" s="240">
        <f t="shared" ca="1" si="899"/>
        <v>-1.8819041187800265E-4</v>
      </c>
      <c r="AY445" s="240">
        <f t="shared" ca="1" si="900"/>
        <v>5.3717348609486266E-4</v>
      </c>
      <c r="AZ445" s="240">
        <f t="shared" ca="1" si="901"/>
        <v>-3.1825324503112186E-4</v>
      </c>
      <c r="BA445" s="240">
        <f t="shared" ca="1" si="902"/>
        <v>-2.3712640371095073E-4</v>
      </c>
      <c r="BB445" s="240">
        <f t="shared" ca="1" si="903"/>
        <v>5.4181447088037598E-4</v>
      </c>
      <c r="BC445" s="240">
        <f t="shared" ca="1" si="904"/>
        <v>-2.7369274336528021E-4</v>
      </c>
      <c r="BD445" s="240">
        <f t="shared" ca="1" si="905"/>
        <v>-2.837787386496776E-4</v>
      </c>
      <c r="BE445" s="240">
        <f t="shared" ca="1" si="906"/>
        <v>5.4123748612539273E-4</v>
      </c>
      <c r="BF445" s="240">
        <f t="shared" ca="1" si="907"/>
        <v>-2.2649643096515196E-4</v>
      </c>
      <c r="BG445" s="240">
        <f t="shared" ca="1" si="908"/>
        <v>-3.2769812920597645E-4</v>
      </c>
      <c r="BH445" s="240">
        <f t="shared" ca="1" si="909"/>
        <v>5.3544808850851573E-4</v>
      </c>
      <c r="BI445" s="240">
        <f t="shared" ca="1" si="910"/>
        <v>-1.7711883411928537E-4</v>
      </c>
      <c r="BJ445" s="240">
        <f t="shared" ca="1" si="911"/>
        <v>-3.68461607640002E-4</v>
      </c>
      <c r="BK445" s="240">
        <f t="shared" ca="1" si="912"/>
        <v>5.2450203309360374E-4</v>
      </c>
      <c r="BL445" s="240">
        <f t="shared" ca="1" si="913"/>
        <v>-1.2603548607785381E-4</v>
      </c>
      <c r="BM445" s="240">
        <f t="shared" ca="1" si="914"/>
        <v>-4.0567659937085058E-4</v>
      </c>
      <c r="BN445" s="240">
        <f t="shared" ca="1" si="915"/>
        <v>5.0850473637802194E-4</v>
      </c>
      <c r="BO445" s="240">
        <f t="shared" ca="1" si="916"/>
        <v>-7.373834740748008E-5</v>
      </c>
      <c r="BP445" s="240">
        <f t="shared" ca="1" si="917"/>
        <v>-4.3898470368437028E-4</v>
      </c>
      <c r="BQ445" s="240">
        <f t="shared" ca="1" si="918"/>
        <v>4.8761026107415787E-4</v>
      </c>
      <c r="BR445" s="240">
        <f t="shared" ca="1" si="919"/>
        <v>-2.0731068142091262E-5</v>
      </c>
      <c r="BS445" s="240">
        <f t="shared" ca="1" si="920"/>
        <v>-4.6806514532795988E-4</v>
      </c>
      <c r="BT445" s="240">
        <f t="shared" ca="1" si="921"/>
        <v>4.6201983240126384E-4</v>
      </c>
      <c r="BU445" s="240">
        <f t="shared" ca="1" si="922"/>
        <v>3.2475862642260531E-5</v>
      </c>
      <c r="BV445" s="240">
        <f t="shared" ca="1" si="923"/>
        <v>-4.9263786375159865E-4</v>
      </c>
      <c r="BW445" s="240">
        <f t="shared" ca="1" si="924"/>
        <v>4.3197990017661368E-4</v>
      </c>
      <c r="BX445" s="240">
        <f t="shared" ca="1" si="925"/>
        <v>8.5370033116254941E-5</v>
      </c>
      <c r="BY445" s="240">
        <f t="shared" ca="1" si="926"/>
        <v>-5.12466210244067E-4</v>
      </c>
      <c r="BZ445" s="240">
        <f t="shared" ca="1" si="927"/>
        <v>3.9777976536902826E-4</v>
      </c>
      <c r="CA445" s="240">
        <f t="shared" ca="1" si="928"/>
        <v>1.3744204350333254E-4</v>
      </c>
      <c r="CB445" s="240">
        <f t="shared" ca="1" si="929"/>
        <v>-5.2735922698935768E-4</v>
      </c>
      <c r="CC445" s="240">
        <f t="shared" ca="1" si="930"/>
        <v>3.5974879397239999E-4</v>
      </c>
      <c r="CD445" s="240">
        <f t="shared" ca="1" si="931"/>
        <v>1.881904118780094E-4</v>
      </c>
      <c r="CE445" s="240">
        <f t="shared" ca="1" si="932"/>
        <v>-5.3717348609486255E-4</v>
      </c>
      <c r="CF445" s="240">
        <f t="shared" ca="1" si="933"/>
        <v>3.1825324503112229E-4</v>
      </c>
      <c r="CG445" s="240">
        <f t="shared" ca="1" si="934"/>
        <v>2.3712640371094325E-4</v>
      </c>
      <c r="CH445" s="240">
        <f t="shared" ca="1" si="935"/>
        <v>-5.4181447088037598E-4</v>
      </c>
      <c r="CI445" s="240">
        <f t="shared" ca="1" si="936"/>
        <v>2.7369274336527403E-4</v>
      </c>
      <c r="CJ445" s="240">
        <f t="shared" ca="1" si="937"/>
        <v>2.8377873864967711E-4</v>
      </c>
      <c r="CK445" s="240">
        <f t="shared" ca="1" si="938"/>
        <v>-5.4123748612539284E-4</v>
      </c>
      <c r="CL445" s="240">
        <f t="shared" ca="1" si="939"/>
        <v>2.2649643096515947E-4</v>
      </c>
      <c r="CM445" s="240">
        <f t="shared" ca="1" si="940"/>
        <v>3.2769812920597596E-4</v>
      </c>
      <c r="CN445" s="240">
        <f t="shared" ca="1" si="941"/>
        <v>-5.3544808850851573E-4</v>
      </c>
      <c r="CO445" s="240">
        <f t="shared" ca="1" si="942"/>
        <v>1.7711883411929317E-4</v>
      </c>
      <c r="CP445" s="240">
        <f t="shared" ca="1" si="943"/>
        <v>3.6846160764000157E-4</v>
      </c>
      <c r="CQ445" s="240">
        <f t="shared" ca="1" si="944"/>
        <v>-5.2450203309360201E-4</v>
      </c>
      <c r="CR445" s="240">
        <f t="shared" ca="1" si="945"/>
        <v>1.2603548607785433E-4</v>
      </c>
      <c r="CS445" s="240">
        <f t="shared" ca="1" si="946"/>
        <v>4.0567659937085026E-4</v>
      </c>
      <c r="CT445" s="240">
        <f t="shared" ca="1" si="947"/>
        <v>-5.0850473637801944E-4</v>
      </c>
      <c r="CU445" s="240">
        <f t="shared" ca="1" si="948"/>
        <v>7.3738347407480609E-5</v>
      </c>
      <c r="CV445" s="240">
        <f t="shared" ca="1" si="949"/>
        <v>4.3898470368436995E-4</v>
      </c>
      <c r="CW445" s="240">
        <f t="shared" ca="1" si="950"/>
        <v>-4.8761026107415809E-4</v>
      </c>
      <c r="CX445" s="240">
        <f t="shared" ca="1" si="951"/>
        <v>2.0731068142091794E-5</v>
      </c>
      <c r="CY445" s="240">
        <f t="shared" ca="1" si="952"/>
        <v>4.680651453279595E-4</v>
      </c>
      <c r="CZ445" s="240">
        <f t="shared" ca="1" si="953"/>
        <v>-4.6201983240126411E-4</v>
      </c>
      <c r="DA445" s="240">
        <f t="shared" ca="1" si="954"/>
        <v>-3.2475862642259996E-5</v>
      </c>
      <c r="DB445" s="240">
        <f t="shared" ca="1" si="955"/>
        <v>4.9263786375159844E-4</v>
      </c>
      <c r="DC445" s="240">
        <f t="shared" ca="1" si="956"/>
        <v>-4.31979900176614E-4</v>
      </c>
      <c r="DD445" s="240">
        <f t="shared" ca="1" si="957"/>
        <v>-8.5370033116254426E-5</v>
      </c>
      <c r="DE445" s="240">
        <f t="shared" ca="1" si="958"/>
        <v>5.1246621024406667E-4</v>
      </c>
      <c r="DF445" s="240">
        <f t="shared" ca="1" si="959"/>
        <v>-3.9777976536902864E-4</v>
      </c>
      <c r="DG445" s="240">
        <f t="shared" ca="1" si="960"/>
        <v>-1.3744204350333206E-4</v>
      </c>
      <c r="DH445" s="240">
        <f t="shared" ca="1" si="961"/>
        <v>5.2735922698935757E-4</v>
      </c>
      <c r="DI445" s="240">
        <f t="shared" ca="1" si="962"/>
        <v>-3.5974879397240037E-4</v>
      </c>
      <c r="DJ445" s="240">
        <f t="shared" ca="1" si="963"/>
        <v>-1.8819041187800888E-4</v>
      </c>
      <c r="DK445" s="240">
        <f t="shared" ca="1" si="964"/>
        <v>5.3717348609486255E-4</v>
      </c>
      <c r="DL445" s="240">
        <f t="shared" ca="1" si="965"/>
        <v>-3.1825324503112273E-4</v>
      </c>
      <c r="DM445" s="240">
        <f t="shared" ca="1" si="966"/>
        <v>-2.3712640371094281E-4</v>
      </c>
      <c r="DN445" s="240">
        <f t="shared" ca="1" si="967"/>
        <v>5.4181447088037587E-4</v>
      </c>
      <c r="DO445" s="240">
        <f t="shared" ca="1" si="968"/>
        <v>-2.7369274336527452E-4</v>
      </c>
      <c r="DP445" s="240">
        <f t="shared" ca="1" si="969"/>
        <v>-2.8377873864967668E-4</v>
      </c>
      <c r="DQ445" s="240">
        <f t="shared" ca="1" si="970"/>
        <v>5.4123748612539295E-4</v>
      </c>
      <c r="DR445" s="240">
        <f t="shared" ca="1" si="971"/>
        <v>-2.264964309651599E-4</v>
      </c>
      <c r="DS445" s="240">
        <f t="shared" ca="1" si="972"/>
        <v>-3.2769812920597553E-4</v>
      </c>
      <c r="DT445" s="240">
        <f t="shared" ca="1" si="973"/>
        <v>5.3544808850851584E-4</v>
      </c>
      <c r="DU445" s="240">
        <f t="shared" ca="1" si="974"/>
        <v>-1.7711883411929366E-4</v>
      </c>
      <c r="DV445" s="240">
        <f t="shared" ca="1" si="975"/>
        <v>-3.6846160764000119E-4</v>
      </c>
      <c r="DW445" s="240">
        <f t="shared" ca="1" si="976"/>
        <v>5.2450203309360201E-4</v>
      </c>
      <c r="DX445" s="240">
        <f t="shared" ca="1" si="977"/>
        <v>-1.2603548607785484E-4</v>
      </c>
      <c r="DY445" s="240">
        <f t="shared" ca="1" si="978"/>
        <v>-4.0567659937084982E-4</v>
      </c>
      <c r="DZ445" s="240">
        <f t="shared" ca="1" si="979"/>
        <v>5.0850473637801966E-4</v>
      </c>
      <c r="EA445" s="240">
        <f t="shared" ca="1" si="980"/>
        <v>-7.3738347407465864E-5</v>
      </c>
      <c r="EB445" s="240">
        <f t="shared" ca="1" si="981"/>
        <v>-4.3898470368436057E-4</v>
      </c>
      <c r="EC445" s="240">
        <f t="shared" ca="1" si="982"/>
        <v>4.8761026107415836E-4</v>
      </c>
      <c r="ED445" s="240">
        <f t="shared" ca="1" si="983"/>
        <v>-2.0731068142092326E-5</v>
      </c>
      <c r="EE445" s="240">
        <f t="shared" ca="1" si="984"/>
        <v>-4.6806514532795929E-4</v>
      </c>
      <c r="EF445" s="240">
        <f t="shared" ca="1" si="985"/>
        <v>4.6201983240125625E-4</v>
      </c>
      <c r="EG445" s="240">
        <f t="shared" ca="1" si="986"/>
        <v>3.2475862642244085E-5</v>
      </c>
      <c r="EH445" s="240">
        <f t="shared" ca="1" si="987"/>
        <v>-4.9263786375159822E-4</v>
      </c>
      <c r="EI445" s="240">
        <f t="shared" ca="1" si="988"/>
        <v>4.3197990017661427E-4</v>
      </c>
      <c r="EJ445" s="240">
        <f t="shared" ca="1" si="989"/>
        <v>8.5370033116253898E-5</v>
      </c>
      <c r="EK445" s="240">
        <f t="shared" ca="1" si="990"/>
        <v>-5.1246621024407155E-4</v>
      </c>
      <c r="EL445" s="240">
        <f t="shared" ca="1" si="991"/>
        <v>3.9777976536903943E-4</v>
      </c>
      <c r="EM445" s="240">
        <f t="shared" ca="1" si="992"/>
        <v>1.3744204350331661E-4</v>
      </c>
      <c r="EN445" s="240">
        <f t="shared" ca="1" si="993"/>
        <v>-5.2735922698935746E-4</v>
      </c>
      <c r="EO445" s="240">
        <f t="shared" ca="1" si="994"/>
        <v>3.597487939724008E-4</v>
      </c>
      <c r="EP445" s="240">
        <f t="shared" ca="1" si="995"/>
        <v>1.8819041187800837E-4</v>
      </c>
      <c r="EQ445" s="240">
        <f t="shared" ca="1" si="996"/>
        <v>-5.3717348609486461E-4</v>
      </c>
      <c r="ER445" s="240">
        <f t="shared" ca="1" si="997"/>
        <v>3.1825324503113563E-4</v>
      </c>
      <c r="ES445" s="240">
        <f t="shared" ca="1" si="998"/>
        <v>2.3712640371094233E-4</v>
      </c>
      <c r="ET445" s="240">
        <f t="shared" ca="1" si="999"/>
        <v>-5.4181447088037587E-4</v>
      </c>
      <c r="EU445" s="240">
        <f t="shared" ca="1" si="1000"/>
        <v>2.7369274336527496E-4</v>
      </c>
      <c r="EV445" s="240">
        <f t="shared" ca="1" si="1001"/>
        <v>2.8377873864968942E-4</v>
      </c>
      <c r="EW445" s="240">
        <f t="shared" ca="1" si="1002"/>
        <v>-5.4123748612539392E-4</v>
      </c>
      <c r="EX445" s="240">
        <f t="shared" ca="1" si="1003"/>
        <v>2.2649643096516042E-4</v>
      </c>
      <c r="EY445" s="240">
        <f t="shared" ca="1" si="1004"/>
        <v>3.2769812920597515E-4</v>
      </c>
      <c r="EZ445" s="240">
        <f t="shared" ca="1" si="1005"/>
        <v>-5.3544808850851595E-4</v>
      </c>
      <c r="FA445" s="240">
        <f t="shared" ca="1" si="1006"/>
        <v>1.771188341192796E-4</v>
      </c>
      <c r="FB445" s="240">
        <f t="shared" ca="1" si="1007"/>
        <v>3.6846160764001214E-4</v>
      </c>
      <c r="FC445" s="240">
        <f t="shared" ca="1" si="1008"/>
        <v>-5.2450203309360613E-4</v>
      </c>
      <c r="FD445" s="240">
        <f t="shared" ca="1" si="1009"/>
        <v>1.2603548607785536E-4</v>
      </c>
      <c r="FE445" s="240">
        <f t="shared" ca="1" si="1010"/>
        <v>4.056765993708495E-4</v>
      </c>
      <c r="FF445" s="240">
        <f t="shared" ca="1" si="1011"/>
        <v>-5.0850473637801988E-4</v>
      </c>
      <c r="FG445" s="240">
        <f t="shared" ca="1" si="1012"/>
        <v>7.3738347407466379E-5</v>
      </c>
      <c r="FH445" s="240">
        <f t="shared" ca="1" si="1013"/>
        <v>4.3898470368436025E-4</v>
      </c>
      <c r="FI445" s="240">
        <f t="shared" ca="1" si="1014"/>
        <v>-4.8761026107415858E-4</v>
      </c>
      <c r="FJ445" s="240">
        <f t="shared" ca="1" si="1015"/>
        <v>2.0731068142092858E-5</v>
      </c>
      <c r="FK445" s="240">
        <f t="shared" ca="1" si="1016"/>
        <v>4.6806514532795902E-4</v>
      </c>
      <c r="FL445" s="240">
        <f t="shared" ca="1" si="1017"/>
        <v>-4.6201983240125657E-4</v>
      </c>
      <c r="FM445" s="240">
        <f t="shared" ca="1" si="1018"/>
        <v>-3.2475862642243557E-5</v>
      </c>
      <c r="FN445" s="240">
        <f t="shared" ca="1" si="1019"/>
        <v>4.92637863751598E-4</v>
      </c>
      <c r="FO445" s="240">
        <f t="shared" ca="1" si="1020"/>
        <v>-4.3197990017661465E-4</v>
      </c>
      <c r="FP445" s="240">
        <f t="shared" ca="1" si="1021"/>
        <v>-8.5370033116253369E-5</v>
      </c>
      <c r="FQ445" s="240">
        <f t="shared" ca="1" si="1022"/>
        <v>5.1246621024407133E-4</v>
      </c>
      <c r="FR445" s="240">
        <f t="shared" ca="1" si="1023"/>
        <v>-3.9777976536903981E-4</v>
      </c>
      <c r="FS445" s="240">
        <f t="shared" ca="1" si="1024"/>
        <v>-1.3744204350331609E-4</v>
      </c>
      <c r="FT445" s="240">
        <f t="shared" ca="1" si="1025"/>
        <v>5.2735922698935725E-4</v>
      </c>
      <c r="FU445" s="240">
        <f t="shared" ca="1" si="1026"/>
        <v>-3.5974879397240124E-4</v>
      </c>
      <c r="FV445" s="240">
        <f t="shared" ca="1" si="1027"/>
        <v>-1.8819041187800788E-4</v>
      </c>
      <c r="FW445" s="240">
        <f t="shared" ca="1" si="1028"/>
        <v>5.371734860948645E-4</v>
      </c>
      <c r="FX445" s="240">
        <f t="shared" ca="1" si="1029"/>
        <v>-3.1825324503113606E-4</v>
      </c>
      <c r="FY445" s="240">
        <f t="shared" ca="1" si="1030"/>
        <v>-2.3712640371094187E-4</v>
      </c>
      <c r="FZ445" s="240">
        <f t="shared" ca="1" si="1031"/>
        <v>5.4181447088037587E-4</v>
      </c>
      <c r="GA445" s="240">
        <f t="shared" ca="1" si="1032"/>
        <v>-2.7369274336527544E-4</v>
      </c>
      <c r="GB445" s="240">
        <f t="shared" ca="1" si="1033"/>
        <v>-2.8377873864968893E-4</v>
      </c>
      <c r="GC445" s="240">
        <f t="shared" ca="1" si="1034"/>
        <v>5.4123748612539381E-4</v>
      </c>
      <c r="GD445" s="240">
        <f t="shared" ca="1" si="1035"/>
        <v>-2.264964309651609E-4</v>
      </c>
      <c r="GE445" s="240">
        <f t="shared" ca="1" si="1036"/>
        <v>-3.2769812920597477E-4</v>
      </c>
      <c r="GF445" s="240">
        <f t="shared" ca="1" si="1037"/>
        <v>5.3544808850851605E-4</v>
      </c>
      <c r="GG445" s="240">
        <f t="shared" ca="1" si="1038"/>
        <v>-1.7711883411928011E-4</v>
      </c>
      <c r="GH445" s="240">
        <f t="shared" ca="1" si="1039"/>
        <v>-3.6846160764001171E-4</v>
      </c>
      <c r="GI445" s="240">
        <f t="shared" ca="1" si="1040"/>
        <v>5.2450203309360624E-4</v>
      </c>
      <c r="GJ445" s="240">
        <f t="shared" ca="1" si="1041"/>
        <v>-1.2603548607785587E-4</v>
      </c>
      <c r="GK445" s="240">
        <f t="shared" ca="1" si="1042"/>
        <v>-4.0567659937084917E-4</v>
      </c>
      <c r="GL445" s="240">
        <f t="shared" ca="1" si="1043"/>
        <v>5.0850473637802009E-4</v>
      </c>
      <c r="GM445" s="240">
        <f t="shared" ca="1" si="1044"/>
        <v>-7.3738347407466921E-5</v>
      </c>
      <c r="GN445" s="240">
        <f t="shared" ca="1" si="1045"/>
        <v>-4.3898470368435998E-4</v>
      </c>
      <c r="GO445" s="240">
        <f t="shared" ca="1" si="1046"/>
        <v>4.8761026107415879E-4</v>
      </c>
      <c r="GP445" s="240">
        <f t="shared" ca="1" si="1047"/>
        <v>-2.0731068142093387E-5</v>
      </c>
      <c r="GQ445" s="240">
        <f t="shared" ca="1" si="1048"/>
        <v>-4.6806514532795874E-4</v>
      </c>
      <c r="GR445" s="240">
        <f t="shared" ca="1" si="1049"/>
        <v>4.6201983240125685E-4</v>
      </c>
      <c r="GS445" s="240">
        <f t="shared" ca="1" si="1050"/>
        <v>3.2475862642243021E-5</v>
      </c>
      <c r="GT445" s="240">
        <f t="shared" ca="1" si="1051"/>
        <v>-4.9263786375159768E-4</v>
      </c>
      <c r="GU445" s="240">
        <f t="shared" ca="1" si="1052"/>
        <v>4.3197990017661492E-4</v>
      </c>
      <c r="GV445" s="240">
        <f t="shared" ca="1" si="1053"/>
        <v>8.5370033116252854E-5</v>
      </c>
      <c r="GW445" s="240">
        <f t="shared" ca="1" si="1054"/>
        <v>-5.1246621024407123E-4</v>
      </c>
      <c r="GX445" s="240">
        <f t="shared" ca="1" si="1055"/>
        <v>3.9777976536904013E-4</v>
      </c>
      <c r="GY445" s="240">
        <f t="shared" ca="1" si="1056"/>
        <v>1.3744204350331558E-4</v>
      </c>
      <c r="GZ445" s="240">
        <f t="shared" ca="1" si="1057"/>
        <v>-5.2735922698935714E-4</v>
      </c>
      <c r="HA445" s="240">
        <f t="shared" ca="1" si="1058"/>
        <v>3.5974879397240162E-4</v>
      </c>
      <c r="HB445" s="240">
        <f t="shared" ca="1" si="1059"/>
        <v>1.8819041187800739E-4</v>
      </c>
      <c r="HC445" s="240">
        <f t="shared" ca="1" si="1060"/>
        <v>-5.3717348609486429E-4</v>
      </c>
      <c r="HD445" s="240">
        <f t="shared" ca="1" si="1061"/>
        <v>3.1825324503113644E-4</v>
      </c>
      <c r="HE445" s="240">
        <f t="shared" ca="1" si="1062"/>
        <v>2.3712640371094138E-4</v>
      </c>
      <c r="HF445" s="240">
        <f t="shared" ca="1" si="1063"/>
        <v>-5.4181447088037587E-4</v>
      </c>
      <c r="HG445" s="240">
        <f t="shared" ca="1" si="1064"/>
        <v>2.7369274336527582E-4</v>
      </c>
      <c r="HH445" s="240">
        <f t="shared" ca="1" si="1065"/>
        <v>2.8377873864968844E-4</v>
      </c>
      <c r="HI445" s="240">
        <f t="shared" ca="1" si="1066"/>
        <v>-5.4123748612539392E-4</v>
      </c>
      <c r="HJ445" s="240">
        <f t="shared" ca="1" si="1067"/>
        <v>2.2649643096516137E-4</v>
      </c>
      <c r="HK445" s="240">
        <f t="shared" ca="1" si="1068"/>
        <v>3.2769812920597428E-4</v>
      </c>
      <c r="HL445" s="240">
        <f t="shared" ca="1" si="1069"/>
        <v>-5.3544808850851605E-4</v>
      </c>
      <c r="HM445" s="240">
        <f t="shared" ca="1" si="1070"/>
        <v>1.771188341192806E-4</v>
      </c>
      <c r="HN445" s="240">
        <f t="shared" ca="1" si="1071"/>
        <v>3.6846160764001127E-4</v>
      </c>
      <c r="HO445" s="240">
        <f t="shared" ca="1" si="1072"/>
        <v>-5.2450203309360635E-4</v>
      </c>
      <c r="HP445" s="240">
        <f t="shared" ca="1" si="1073"/>
        <v>1.2603548607785639E-4</v>
      </c>
      <c r="HQ445" s="240">
        <f t="shared" ca="1" si="1074"/>
        <v>4.0567659937084879E-4</v>
      </c>
      <c r="HR445" s="240">
        <f t="shared" ca="1" si="1075"/>
        <v>-5.0850473637802009E-4</v>
      </c>
      <c r="HS445" s="240">
        <f t="shared" ca="1" si="1076"/>
        <v>7.3738347407467449E-5</v>
      </c>
      <c r="HT445" s="240">
        <f t="shared" ca="1" si="1077"/>
        <v>4.389847036843596E-4</v>
      </c>
      <c r="HU445" s="240">
        <f t="shared" ca="1" si="1078"/>
        <v>-4.8761026107415901E-4</v>
      </c>
      <c r="HV445" s="240">
        <f t="shared" ca="1" si="1079"/>
        <v>2.0731068142093918E-5</v>
      </c>
      <c r="HW445" s="240">
        <f t="shared" ca="1" si="1080"/>
        <v>4.6806514532795853E-4</v>
      </c>
      <c r="HX445" s="240">
        <f t="shared" ca="1" si="1081"/>
        <v>-4.6201983240125712E-4</v>
      </c>
      <c r="HY445" s="240">
        <f t="shared" ca="1" si="1082"/>
        <v>-3.2475862642242486E-5</v>
      </c>
      <c r="HZ445" s="240">
        <f t="shared" ca="1" si="1083"/>
        <v>4.9263786375159746E-4</v>
      </c>
      <c r="IA445" s="240">
        <f t="shared" ca="1" si="1084"/>
        <v>-4.319799001766153E-4</v>
      </c>
      <c r="IB445" s="240">
        <f t="shared" ca="1" si="1085"/>
        <v>-8.5370033116252312E-5</v>
      </c>
      <c r="IC445" s="240">
        <f t="shared" ca="1" si="1086"/>
        <v>5.1246621024407101E-4</v>
      </c>
      <c r="ID445" s="240">
        <f t="shared" ca="1" si="1087"/>
        <v>-3.9777976536904051E-4</v>
      </c>
      <c r="IE445" s="240">
        <f t="shared" ca="1" si="1088"/>
        <v>-4.5799930789308142E-4</v>
      </c>
      <c r="IF445" s="240">
        <f t="shared" ca="1" si="1089"/>
        <v>5.2735922698935703E-4</v>
      </c>
      <c r="IG445" s="240">
        <f t="shared" ca="1" si="1090"/>
        <v>-3.5974879397240194E-4</v>
      </c>
      <c r="IH445" s="240">
        <f t="shared" ca="1" si="1091"/>
        <v>-1.8819041187800688E-4</v>
      </c>
      <c r="II445" s="240">
        <f t="shared" ca="1" si="1092"/>
        <v>5.3717348609486429E-4</v>
      </c>
      <c r="IJ445" s="240">
        <f t="shared" ca="1" si="1093"/>
        <v>-3.1825324503113693E-4</v>
      </c>
      <c r="IK445" s="240">
        <f t="shared" ca="1" si="1094"/>
        <v>-2.3712640371094092E-4</v>
      </c>
      <c r="IL445" s="240">
        <f t="shared" ca="1" si="1095"/>
        <v>5.4181447088037587E-4</v>
      </c>
      <c r="IM445" s="240">
        <f t="shared" ca="1" si="1096"/>
        <v>-2.7369274336527631E-4</v>
      </c>
      <c r="IN445" s="240">
        <f t="shared" ca="1" si="1097"/>
        <v>-2.8377873864968801E-4</v>
      </c>
      <c r="IO445" s="240">
        <f t="shared" ca="1" si="1098"/>
        <v>5.4123748612539392E-4</v>
      </c>
      <c r="IP445" s="240">
        <f t="shared" ca="1" si="1099"/>
        <v>-2.2649643096516188E-4</v>
      </c>
      <c r="IQ445" s="240">
        <f t="shared" ca="1" si="1100"/>
        <v>-3.2769812920597385E-4</v>
      </c>
      <c r="IR445" s="240">
        <f t="shared" ca="1" si="1101"/>
        <v>5.3544808850851616E-4</v>
      </c>
      <c r="IS445" s="240">
        <f t="shared" ca="1" si="1102"/>
        <v>-1.7711883411928111E-4</v>
      </c>
      <c r="IT445" s="240">
        <f t="shared" ca="1" si="1103"/>
        <v>-3.6846160764001095E-4</v>
      </c>
      <c r="IU445" s="240">
        <f t="shared" ca="1" si="1104"/>
        <v>5.2450203309360646E-4</v>
      </c>
      <c r="IV445" s="240">
        <f t="shared" ca="1" si="1105"/>
        <v>-1.2603548607782692E-4</v>
      </c>
      <c r="IW445" s="240">
        <f t="shared" ca="1" si="1106"/>
        <v>-4.0567659937084847E-4</v>
      </c>
      <c r="IX445" s="240">
        <f t="shared" ca="1" si="1107"/>
        <v>5.0850473637803104E-4</v>
      </c>
      <c r="IY445" s="240">
        <f t="shared" ca="1" si="1108"/>
        <v>-7.3738347407467964E-5</v>
      </c>
      <c r="IZ445" s="240">
        <f t="shared" ca="1" si="1109"/>
        <v>-4.3898470368435933E-4</v>
      </c>
      <c r="JA445" s="240">
        <f t="shared" ca="1" si="1110"/>
        <v>4.8761026107414578E-4</v>
      </c>
      <c r="JB445" s="240">
        <f t="shared" ca="1" si="1111"/>
        <v>-2.073106814209445E-5</v>
      </c>
    </row>
    <row r="446" spans="2:262">
      <c r="B446" s="248">
        <v>85</v>
      </c>
      <c r="C446" s="247">
        <f t="shared" si="1112"/>
        <v>1.660156250000001E-3</v>
      </c>
      <c r="D446" s="244">
        <f t="shared" ca="1" si="855"/>
        <v>79.423653424576685</v>
      </c>
      <c r="E446" s="243">
        <f ca="1">CM361</f>
        <v>-0.5763465754233198</v>
      </c>
      <c r="F446" s="242">
        <v>85</v>
      </c>
      <c r="G446" s="240">
        <f t="shared" ca="1" si="856"/>
        <v>-2.0016668877022559E-5</v>
      </c>
      <c r="H446" s="240">
        <f t="shared" ca="1" si="857"/>
        <v>9.8366502672178784E-6</v>
      </c>
      <c r="I446" s="240">
        <f t="shared" ca="1" si="858"/>
        <v>1.0319734608405929E-5</v>
      </c>
      <c r="J446" s="240">
        <f t="shared" ca="1" si="859"/>
        <v>-2.0009807332766721E-5</v>
      </c>
      <c r="K446" s="240">
        <f t="shared" ca="1" si="860"/>
        <v>9.4058611139680383E-6</v>
      </c>
      <c r="L446" s="240">
        <f t="shared" ca="1" si="861"/>
        <v>1.0737543453888169E-5</v>
      </c>
      <c r="M446" s="240">
        <f t="shared" ca="1" si="862"/>
        <v>-1.9990892628788512E-5</v>
      </c>
      <c r="N446" s="240">
        <f t="shared" ca="1" si="863"/>
        <v>8.9694062216909761E-6</v>
      </c>
      <c r="O446" s="240">
        <f t="shared" ca="1" si="864"/>
        <v>1.1148884404696408E-5</v>
      </c>
      <c r="P446" s="240">
        <f t="shared" ca="1" si="865"/>
        <v>-1.9959936158598341E-5</v>
      </c>
      <c r="Q446" s="240">
        <f t="shared" ca="1" si="866"/>
        <v>8.5275484944936678E-6</v>
      </c>
      <c r="R446" s="240">
        <f t="shared" ca="1" si="867"/>
        <v>1.1553509684422871E-5</v>
      </c>
      <c r="S446" s="240">
        <f t="shared" ca="1" si="868"/>
        <v>-1.9916956569216321E-5</v>
      </c>
      <c r="T446" s="240">
        <f t="shared" ca="1" si="869"/>
        <v>8.0805540909488542E-6</v>
      </c>
      <c r="U446" s="241">
        <f t="shared" ca="1" si="870"/>
        <v>1.1951175561928989E-5</v>
      </c>
      <c r="V446" s="240">
        <f t="shared" ca="1" si="871"/>
        <v>-1.9861979749939976E-5</v>
      </c>
      <c r="W446" s="240">
        <f t="shared" ca="1" si="872"/>
        <v>7.6286922637709642E-6</v>
      </c>
      <c r="X446" s="240">
        <f t="shared" ca="1" si="873"/>
        <v>1.2341642498159896E-5</v>
      </c>
      <c r="Y446" s="240">
        <f t="shared" ca="1" si="874"/>
        <v>-1.979503881674952E-5</v>
      </c>
      <c r="Z446" s="240">
        <f t="shared" ca="1" si="875"/>
        <v>7.1722351976285563E-6</v>
      </c>
      <c r="AA446" s="240">
        <f t="shared" ca="1" si="876"/>
        <v>1.2724675290433537E-5</v>
      </c>
      <c r="AB446" s="240">
        <f t="shared" ca="1" si="877"/>
        <v>-1.9716174092360054E-5</v>
      </c>
      <c r="AC446" s="240">
        <f t="shared" ca="1" si="878"/>
        <v>6.7114578451903786E-6</v>
      </c>
      <c r="AD446" s="240">
        <f t="shared" ca="1" si="879"/>
        <v>1.3100043214118587E-5</v>
      </c>
      <c r="AE446" s="240">
        <f t="shared" ca="1" si="880"/>
        <v>-1.9625433081932556E-5</v>
      </c>
      <c r="AF446" s="240">
        <f t="shared" ca="1" si="881"/>
        <v>6.2466377615036946E-6</v>
      </c>
      <c r="AG446" s="240">
        <f t="shared" ca="1" si="882"/>
        <v>1.3467520161613616E-5</v>
      </c>
      <c r="AH446" s="240">
        <f t="shared" ca="1" si="883"/>
        <v>-1.9522870444458744E-5</v>
      </c>
      <c r="AI446" s="240">
        <f t="shared" ca="1" si="884"/>
        <v>5.778054936806448E-6</v>
      </c>
      <c r="AJ446" s="240">
        <f t="shared" ca="1" si="885"/>
        <v>1.3826884778546199E-5</v>
      </c>
      <c r="AK446" s="240">
        <f t="shared" ca="1" si="886"/>
        <v>-1.9408547959836269E-5</v>
      </c>
      <c r="AL446" s="240">
        <f t="shared" ca="1" si="887"/>
        <v>5.3059916278705262E-6</v>
      </c>
      <c r="AM446" s="240">
        <f t="shared" ca="1" si="888"/>
        <v>1.417792059710871E-5</v>
      </c>
      <c r="AN446" s="240">
        <f t="shared" ca="1" si="889"/>
        <v>-1.9282534491655209E-5</v>
      </c>
      <c r="AO446" s="240">
        <f t="shared" ca="1" si="890"/>
        <v>4.8307321879819155E-6</v>
      </c>
      <c r="AP446" s="240">
        <f t="shared" ca="1" si="891"/>
        <v>1.4520416166450322E-5</v>
      </c>
      <c r="AQ446" s="240">
        <f t="shared" ca="1" si="892"/>
        <v>-1.9144905945716786E-5</v>
      </c>
      <c r="AR446" s="240">
        <f t="shared" ca="1" si="893"/>
        <v>4.3525628956556978E-6</v>
      </c>
      <c r="AS446" s="240">
        <f t="shared" ca="1" si="894"/>
        <v>1.4854165180046399E-5</v>
      </c>
      <c r="AT446" s="240">
        <f t="shared" ca="1" si="895"/>
        <v>-1.8995745224310718E-5</v>
      </c>
      <c r="AU446" s="240">
        <f t="shared" ca="1" si="896"/>
        <v>3.8717717821942258E-6</v>
      </c>
      <c r="AV446" s="240">
        <f t="shared" ca="1" si="897"/>
        <v>1.5178966599971028E-5</v>
      </c>
      <c r="AW446" s="240">
        <f t="shared" ca="1" si="898"/>
        <v>-1.8835142176278273E-5</v>
      </c>
      <c r="AX446" s="240">
        <f t="shared" ca="1" si="899"/>
        <v>3.3886484581860316E-6</v>
      </c>
      <c r="AY446" s="240">
        <f t="shared" ca="1" si="900"/>
        <v>1.5494624777994139E-5</v>
      </c>
      <c r="AZ446" s="240">
        <f t="shared" ca="1" si="901"/>
        <v>-1.8663193542890177E-5</v>
      </c>
      <c r="BA446" s="240">
        <f t="shared" ca="1" si="902"/>
        <v>2.9034839390560741E-6</v>
      </c>
      <c r="BB446" s="240">
        <f t="shared" ca="1" si="903"/>
        <v>1.5800949573432141E-5</v>
      </c>
      <c r="BC446" s="240">
        <f t="shared" ca="1" si="904"/>
        <v>-1.8480002899573603E-5</v>
      </c>
      <c r="BD446" s="240">
        <f t="shared" ca="1" si="905"/>
        <v>2.4165704697697677E-6</v>
      </c>
      <c r="BE446" s="240">
        <f t="shared" ca="1" si="906"/>
        <v>1.6097756467682669E-5</v>
      </c>
      <c r="BF446" s="240">
        <f t="shared" ca="1" si="907"/>
        <v>-1.8285680593522029E-5</v>
      </c>
      <c r="BG446" s="240">
        <f t="shared" ca="1" si="908"/>
        <v>1.9282013487938603E-6</v>
      </c>
      <c r="BH446" s="240">
        <f t="shared" ca="1" si="909"/>
        <v>1.6384866675371122E-5</v>
      </c>
      <c r="BI446" s="240">
        <f t="shared" ca="1" si="910"/>
        <v>-1.8080343677226665E-5</v>
      </c>
      <c r="BJ446" s="240">
        <f t="shared" ca="1" si="911"/>
        <v>1.438670751425533E-6</v>
      </c>
      <c r="BK446" s="240">
        <f t="shared" ca="1" si="912"/>
        <v>1.6662107252043791E-5</v>
      </c>
      <c r="BL446" s="240">
        <f t="shared" ca="1" si="913"/>
        <v>-1.7864115837967745E-5</v>
      </c>
      <c r="BM446" s="240">
        <f t="shared" ca="1" si="914"/>
        <v>9.4827355259162845E-7</v>
      </c>
      <c r="BN446" s="240">
        <f t="shared" ca="1" si="915"/>
        <v>1.692931119834415E-5</v>
      </c>
      <c r="BO446" s="240">
        <f t="shared" ca="1" si="916"/>
        <v>-1.7637127323310214E-5</v>
      </c>
      <c r="BP446" s="240">
        <f t="shared" ca="1" si="917"/>
        <v>4.5730514922787451E-7</v>
      </c>
      <c r="BQ446" s="240">
        <f t="shared" ca="1" si="918"/>
        <v>1.7186317560606494E-5</v>
      </c>
      <c r="BR446" s="240">
        <f t="shared" ca="1" si="919"/>
        <v>-1.7399514862647925E-5</v>
      </c>
      <c r="BS446" s="240">
        <f t="shared" ca="1" si="920"/>
        <v>-3.3938717657463959E-8</v>
      </c>
      <c r="BT446" s="240">
        <f t="shared" ca="1" si="921"/>
        <v>1.743297152780785E-5</v>
      </c>
      <c r="BU446" s="240">
        <f t="shared" ca="1" si="922"/>
        <v>-1.7151421584842E-5</v>
      </c>
      <c r="BV446" s="240">
        <f t="shared" ca="1" si="923"/>
        <v>-5.2516214112890683E-7</v>
      </c>
      <c r="BW446" s="240">
        <f t="shared" ca="1" si="924"/>
        <v>1.7669124524821928E-5</v>
      </c>
      <c r="BX446" s="240">
        <f t="shared" ca="1" si="925"/>
        <v>-1.689299693200662E-5</v>
      </c>
      <c r="BY446" s="240">
        <f t="shared" ca="1" si="926"/>
        <v>-1.0160692265636109E-6</v>
      </c>
      <c r="BZ446" s="240">
        <f t="shared" ca="1" si="927"/>
        <v>1.7894634301913364E-5</v>
      </c>
      <c r="CA446" s="240">
        <f t="shared" ca="1" si="928"/>
        <v>-1.6624396569488943E-5</v>
      </c>
      <c r="CB446" s="240">
        <f t="shared" ca="1" si="929"/>
        <v>-1.5063642698889395E-6</v>
      </c>
      <c r="CC446" s="240">
        <f t="shared" ca="1" si="930"/>
        <v>1.810936502042455E-5</v>
      </c>
      <c r="CD446" s="240">
        <f t="shared" ca="1" si="931"/>
        <v>-1.6345782292104024E-5</v>
      </c>
      <c r="CE446" s="240">
        <f t="shared" ca="1" si="932"/>
        <v>-1.9957519357052433E-6</v>
      </c>
      <c r="CF446" s="240">
        <f t="shared" ca="1" si="933"/>
        <v>1.8313187334600454E-5</v>
      </c>
      <c r="CG446" s="240">
        <f t="shared" ca="1" si="934"/>
        <v>-1.6057321926674838E-5</v>
      </c>
      <c r="CH446" s="240">
        <f t="shared" ca="1" si="935"/>
        <v>-2.4839374351814484E-6</v>
      </c>
      <c r="CI446" s="240">
        <f t="shared" ca="1" si="936"/>
        <v>1.8505978469500166E-5</v>
      </c>
      <c r="CJ446" s="240">
        <f t="shared" ca="1" si="937"/>
        <v>-1.5759189230938627E-5</v>
      </c>
      <c r="CK446" s="240">
        <f t="shared" ca="1" si="938"/>
        <v>-2.9706267036265375E-6</v>
      </c>
      <c r="CL446" s="240">
        <f t="shared" ca="1" si="939"/>
        <v>1.8687622294952746E-5</v>
      </c>
      <c r="CM446" s="240">
        <f t="shared" ca="1" si="940"/>
        <v>-1.5451563788883734E-5</v>
      </c>
      <c r="CN446" s="240">
        <f t="shared" ca="1" si="941"/>
        <v>-3.4555265776248159E-6</v>
      </c>
      <c r="CO446" s="240">
        <f t="shared" ca="1" si="942"/>
        <v>1.885800939551026E-5</v>
      </c>
      <c r="CP446" s="240">
        <f t="shared" ca="1" si="943"/>
        <v>-1.5134630902573964E-5</v>
      </c>
      <c r="CQ446" s="240">
        <f t="shared" ca="1" si="944"/>
        <v>-3.9383449716226326E-6</v>
      </c>
      <c r="CR446" s="240">
        <f t="shared" ca="1" si="945"/>
        <v>1.9017037136354295E-5</v>
      </c>
      <c r="CS446" s="240">
        <f t="shared" ca="1" si="946"/>
        <v>-1.4808581480528415E-5</v>
      </c>
      <c r="CT446" s="240">
        <f t="shared" ca="1" si="947"/>
        <v>-4.4187910538743061E-6</v>
      </c>
      <c r="CU446" s="240">
        <f t="shared" ca="1" si="948"/>
        <v>1.9164609725120038E-5</v>
      </c>
      <c r="CV446" s="240">
        <f t="shared" ca="1" si="949"/>
        <v>-1.447361192272752E-5</v>
      </c>
      <c r="CW446" s="240">
        <f t="shared" ca="1" si="950"/>
        <v>-4.8965754216243636E-6</v>
      </c>
      <c r="CX446" s="240">
        <f t="shared" ca="1" si="951"/>
        <v>1.9300638269598454E-5</v>
      </c>
      <c r="CY446" s="240">
        <f t="shared" ca="1" si="952"/>
        <v>-1.4129924002307972E-5</v>
      </c>
      <c r="CZ446" s="240">
        <f t="shared" ca="1" si="953"/>
        <v>-5.3714102754346321E-6</v>
      </c>
      <c r="DA446" s="240">
        <f t="shared" ca="1" si="954"/>
        <v>1.9425040831280602E-5</v>
      </c>
      <c r="DB446" s="240">
        <f t="shared" ca="1" si="955"/>
        <v>-1.3777724744020928E-5</v>
      </c>
      <c r="DC446" s="240">
        <f t="shared" ca="1" si="956"/>
        <v>-5.8430095925454959E-6</v>
      </c>
      <c r="DD446" s="240">
        <f t="shared" ca="1" si="957"/>
        <v>1.9537742474714912E-5</v>
      </c>
      <c r="DE446" s="240">
        <f t="shared" ca="1" si="958"/>
        <v>-1.3417226299530388E-5</v>
      </c>
      <c r="DF446" s="240">
        <f t="shared" ca="1" si="959"/>
        <v>-6.3110892991620076E-6</v>
      </c>
      <c r="DG446" s="240">
        <f t="shared" ca="1" si="960"/>
        <v>1.9638675312645831E-5</v>
      </c>
      <c r="DH446" s="240">
        <f t="shared" ca="1" si="961"/>
        <v>-1.3048645819619843E-5</v>
      </c>
      <c r="DI446" s="240">
        <f t="shared" ca="1" si="962"/>
        <v>-6.7753674415709937E-6</v>
      </c>
      <c r="DJ446" s="240">
        <f t="shared" ca="1" si="963"/>
        <v>1.9727778546905773E-5</v>
      </c>
      <c r="DK446" s="240">
        <f t="shared" ca="1" si="964"/>
        <v>-1.2672205323387422E-5</v>
      </c>
      <c r="DL446" s="240">
        <f t="shared" ca="1" si="965"/>
        <v>-7.2355643559810228E-6</v>
      </c>
      <c r="DM446" s="240">
        <f t="shared" ca="1" si="966"/>
        <v>1.9804998505038115E-5</v>
      </c>
      <c r="DN446" s="240">
        <f t="shared" ca="1" si="967"/>
        <v>-1.2288131564512912E-5</v>
      </c>
      <c r="DO446" s="240">
        <f t="shared" ca="1" si="968"/>
        <v>-7.6914028369781827E-6</v>
      </c>
      <c r="DP446" s="240">
        <f t="shared" ca="1" si="969"/>
        <v>1.9870288672627704E-5</v>
      </c>
      <c r="DQ446" s="240">
        <f t="shared" ca="1" si="970"/>
        <v>-1.1896655894666331E-5</v>
      </c>
      <c r="DR446" s="240">
        <f t="shared" ca="1" si="971"/>
        <v>-8.1426083045058991E-6</v>
      </c>
      <c r="DS446" s="240">
        <f t="shared" ca="1" si="972"/>
        <v>1.9923609721318843E-5</v>
      </c>
      <c r="DT446" s="240">
        <f t="shared" ca="1" si="973"/>
        <v>-1.1498014124153413E-5</v>
      </c>
      <c r="DU446" s="240">
        <f t="shared" ca="1" si="974"/>
        <v>-8.5889089692632374E-6</v>
      </c>
      <c r="DV446" s="240">
        <f t="shared" ca="1" si="975"/>
        <v>1.996492953250556E-5</v>
      </c>
      <c r="DW446" s="240">
        <f t="shared" ca="1" si="976"/>
        <v>-1.1092446379871012E-5</v>
      </c>
      <c r="DX446" s="240">
        <f t="shared" ca="1" si="977"/>
        <v>-9.0300359964174793E-6</v>
      </c>
      <c r="DY446" s="240">
        <f t="shared" ca="1" si="978"/>
        <v>1.9994223216678714E-5</v>
      </c>
      <c r="DZ446" s="240">
        <f t="shared" ca="1" si="979"/>
        <v>-1.068019696066171E-5</v>
      </c>
      <c r="EA446" s="240">
        <f t="shared" ca="1" si="980"/>
        <v>-9.4657236675422708E-6</v>
      </c>
      <c r="EB446" s="240">
        <f t="shared" ca="1" si="981"/>
        <v>2.0011473128418342E-5</v>
      </c>
      <c r="EC446" s="240">
        <f t="shared" ca="1" si="982"/>
        <v>-1.0261514190162551E-5</v>
      </c>
      <c r="ED446" s="240">
        <f t="shared" ca="1" si="983"/>
        <v>-9.8957095406754387E-6</v>
      </c>
      <c r="EE446" s="240">
        <f t="shared" ca="1" si="984"/>
        <v>2.0016668877022559E-5</v>
      </c>
      <c r="EF446" s="240">
        <f t="shared" ca="1" si="985"/>
        <v>-9.8366502672179766E-6</v>
      </c>
      <c r="EG446" s="240">
        <f t="shared" ca="1" si="986"/>
        <v>-1.0319734608405728E-5</v>
      </c>
      <c r="EH446" s="240">
        <f t="shared" ca="1" si="987"/>
        <v>2.0009807332766731E-5</v>
      </c>
      <c r="EI446" s="240">
        <f t="shared" ca="1" si="988"/>
        <v>-9.4058611139674775E-6</v>
      </c>
      <c r="EJ446" s="240">
        <f t="shared" ca="1" si="989"/>
        <v>-1.0737543453888613E-5</v>
      </c>
      <c r="EK446" s="240">
        <f t="shared" ca="1" si="990"/>
        <v>1.9990892628788491E-5</v>
      </c>
      <c r="EL446" s="240">
        <f t="shared" ca="1" si="991"/>
        <v>-8.9694062216907271E-6</v>
      </c>
      <c r="EM446" s="240">
        <f t="shared" ca="1" si="992"/>
        <v>-1.1148884404696524E-5</v>
      </c>
      <c r="EN446" s="240">
        <f t="shared" ca="1" si="993"/>
        <v>1.9959936158598341E-5</v>
      </c>
      <c r="EO446" s="240">
        <f t="shared" ca="1" si="994"/>
        <v>-8.5275484944937355E-6</v>
      </c>
      <c r="EP446" s="240">
        <f t="shared" ca="1" si="995"/>
        <v>-1.1553509684422693E-5</v>
      </c>
      <c r="EQ446" s="240">
        <f t="shared" ca="1" si="996"/>
        <v>1.9916956569216358E-5</v>
      </c>
      <c r="ER446" s="240">
        <f t="shared" ca="1" si="997"/>
        <v>-8.0805540909482071E-6</v>
      </c>
      <c r="ES446" s="240">
        <f t="shared" ca="1" si="998"/>
        <v>-1.1951175561929441E-5</v>
      </c>
      <c r="ET446" s="240">
        <f t="shared" ca="1" si="999"/>
        <v>1.9861979749939929E-5</v>
      </c>
      <c r="EU446" s="240">
        <f t="shared" ca="1" si="1000"/>
        <v>-7.6286922637707059E-6</v>
      </c>
      <c r="EV446" s="240">
        <f t="shared" ca="1" si="1001"/>
        <v>-1.2341642498160004E-5</v>
      </c>
      <c r="EW446" s="240">
        <f t="shared" ca="1" si="1002"/>
        <v>1.979503881674952E-5</v>
      </c>
      <c r="EX446" s="240">
        <f t="shared" ca="1" si="1003"/>
        <v>-7.1722351976286935E-6</v>
      </c>
      <c r="EY446" s="240">
        <f t="shared" ca="1" si="1004"/>
        <v>-1.2724675290433424E-5</v>
      </c>
      <c r="EZ446" s="240">
        <f t="shared" ca="1" si="1005"/>
        <v>1.9716174092360101E-5</v>
      </c>
      <c r="FA446" s="240">
        <f t="shared" ca="1" si="1006"/>
        <v>-6.7114578451897111E-6</v>
      </c>
      <c r="FB446" s="240">
        <f t="shared" ca="1" si="1007"/>
        <v>-1.3100043214119013E-5</v>
      </c>
      <c r="FC446" s="240">
        <f t="shared" ca="1" si="1008"/>
        <v>1.9625433081932474E-5</v>
      </c>
      <c r="FD446" s="240">
        <f t="shared" ca="1" si="1009"/>
        <v>-6.2466377615034295E-6</v>
      </c>
      <c r="FE446" s="240">
        <f t="shared" ca="1" si="1010"/>
        <v>-1.3467520161613718E-5</v>
      </c>
      <c r="FF446" s="240">
        <f t="shared" ca="1" si="1011"/>
        <v>1.9522870444458713E-5</v>
      </c>
      <c r="FG446" s="240">
        <f t="shared" ca="1" si="1012"/>
        <v>-5.7780549368064531E-6</v>
      </c>
      <c r="FH446" s="240">
        <f t="shared" ca="1" si="1013"/>
        <v>-1.3826884778546092E-5</v>
      </c>
      <c r="FI446" s="240">
        <f t="shared" ca="1" si="1014"/>
        <v>1.9408547959836375E-5</v>
      </c>
      <c r="FJ446" s="240">
        <f t="shared" ca="1" si="1015"/>
        <v>-5.3059916278698435E-6</v>
      </c>
      <c r="FK446" s="240">
        <f t="shared" ca="1" si="1016"/>
        <v>-1.417792059710921E-5</v>
      </c>
      <c r="FL446" s="240">
        <f t="shared" ca="1" si="1017"/>
        <v>1.9282534491655094E-5</v>
      </c>
      <c r="FM446" s="240">
        <f t="shared" ca="1" si="1018"/>
        <v>-4.8307321879815055E-6</v>
      </c>
      <c r="FN446" s="240">
        <f t="shared" ca="1" si="1019"/>
        <v>-1.4520416166450417E-5</v>
      </c>
      <c r="FO446" s="240">
        <f t="shared" ca="1" si="1020"/>
        <v>1.9144905945716745E-5</v>
      </c>
      <c r="FP446" s="240">
        <f t="shared" ca="1" si="1021"/>
        <v>-4.3525628956558426E-6</v>
      </c>
      <c r="FQ446" s="240">
        <f t="shared" ca="1" si="1022"/>
        <v>-1.4854165180046297E-5</v>
      </c>
      <c r="FR446" s="240">
        <f t="shared" ca="1" si="1023"/>
        <v>1.8995745224310857E-5</v>
      </c>
      <c r="FS446" s="240">
        <f t="shared" ca="1" si="1024"/>
        <v>-3.8717717821946501E-6</v>
      </c>
      <c r="FT446" s="240">
        <f t="shared" ca="1" si="1025"/>
        <v>-1.5178966599971489E-5</v>
      </c>
      <c r="FU446" s="240">
        <f t="shared" ca="1" si="1026"/>
        <v>1.8835142176278134E-5</v>
      </c>
      <c r="FV446" s="240">
        <f t="shared" ca="1" si="1027"/>
        <v>-3.3886484581856182E-6</v>
      </c>
      <c r="FW446" s="240">
        <f t="shared" ca="1" si="1028"/>
        <v>-1.5494624777994227E-5</v>
      </c>
      <c r="FX446" s="240">
        <f t="shared" ca="1" si="1029"/>
        <v>1.866319354289013E-5</v>
      </c>
      <c r="FY446" s="240">
        <f t="shared" ca="1" si="1030"/>
        <v>-2.9034839390562181E-6</v>
      </c>
      <c r="FZ446" s="240">
        <f t="shared" ca="1" si="1031"/>
        <v>-1.5800949573432049E-5</v>
      </c>
      <c r="GA446" s="240">
        <f t="shared" ca="1" si="1032"/>
        <v>1.848000289957366E-5</v>
      </c>
      <c r="GB446" s="240">
        <f t="shared" ca="1" si="1033"/>
        <v>-2.4165704697701963E-6</v>
      </c>
      <c r="GC446" s="240">
        <f t="shared" ca="1" si="1034"/>
        <v>-1.6097756467683092E-5</v>
      </c>
      <c r="GD446" s="240">
        <f t="shared" ca="1" si="1035"/>
        <v>1.828568059352186E-5</v>
      </c>
      <c r="GE446" s="240">
        <f t="shared" ca="1" si="1036"/>
        <v>-1.9282013487934418E-6</v>
      </c>
      <c r="GF446" s="240">
        <f t="shared" ca="1" si="1037"/>
        <v>-1.63848666753712E-5</v>
      </c>
      <c r="GG446" s="240">
        <f t="shared" ca="1" si="1038"/>
        <v>1.8080343677226607E-5</v>
      </c>
      <c r="GH446" s="240">
        <f t="shared" ca="1" si="1039"/>
        <v>-1.4386707514253975E-6</v>
      </c>
      <c r="GI446" s="240">
        <f t="shared" ca="1" si="1040"/>
        <v>-1.6662107252043707E-5</v>
      </c>
      <c r="GJ446" s="240">
        <f t="shared" ca="1" si="1041"/>
        <v>1.7864115837967813E-5</v>
      </c>
      <c r="GK446" s="240">
        <f t="shared" ca="1" si="1042"/>
        <v>-9.4827355259205875E-7</v>
      </c>
      <c r="GL446" s="240">
        <f t="shared" ca="1" si="1043"/>
        <v>-1.6929311198344526E-5</v>
      </c>
      <c r="GM446" s="240">
        <f t="shared" ca="1" si="1044"/>
        <v>1.7637127323310018E-5</v>
      </c>
      <c r="GN446" s="240">
        <f t="shared" ca="1" si="1045"/>
        <v>-4.5730514922773898E-7</v>
      </c>
      <c r="GO446" s="240">
        <f t="shared" ca="1" si="1046"/>
        <v>-1.7186317560606566E-5</v>
      </c>
      <c r="GP446" s="240">
        <f t="shared" ca="1" si="1047"/>
        <v>1.7399514862647857E-5</v>
      </c>
      <c r="GQ446" s="240">
        <f t="shared" ca="1" si="1048"/>
        <v>3.3938717657602872E-8</v>
      </c>
      <c r="GR446" s="240">
        <f t="shared" ca="1" si="1049"/>
        <v>-1.7432971527807915E-5</v>
      </c>
      <c r="GS446" s="240">
        <f t="shared" ca="1" si="1050"/>
        <v>1.715142158484222E-5</v>
      </c>
      <c r="GT446" s="240">
        <f t="shared" ca="1" si="1051"/>
        <v>5.2516214112847654E-7</v>
      </c>
      <c r="GU446" s="240">
        <f t="shared" ca="1" si="1052"/>
        <v>-1.766912452482226E-5</v>
      </c>
      <c r="GV446" s="240">
        <f t="shared" ca="1" si="1053"/>
        <v>1.689299693200624E-5</v>
      </c>
      <c r="GW446" s="240">
        <f t="shared" ca="1" si="1054"/>
        <v>1.0160692265637481E-6</v>
      </c>
      <c r="GX446" s="240">
        <f t="shared" ca="1" si="1055"/>
        <v>-1.7894634301913425E-5</v>
      </c>
      <c r="GY446" s="240">
        <f t="shared" ca="1" si="1056"/>
        <v>1.6624396569488865E-5</v>
      </c>
      <c r="GZ446" s="240">
        <f t="shared" ca="1" si="1057"/>
        <v>1.5063642698890758E-6</v>
      </c>
      <c r="HA446" s="240">
        <f t="shared" ca="1" si="1058"/>
        <v>-1.8109365020424611E-5</v>
      </c>
      <c r="HB446" s="240">
        <f t="shared" ca="1" si="1059"/>
        <v>1.6345782292104271E-5</v>
      </c>
      <c r="HC446" s="240">
        <f t="shared" ca="1" si="1060"/>
        <v>1.995751935704813E-6</v>
      </c>
      <c r="HD446" s="240">
        <f t="shared" ca="1" si="1061"/>
        <v>-1.8313187334600742E-5</v>
      </c>
      <c r="HE446" s="240">
        <f t="shared" ca="1" si="1062"/>
        <v>1.6057321926674414E-5</v>
      </c>
      <c r="HF446" s="240">
        <f t="shared" ca="1" si="1063"/>
        <v>2.483937435181584E-6</v>
      </c>
      <c r="HG446" s="240">
        <f t="shared" ca="1" si="1064"/>
        <v>-1.850597846950022E-5</v>
      </c>
      <c r="HH446" s="240">
        <f t="shared" ca="1" si="1065"/>
        <v>1.5759189230938542E-5</v>
      </c>
      <c r="HI446" s="240">
        <f t="shared" ca="1" si="1066"/>
        <v>2.9706267036266756E-6</v>
      </c>
      <c r="HJ446" s="240">
        <f t="shared" ca="1" si="1067"/>
        <v>-1.8687622294952797E-5</v>
      </c>
      <c r="HK446" s="240">
        <f t="shared" ca="1" si="1068"/>
        <v>1.5451563788884008E-5</v>
      </c>
      <c r="HL446" s="240">
        <f t="shared" ca="1" si="1069"/>
        <v>3.4555265776243899E-6</v>
      </c>
      <c r="HM446" s="240">
        <f t="shared" ca="1" si="1070"/>
        <v>-1.8858009395510494E-5</v>
      </c>
      <c r="HN446" s="240">
        <f t="shared" ca="1" si="1071"/>
        <v>1.51346309025735E-5</v>
      </c>
      <c r="HO446" s="240">
        <f t="shared" ca="1" si="1072"/>
        <v>3.9383449716233246E-6</v>
      </c>
      <c r="HP446" s="240">
        <f t="shared" ca="1" si="1073"/>
        <v>-1.901703713635434E-5</v>
      </c>
      <c r="HQ446" s="240">
        <f t="shared" ca="1" si="1074"/>
        <v>1.4808581480528322E-5</v>
      </c>
      <c r="HR446" s="240">
        <f t="shared" ca="1" si="1075"/>
        <v>4.41879105387444E-6</v>
      </c>
      <c r="HS446" s="240">
        <f t="shared" ca="1" si="1076"/>
        <v>-1.9164609725120079E-5</v>
      </c>
      <c r="HT446" s="240">
        <f t="shared" ca="1" si="1077"/>
        <v>1.4473611922727814E-5</v>
      </c>
      <c r="HU446" s="240">
        <f t="shared" ca="1" si="1078"/>
        <v>4.8965754216239469E-6</v>
      </c>
      <c r="HV446" s="240">
        <f t="shared" ca="1" si="1079"/>
        <v>-1.9300638269598339E-5</v>
      </c>
      <c r="HW446" s="240">
        <f t="shared" ca="1" si="1080"/>
        <v>1.4129924002307474E-5</v>
      </c>
      <c r="HX446" s="240">
        <f t="shared" ca="1" si="1081"/>
        <v>5.3714102754353123E-6</v>
      </c>
      <c r="HY446" s="240">
        <f t="shared" ca="1" si="1082"/>
        <v>-1.9425040831280635E-5</v>
      </c>
      <c r="HZ446" s="240">
        <f t="shared" ca="1" si="1083"/>
        <v>1.3777724744020828E-5</v>
      </c>
      <c r="IA446" s="240">
        <f t="shared" ca="1" si="1084"/>
        <v>5.843009592545628E-6</v>
      </c>
      <c r="IB446" s="240">
        <f t="shared" ca="1" si="1085"/>
        <v>-1.9537742474714942E-5</v>
      </c>
      <c r="IC446" s="240">
        <f t="shared" ca="1" si="1086"/>
        <v>1.3417226299530707E-5</v>
      </c>
      <c r="ID446" s="240">
        <f t="shared" ca="1" si="1087"/>
        <v>6.3110892991615985E-6</v>
      </c>
      <c r="IE446" s="240">
        <f t="shared" ca="1" si="1088"/>
        <v>-1.1104281321470311E-5</v>
      </c>
      <c r="IF446" s="240">
        <f t="shared" ca="1" si="1089"/>
        <v>1.3048645819619307E-5</v>
      </c>
      <c r="IG446" s="240">
        <f t="shared" ca="1" si="1090"/>
        <v>6.7753674415716603E-6</v>
      </c>
      <c r="IH446" s="240">
        <f t="shared" ca="1" si="1091"/>
        <v>-1.9727778546905793E-5</v>
      </c>
      <c r="II446" s="240">
        <f t="shared" ca="1" si="1092"/>
        <v>1.2672205323387315E-5</v>
      </c>
      <c r="IJ446" s="240">
        <f t="shared" ca="1" si="1093"/>
        <v>7.2355643559811507E-6</v>
      </c>
      <c r="IK446" s="240">
        <f t="shared" ca="1" si="1094"/>
        <v>-1.9804998505038135E-5</v>
      </c>
      <c r="IL446" s="240">
        <f t="shared" ca="1" si="1095"/>
        <v>1.2288131564512805E-5</v>
      </c>
      <c r="IM446" s="240">
        <f t="shared" ca="1" si="1096"/>
        <v>7.6914028369777829E-6</v>
      </c>
      <c r="IN446" s="240">
        <f t="shared" ca="1" si="1097"/>
        <v>-1.9870288672627649E-5</v>
      </c>
      <c r="IO446" s="240">
        <f t="shared" ca="1" si="1098"/>
        <v>1.1896655894665765E-5</v>
      </c>
      <c r="IP446" s="240">
        <f t="shared" ca="1" si="1099"/>
        <v>8.1426083045065429E-6</v>
      </c>
      <c r="IQ446" s="240">
        <f t="shared" ca="1" si="1100"/>
        <v>-1.9923609721318856E-5</v>
      </c>
      <c r="IR446" s="240">
        <f t="shared" ca="1" si="1101"/>
        <v>1.1498014124154233E-5</v>
      </c>
      <c r="IS446" s="240">
        <f t="shared" ca="1" si="1102"/>
        <v>8.5889089692643893E-6</v>
      </c>
      <c r="IT446" s="240">
        <f t="shared" ca="1" si="1103"/>
        <v>-1.9964929532505648E-5</v>
      </c>
      <c r="IU446" s="240">
        <f t="shared" ca="1" si="1104"/>
        <v>1.1092446379869952E-5</v>
      </c>
      <c r="IV446" s="240">
        <f t="shared" ca="1" si="1105"/>
        <v>9.0300359964181095E-6</v>
      </c>
      <c r="IW446" s="240">
        <f t="shared" ca="1" si="1106"/>
        <v>-1.9994223216678775E-5</v>
      </c>
      <c r="IX446" s="240">
        <f t="shared" ca="1" si="1107"/>
        <v>1.0680196960661596E-5</v>
      </c>
      <c r="IY446" s="240">
        <f t="shared" ca="1" si="1108"/>
        <v>9.465723667542391E-6</v>
      </c>
      <c r="IZ446" s="240">
        <f t="shared" ca="1" si="1109"/>
        <v>-2.0011473128418346E-5</v>
      </c>
      <c r="JA446" s="240">
        <f t="shared" ca="1" si="1110"/>
        <v>1.0261514190162432E-5</v>
      </c>
      <c r="JB446" s="240">
        <f t="shared" ca="1" si="1111"/>
        <v>9.895709540675559E-6</v>
      </c>
    </row>
    <row r="447" spans="2:262">
      <c r="B447" s="248">
        <v>86</v>
      </c>
      <c r="C447" s="247">
        <f t="shared" si="1112"/>
        <v>1.6796875000000011E-3</v>
      </c>
      <c r="D447" s="244">
        <f t="shared" ca="1" si="855"/>
        <v>79.432470290080943</v>
      </c>
      <c r="E447" s="243">
        <f ca="1">CN361</f>
        <v>-0.56752970991905449</v>
      </c>
      <c r="F447" s="242">
        <v>86</v>
      </c>
      <c r="G447" s="240">
        <f t="shared" ca="1" si="856"/>
        <v>-4.074884471664218E-4</v>
      </c>
      <c r="H447" s="240">
        <f t="shared" ca="1" si="857"/>
        <v>4.3751516735702166E-4</v>
      </c>
      <c r="I447" s="240">
        <f t="shared" ca="1" si="858"/>
        <v>-4.2367049162381065E-5</v>
      </c>
      <c r="J447" s="240">
        <f t="shared" ca="1" si="859"/>
        <v>-3.9395313488152321E-4</v>
      </c>
      <c r="K447" s="240">
        <f t="shared" ca="1" si="860"/>
        <v>4.4743182461460791E-4</v>
      </c>
      <c r="L447" s="240">
        <f t="shared" ca="1" si="861"/>
        <v>-6.609872286597719E-5</v>
      </c>
      <c r="M447" s="240">
        <f t="shared" ca="1" si="862"/>
        <v>-3.794687549884757E-4</v>
      </c>
      <c r="N447" s="240">
        <f t="shared" ca="1" si="863"/>
        <v>4.5627057941629841E-4</v>
      </c>
      <c r="O447" s="240">
        <f t="shared" ca="1" si="864"/>
        <v>-8.967115895662567E-5</v>
      </c>
      <c r="P447" s="240">
        <f t="shared" ca="1" si="865"/>
        <v>-3.6407020162712361E-4</v>
      </c>
      <c r="Q447" s="240">
        <f t="shared" ca="1" si="866"/>
        <v>4.6401013842759203E-4</v>
      </c>
      <c r="R447" s="240">
        <f t="shared" ca="1" si="867"/>
        <v>-1.1302756937108007E-4</v>
      </c>
      <c r="S447" s="240">
        <f t="shared" ca="1" si="868"/>
        <v>-3.4779457126126774E-4</v>
      </c>
      <c r="T447" s="240">
        <f t="shared" ca="1" si="869"/>
        <v>4.7063185637292608E-4</v>
      </c>
      <c r="U447" s="241">
        <f t="shared" ca="1" si="870"/>
        <v>-1.361116864708737E-4</v>
      </c>
      <c r="V447" s="240">
        <f t="shared" ca="1" si="871"/>
        <v>-3.3068107331003815E-4</v>
      </c>
      <c r="W447" s="240">
        <f t="shared" ca="1" si="872"/>
        <v>4.7611978095377571E-4</v>
      </c>
      <c r="X447" s="240">
        <f t="shared" ca="1" si="873"/>
        <v>-1.5886789859598664E-4</v>
      </c>
      <c r="Y447" s="240">
        <f t="shared" ca="1" si="874"/>
        <v>-3.1277093568896351E-4</v>
      </c>
      <c r="Z447" s="240">
        <f t="shared" ca="1" si="875"/>
        <v>4.8046069127913982E-4</v>
      </c>
      <c r="AA447" s="240">
        <f t="shared" ca="1" si="876"/>
        <v>-1.8124138403819408E-4</v>
      </c>
      <c r="AB447" s="240">
        <f t="shared" ca="1" si="877"/>
        <v>-2.9410730548831579E-4</v>
      </c>
      <c r="AC447" s="240">
        <f t="shared" ca="1" si="878"/>
        <v>4.8364412971582633E-4</v>
      </c>
      <c r="AD447" s="240">
        <f t="shared" ca="1" si="879"/>
        <v>-2.0317824311138325E-4</v>
      </c>
      <c r="AE447" s="240">
        <f t="shared" ca="1" si="880"/>
        <v>-2.7473514502798644E-4</v>
      </c>
      <c r="AF447" s="240">
        <f t="shared" ca="1" si="881"/>
        <v>4.8566242708180518E-4</v>
      </c>
      <c r="AG447" s="240">
        <f t="shared" ca="1" si="882"/>
        <v>-2.2462562800060483E-4</v>
      </c>
      <c r="AH447" s="240">
        <f t="shared" ca="1" si="883"/>
        <v>-2.5470112353933086E-4</v>
      </c>
      <c r="AI447" s="240">
        <f t="shared" ca="1" si="884"/>
        <v>4.8651072112193913E-4</v>
      </c>
      <c r="AJ447" s="240">
        <f t="shared" ca="1" si="885"/>
        <v>-2.4553187007709171E-4</v>
      </c>
      <c r="AK447" s="240">
        <f t="shared" ca="1" si="886"/>
        <v>-2.3405350473488249E-4</v>
      </c>
      <c r="AL447" s="240">
        <f t="shared" ca="1" si="887"/>
        <v>4.8618696822158412E-4</v>
      </c>
      <c r="AM447" s="240">
        <f t="shared" ca="1" si="888"/>
        <v>-2.6584660437251105E-4</v>
      </c>
      <c r="AN447" s="240">
        <f t="shared" ca="1" si="889"/>
        <v>-2.1284203053686501E-4</v>
      </c>
      <c r="AO447" s="240">
        <f t="shared" ca="1" si="890"/>
        <v>4.8469194832983446E-4</v>
      </c>
      <c r="AP447" s="240">
        <f t="shared" ca="1" si="891"/>
        <v>-2.8552089091259027E-4</v>
      </c>
      <c r="AQ447" s="240">
        <f t="shared" ca="1" si="892"/>
        <v>-1.9111780124452419E-4</v>
      </c>
      <c r="AR447" s="240">
        <f t="shared" ca="1" si="893"/>
        <v>4.8202926308055775E-4</v>
      </c>
      <c r="AS447" s="240">
        <f t="shared" ca="1" si="894"/>
        <v>-3.0450733261777905E-4</v>
      </c>
      <c r="AT447" s="240">
        <f t="shared" ca="1" si="895"/>
        <v>-1.6893315242904304E-4</v>
      </c>
      <c r="AU447" s="240">
        <f t="shared" ca="1" si="896"/>
        <v>4.7820532711574307E-4</v>
      </c>
      <c r="AV447" s="240">
        <f t="shared" ca="1" si="897"/>
        <v>-3.2276018948699923E-4</v>
      </c>
      <c r="AW447" s="240">
        <f t="shared" ca="1" si="898"/>
        <v>-1.4634152885256377E-4</v>
      </c>
      <c r="AX447" s="240">
        <f t="shared" ca="1" si="899"/>
        <v>4.7322935263206697E-4</v>
      </c>
      <c r="AY447" s="240">
        <f t="shared" ca="1" si="900"/>
        <v>-3.4023548878929163E-4</v>
      </c>
      <c r="AZ447" s="240">
        <f t="shared" ca="1" si="901"/>
        <v>-1.2339735571507464E-4</v>
      </c>
      <c r="BA447" s="240">
        <f t="shared" ca="1" si="902"/>
        <v>4.671133271879026E-4</v>
      </c>
      <c r="BB447" s="240">
        <f t="shared" ca="1" si="903"/>
        <v>-3.5689113099798153E-4</v>
      </c>
      <c r="BC447" s="240">
        <f t="shared" ca="1" si="904"/>
        <v>-1.001559075393361E-4</v>
      </c>
      <c r="BD447" s="240">
        <f t="shared" ca="1" si="905"/>
        <v>4.5987198482424894E-4</v>
      </c>
      <c r="BE447" s="240">
        <f t="shared" ca="1" si="906"/>
        <v>-3.7268699121212638E-4</v>
      </c>
      <c r="BF447" s="240">
        <f t="shared" ca="1" si="907"/>
        <v>-7.667317500970706E-5</v>
      </c>
      <c r="BG447" s="240">
        <f t="shared" ca="1" si="908"/>
        <v>4.5152277056912521E-4</v>
      </c>
      <c r="BH447" s="240">
        <f t="shared" ca="1" si="909"/>
        <v>-3.8758501582091611E-4</v>
      </c>
      <c r="BI447" s="240">
        <f t="shared" ca="1" si="910"/>
        <v>-5.3005730085709484E-5</v>
      </c>
      <c r="BJ447" s="240">
        <f t="shared" ca="1" si="911"/>
        <v>4.420857984109767E-4</v>
      </c>
      <c r="BK447" s="240">
        <f t="shared" ca="1" si="912"/>
        <v>-4.0154931417815546E-4</v>
      </c>
      <c r="BL447" s="240">
        <f t="shared" ca="1" si="913"/>
        <v>-2.9210589715181811E-5</v>
      </c>
      <c r="BM447" s="240">
        <f t="shared" ca="1" si="914"/>
        <v>4.315838028423136E-4</v>
      </c>
      <c r="BN447" s="240">
        <f t="shared" ca="1" si="915"/>
        <v>-4.1454624506597376E-4</v>
      </c>
      <c r="BO447" s="240">
        <f t="shared" ca="1" si="916"/>
        <v>-5.3450784754917067E-6</v>
      </c>
      <c r="BP447" s="240">
        <f t="shared" ca="1" si="917"/>
        <v>4.2004208409032355E-4</v>
      </c>
      <c r="BQ447" s="240">
        <f t="shared" ca="1" si="918"/>
        <v>-4.2654449773946884E-4</v>
      </c>
      <c r="BR447" s="240">
        <f t="shared" ca="1" si="919"/>
        <v>1.8533309526433249E-5</v>
      </c>
      <c r="BS447" s="240">
        <f t="shared" ca="1" si="920"/>
        <v>4.0748844716642559E-4</v>
      </c>
      <c r="BT447" s="240">
        <f t="shared" ca="1" si="921"/>
        <v>-4.3751516735701749E-4</v>
      </c>
      <c r="BU447" s="240">
        <f t="shared" ca="1" si="922"/>
        <v>4.236704916238282E-5</v>
      </c>
      <c r="BV447" s="240">
        <f t="shared" ca="1" si="923"/>
        <v>3.9395313488152365E-4</v>
      </c>
      <c r="BW447" s="240">
        <f t="shared" ca="1" si="924"/>
        <v>-4.4743182461460656E-4</v>
      </c>
      <c r="BX447" s="240">
        <f t="shared" ca="1" si="925"/>
        <v>6.6098722865971213E-5</v>
      </c>
      <c r="BY447" s="240">
        <f t="shared" ca="1" si="926"/>
        <v>3.7946875498848112E-4</v>
      </c>
      <c r="BZ447" s="240">
        <f t="shared" ca="1" si="927"/>
        <v>-4.5627057941629933E-4</v>
      </c>
      <c r="CA447" s="240">
        <f t="shared" ca="1" si="928"/>
        <v>8.9671158956624843E-5</v>
      </c>
      <c r="CB447" s="240">
        <f t="shared" ca="1" si="929"/>
        <v>3.6407020162712529E-4</v>
      </c>
      <c r="CC447" s="240">
        <f t="shared" ca="1" si="930"/>
        <v>-4.6401013842759073E-4</v>
      </c>
      <c r="CD447" s="240">
        <f t="shared" ca="1" si="931"/>
        <v>1.1302756937107252E-4</v>
      </c>
      <c r="CE447" s="240">
        <f t="shared" ca="1" si="932"/>
        <v>3.4779457126127555E-4</v>
      </c>
      <c r="CF447" s="240">
        <f t="shared" ca="1" si="933"/>
        <v>-4.7063185637292635E-4</v>
      </c>
      <c r="CG447" s="240">
        <f t="shared" ca="1" si="934"/>
        <v>1.3611168647087292E-4</v>
      </c>
      <c r="CH447" s="240">
        <f t="shared" ca="1" si="935"/>
        <v>3.3068107331004129E-4</v>
      </c>
      <c r="CI447" s="240">
        <f t="shared" ca="1" si="936"/>
        <v>-4.7611978095377409E-4</v>
      </c>
      <c r="CJ447" s="240">
        <f t="shared" ca="1" si="937"/>
        <v>1.5886789859597604E-4</v>
      </c>
      <c r="CK447" s="240">
        <f t="shared" ca="1" si="938"/>
        <v>3.1277093568896145E-4</v>
      </c>
      <c r="CL447" s="240">
        <f t="shared" ca="1" si="939"/>
        <v>-4.8046069127913966E-4</v>
      </c>
      <c r="CM447" s="240">
        <f t="shared" ca="1" si="940"/>
        <v>1.8124138403819009E-4</v>
      </c>
      <c r="CN447" s="240">
        <f t="shared" ca="1" si="941"/>
        <v>2.9410730548831921E-4</v>
      </c>
      <c r="CO447" s="240">
        <f t="shared" ca="1" si="942"/>
        <v>-4.8364412971582552E-4</v>
      </c>
      <c r="CP447" s="240">
        <f t="shared" ca="1" si="943"/>
        <v>2.0317824311137303E-4</v>
      </c>
      <c r="CQ447" s="240">
        <f t="shared" ca="1" si="944"/>
        <v>2.7473514502798709E-4</v>
      </c>
      <c r="CR447" s="240">
        <f t="shared" ca="1" si="945"/>
        <v>-4.8566242708180491E-4</v>
      </c>
      <c r="CS447" s="240">
        <f t="shared" ca="1" si="946"/>
        <v>2.2462562800060101E-4</v>
      </c>
      <c r="CT447" s="240">
        <f t="shared" ca="1" si="947"/>
        <v>2.5470112353933753E-4</v>
      </c>
      <c r="CU447" s="240">
        <f t="shared" ca="1" si="948"/>
        <v>-4.8651072112193902E-4</v>
      </c>
      <c r="CV447" s="240">
        <f t="shared" ca="1" si="949"/>
        <v>2.4553187007709398E-4</v>
      </c>
      <c r="CW447" s="240">
        <f t="shared" ca="1" si="950"/>
        <v>2.3405350473488631E-4</v>
      </c>
      <c r="CX447" s="240">
        <f t="shared" ca="1" si="951"/>
        <v>-4.8618696822158428E-4</v>
      </c>
      <c r="CY447" s="240">
        <f t="shared" ca="1" si="952"/>
        <v>2.6584660437250747E-4</v>
      </c>
      <c r="CZ447" s="240">
        <f t="shared" ca="1" si="953"/>
        <v>2.1284203053687509E-4</v>
      </c>
      <c r="DA447" s="240">
        <f t="shared" ca="1" si="954"/>
        <v>-4.8469194832983419E-4</v>
      </c>
      <c r="DB447" s="240">
        <f t="shared" ca="1" si="955"/>
        <v>2.855208909125868E-4</v>
      </c>
      <c r="DC447" s="240">
        <f t="shared" ca="1" si="956"/>
        <v>1.9111780124452812E-4</v>
      </c>
      <c r="DD447" s="240">
        <f t="shared" ca="1" si="957"/>
        <v>-4.8202926308055834E-4</v>
      </c>
      <c r="DE447" s="240">
        <f t="shared" ca="1" si="958"/>
        <v>3.0450733261777022E-4</v>
      </c>
      <c r="DF447" s="240">
        <f t="shared" ca="1" si="959"/>
        <v>1.6893315242904054E-4</v>
      </c>
      <c r="DG447" s="240">
        <f t="shared" ca="1" si="960"/>
        <v>-4.7820532711574258E-4</v>
      </c>
      <c r="DH447" s="240">
        <f t="shared" ca="1" si="961"/>
        <v>3.2276018948699598E-4</v>
      </c>
      <c r="DI447" s="240">
        <f t="shared" ca="1" si="962"/>
        <v>1.4634152885256786E-4</v>
      </c>
      <c r="DJ447" s="240">
        <f t="shared" ca="1" si="963"/>
        <v>-4.73229352632068E-4</v>
      </c>
      <c r="DK447" s="240">
        <f t="shared" ca="1" si="964"/>
        <v>3.4023548878928361E-4</v>
      </c>
      <c r="DL447" s="240">
        <f t="shared" ca="1" si="965"/>
        <v>1.2339735571507209E-4</v>
      </c>
      <c r="DM447" s="240">
        <f t="shared" ca="1" si="966"/>
        <v>-4.6711332718790379E-4</v>
      </c>
      <c r="DN447" s="240">
        <f t="shared" ca="1" si="967"/>
        <v>3.5689113099797865E-4</v>
      </c>
      <c r="DO447" s="240">
        <f t="shared" ca="1" si="968"/>
        <v>1.001559075393403E-4</v>
      </c>
      <c r="DP447" s="240">
        <f t="shared" ca="1" si="969"/>
        <v>-4.5987198482425257E-4</v>
      </c>
      <c r="DQ447" s="240">
        <f t="shared" ca="1" si="970"/>
        <v>3.72686991212128E-4</v>
      </c>
      <c r="DR447" s="240">
        <f t="shared" ca="1" si="971"/>
        <v>7.6673175009711315E-5</v>
      </c>
      <c r="DS447" s="240">
        <f t="shared" ca="1" si="972"/>
        <v>-4.5152277056912673E-4</v>
      </c>
      <c r="DT447" s="240">
        <f t="shared" ca="1" si="973"/>
        <v>3.875850158209135E-4</v>
      </c>
      <c r="DU447" s="240">
        <f t="shared" ca="1" si="974"/>
        <v>5.3005730085720624E-5</v>
      </c>
      <c r="DV447" s="240">
        <f t="shared" ca="1" si="975"/>
        <v>-4.4208579841098136E-4</v>
      </c>
      <c r="DW447" s="240">
        <f t="shared" ca="1" si="976"/>
        <v>4.0154931417815692E-4</v>
      </c>
      <c r="DX447" s="240">
        <f t="shared" ca="1" si="977"/>
        <v>2.9210589715199904E-5</v>
      </c>
      <c r="DY447" s="240">
        <f t="shared" ca="1" si="978"/>
        <v>-4.3158380284231561E-4</v>
      </c>
      <c r="DZ447" s="240">
        <f t="shared" ca="1" si="979"/>
        <v>4.1454624506597875E-4</v>
      </c>
      <c r="EA447" s="240">
        <f t="shared" ca="1" si="980"/>
        <v>5.3450784754959994E-6</v>
      </c>
      <c r="EB447" s="240">
        <f t="shared" ca="1" si="981"/>
        <v>-4.2004208409032571E-4</v>
      </c>
      <c r="EC447" s="240">
        <f t="shared" ca="1" si="982"/>
        <v>4.2654449773946016E-4</v>
      </c>
      <c r="ED447" s="240">
        <f t="shared" ca="1" si="983"/>
        <v>-1.853330952642896E-5</v>
      </c>
      <c r="EE447" s="240">
        <f t="shared" ca="1" si="984"/>
        <v>-4.0748844716642039E-4</v>
      </c>
      <c r="EF447" s="240">
        <f t="shared" ca="1" si="985"/>
        <v>4.3751516735701559E-4</v>
      </c>
      <c r="EG447" s="240">
        <f t="shared" ca="1" si="986"/>
        <v>-4.2367049162378537E-5</v>
      </c>
      <c r="EH447" s="240">
        <f t="shared" ca="1" si="987"/>
        <v>-3.9395313488153433E-4</v>
      </c>
      <c r="EI447" s="240">
        <f t="shared" ca="1" si="988"/>
        <v>4.4743182461460493E-4</v>
      </c>
      <c r="EJ447" s="240">
        <f t="shared" ca="1" si="989"/>
        <v>-6.6098722865980673E-5</v>
      </c>
      <c r="EK447" s="240">
        <f t="shared" ca="1" si="990"/>
        <v>-3.7946875498848378E-4</v>
      </c>
      <c r="EL447" s="240">
        <f t="shared" ca="1" si="991"/>
        <v>4.5627057941629787E-4</v>
      </c>
      <c r="EM447" s="240">
        <f t="shared" ca="1" si="992"/>
        <v>-8.9671158956607048E-5</v>
      </c>
      <c r="EN447" s="240">
        <f t="shared" ca="1" si="993"/>
        <v>-3.6407020162712816E-4</v>
      </c>
      <c r="EO447" s="240">
        <f t="shared" ca="1" si="994"/>
        <v>4.640101384275936E-4</v>
      </c>
      <c r="EP447" s="240">
        <f t="shared" ca="1" si="995"/>
        <v>-1.1302756937106836E-4</v>
      </c>
      <c r="EQ447" s="240">
        <f t="shared" ca="1" si="996"/>
        <v>-3.4779457126126888E-4</v>
      </c>
      <c r="ER447" s="240">
        <f t="shared" ca="1" si="997"/>
        <v>4.7063185637292174E-4</v>
      </c>
      <c r="ES447" s="240">
        <f t="shared" ca="1" si="998"/>
        <v>-1.361116864708688E-4</v>
      </c>
      <c r="ET447" s="240">
        <f t="shared" ca="1" si="999"/>
        <v>-3.3068107331003425E-4</v>
      </c>
      <c r="EU447" s="240">
        <f t="shared" ca="1" si="1000"/>
        <v>4.7611978095377322E-4</v>
      </c>
      <c r="EV447" s="240">
        <f t="shared" ca="1" si="1001"/>
        <v>-1.5886789859598507E-4</v>
      </c>
      <c r="EW447" s="240">
        <f t="shared" ca="1" si="1002"/>
        <v>-3.1277093568897539E-4</v>
      </c>
      <c r="EX447" s="240">
        <f t="shared" ca="1" si="1003"/>
        <v>4.8046069127913901E-4</v>
      </c>
      <c r="EY447" s="240">
        <f t="shared" ca="1" si="1004"/>
        <v>-1.8124138403817329E-4</v>
      </c>
      <c r="EZ447" s="240">
        <f t="shared" ca="1" si="1005"/>
        <v>-2.9410730548832262E-4</v>
      </c>
      <c r="FA447" s="240">
        <f t="shared" ca="1" si="1006"/>
        <v>4.8364412971582655E-4</v>
      </c>
      <c r="FB447" s="240">
        <f t="shared" ca="1" si="1007"/>
        <v>-2.0317824311136916E-4</v>
      </c>
      <c r="FC447" s="240">
        <f t="shared" ca="1" si="1008"/>
        <v>-2.7473514502799067E-4</v>
      </c>
      <c r="FD447" s="240">
        <f t="shared" ca="1" si="1009"/>
        <v>4.8566242708180383E-4</v>
      </c>
      <c r="FE447" s="240">
        <f t="shared" ca="1" si="1010"/>
        <v>-2.2462562800059722E-4</v>
      </c>
      <c r="FF447" s="240">
        <f t="shared" ca="1" si="1011"/>
        <v>-2.5470112353932935E-4</v>
      </c>
      <c r="FG447" s="240">
        <f t="shared" ca="1" si="1012"/>
        <v>4.8651072112193897E-4</v>
      </c>
      <c r="FH447" s="240">
        <f t="shared" ca="1" si="1013"/>
        <v>-2.4553187007709024E-4</v>
      </c>
      <c r="FI447" s="240">
        <f t="shared" ca="1" si="1014"/>
        <v>-2.3405350473490217E-4</v>
      </c>
      <c r="FJ447" s="240">
        <f t="shared" ca="1" si="1015"/>
        <v>4.8618696822158445E-4</v>
      </c>
      <c r="FK447" s="240">
        <f t="shared" ca="1" si="1016"/>
        <v>-2.658466043725155E-4</v>
      </c>
      <c r="FL447" s="240">
        <f t="shared" ca="1" si="1017"/>
        <v>-2.1284203053687894E-4</v>
      </c>
      <c r="FM447" s="240">
        <f t="shared" ca="1" si="1018"/>
        <v>4.8469194832983457E-4</v>
      </c>
      <c r="FN447" s="240">
        <f t="shared" ca="1" si="1019"/>
        <v>-2.8552089091257217E-4</v>
      </c>
      <c r="FO447" s="240">
        <f t="shared" ca="1" si="1020"/>
        <v>-1.9111780124453207E-4</v>
      </c>
      <c r="FP447" s="240">
        <f t="shared" ca="1" si="1021"/>
        <v>4.8202926308055704E-4</v>
      </c>
      <c r="FQ447" s="240">
        <f t="shared" ca="1" si="1022"/>
        <v>-3.0450733261776691E-4</v>
      </c>
      <c r="FR447" s="240">
        <f t="shared" ca="1" si="1023"/>
        <v>-1.6893315242904461E-4</v>
      </c>
      <c r="FS447" s="240">
        <f t="shared" ca="1" si="1024"/>
        <v>4.7820532711574594E-4</v>
      </c>
      <c r="FT447" s="240">
        <f t="shared" ca="1" si="1025"/>
        <v>-3.2276018948699283E-4</v>
      </c>
      <c r="FU447" s="240">
        <f t="shared" ca="1" si="1026"/>
        <v>-1.4634152885255875E-4</v>
      </c>
      <c r="FV447" s="240">
        <f t="shared" ca="1" si="1027"/>
        <v>4.7322935263206898E-4</v>
      </c>
      <c r="FW447" s="240">
        <f t="shared" ca="1" si="1028"/>
        <v>-3.4023548878929044E-4</v>
      </c>
      <c r="FX447" s="240">
        <f t="shared" ca="1" si="1029"/>
        <v>-1.2339735571508962E-4</v>
      </c>
      <c r="FY447" s="240">
        <f t="shared" ca="1" si="1030"/>
        <v>4.6711332718790498E-4</v>
      </c>
      <c r="FZ447" s="240">
        <f t="shared" ca="1" si="1031"/>
        <v>-3.5689113099796635E-4</v>
      </c>
      <c r="GA447" s="240">
        <f t="shared" ca="1" si="1032"/>
        <v>-1.001559075393445E-4</v>
      </c>
      <c r="GB447" s="240">
        <f t="shared" ca="1" si="1033"/>
        <v>4.5987198482424948E-4</v>
      </c>
      <c r="GC447" s="240">
        <f t="shared" ca="1" si="1034"/>
        <v>-3.726869912121164E-4</v>
      </c>
      <c r="GD447" s="240">
        <f t="shared" ca="1" si="1035"/>
        <v>-7.6673175009715544E-5</v>
      </c>
      <c r="GE447" s="240">
        <f t="shared" ca="1" si="1036"/>
        <v>4.515227705691335E-4</v>
      </c>
      <c r="GF447" s="240">
        <f t="shared" ca="1" si="1037"/>
        <v>-3.875850158209109E-4</v>
      </c>
      <c r="GG447" s="240">
        <f t="shared" ca="1" si="1038"/>
        <v>-5.3005730085711151E-5</v>
      </c>
      <c r="GH447" s="240">
        <f t="shared" ca="1" si="1039"/>
        <v>4.4208579841098321E-4</v>
      </c>
      <c r="GI447" s="240">
        <f t="shared" ca="1" si="1040"/>
        <v>-4.0154931417815454E-4</v>
      </c>
      <c r="GJ447" s="240">
        <f t="shared" ca="1" si="1041"/>
        <v>-2.921058971520419E-5</v>
      </c>
      <c r="GK447" s="240">
        <f t="shared" ca="1" si="1042"/>
        <v>4.3158380284231761E-4</v>
      </c>
      <c r="GL447" s="240">
        <f t="shared" ca="1" si="1043"/>
        <v>-4.1454624506597648E-4</v>
      </c>
      <c r="GM447" s="240">
        <f t="shared" ca="1" si="1044"/>
        <v>-5.3450784755002888E-6</v>
      </c>
      <c r="GN447" s="240">
        <f t="shared" ca="1" si="1045"/>
        <v>4.2004208409032788E-4</v>
      </c>
      <c r="GO447" s="240">
        <f t="shared" ca="1" si="1046"/>
        <v>-4.2654449773945805E-4</v>
      </c>
      <c r="GP447" s="240">
        <f t="shared" ca="1" si="1047"/>
        <v>1.8533309526424674E-5</v>
      </c>
      <c r="GQ447" s="240">
        <f t="shared" ca="1" si="1048"/>
        <v>4.0748844716642272E-4</v>
      </c>
      <c r="GR447" s="240">
        <f t="shared" ca="1" si="1049"/>
        <v>-4.3751516735701375E-4</v>
      </c>
      <c r="GS447" s="240">
        <f t="shared" ca="1" si="1050"/>
        <v>4.2367049162374268E-5</v>
      </c>
      <c r="GT447" s="240">
        <f t="shared" ca="1" si="1051"/>
        <v>3.9395313488153688E-4</v>
      </c>
      <c r="GU447" s="240">
        <f t="shared" ca="1" si="1052"/>
        <v>-4.4743182461460325E-4</v>
      </c>
      <c r="GV447" s="240">
        <f t="shared" ca="1" si="1053"/>
        <v>6.6098722865976417E-5</v>
      </c>
      <c r="GW447" s="240">
        <f t="shared" ca="1" si="1054"/>
        <v>3.7946875498848649E-4</v>
      </c>
      <c r="GX447" s="240">
        <f t="shared" ca="1" si="1055"/>
        <v>-4.5627057941629629E-4</v>
      </c>
      <c r="GY447" s="240">
        <f t="shared" ca="1" si="1056"/>
        <v>8.967115895660282E-5</v>
      </c>
      <c r="GZ447" s="240">
        <f t="shared" ca="1" si="1057"/>
        <v>3.6407020162713098E-4</v>
      </c>
      <c r="HA447" s="240">
        <f t="shared" ca="1" si="1058"/>
        <v>-4.6401013842759236E-4</v>
      </c>
      <c r="HB447" s="240">
        <f t="shared" ca="1" si="1059"/>
        <v>1.1302756937106419E-4</v>
      </c>
      <c r="HC447" s="240">
        <f t="shared" ca="1" si="1060"/>
        <v>3.4779457126127186E-4</v>
      </c>
      <c r="HD447" s="240">
        <f t="shared" ca="1" si="1061"/>
        <v>-4.7063185637292071E-4</v>
      </c>
      <c r="HE447" s="240">
        <f t="shared" ca="1" si="1062"/>
        <v>1.3611168647086468E-4</v>
      </c>
      <c r="HF447" s="240">
        <f t="shared" ca="1" si="1063"/>
        <v>3.3068107331003739E-4</v>
      </c>
      <c r="HG447" s="240">
        <f t="shared" ca="1" si="1064"/>
        <v>-4.761197809537723E-4</v>
      </c>
      <c r="HH447" s="240">
        <f t="shared" ca="1" si="1065"/>
        <v>1.58867898595981E-4</v>
      </c>
      <c r="HI447" s="240">
        <f t="shared" ca="1" si="1066"/>
        <v>3.1277093568897858E-4</v>
      </c>
      <c r="HJ447" s="240">
        <f t="shared" ca="1" si="1067"/>
        <v>-4.8046069127913831E-4</v>
      </c>
      <c r="HK447" s="240">
        <f t="shared" ca="1" si="1068"/>
        <v>1.812413840381693E-4</v>
      </c>
      <c r="HL447" s="240">
        <f t="shared" ca="1" si="1069"/>
        <v>2.9410730548832598E-4</v>
      </c>
      <c r="HM447" s="240">
        <f t="shared" ca="1" si="1070"/>
        <v>-4.8364412971582606E-4</v>
      </c>
      <c r="HN447" s="240">
        <f t="shared" ca="1" si="1071"/>
        <v>2.0317824311136525E-4</v>
      </c>
      <c r="HO447" s="240">
        <f t="shared" ca="1" si="1072"/>
        <v>2.7473514502799424E-4</v>
      </c>
      <c r="HP447" s="240">
        <f t="shared" ca="1" si="1073"/>
        <v>-4.8566242708180356E-4</v>
      </c>
      <c r="HQ447" s="240">
        <f t="shared" ca="1" si="1074"/>
        <v>2.2462562800059339E-4</v>
      </c>
      <c r="HR447" s="240">
        <f t="shared" ca="1" si="1075"/>
        <v>2.5470112353933303E-4</v>
      </c>
      <c r="HS447" s="240">
        <f t="shared" ca="1" si="1076"/>
        <v>-4.8651072112193891E-4</v>
      </c>
      <c r="HT447" s="240">
        <f t="shared" ca="1" si="1077"/>
        <v>2.4553187007708656E-4</v>
      </c>
      <c r="HU447" s="240">
        <f t="shared" ca="1" si="1078"/>
        <v>2.3405350473490588E-4</v>
      </c>
      <c r="HV447" s="240">
        <f t="shared" ca="1" si="1079"/>
        <v>-4.8618696822158461E-4</v>
      </c>
      <c r="HW447" s="240">
        <f t="shared" ca="1" si="1080"/>
        <v>2.6584660437251181E-4</v>
      </c>
      <c r="HX447" s="240">
        <f t="shared" ca="1" si="1081"/>
        <v>2.1284203053688279E-4</v>
      </c>
      <c r="HY447" s="240">
        <f t="shared" ca="1" si="1082"/>
        <v>-4.8469194832983495E-4</v>
      </c>
      <c r="HZ447" s="240">
        <f t="shared" ca="1" si="1083"/>
        <v>2.8552089091256864E-4</v>
      </c>
      <c r="IA447" s="240">
        <f t="shared" ca="1" si="1084"/>
        <v>1.9111780124453603E-4</v>
      </c>
      <c r="IB447" s="240">
        <f t="shared" ca="1" si="1085"/>
        <v>-4.8202926308055764E-4</v>
      </c>
      <c r="IC447" s="240">
        <f t="shared" ca="1" si="1086"/>
        <v>3.0450733261776355E-4</v>
      </c>
      <c r="ID447" s="240">
        <f t="shared" ca="1" si="1087"/>
        <v>1.6893315242904859E-4</v>
      </c>
      <c r="IE447" s="240">
        <f t="shared" ca="1" si="1088"/>
        <v>2.5266945585376274E-4</v>
      </c>
      <c r="IF447" s="240">
        <f t="shared" ca="1" si="1089"/>
        <v>3.2276018948698958E-4</v>
      </c>
      <c r="IG447" s="240">
        <f t="shared" ca="1" si="1090"/>
        <v>1.4634152885256284E-4</v>
      </c>
      <c r="IH447" s="240">
        <f t="shared" ca="1" si="1091"/>
        <v>-4.7322935263207001E-4</v>
      </c>
      <c r="II447" s="240">
        <f t="shared" ca="1" si="1092"/>
        <v>3.4023548878928735E-4</v>
      </c>
      <c r="IJ447" s="240">
        <f t="shared" ca="1" si="1093"/>
        <v>1.2339735571509377E-4</v>
      </c>
      <c r="IK447" s="240">
        <f t="shared" ca="1" si="1094"/>
        <v>-4.6711332718790623E-4</v>
      </c>
      <c r="IL447" s="240">
        <f t="shared" ca="1" si="1095"/>
        <v>3.5689113099796348E-4</v>
      </c>
      <c r="IM447" s="240">
        <f t="shared" ca="1" si="1096"/>
        <v>1.001559075393487E-4</v>
      </c>
      <c r="IN447" s="240">
        <f t="shared" ca="1" si="1097"/>
        <v>-4.5987198482425089E-4</v>
      </c>
      <c r="IO447" s="240">
        <f t="shared" ca="1" si="1098"/>
        <v>3.7268699121211364E-4</v>
      </c>
      <c r="IP447" s="240">
        <f t="shared" ca="1" si="1099"/>
        <v>7.6673175009747108E-5</v>
      </c>
      <c r="IQ447" s="240">
        <f t="shared" ca="1" si="1100"/>
        <v>-4.5152277056912483E-4</v>
      </c>
      <c r="IR447" s="240">
        <f t="shared" ca="1" si="1101"/>
        <v>3.875850158209083E-4</v>
      </c>
      <c r="IS447" s="240">
        <f t="shared" ca="1" si="1102"/>
        <v>5.3005730085742904E-5</v>
      </c>
      <c r="IT447" s="240">
        <f t="shared" ca="1" si="1103"/>
        <v>-4.420857984109734E-4</v>
      </c>
      <c r="IU447" s="240">
        <f t="shared" ca="1" si="1104"/>
        <v>4.015493141781521E-4</v>
      </c>
      <c r="IV447" s="240">
        <f t="shared" ca="1" si="1105"/>
        <v>2.9210589715208469E-5</v>
      </c>
      <c r="IW447" s="240">
        <f t="shared" ca="1" si="1106"/>
        <v>-4.3158380284230683E-4</v>
      </c>
      <c r="IX447" s="240">
        <f t="shared" ca="1" si="1107"/>
        <v>4.1454624506597425E-4</v>
      </c>
      <c r="IY447" s="240">
        <f t="shared" ca="1" si="1108"/>
        <v>5.3450784755045816E-6</v>
      </c>
      <c r="IZ447" s="240">
        <f t="shared" ca="1" si="1109"/>
        <v>-4.2004208409034398E-4</v>
      </c>
      <c r="JA447" s="240">
        <f t="shared" ca="1" si="1110"/>
        <v>4.2654449773946927E-4</v>
      </c>
      <c r="JB447" s="240">
        <f t="shared" ca="1" si="1111"/>
        <v>-1.8533309526420384E-5</v>
      </c>
    </row>
    <row r="448" spans="2:262">
      <c r="B448" s="248">
        <v>87</v>
      </c>
      <c r="C448" s="247">
        <f t="shared" si="1112"/>
        <v>1.6992187500000011E-3</v>
      </c>
      <c r="D448" s="244">
        <f t="shared" ca="1" si="855"/>
        <v>79.439034481732733</v>
      </c>
      <c r="E448" s="243">
        <f ca="1">CO361</f>
        <v>-0.5609655182672697</v>
      </c>
      <c r="F448" s="242">
        <v>87</v>
      </c>
      <c r="G448" s="240">
        <f t="shared" ca="1" si="856"/>
        <v>-7.8310774218585716E-4</v>
      </c>
      <c r="H448" s="240">
        <f t="shared" ca="1" si="857"/>
        <v>8.844308847552882E-4</v>
      </c>
      <c r="I448" s="240">
        <f t="shared" ca="1" si="858"/>
        <v>-1.6322909441157999E-4</v>
      </c>
      <c r="J448" s="240">
        <f t="shared" ca="1" si="859"/>
        <v>-7.0977653074224514E-4</v>
      </c>
      <c r="K448" s="240">
        <f t="shared" ca="1" si="860"/>
        <v>9.2268660360922438E-4</v>
      </c>
      <c r="L448" s="240">
        <f t="shared" ca="1" si="861"/>
        <v>-2.7749374292304342E-4</v>
      </c>
      <c r="M448" s="240">
        <f t="shared" ca="1" si="862"/>
        <v>-6.2576961961444437E-4</v>
      </c>
      <c r="N448" s="240">
        <f t="shared" ca="1" si="863"/>
        <v>9.4706425710580633E-4</v>
      </c>
      <c r="O448" s="240">
        <f t="shared" ca="1" si="864"/>
        <v>-3.8758462724905327E-4</v>
      </c>
      <c r="P448" s="240">
        <f t="shared" ca="1" si="865"/>
        <v>-5.3235055093966337E-4</v>
      </c>
      <c r="Q448" s="240">
        <f t="shared" ca="1" si="866"/>
        <v>9.5719718264566337E-4</v>
      </c>
      <c r="R448" s="240">
        <f t="shared" ca="1" si="867"/>
        <v>-4.9184587801646485E-4</v>
      </c>
      <c r="S448" s="240">
        <f t="shared" ca="1" si="868"/>
        <v>-4.3092443446548633E-4</v>
      </c>
      <c r="T448" s="240">
        <f t="shared" ca="1" si="869"/>
        <v>9.5293297159692279E-4</v>
      </c>
      <c r="U448" s="241">
        <f t="shared" ca="1" si="870"/>
        <v>-5.8870930896709939E-4</v>
      </c>
      <c r="V448" s="240">
        <f t="shared" ca="1" si="871"/>
        <v>-3.2301681339137316E-4</v>
      </c>
      <c r="W448" s="240">
        <f t="shared" ca="1" si="872"/>
        <v>9.3433576166289639E-4</v>
      </c>
      <c r="X448" s="240">
        <f t="shared" ca="1" si="873"/>
        <v>-6.7671800393872248E-4</v>
      </c>
      <c r="Y448" s="240">
        <f t="shared" ca="1" si="874"/>
        <v>-2.1025071877897063E-4</v>
      </c>
      <c r="Z448" s="240">
        <f t="shared" ca="1" si="875"/>
        <v>9.0168527219132053E-4</v>
      </c>
      <c r="AA448" s="240">
        <f t="shared" ca="1" si="876"/>
        <v>-7.545482302402435E-4</v>
      </c>
      <c r="AB448" s="240">
        <f t="shared" ca="1" si="877"/>
        <v>-9.4322257654220939E-5</v>
      </c>
      <c r="AC448" s="240">
        <f t="shared" ca="1" si="878"/>
        <v>8.5547259693501143E-4</v>
      </c>
      <c r="AD448" s="240">
        <f t="shared" ca="1" si="879"/>
        <v>-8.2102934882351199E-4</v>
      </c>
      <c r="AE448" s="240">
        <f t="shared" ca="1" si="880"/>
        <v>2.3024898021049011E-5</v>
      </c>
      <c r="AF448" s="240">
        <f t="shared" ca="1" si="881"/>
        <v>7.9639281754469962E-4</v>
      </c>
      <c r="AG448" s="240">
        <f t="shared" ca="1" si="882"/>
        <v>-8.75161421784239E-4</v>
      </c>
      <c r="AH448" s="240">
        <f t="shared" ca="1" si="883"/>
        <v>1.4002573779844788E-4</v>
      </c>
      <c r="AI448" s="240">
        <f t="shared" ca="1" si="884"/>
        <v>7.2533454889402648E-4</v>
      </c>
      <c r="AJ448" s="240">
        <f t="shared" ca="1" si="885"/>
        <v>-9.1613025235882418E-4</v>
      </c>
      <c r="AK448" s="240">
        <f t="shared" ca="1" si="886"/>
        <v>2.5492046014304672E-4</v>
      </c>
      <c r="AL448" s="240">
        <f t="shared" ca="1" si="887"/>
        <v>6.4336657348471819E-4</v>
      </c>
      <c r="AM448" s="240">
        <f t="shared" ca="1" si="888"/>
        <v>-9.4331963120152646E-4</v>
      </c>
      <c r="AN448" s="240">
        <f t="shared" ca="1" si="889"/>
        <v>3.6598094148645923E-4</v>
      </c>
      <c r="AO448" s="240">
        <f t="shared" ca="1" si="890"/>
        <v>5.5172176596292777E-4</v>
      </c>
      <c r="AP448" s="240">
        <f t="shared" ca="1" si="891"/>
        <v>-9.5632060474661398E-4</v>
      </c>
      <c r="AQ448" s="240">
        <f t="shared" ca="1" si="892"/>
        <v>4.7153672881392338E-4</v>
      </c>
      <c r="AR448" s="240">
        <f t="shared" ca="1" si="893"/>
        <v>4.517785495370231E-4</v>
      </c>
      <c r="AS448" s="240">
        <f t="shared" ca="1" si="894"/>
        <v>-9.54937626250626E-4</v>
      </c>
      <c r="AT448" s="240">
        <f t="shared" ca="1" si="895"/>
        <v>5.7000016483242178E-4</v>
      </c>
      <c r="AU448" s="240">
        <f t="shared" ca="1" si="896"/>
        <v>3.4504016320943025E-4</v>
      </c>
      <c r="AV448" s="240">
        <f t="shared" ca="1" si="897"/>
        <v>-9.3919149699742154E-4</v>
      </c>
      <c r="AW448" s="240">
        <f t="shared" ca="1" si="898"/>
        <v>6.5989026781420592E-4</v>
      </c>
      <c r="AX448" s="240">
        <f t="shared" ca="1" si="899"/>
        <v>2.3311205166290616E-4</v>
      </c>
      <c r="AY448" s="240">
        <f t="shared" ca="1" si="900"/>
        <v>-9.0931905342751048E-4</v>
      </c>
      <c r="AZ448" s="240">
        <f t="shared" ca="1" si="901"/>
        <v>7.3985500694051054E-4</v>
      </c>
      <c r="BA448" s="240">
        <f t="shared" ca="1" si="902"/>
        <v>1.1767771787805993E-4</v>
      </c>
      <c r="BB448" s="240">
        <f t="shared" ca="1" si="903"/>
        <v>-8.6576960489752471E-4</v>
      </c>
      <c r="BC448" s="240">
        <f t="shared" ca="1" si="904"/>
        <v>8.0869163810347235E-4</v>
      </c>
      <c r="BD448" s="240">
        <f t="shared" ca="1" si="905"/>
        <v>4.7340168161767596E-7</v>
      </c>
      <c r="BE448" s="240">
        <f t="shared" ca="1" si="906"/>
        <v>-8.091981756492971E-4</v>
      </c>
      <c r="BF448" s="240">
        <f t="shared" ca="1" si="907"/>
        <v>8.6536479429710246E-4</v>
      </c>
      <c r="BG448" s="240">
        <f t="shared" ca="1" si="908"/>
        <v>-1.1673803491677312E-4</v>
      </c>
      <c r="BH448" s="240">
        <f t="shared" ca="1" si="909"/>
        <v>-7.4045565263556202E-4</v>
      </c>
      <c r="BI448" s="240">
        <f t="shared" ca="1" si="910"/>
        <v>9.0902205850071523E-4</v>
      </c>
      <c r="BJ448" s="240">
        <f t="shared" ca="1" si="911"/>
        <v>-2.321936228099382E-4</v>
      </c>
      <c r="BK448" s="240">
        <f t="shared" ca="1" si="912"/>
        <v>-6.6057598738814786E-4</v>
      </c>
      <c r="BL448" s="240">
        <f t="shared" ca="1" si="913"/>
        <v>9.3900678482440473E-4</v>
      </c>
      <c r="BM448" s="240">
        <f t="shared" ca="1" si="914"/>
        <v>-3.4415680248963185E-4</v>
      </c>
      <c r="BN448" s="240">
        <f t="shared" ca="1" si="915"/>
        <v>-5.7076064442458186E-4</v>
      </c>
      <c r="BO448" s="240">
        <f t="shared" ca="1" si="916"/>
        <v>9.5486797507439479E-4</v>
      </c>
      <c r="BP448" s="240">
        <f t="shared" ca="1" si="917"/>
        <v>-4.5094354351784123E-4</v>
      </c>
      <c r="BQ448" s="240">
        <f t="shared" ca="1" si="918"/>
        <v>-4.7236053010341251E-4</v>
      </c>
      <c r="BR448" s="240">
        <f t="shared" ca="1" si="919"/>
        <v>9.5636706218569264E-4</v>
      </c>
      <c r="BS448" s="240">
        <f t="shared" ca="1" si="920"/>
        <v>-5.5094767391212802E-4</v>
      </c>
      <c r="BT448" s="240">
        <f t="shared" ca="1" si="921"/>
        <v>-3.6685567373506521E-4</v>
      </c>
      <c r="BU448" s="240">
        <f t="shared" ca="1" si="922"/>
        <v>9.4348149849278744E-4</v>
      </c>
      <c r="BV448" s="240">
        <f t="shared" ca="1" si="923"/>
        <v>-6.4266503846723911E-4</v>
      </c>
      <c r="BW448" s="240">
        <f t="shared" ca="1" si="924"/>
        <v>-2.5583296656353445E-4</v>
      </c>
      <c r="BX448" s="240">
        <f t="shared" ca="1" si="925"/>
        <v>9.1640509486753648E-4</v>
      </c>
      <c r="BY448" s="240">
        <f t="shared" ca="1" si="926"/>
        <v>-7.2471612264954843E-4</v>
      </c>
      <c r="BZ448" s="240">
        <f t="shared" ca="1" si="927"/>
        <v>-1.409622934449025E-4</v>
      </c>
      <c r="CA448" s="240">
        <f t="shared" ca="1" si="928"/>
        <v>8.7554510562326093E-4</v>
      </c>
      <c r="CB448" s="240">
        <f t="shared" ca="1" si="929"/>
        <v>-7.958668017795708E-4</v>
      </c>
      <c r="CC448" s="240">
        <f t="shared" ca="1" si="930"/>
        <v>-2.3971416224792586E-5</v>
      </c>
      <c r="CD448" s="240">
        <f t="shared" ca="1" si="931"/>
        <v>8.2151610303075916E-4</v>
      </c>
      <c r="CE448" s="240">
        <f t="shared" ca="1" si="932"/>
        <v>-8.5504690341595493E-4</v>
      </c>
      <c r="CF448" s="240">
        <f t="shared" ca="1" si="933"/>
        <v>9.3380013407967218E-5</v>
      </c>
      <c r="CG448" s="240">
        <f t="shared" ca="1" si="934"/>
        <v>7.5513073357936545E-4</v>
      </c>
      <c r="CH448" s="240">
        <f t="shared" ca="1" si="935"/>
        <v>-9.013663037450981E-4</v>
      </c>
      <c r="CI448" s="240">
        <f t="shared" ca="1" si="936"/>
        <v>2.0932692072074088E-4</v>
      </c>
      <c r="CJ448" s="240">
        <f t="shared" ca="1" si="937"/>
        <v>6.7738749501730199E-4</v>
      </c>
      <c r="CK448" s="240">
        <f t="shared" ca="1" si="938"/>
        <v>-9.3412831587182696E-4</v>
      </c>
      <c r="CL448" s="240">
        <f t="shared" ca="1" si="939"/>
        <v>3.2212535630383641E-4</v>
      </c>
      <c r="CM448" s="240">
        <f t="shared" ca="1" si="940"/>
        <v>5.8945571801617095E-4</v>
      </c>
      <c r="CN448" s="240">
        <f t="shared" ca="1" si="941"/>
        <v>-9.5284016863880479E-4</v>
      </c>
      <c r="CO448" s="240">
        <f t="shared" ca="1" si="942"/>
        <v>4.3007872669300912E-4</v>
      </c>
      <c r="CP448" s="240">
        <f t="shared" ca="1" si="943"/>
        <v>4.926579783491534E-4</v>
      </c>
      <c r="CQ448" s="240">
        <f t="shared" ca="1" si="944"/>
        <v>-9.5722041836336647E-4</v>
      </c>
      <c r="CR448" s="240">
        <f t="shared" ca="1" si="945"/>
        <v>5.3156331271430734E-4</v>
      </c>
      <c r="CS448" s="240">
        <f t="shared" ca="1" si="946"/>
        <v>3.884502041204466E-4</v>
      </c>
      <c r="CT448" s="240">
        <f t="shared" ca="1" si="947"/>
        <v>-9.4720318201250682E-4</v>
      </c>
      <c r="CU448" s="240">
        <f t="shared" ca="1" si="948"/>
        <v>6.2505269173190295E-4</v>
      </c>
      <c r="CV448" s="240">
        <f t="shared" ca="1" si="949"/>
        <v>2.7839977725131564E-4</v>
      </c>
      <c r="CW448" s="240">
        <f t="shared" ca="1" si="950"/>
        <v>-9.2293912814501934E-4</v>
      </c>
      <c r="CX448" s="240">
        <f t="shared" ca="1" si="951"/>
        <v>7.0914069646519197E-4</v>
      </c>
      <c r="CY448" s="240">
        <f t="shared" ca="1" si="952"/>
        <v>1.6416195859709348E-4</v>
      </c>
      <c r="CZ448" s="240">
        <f t="shared" ca="1" si="953"/>
        <v>-8.84793210716104E-4</v>
      </c>
      <c r="DA448" s="240">
        <f t="shared" ca="1" si="954"/>
        <v>7.825625650536536E-4</v>
      </c>
      <c r="DB448" s="240">
        <f t="shared" ca="1" si="955"/>
        <v>4.7454991283223458E-5</v>
      </c>
      <c r="DC448" s="240">
        <f t="shared" ca="1" si="956"/>
        <v>-8.3333917983021376E-4</v>
      </c>
      <c r="DD448" s="240">
        <f t="shared" ca="1" si="957"/>
        <v>8.4421396425245253E-4</v>
      </c>
      <c r="DE448" s="240">
        <f t="shared" ca="1" si="958"/>
        <v>-6.9965743270801459E-5</v>
      </c>
      <c r="DF448" s="240">
        <f t="shared" ca="1" si="959"/>
        <v>-7.6935095200541756E-4</v>
      </c>
      <c r="DG448" s="240">
        <f t="shared" ca="1" si="960"/>
        <v>8.9316759963234773E-4</v>
      </c>
      <c r="DH448" s="240">
        <f t="shared" ca="1" si="961"/>
        <v>-1.8633412792173909E-4</v>
      </c>
      <c r="DI448" s="240">
        <f t="shared" ca="1" si="962"/>
        <v>-6.937909697486076E-4</v>
      </c>
      <c r="DJ448" s="240">
        <f t="shared" ca="1" si="963"/>
        <v>9.2868716295107796E-4</v>
      </c>
      <c r="DK448" s="240">
        <f t="shared" ca="1" si="964"/>
        <v>-2.9989987384844647E-4</v>
      </c>
      <c r="DL448" s="240">
        <f t="shared" ca="1" si="965"/>
        <v>-6.0779572552437414E-4</v>
      </c>
      <c r="DM448" s="240">
        <f t="shared" ca="1" si="966"/>
        <v>9.5023840691461545E-4</v>
      </c>
      <c r="DN448" s="240">
        <f t="shared" ca="1" si="967"/>
        <v>-4.089548465248719E-4</v>
      </c>
      <c r="DO448" s="240">
        <f t="shared" ca="1" si="968"/>
        <v>-5.1265866785040512E-4</v>
      </c>
      <c r="DP448" s="240">
        <f t="shared" ca="1" si="969"/>
        <v>9.5749718075379504E-4</v>
      </c>
      <c r="DQ448" s="240">
        <f t="shared" ca="1" si="970"/>
        <v>-5.1185875765336227E-4</v>
      </c>
      <c r="DR448" s="240">
        <f t="shared" ca="1" si="971"/>
        <v>-4.0981074662795454E-4</v>
      </c>
      <c r="DS448" s="240">
        <f t="shared" ca="1" si="972"/>
        <v>9.5035430575359328E-4</v>
      </c>
      <c r="DT448" s="240">
        <f t="shared" ca="1" si="973"/>
        <v>-6.0706383662729319E-4</v>
      </c>
      <c r="DU448" s="240">
        <f t="shared" ca="1" si="974"/>
        <v>-3.0079889032331877E-4</v>
      </c>
      <c r="DV448" s="240">
        <f t="shared" ca="1" si="975"/>
        <v>9.2891721740261004E-4</v>
      </c>
      <c r="DW448" s="240">
        <f t="shared" ca="1" si="976"/>
        <v>-6.9313811044176342E-4</v>
      </c>
      <c r="DX448" s="240">
        <f t="shared" ca="1" si="977"/>
        <v>-1.8726273872386327E-4</v>
      </c>
      <c r="DY448" s="240">
        <f t="shared" ca="1" si="978"/>
        <v>8.9350834946335083E-4</v>
      </c>
      <c r="DZ448" s="240">
        <f t="shared" ca="1" si="979"/>
        <v>-7.68786941900447E-4</v>
      </c>
      <c r="EA448" s="240">
        <f t="shared" ca="1" si="980"/>
        <v>-7.0909981229334514E-5</v>
      </c>
      <c r="EB448" s="240">
        <f t="shared" ca="1" si="981"/>
        <v>8.446602842683105E-4</v>
      </c>
      <c r="EC448" s="240">
        <f t="shared" ca="1" si="982"/>
        <v>-8.3287250216407802E-4</v>
      </c>
      <c r="ED448" s="240">
        <f t="shared" ca="1" si="983"/>
        <v>4.6509328386077023E-5</v>
      </c>
      <c r="EE448" s="240">
        <f t="shared" ca="1" si="984"/>
        <v>7.831077421858821E-4</v>
      </c>
      <c r="EF448" s="240">
        <f t="shared" ca="1" si="985"/>
        <v>-8.8443088475528625E-4</v>
      </c>
      <c r="EG448" s="240">
        <f t="shared" ca="1" si="986"/>
        <v>1.6322909441155903E-4</v>
      </c>
      <c r="EH448" s="240">
        <f t="shared" ca="1" si="987"/>
        <v>7.0977653074227019E-4</v>
      </c>
      <c r="EI448" s="240">
        <f t="shared" ca="1" si="988"/>
        <v>-9.2268660360920985E-4</v>
      </c>
      <c r="EJ448" s="240">
        <f t="shared" ca="1" si="989"/>
        <v>2.7749374292302878E-4</v>
      </c>
      <c r="EK448" s="240">
        <f t="shared" ca="1" si="990"/>
        <v>6.2576961961446757E-4</v>
      </c>
      <c r="EL448" s="240">
        <f t="shared" ca="1" si="991"/>
        <v>-9.4706425710579939E-4</v>
      </c>
      <c r="EM448" s="240">
        <f t="shared" ca="1" si="992"/>
        <v>3.8758462724904395E-4</v>
      </c>
      <c r="EN448" s="240">
        <f t="shared" ca="1" si="993"/>
        <v>5.3235055093968603E-4</v>
      </c>
      <c r="EO448" s="240">
        <f t="shared" ca="1" si="994"/>
        <v>-9.5719718264566239E-4</v>
      </c>
      <c r="EP448" s="240">
        <f t="shared" ca="1" si="995"/>
        <v>4.9184587801646192E-4</v>
      </c>
      <c r="EQ448" s="240">
        <f t="shared" ca="1" si="996"/>
        <v>4.3092443446550454E-4</v>
      </c>
      <c r="ER448" s="240">
        <f t="shared" ca="1" si="997"/>
        <v>-9.5293297159692626E-4</v>
      </c>
      <c r="ES448" s="240">
        <f t="shared" ca="1" si="998"/>
        <v>5.8870930896705645E-4</v>
      </c>
      <c r="ET448" s="240">
        <f t="shared" ca="1" si="999"/>
        <v>3.2301681339138596E-4</v>
      </c>
      <c r="EU448" s="240">
        <f t="shared" ca="1" si="1000"/>
        <v>-9.3433576166290235E-4</v>
      </c>
      <c r="EV448" s="240">
        <f t="shared" ca="1" si="1001"/>
        <v>6.7671800393868887E-4</v>
      </c>
      <c r="EW448" s="240">
        <f t="shared" ca="1" si="1002"/>
        <v>2.1025071877897722E-4</v>
      </c>
      <c r="EX448" s="240">
        <f t="shared" ca="1" si="1003"/>
        <v>-9.0168527219132975E-4</v>
      </c>
      <c r="EY448" s="240">
        <f t="shared" ca="1" si="1004"/>
        <v>7.5454823024021834E-4</v>
      </c>
      <c r="EZ448" s="240">
        <f t="shared" ca="1" si="1005"/>
        <v>9.4322257654220939E-5</v>
      </c>
      <c r="FA448" s="240">
        <f t="shared" ca="1" si="1006"/>
        <v>-8.5547259693502054E-4</v>
      </c>
      <c r="FB448" s="240">
        <f t="shared" ca="1" si="1007"/>
        <v>8.2102934882349442E-4</v>
      </c>
      <c r="FC448" s="240">
        <f t="shared" ca="1" si="1008"/>
        <v>-2.3024898021001401E-5</v>
      </c>
      <c r="FD448" s="240">
        <f t="shared" ca="1" si="1009"/>
        <v>-7.963928175447071E-4</v>
      </c>
      <c r="FE448" s="240">
        <f t="shared" ca="1" si="1010"/>
        <v>8.7516142178422794E-4</v>
      </c>
      <c r="FF448" s="240">
        <f t="shared" ca="1" si="1011"/>
        <v>-1.4002573779840749E-4</v>
      </c>
      <c r="FG448" s="240">
        <f t="shared" ca="1" si="1012"/>
        <v>-7.2533454889403103E-4</v>
      </c>
      <c r="FH448" s="240">
        <f t="shared" ca="1" si="1013"/>
        <v>9.1613025235881616E-4</v>
      </c>
      <c r="FI448" s="240">
        <f t="shared" ca="1" si="1014"/>
        <v>-2.5492046014300736E-4</v>
      </c>
      <c r="FJ448" s="240">
        <f t="shared" ca="1" si="1015"/>
        <v>-6.4336657348471819E-4</v>
      </c>
      <c r="FK448" s="240">
        <f t="shared" ca="1" si="1016"/>
        <v>9.4331963120152418E-4</v>
      </c>
      <c r="FL448" s="240">
        <f t="shared" ca="1" si="1017"/>
        <v>-3.6598094148643402E-4</v>
      </c>
      <c r="FM448" s="240">
        <f t="shared" ca="1" si="1018"/>
        <v>-5.5172176596297222E-4</v>
      </c>
      <c r="FN448" s="240">
        <f t="shared" ca="1" si="1019"/>
        <v>9.5632060474661322E-4</v>
      </c>
      <c r="FO448" s="240">
        <f t="shared" ca="1" si="1020"/>
        <v>-4.7153672881389969E-4</v>
      </c>
      <c r="FP448" s="240">
        <f t="shared" ca="1" si="1021"/>
        <v>-4.5177854953705904E-4</v>
      </c>
      <c r="FQ448" s="240">
        <f t="shared" ca="1" si="1022"/>
        <v>9.54937626250626E-4</v>
      </c>
      <c r="FR448" s="240">
        <f t="shared" ca="1" si="1023"/>
        <v>-5.7000016483239988E-4</v>
      </c>
      <c r="FS448" s="240">
        <f t="shared" ca="1" si="1024"/>
        <v>-3.4504016320946836E-4</v>
      </c>
      <c r="FT448" s="240">
        <f t="shared" ca="1" si="1025"/>
        <v>9.3919149699743217E-4</v>
      </c>
      <c r="FU448" s="240">
        <f t="shared" ca="1" si="1026"/>
        <v>-6.5989026781419606E-4</v>
      </c>
      <c r="FV448" s="240">
        <f t="shared" ca="1" si="1027"/>
        <v>-2.3311205166293259E-4</v>
      </c>
      <c r="FW448" s="240">
        <f t="shared" ca="1" si="1028"/>
        <v>9.0931905342752338E-4</v>
      </c>
      <c r="FX448" s="240">
        <f t="shared" ca="1" si="1029"/>
        <v>-7.3985500694050187E-4</v>
      </c>
      <c r="FY448" s="240">
        <f t="shared" ca="1" si="1030"/>
        <v>-1.1767771787808692E-4</v>
      </c>
      <c r="FZ448" s="240">
        <f t="shared" ca="1" si="1031"/>
        <v>8.6576960489754217E-4</v>
      </c>
      <c r="GA448" s="240">
        <f t="shared" ca="1" si="1032"/>
        <v>-8.0869163810347235E-4</v>
      </c>
      <c r="GB448" s="240">
        <f t="shared" ca="1" si="1033"/>
        <v>-4.7340168163128947E-7</v>
      </c>
      <c r="GC448" s="240">
        <f t="shared" ca="1" si="1034"/>
        <v>8.09198175649319E-4</v>
      </c>
      <c r="GD448" s="240">
        <f t="shared" ca="1" si="1035"/>
        <v>-8.6536479429707915E-4</v>
      </c>
      <c r="GE448" s="240">
        <f t="shared" ca="1" si="1036"/>
        <v>1.1673803491675962E-4</v>
      </c>
      <c r="GF448" s="240">
        <f t="shared" ca="1" si="1037"/>
        <v>7.4045565263557926E-4</v>
      </c>
      <c r="GG448" s="240">
        <f t="shared" ca="1" si="1038"/>
        <v>-9.0902205850070244E-4</v>
      </c>
      <c r="GH448" s="240">
        <f t="shared" ca="1" si="1039"/>
        <v>2.321936228099382E-4</v>
      </c>
      <c r="GI448" s="240">
        <f t="shared" ca="1" si="1040"/>
        <v>6.6057598738816759E-4</v>
      </c>
      <c r="GJ448" s="240">
        <f t="shared" ca="1" si="1041"/>
        <v>-9.3900678482439681E-4</v>
      </c>
      <c r="GK448" s="240">
        <f t="shared" ca="1" si="1042"/>
        <v>3.4415680248963185E-4</v>
      </c>
      <c r="GL448" s="240">
        <f t="shared" ca="1" si="1043"/>
        <v>5.7076064442460365E-4</v>
      </c>
      <c r="GM448" s="240">
        <f t="shared" ca="1" si="1044"/>
        <v>-9.5486797507439273E-4</v>
      </c>
      <c r="GN448" s="240">
        <f t="shared" ca="1" si="1045"/>
        <v>4.5094354351779325E-4</v>
      </c>
      <c r="GO448" s="240">
        <f t="shared" ca="1" si="1046"/>
        <v>4.7236053010341251E-4</v>
      </c>
      <c r="GP448" s="240">
        <f t="shared" ca="1" si="1047"/>
        <v>-9.5636706218569395E-4</v>
      </c>
      <c r="GQ448" s="240">
        <f t="shared" ca="1" si="1048"/>
        <v>5.5094767391208345E-4</v>
      </c>
      <c r="GR448" s="240">
        <f t="shared" ca="1" si="1049"/>
        <v>3.6685567373506521E-4</v>
      </c>
      <c r="GS448" s="240">
        <f t="shared" ca="1" si="1050"/>
        <v>-9.434814984927921E-4</v>
      </c>
      <c r="GT448" s="240">
        <f t="shared" ca="1" si="1051"/>
        <v>6.4266503846721894E-4</v>
      </c>
      <c r="GU448" s="240">
        <f t="shared" ca="1" si="1052"/>
        <v>2.5583296656358687E-4</v>
      </c>
      <c r="GV448" s="240">
        <f t="shared" ca="1" si="1053"/>
        <v>-9.1640509486754439E-4</v>
      </c>
      <c r="GW448" s="240">
        <f t="shared" ca="1" si="1054"/>
        <v>7.2471612264953054E-4</v>
      </c>
      <c r="GX448" s="240">
        <f t="shared" ca="1" si="1055"/>
        <v>1.4096229344495631E-4</v>
      </c>
      <c r="GY448" s="240">
        <f t="shared" ca="1" si="1056"/>
        <v>-8.7554510562326093E-4</v>
      </c>
      <c r="GZ448" s="240">
        <f t="shared" ca="1" si="1057"/>
        <v>7.9586680177955562E-4</v>
      </c>
      <c r="HA448" s="240">
        <f t="shared" ca="1" si="1058"/>
        <v>2.3971416224846992E-5</v>
      </c>
      <c r="HB448" s="240">
        <f t="shared" ca="1" si="1059"/>
        <v>-8.2151610303075916E-4</v>
      </c>
      <c r="HC448" s="240">
        <f t="shared" ca="1" si="1060"/>
        <v>8.5504690341594257E-4</v>
      </c>
      <c r="HD448" s="240">
        <f t="shared" ca="1" si="1061"/>
        <v>-9.3380013407940127E-5</v>
      </c>
      <c r="HE448" s="240">
        <f t="shared" ca="1" si="1062"/>
        <v>-7.5513073357939896E-4</v>
      </c>
      <c r="HF448" s="240">
        <f t="shared" ca="1" si="1063"/>
        <v>9.0136630374508899E-4</v>
      </c>
      <c r="HG448" s="240">
        <f t="shared" ca="1" si="1064"/>
        <v>-2.0932692072071432E-4</v>
      </c>
      <c r="HH448" s="240">
        <f t="shared" ca="1" si="1065"/>
        <v>-6.7738749501734048E-4</v>
      </c>
      <c r="HI448" s="240">
        <f t="shared" ca="1" si="1066"/>
        <v>9.3412831587182696E-4</v>
      </c>
      <c r="HJ448" s="240">
        <f t="shared" ca="1" si="1067"/>
        <v>-3.2212535630381082E-4</v>
      </c>
      <c r="HK448" s="240">
        <f t="shared" ca="1" si="1068"/>
        <v>-5.8945571801619241E-4</v>
      </c>
      <c r="HL448" s="240">
        <f t="shared" ca="1" si="1069"/>
        <v>9.5284016863880479E-4</v>
      </c>
      <c r="HM448" s="240">
        <f t="shared" ca="1" si="1070"/>
        <v>-4.3007872669298484E-4</v>
      </c>
      <c r="HN448" s="240">
        <f t="shared" ca="1" si="1071"/>
        <v>-4.9265797834917671E-4</v>
      </c>
      <c r="HO448" s="240">
        <f t="shared" ca="1" si="1072"/>
        <v>9.5722041836336777E-4</v>
      </c>
      <c r="HP448" s="240">
        <f t="shared" ca="1" si="1073"/>
        <v>-5.3156331271430734E-4</v>
      </c>
      <c r="HQ448" s="240">
        <f t="shared" ca="1" si="1074"/>
        <v>-3.8845020412047148E-4</v>
      </c>
      <c r="HR448" s="240">
        <f t="shared" ca="1" si="1075"/>
        <v>9.4720318201251474E-4</v>
      </c>
      <c r="HS448" s="240">
        <f t="shared" ca="1" si="1076"/>
        <v>-6.2505269173190295E-4</v>
      </c>
      <c r="HT448" s="240">
        <f t="shared" ca="1" si="1077"/>
        <v>-2.7839977725134166E-4</v>
      </c>
      <c r="HU448" s="240">
        <f t="shared" ca="1" si="1078"/>
        <v>9.229391281450265E-4</v>
      </c>
      <c r="HV448" s="240">
        <f t="shared" ca="1" si="1079"/>
        <v>-7.0914069646515544E-4</v>
      </c>
      <c r="HW448" s="240">
        <f t="shared" ca="1" si="1080"/>
        <v>-1.6416195859712029E-4</v>
      </c>
      <c r="HX448" s="240">
        <f t="shared" ca="1" si="1081"/>
        <v>8.847932107161143E-4</v>
      </c>
      <c r="HY448" s="240">
        <f t="shared" ca="1" si="1082"/>
        <v>-7.8256256505362216E-4</v>
      </c>
      <c r="HZ448" s="240">
        <f t="shared" ca="1" si="1083"/>
        <v>-4.7454991283223458E-5</v>
      </c>
      <c r="IA448" s="240">
        <f t="shared" ca="1" si="1084"/>
        <v>8.333391798302271E-4</v>
      </c>
      <c r="IB448" s="240">
        <f t="shared" ca="1" si="1085"/>
        <v>-8.4421396425242694E-4</v>
      </c>
      <c r="IC448" s="240">
        <f t="shared" ca="1" si="1086"/>
        <v>6.9965743270801459E-5</v>
      </c>
      <c r="ID448" s="240">
        <f t="shared" ca="1" si="1087"/>
        <v>7.6935095200543371E-4</v>
      </c>
      <c r="IE448" s="240">
        <f t="shared" ca="1" si="1088"/>
        <v>9.1428187832460518E-4</v>
      </c>
      <c r="IF448" s="240">
        <f t="shared" ca="1" si="1089"/>
        <v>1.8633412792168572E-4</v>
      </c>
      <c r="IG448" s="240">
        <f t="shared" ca="1" si="1090"/>
        <v>6.9379096974862635E-4</v>
      </c>
      <c r="IH448" s="240">
        <f t="shared" ca="1" si="1091"/>
        <v>-9.2868716295107135E-4</v>
      </c>
      <c r="II448" s="240">
        <f t="shared" ca="1" si="1092"/>
        <v>2.998998738483948E-4</v>
      </c>
      <c r="IJ448" s="240">
        <f t="shared" ca="1" si="1093"/>
        <v>6.0779572552437414E-4</v>
      </c>
      <c r="IK448" s="240">
        <f t="shared" ca="1" si="1094"/>
        <v>-9.502384069146122E-4</v>
      </c>
      <c r="IL448" s="240">
        <f t="shared" ca="1" si="1095"/>
        <v>4.0895484652489646E-4</v>
      </c>
      <c r="IM448" s="240">
        <f t="shared" ca="1" si="1096"/>
        <v>5.1265866785045109E-4</v>
      </c>
      <c r="IN448" s="240">
        <f t="shared" ca="1" si="1097"/>
        <v>-9.5749718075379504E-4</v>
      </c>
      <c r="IO448" s="240">
        <f t="shared" ca="1" si="1098"/>
        <v>5.1185875765338536E-4</v>
      </c>
      <c r="IP448" s="240">
        <f t="shared" ca="1" si="1099"/>
        <v>4.0981074662800371E-4</v>
      </c>
      <c r="IQ448" s="240">
        <f t="shared" ca="1" si="1100"/>
        <v>-9.5035430575359328E-4</v>
      </c>
      <c r="IR448" s="240">
        <f t="shared" ca="1" si="1101"/>
        <v>6.0706383662731433E-4</v>
      </c>
      <c r="IS448" s="240">
        <f t="shared" ca="1" si="1102"/>
        <v>3.0079889032337038E-4</v>
      </c>
      <c r="IT448" s="240">
        <f t="shared" ca="1" si="1103"/>
        <v>-9.2891721740261655E-4</v>
      </c>
      <c r="IU448" s="240">
        <f t="shared" ca="1" si="1104"/>
        <v>6.9313811044170704E-4</v>
      </c>
      <c r="IV448" s="240">
        <f t="shared" ca="1" si="1105"/>
        <v>1.8726273872388994E-4</v>
      </c>
      <c r="IW448" s="240">
        <f t="shared" ca="1" si="1106"/>
        <v>-8.935083494633607E-4</v>
      </c>
      <c r="IX448" s="240">
        <f t="shared" ca="1" si="1107"/>
        <v>7.6878694190039842E-4</v>
      </c>
      <c r="IY448" s="240">
        <f t="shared" ca="1" si="1108"/>
        <v>7.0909981229361647E-5</v>
      </c>
      <c r="IZ448" s="240">
        <f t="shared" ca="1" si="1109"/>
        <v>-8.446602842682976E-4</v>
      </c>
      <c r="JA448" s="240">
        <f t="shared" ca="1" si="1110"/>
        <v>8.3287250216403769E-4</v>
      </c>
      <c r="JB448" s="240">
        <f t="shared" ca="1" si="1111"/>
        <v>-4.6509328386049837E-5</v>
      </c>
    </row>
    <row r="449" spans="2:262">
      <c r="B449" s="248">
        <v>88</v>
      </c>
      <c r="C449" s="247">
        <f t="shared" si="1112"/>
        <v>1.7187500000000011E-3</v>
      </c>
      <c r="D449" s="244">
        <f t="shared" ca="1" si="855"/>
        <v>79.441113818964396</v>
      </c>
      <c r="E449" s="243">
        <f ca="1">CP361</f>
        <v>-0.55888618103560073</v>
      </c>
      <c r="F449" s="242">
        <v>88</v>
      </c>
      <c r="G449" s="240">
        <f t="shared" ca="1" si="856"/>
        <v>-4.1707225966834628E-4</v>
      </c>
      <c r="H449" s="240">
        <f t="shared" ca="1" si="857"/>
        <v>4.8280684363160886E-4</v>
      </c>
      <c r="I449" s="240">
        <f t="shared" ca="1" si="858"/>
        <v>-1.1939396157139674E-4</v>
      </c>
      <c r="J449" s="240">
        <f t="shared" ca="1" si="859"/>
        <v>-3.501433815289003E-4</v>
      </c>
      <c r="K449" s="240">
        <f t="shared" ca="1" si="860"/>
        <v>5.0845244170396177E-4</v>
      </c>
      <c r="L449" s="240">
        <f t="shared" ca="1" si="861"/>
        <v>-2.1481870150481098E-4</v>
      </c>
      <c r="M449" s="240">
        <f t="shared" ca="1" si="862"/>
        <v>-2.6975868959996946E-4</v>
      </c>
      <c r="N449" s="240">
        <f t="shared" ca="1" si="863"/>
        <v>5.14558497585046E-4</v>
      </c>
      <c r="O449" s="240">
        <f t="shared" ca="1" si="864"/>
        <v>-3.0198807921111119E-4</v>
      </c>
      <c r="P449" s="240">
        <f t="shared" ca="1" si="865"/>
        <v>-1.7900732251212794E-4</v>
      </c>
      <c r="Q449" s="240">
        <f t="shared" ca="1" si="866"/>
        <v>5.008903589716671E-4</v>
      </c>
      <c r="R449" s="240">
        <f t="shared" ca="1" si="867"/>
        <v>-3.7755222439019443E-4</v>
      </c>
      <c r="S449" s="240">
        <f t="shared" ca="1" si="868"/>
        <v>-8.1376804408608396E-5</v>
      </c>
      <c r="T449" s="240">
        <f t="shared" ca="1" si="869"/>
        <v>4.6797328476555668E-4</v>
      </c>
      <c r="U449" s="241">
        <f t="shared" ca="1" si="870"/>
        <v>-4.3860724931968933E-4</v>
      </c>
      <c r="V449" s="240">
        <f t="shared" ca="1" si="871"/>
        <v>1.938097865169626E-5</v>
      </c>
      <c r="W449" s="240">
        <f t="shared" ca="1" si="872"/>
        <v>4.1707225966834769E-4</v>
      </c>
      <c r="X449" s="240">
        <f t="shared" ca="1" si="873"/>
        <v>-4.8280684363160805E-4</v>
      </c>
      <c r="Y449" s="240">
        <f t="shared" ca="1" si="874"/>
        <v>1.1939396157139427E-4</v>
      </c>
      <c r="Z449" s="240">
        <f t="shared" ca="1" si="875"/>
        <v>3.5014338152890219E-4</v>
      </c>
      <c r="AA449" s="240">
        <f t="shared" ca="1" si="876"/>
        <v>-5.0845244170396144E-4</v>
      </c>
      <c r="AB449" s="240">
        <f t="shared" ca="1" si="877"/>
        <v>2.1481870150480873E-4</v>
      </c>
      <c r="AC449" s="240">
        <f t="shared" ca="1" si="878"/>
        <v>2.6975868959997162E-4</v>
      </c>
      <c r="AD449" s="240">
        <f t="shared" ca="1" si="879"/>
        <v>-5.1455849758504611E-4</v>
      </c>
      <c r="AE449" s="240">
        <f t="shared" ca="1" si="880"/>
        <v>3.0198807921110913E-4</v>
      </c>
      <c r="AF449" s="240">
        <f t="shared" ca="1" si="881"/>
        <v>1.790073225121303E-4</v>
      </c>
      <c r="AG449" s="240">
        <f t="shared" ca="1" si="882"/>
        <v>-5.0089035897166764E-4</v>
      </c>
      <c r="AH449" s="240">
        <f t="shared" ca="1" si="883"/>
        <v>3.775522243901927E-4</v>
      </c>
      <c r="AI449" s="240">
        <f t="shared" ca="1" si="884"/>
        <v>8.137680440861089E-5</v>
      </c>
      <c r="AJ449" s="240">
        <f t="shared" ca="1" si="885"/>
        <v>-4.6797328476555771E-4</v>
      </c>
      <c r="AK449" s="240">
        <f t="shared" ca="1" si="886"/>
        <v>4.3860724931968803E-4</v>
      </c>
      <c r="AL449" s="240">
        <f t="shared" ca="1" si="887"/>
        <v>-1.9380978651693739E-5</v>
      </c>
      <c r="AM449" s="240">
        <f t="shared" ca="1" si="888"/>
        <v>-4.1707225966834921E-4</v>
      </c>
      <c r="AN449" s="240">
        <f t="shared" ca="1" si="889"/>
        <v>4.8280684363160713E-4</v>
      </c>
      <c r="AO449" s="240">
        <f t="shared" ca="1" si="890"/>
        <v>-1.1939396157139182E-4</v>
      </c>
      <c r="AP449" s="240">
        <f t="shared" ca="1" si="891"/>
        <v>-3.5014338152890404E-4</v>
      </c>
      <c r="AQ449" s="240">
        <f t="shared" ca="1" si="892"/>
        <v>5.0845244170396101E-4</v>
      </c>
      <c r="AR449" s="240">
        <f t="shared" ca="1" si="893"/>
        <v>-2.1481870150480639E-4</v>
      </c>
      <c r="AS449" s="240">
        <f t="shared" ca="1" si="894"/>
        <v>-2.6975868959997379E-4</v>
      </c>
      <c r="AT449" s="240">
        <f t="shared" ca="1" si="895"/>
        <v>5.1455849758504622E-4</v>
      </c>
      <c r="AU449" s="240">
        <f t="shared" ca="1" si="896"/>
        <v>-3.0198807921110707E-4</v>
      </c>
      <c r="AV449" s="240">
        <f t="shared" ca="1" si="897"/>
        <v>-1.7900732251213268E-4</v>
      </c>
      <c r="AW449" s="240">
        <f t="shared" ca="1" si="898"/>
        <v>5.0089035897166829E-4</v>
      </c>
      <c r="AX449" s="240">
        <f t="shared" ca="1" si="899"/>
        <v>-3.7755222439019096E-4</v>
      </c>
      <c r="AY449" s="240">
        <f t="shared" ca="1" si="900"/>
        <v>-8.1376804408613384E-5</v>
      </c>
      <c r="AZ449" s="240">
        <f t="shared" ca="1" si="901"/>
        <v>4.6797328476555879E-4</v>
      </c>
      <c r="BA449" s="240">
        <f t="shared" ca="1" si="902"/>
        <v>-4.3860724931968673E-4</v>
      </c>
      <c r="BB449" s="240">
        <f t="shared" ca="1" si="903"/>
        <v>1.9380978651691215E-5</v>
      </c>
      <c r="BC449" s="240">
        <f t="shared" ca="1" si="904"/>
        <v>4.1707225966835067E-4</v>
      </c>
      <c r="BD449" s="240">
        <f t="shared" ca="1" si="905"/>
        <v>-4.8280684363160626E-4</v>
      </c>
      <c r="BE449" s="240">
        <f t="shared" ca="1" si="906"/>
        <v>1.1939396157138938E-4</v>
      </c>
      <c r="BF449" s="240">
        <f t="shared" ca="1" si="907"/>
        <v>3.5014338152890582E-4</v>
      </c>
      <c r="BG449" s="240">
        <f t="shared" ca="1" si="908"/>
        <v>-5.0845244170396068E-4</v>
      </c>
      <c r="BH449" s="240">
        <f t="shared" ca="1" si="909"/>
        <v>2.1481870150480415E-4</v>
      </c>
      <c r="BI449" s="240">
        <f t="shared" ca="1" si="910"/>
        <v>2.6975868959997596E-4</v>
      </c>
      <c r="BJ449" s="240">
        <f t="shared" ca="1" si="911"/>
        <v>-5.1455849758504633E-4</v>
      </c>
      <c r="BK449" s="240">
        <f t="shared" ca="1" si="912"/>
        <v>3.0198807921110506E-4</v>
      </c>
      <c r="BL449" s="240">
        <f t="shared" ca="1" si="913"/>
        <v>1.7900732251213504E-4</v>
      </c>
      <c r="BM449" s="240">
        <f t="shared" ca="1" si="914"/>
        <v>-5.0089035897166883E-4</v>
      </c>
      <c r="BN449" s="240">
        <f t="shared" ca="1" si="915"/>
        <v>3.7755222439018928E-4</v>
      </c>
      <c r="BO449" s="240">
        <f t="shared" ca="1" si="916"/>
        <v>8.1376804408615877E-5</v>
      </c>
      <c r="BP449" s="240">
        <f t="shared" ca="1" si="917"/>
        <v>-4.6797328476555987E-4</v>
      </c>
      <c r="BQ449" s="240">
        <f t="shared" ca="1" si="918"/>
        <v>4.3860724931968532E-4</v>
      </c>
      <c r="BR449" s="240">
        <f t="shared" ca="1" si="919"/>
        <v>-1.9380978651688694E-5</v>
      </c>
      <c r="BS449" s="240">
        <f t="shared" ca="1" si="920"/>
        <v>-4.1707225966835214E-4</v>
      </c>
      <c r="BT449" s="240">
        <f t="shared" ca="1" si="921"/>
        <v>4.8280684363160534E-4</v>
      </c>
      <c r="BU449" s="240">
        <f t="shared" ca="1" si="922"/>
        <v>-1.1939396157138691E-4</v>
      </c>
      <c r="BV449" s="240">
        <f t="shared" ca="1" si="923"/>
        <v>-3.5014338152890772E-4</v>
      </c>
      <c r="BW449" s="240">
        <f t="shared" ca="1" si="924"/>
        <v>5.0845244170396025E-4</v>
      </c>
      <c r="BX449" s="240">
        <f t="shared" ca="1" si="925"/>
        <v>-2.1481870150480184E-4</v>
      </c>
      <c r="BY449" s="240">
        <f t="shared" ca="1" si="926"/>
        <v>-2.6975868959997807E-4</v>
      </c>
      <c r="BZ449" s="240">
        <f t="shared" ca="1" si="927"/>
        <v>5.1455849758504644E-4</v>
      </c>
      <c r="CA449" s="240">
        <f t="shared" ca="1" si="928"/>
        <v>-3.01988079211103E-4</v>
      </c>
      <c r="CB449" s="240">
        <f t="shared" ca="1" si="929"/>
        <v>-1.790073225121374E-4</v>
      </c>
      <c r="CC449" s="240">
        <f t="shared" ca="1" si="930"/>
        <v>5.0089035897166948E-4</v>
      </c>
      <c r="CD449" s="240">
        <f t="shared" ca="1" si="931"/>
        <v>-3.7755222439018755E-4</v>
      </c>
      <c r="CE449" s="240">
        <f t="shared" ca="1" si="932"/>
        <v>-8.1376804408618358E-5</v>
      </c>
      <c r="CF449" s="240">
        <f t="shared" ca="1" si="933"/>
        <v>4.679732847655609E-4</v>
      </c>
      <c r="CG449" s="240">
        <f t="shared" ca="1" si="934"/>
        <v>-4.3860724931968408E-4</v>
      </c>
      <c r="CH449" s="240">
        <f t="shared" ca="1" si="935"/>
        <v>1.9380978651686173E-5</v>
      </c>
      <c r="CI449" s="240">
        <f t="shared" ca="1" si="936"/>
        <v>4.170722596683536E-4</v>
      </c>
      <c r="CJ449" s="240">
        <f t="shared" ca="1" si="937"/>
        <v>-4.8280684363160453E-4</v>
      </c>
      <c r="CK449" s="240">
        <f t="shared" ca="1" si="938"/>
        <v>1.1939396157138445E-4</v>
      </c>
      <c r="CL449" s="240">
        <f t="shared" ca="1" si="939"/>
        <v>3.5014338152890957E-4</v>
      </c>
      <c r="CM449" s="240">
        <f t="shared" ca="1" si="940"/>
        <v>-5.0845244170395982E-4</v>
      </c>
      <c r="CN449" s="240">
        <f t="shared" ca="1" si="941"/>
        <v>2.1481870150479951E-4</v>
      </c>
      <c r="CO449" s="240">
        <f t="shared" ca="1" si="942"/>
        <v>2.6975868959998024E-4</v>
      </c>
      <c r="CP449" s="240">
        <f t="shared" ca="1" si="943"/>
        <v>-5.1455849758504655E-4</v>
      </c>
      <c r="CQ449" s="240">
        <f t="shared" ca="1" si="944"/>
        <v>3.0198807921110094E-4</v>
      </c>
      <c r="CR449" s="240">
        <f t="shared" ca="1" si="945"/>
        <v>1.7900732251213979E-4</v>
      </c>
      <c r="CS449" s="240">
        <f t="shared" ca="1" si="946"/>
        <v>-5.0089035897167003E-4</v>
      </c>
      <c r="CT449" s="240">
        <f t="shared" ca="1" si="947"/>
        <v>3.7755222439018581E-4</v>
      </c>
      <c r="CU449" s="240">
        <f t="shared" ca="1" si="948"/>
        <v>8.1376804408620851E-5</v>
      </c>
      <c r="CV449" s="240">
        <f t="shared" ca="1" si="949"/>
        <v>-4.6797328476556193E-4</v>
      </c>
      <c r="CW449" s="240">
        <f t="shared" ca="1" si="950"/>
        <v>4.3860724931968272E-4</v>
      </c>
      <c r="CX449" s="240">
        <f t="shared" ca="1" si="951"/>
        <v>-1.9380978651683652E-5</v>
      </c>
      <c r="CY449" s="240">
        <f t="shared" ca="1" si="952"/>
        <v>-4.1707225966835512E-4</v>
      </c>
      <c r="CZ449" s="240">
        <f t="shared" ca="1" si="953"/>
        <v>4.8280684363160366E-4</v>
      </c>
      <c r="DA449" s="240">
        <f t="shared" ca="1" si="954"/>
        <v>-1.1939396157138201E-4</v>
      </c>
      <c r="DB449" s="240">
        <f t="shared" ca="1" si="955"/>
        <v>-3.5014338152891141E-4</v>
      </c>
      <c r="DC449" s="240">
        <f t="shared" ca="1" si="956"/>
        <v>5.0845244170395949E-4</v>
      </c>
      <c r="DD449" s="240">
        <f t="shared" ca="1" si="957"/>
        <v>-2.1481870150479726E-4</v>
      </c>
      <c r="DE449" s="240">
        <f t="shared" ca="1" si="958"/>
        <v>-2.6975868959998241E-4</v>
      </c>
      <c r="DF449" s="240">
        <f t="shared" ca="1" si="959"/>
        <v>5.1455849758504665E-4</v>
      </c>
      <c r="DG449" s="240">
        <f t="shared" ca="1" si="960"/>
        <v>-3.0198807921109894E-4</v>
      </c>
      <c r="DH449" s="240">
        <f t="shared" ca="1" si="961"/>
        <v>-1.7900732251214214E-4</v>
      </c>
      <c r="DI449" s="240">
        <f t="shared" ca="1" si="962"/>
        <v>5.0089035897167068E-4</v>
      </c>
      <c r="DJ449" s="240">
        <f t="shared" ca="1" si="963"/>
        <v>-3.7755222439018413E-4</v>
      </c>
      <c r="DK449" s="240">
        <f t="shared" ca="1" si="964"/>
        <v>-8.1376804408623345E-5</v>
      </c>
      <c r="DL449" s="240">
        <f t="shared" ca="1" si="965"/>
        <v>4.6797328476556296E-4</v>
      </c>
      <c r="DM449" s="240">
        <f t="shared" ca="1" si="966"/>
        <v>-4.3860724931968147E-4</v>
      </c>
      <c r="DN449" s="240">
        <f t="shared" ca="1" si="967"/>
        <v>1.9380978651681128E-5</v>
      </c>
      <c r="DO449" s="240">
        <f t="shared" ca="1" si="968"/>
        <v>4.1707225966835658E-4</v>
      </c>
      <c r="DP449" s="240">
        <f t="shared" ca="1" si="969"/>
        <v>-4.8280684363160274E-4</v>
      </c>
      <c r="DQ449" s="240">
        <f t="shared" ca="1" si="970"/>
        <v>1.1939396157137954E-4</v>
      </c>
      <c r="DR449" s="240">
        <f t="shared" ca="1" si="971"/>
        <v>3.5014338152891325E-4</v>
      </c>
      <c r="DS449" s="240">
        <f t="shared" ca="1" si="972"/>
        <v>-5.0845244170395895E-4</v>
      </c>
      <c r="DT449" s="240">
        <f t="shared" ca="1" si="973"/>
        <v>2.1481870150479493E-4</v>
      </c>
      <c r="DU449" s="240">
        <f t="shared" ca="1" si="974"/>
        <v>2.6975868959998453E-4</v>
      </c>
      <c r="DV449" s="240">
        <f t="shared" ca="1" si="975"/>
        <v>-5.1455849758504676E-4</v>
      </c>
      <c r="DW449" s="240">
        <f t="shared" ca="1" si="976"/>
        <v>3.0198807921109688E-4</v>
      </c>
      <c r="DX449" s="240">
        <f t="shared" ca="1" si="977"/>
        <v>1.790073225121445E-4</v>
      </c>
      <c r="DY449" s="240">
        <f t="shared" ca="1" si="978"/>
        <v>-5.0089035897167111E-4</v>
      </c>
      <c r="DZ449" s="240">
        <f t="shared" ca="1" si="979"/>
        <v>3.775522243901824E-4</v>
      </c>
      <c r="EA449" s="240">
        <f t="shared" ca="1" si="980"/>
        <v>8.1376804408625839E-5</v>
      </c>
      <c r="EB449" s="240">
        <f t="shared" ca="1" si="981"/>
        <v>-4.6797328476556405E-4</v>
      </c>
      <c r="EC449" s="240">
        <f t="shared" ca="1" si="982"/>
        <v>4.3860724931968006E-4</v>
      </c>
      <c r="ED449" s="240">
        <f t="shared" ca="1" si="983"/>
        <v>-1.9380978651678607E-5</v>
      </c>
      <c r="EE449" s="240">
        <f t="shared" ca="1" si="984"/>
        <v>-4.1707225966835804E-4</v>
      </c>
      <c r="EF449" s="240">
        <f t="shared" ca="1" si="985"/>
        <v>4.8280684363160187E-4</v>
      </c>
      <c r="EG449" s="240">
        <f t="shared" ca="1" si="986"/>
        <v>-1.193939615713771E-4</v>
      </c>
      <c r="EH449" s="240">
        <f t="shared" ca="1" si="987"/>
        <v>-3.5014338152891515E-4</v>
      </c>
      <c r="EI449" s="240">
        <f t="shared" ca="1" si="988"/>
        <v>5.0845244170395862E-4</v>
      </c>
      <c r="EJ449" s="240">
        <f t="shared" ca="1" si="989"/>
        <v>-2.1481870150479265E-4</v>
      </c>
      <c r="EK449" s="240">
        <f t="shared" ca="1" si="990"/>
        <v>-2.6975868959998669E-4</v>
      </c>
      <c r="EL449" s="240">
        <f t="shared" ca="1" si="991"/>
        <v>5.1455849758504676E-4</v>
      </c>
      <c r="EM449" s="240">
        <f t="shared" ca="1" si="992"/>
        <v>-3.0198807921109482E-4</v>
      </c>
      <c r="EN449" s="240">
        <f t="shared" ca="1" si="993"/>
        <v>-1.7900732251214689E-4</v>
      </c>
      <c r="EO449" s="240">
        <f t="shared" ca="1" si="994"/>
        <v>5.0089035897167176E-4</v>
      </c>
      <c r="EP449" s="240">
        <f t="shared" ca="1" si="995"/>
        <v>-3.7755222439018066E-4</v>
      </c>
      <c r="EQ449" s="240">
        <f t="shared" ca="1" si="996"/>
        <v>-8.1376804408628332E-5</v>
      </c>
      <c r="ER449" s="240">
        <f t="shared" ca="1" si="997"/>
        <v>4.6797328476556513E-4</v>
      </c>
      <c r="ES449" s="240">
        <f t="shared" ca="1" si="998"/>
        <v>-4.3860724931967876E-4</v>
      </c>
      <c r="ET449" s="240">
        <f t="shared" ca="1" si="999"/>
        <v>1.9380978651676087E-5</v>
      </c>
      <c r="EU449" s="240">
        <f t="shared" ca="1" si="1000"/>
        <v>4.1707225966835956E-4</v>
      </c>
      <c r="EV449" s="240">
        <f t="shared" ca="1" si="1001"/>
        <v>-4.8280684363160095E-4</v>
      </c>
      <c r="EW449" s="240">
        <f t="shared" ca="1" si="1002"/>
        <v>1.1939396157137465E-4</v>
      </c>
      <c r="EX449" s="240">
        <f t="shared" ca="1" si="1003"/>
        <v>3.5014338152891694E-4</v>
      </c>
      <c r="EY449" s="240">
        <f t="shared" ca="1" si="1004"/>
        <v>-5.0845244170395819E-4</v>
      </c>
      <c r="EZ449" s="240">
        <f t="shared" ca="1" si="1005"/>
        <v>2.1481870150479038E-4</v>
      </c>
      <c r="FA449" s="240">
        <f t="shared" ca="1" si="1006"/>
        <v>2.6975868959998886E-4</v>
      </c>
      <c r="FB449" s="240">
        <f t="shared" ca="1" si="1007"/>
        <v>-5.1455849758504687E-4</v>
      </c>
      <c r="FC449" s="240">
        <f t="shared" ca="1" si="1008"/>
        <v>3.0198807921109276E-4</v>
      </c>
      <c r="FD449" s="240">
        <f t="shared" ca="1" si="1009"/>
        <v>1.7900732251214925E-4</v>
      </c>
      <c r="FE449" s="240">
        <f t="shared" ca="1" si="1010"/>
        <v>-5.0089035897167241E-4</v>
      </c>
      <c r="FF449" s="240">
        <f t="shared" ca="1" si="1011"/>
        <v>3.7755222439017893E-4</v>
      </c>
      <c r="FG449" s="240">
        <f t="shared" ca="1" si="1012"/>
        <v>8.1376804408630826E-5</v>
      </c>
      <c r="FH449" s="240">
        <f t="shared" ca="1" si="1013"/>
        <v>-4.6797328476556616E-4</v>
      </c>
      <c r="FI449" s="240">
        <f t="shared" ca="1" si="1014"/>
        <v>4.3860724931967746E-4</v>
      </c>
      <c r="FJ449" s="240">
        <f t="shared" ca="1" si="1015"/>
        <v>-1.9380978651673566E-5</v>
      </c>
      <c r="FK449" s="240">
        <f t="shared" ca="1" si="1016"/>
        <v>-4.1707225966836103E-4</v>
      </c>
      <c r="FL449" s="240">
        <f t="shared" ca="1" si="1017"/>
        <v>4.8280684363160008E-4</v>
      </c>
      <c r="FM449" s="240">
        <f t="shared" ca="1" si="1018"/>
        <v>-1.193939615713722E-4</v>
      </c>
      <c r="FN449" s="240">
        <f t="shared" ca="1" si="1019"/>
        <v>-3.5014338152891878E-4</v>
      </c>
      <c r="FO449" s="240">
        <f t="shared" ca="1" si="1020"/>
        <v>5.0845244170395786E-4</v>
      </c>
      <c r="FP449" s="240">
        <f t="shared" ca="1" si="1021"/>
        <v>-2.1481870150478807E-4</v>
      </c>
      <c r="FQ449" s="240">
        <f t="shared" ca="1" si="1022"/>
        <v>-2.6975868959999098E-4</v>
      </c>
      <c r="FR449" s="240">
        <f t="shared" ca="1" si="1023"/>
        <v>5.1455849758504698E-4</v>
      </c>
      <c r="FS449" s="240">
        <f t="shared" ca="1" si="1024"/>
        <v>-3.0198807921109075E-4</v>
      </c>
      <c r="FT449" s="240">
        <f t="shared" ca="1" si="1025"/>
        <v>-1.7900732251215158E-4</v>
      </c>
      <c r="FU449" s="240">
        <f t="shared" ca="1" si="1026"/>
        <v>5.0089035897167295E-4</v>
      </c>
      <c r="FV449" s="240">
        <f t="shared" ca="1" si="1027"/>
        <v>-3.7755222439017725E-4</v>
      </c>
      <c r="FW449" s="240">
        <f t="shared" ca="1" si="1028"/>
        <v>-8.1376804408633306E-5</v>
      </c>
      <c r="FX449" s="240">
        <f t="shared" ca="1" si="1029"/>
        <v>4.6797328476556719E-4</v>
      </c>
      <c r="FY449" s="240">
        <f t="shared" ca="1" si="1030"/>
        <v>-4.3860724931967611E-4</v>
      </c>
      <c r="FZ449" s="240">
        <f t="shared" ca="1" si="1031"/>
        <v>1.9380978651671045E-5</v>
      </c>
      <c r="GA449" s="240">
        <f t="shared" ca="1" si="1032"/>
        <v>4.1707225966836249E-4</v>
      </c>
      <c r="GB449" s="240">
        <f t="shared" ca="1" si="1033"/>
        <v>-4.8280684363159922E-4</v>
      </c>
      <c r="GC449" s="240">
        <f t="shared" ca="1" si="1034"/>
        <v>1.1939396157136973E-4</v>
      </c>
      <c r="GD449" s="240">
        <f t="shared" ca="1" si="1035"/>
        <v>3.5014338152892068E-4</v>
      </c>
      <c r="GE449" s="240">
        <f t="shared" ca="1" si="1036"/>
        <v>-5.0845244170395743E-4</v>
      </c>
      <c r="GF449" s="240">
        <f t="shared" ca="1" si="1037"/>
        <v>2.1481870150478577E-4</v>
      </c>
      <c r="GG449" s="240">
        <f t="shared" ca="1" si="1038"/>
        <v>2.6975868959999314E-4</v>
      </c>
      <c r="GH449" s="240">
        <f t="shared" ca="1" si="1039"/>
        <v>-5.1455849758504709E-4</v>
      </c>
      <c r="GI449" s="240">
        <f t="shared" ca="1" si="1040"/>
        <v>3.0198807921108869E-4</v>
      </c>
      <c r="GJ449" s="240">
        <f t="shared" ca="1" si="1041"/>
        <v>1.7900732251215399E-4</v>
      </c>
      <c r="GK449" s="240">
        <f t="shared" ca="1" si="1042"/>
        <v>-5.008903589716736E-4</v>
      </c>
      <c r="GL449" s="240">
        <f t="shared" ca="1" si="1043"/>
        <v>3.7755222439017551E-4</v>
      </c>
      <c r="GM449" s="240">
        <f t="shared" ca="1" si="1044"/>
        <v>8.1376804408635813E-5</v>
      </c>
      <c r="GN449" s="240">
        <f t="shared" ca="1" si="1045"/>
        <v>-4.6797328476556828E-4</v>
      </c>
      <c r="GO449" s="240">
        <f t="shared" ca="1" si="1046"/>
        <v>4.3860724931967481E-4</v>
      </c>
      <c r="GP449" s="240">
        <f t="shared" ca="1" si="1047"/>
        <v>-1.9380978651668521E-5</v>
      </c>
      <c r="GQ449" s="240">
        <f t="shared" ca="1" si="1048"/>
        <v>-4.1707225966836401E-4</v>
      </c>
      <c r="GR449" s="240">
        <f t="shared" ca="1" si="1049"/>
        <v>4.8280684363159835E-4</v>
      </c>
      <c r="GS449" s="240">
        <f t="shared" ca="1" si="1050"/>
        <v>-1.1939396157136728E-4</v>
      </c>
      <c r="GT449" s="240">
        <f t="shared" ca="1" si="1051"/>
        <v>-3.5014338152892252E-4</v>
      </c>
      <c r="GU449" s="240">
        <f t="shared" ca="1" si="1052"/>
        <v>5.0845244170395711E-4</v>
      </c>
      <c r="GV449" s="240">
        <f t="shared" ca="1" si="1053"/>
        <v>-2.1481870150478349E-4</v>
      </c>
      <c r="GW449" s="240">
        <f t="shared" ca="1" si="1054"/>
        <v>-2.6975868959999531E-4</v>
      </c>
      <c r="GX449" s="240">
        <f t="shared" ca="1" si="1055"/>
        <v>5.145584975850472E-4</v>
      </c>
      <c r="GY449" s="240">
        <f t="shared" ca="1" si="1056"/>
        <v>-3.0198807921108663E-4</v>
      </c>
      <c r="GZ449" s="240">
        <f t="shared" ca="1" si="1057"/>
        <v>-1.7900732251215632E-4</v>
      </c>
      <c r="HA449" s="240">
        <f t="shared" ca="1" si="1058"/>
        <v>5.0089035897167415E-4</v>
      </c>
      <c r="HB449" s="240">
        <f t="shared" ca="1" si="1059"/>
        <v>-3.7755222439017378E-4</v>
      </c>
      <c r="HC449" s="240">
        <f t="shared" ca="1" si="1060"/>
        <v>-8.1376804408638293E-5</v>
      </c>
      <c r="HD449" s="240">
        <f t="shared" ca="1" si="1061"/>
        <v>4.6797328476556931E-4</v>
      </c>
      <c r="HE449" s="240">
        <f t="shared" ca="1" si="1062"/>
        <v>-4.3860724931967351E-4</v>
      </c>
      <c r="HF449" s="240">
        <f t="shared" ca="1" si="1063"/>
        <v>1.9380978651666E-5</v>
      </c>
      <c r="HG449" s="240">
        <f t="shared" ca="1" si="1064"/>
        <v>4.1707225966836547E-4</v>
      </c>
      <c r="HH449" s="240">
        <f t="shared" ca="1" si="1065"/>
        <v>-4.8280684363159748E-4</v>
      </c>
      <c r="HI449" s="240">
        <f t="shared" ca="1" si="1066"/>
        <v>1.1939396157136482E-4</v>
      </c>
      <c r="HJ449" s="240">
        <f t="shared" ca="1" si="1067"/>
        <v>3.5014338152892436E-4</v>
      </c>
      <c r="HK449" s="240">
        <f t="shared" ca="1" si="1068"/>
        <v>-5.0845244170395667E-4</v>
      </c>
      <c r="HL449" s="240">
        <f t="shared" ca="1" si="1069"/>
        <v>2.1481870150478119E-4</v>
      </c>
      <c r="HM449" s="240">
        <f t="shared" ca="1" si="1070"/>
        <v>2.6975868959999748E-4</v>
      </c>
      <c r="HN449" s="240">
        <f t="shared" ca="1" si="1071"/>
        <v>-5.145584975850473E-4</v>
      </c>
      <c r="HO449" s="240">
        <f t="shared" ca="1" si="1072"/>
        <v>3.0198807921108463E-4</v>
      </c>
      <c r="HP449" s="240">
        <f t="shared" ca="1" si="1073"/>
        <v>1.7900732251215871E-4</v>
      </c>
      <c r="HQ449" s="240">
        <f t="shared" ca="1" si="1074"/>
        <v>-5.008903589716748E-4</v>
      </c>
      <c r="HR449" s="240">
        <f t="shared" ca="1" si="1075"/>
        <v>3.775522243901721E-4</v>
      </c>
      <c r="HS449" s="240">
        <f t="shared" ca="1" si="1076"/>
        <v>8.1376804408640801E-5</v>
      </c>
      <c r="HT449" s="240">
        <f t="shared" ca="1" si="1077"/>
        <v>-4.6797328476557039E-4</v>
      </c>
      <c r="HU449" s="240">
        <f t="shared" ca="1" si="1078"/>
        <v>4.3860724931967215E-4</v>
      </c>
      <c r="HV449" s="240">
        <f t="shared" ca="1" si="1079"/>
        <v>-1.9380978651663479E-5</v>
      </c>
      <c r="HW449" s="240">
        <f t="shared" ca="1" si="1080"/>
        <v>-4.1707225966836694E-4</v>
      </c>
      <c r="HX449" s="240">
        <f t="shared" ca="1" si="1081"/>
        <v>4.8280684363159667E-4</v>
      </c>
      <c r="HY449" s="240">
        <f t="shared" ca="1" si="1082"/>
        <v>-1.1939396157136237E-4</v>
      </c>
      <c r="HZ449" s="240">
        <f t="shared" ca="1" si="1083"/>
        <v>-3.5014338152892621E-4</v>
      </c>
      <c r="IA449" s="240">
        <f t="shared" ca="1" si="1084"/>
        <v>5.0845244170395624E-4</v>
      </c>
      <c r="IB449" s="240">
        <f t="shared" ca="1" si="1085"/>
        <v>-2.1481870150477888E-4</v>
      </c>
      <c r="IC449" s="240">
        <f t="shared" ca="1" si="1086"/>
        <v>-2.697586895999996E-4</v>
      </c>
      <c r="ID449" s="240">
        <f t="shared" ca="1" si="1087"/>
        <v>5.1455849758504741E-4</v>
      </c>
      <c r="IE449" s="240">
        <f t="shared" ca="1" si="1088"/>
        <v>4.1172505968842612E-4</v>
      </c>
      <c r="IF449" s="240">
        <f t="shared" ca="1" si="1089"/>
        <v>-1.7900732251216109E-4</v>
      </c>
      <c r="IG449" s="240">
        <f t="shared" ca="1" si="1090"/>
        <v>5.0089035897167523E-4</v>
      </c>
      <c r="IH449" s="240">
        <f t="shared" ca="1" si="1091"/>
        <v>-3.7755222439017036E-4</v>
      </c>
      <c r="II449" s="240">
        <f t="shared" ca="1" si="1092"/>
        <v>-8.1376804408643294E-5</v>
      </c>
      <c r="IJ449" s="240">
        <f t="shared" ca="1" si="1093"/>
        <v>4.6797328476557137E-4</v>
      </c>
      <c r="IK449" s="240">
        <f t="shared" ca="1" si="1094"/>
        <v>-4.3860724931967085E-4</v>
      </c>
      <c r="IL449" s="240">
        <f t="shared" ca="1" si="1095"/>
        <v>1.9380978651660959E-5</v>
      </c>
      <c r="IM449" s="240">
        <f t="shared" ca="1" si="1096"/>
        <v>4.170722596683684E-4</v>
      </c>
      <c r="IN449" s="240">
        <f t="shared" ca="1" si="1097"/>
        <v>-4.8280684363159575E-4</v>
      </c>
      <c r="IO449" s="240">
        <f t="shared" ca="1" si="1098"/>
        <v>1.1939396157135992E-4</v>
      </c>
      <c r="IP449" s="240">
        <f t="shared" ca="1" si="1099"/>
        <v>3.501433815289281E-4</v>
      </c>
      <c r="IQ449" s="240">
        <f t="shared" ca="1" si="1100"/>
        <v>-5.084524417039558E-4</v>
      </c>
      <c r="IR449" s="240">
        <f t="shared" ca="1" si="1101"/>
        <v>2.1481870150477661E-4</v>
      </c>
      <c r="IS449" s="240">
        <f t="shared" ca="1" si="1102"/>
        <v>2.6975868960000176E-4</v>
      </c>
      <c r="IT449" s="240">
        <f t="shared" ca="1" si="1103"/>
        <v>-5.1455849758504752E-4</v>
      </c>
      <c r="IU449" s="240">
        <f t="shared" ca="1" si="1104"/>
        <v>3.0198807921108051E-4</v>
      </c>
      <c r="IV449" s="240">
        <f t="shared" ca="1" si="1105"/>
        <v>1.7900732251216342E-4</v>
      </c>
      <c r="IW449" s="240">
        <f t="shared" ca="1" si="1106"/>
        <v>-5.0089035897167588E-4</v>
      </c>
      <c r="IX449" s="240">
        <f t="shared" ca="1" si="1107"/>
        <v>3.7755222439016863E-4</v>
      </c>
      <c r="IY449" s="240">
        <f t="shared" ca="1" si="1108"/>
        <v>8.1376804408645774E-5</v>
      </c>
      <c r="IZ449" s="240">
        <f t="shared" ca="1" si="1109"/>
        <v>-4.6797328476557245E-4</v>
      </c>
      <c r="JA449" s="240">
        <f t="shared" ca="1" si="1110"/>
        <v>4.3860724931966955E-4</v>
      </c>
      <c r="JB449" s="240">
        <f t="shared" ca="1" si="1111"/>
        <v>-1.9380978651658434E-5</v>
      </c>
    </row>
    <row r="450" spans="2:262">
      <c r="B450" s="248">
        <v>89</v>
      </c>
      <c r="C450" s="247">
        <f t="shared" si="1112"/>
        <v>1.7382812500000011E-3</v>
      </c>
      <c r="D450" s="244">
        <f t="shared" ca="1" si="855"/>
        <v>79.445475757025903</v>
      </c>
      <c r="E450" s="243">
        <f ca="1">CQ361</f>
        <v>-0.5545242429741013</v>
      </c>
      <c r="F450" s="242">
        <v>89</v>
      </c>
      <c r="G450" s="240">
        <f t="shared" ca="1" si="856"/>
        <v>-6.1395526001241428E-5</v>
      </c>
      <c r="H450" s="240">
        <f t="shared" ca="1" si="857"/>
        <v>6.330237566032507E-5</v>
      </c>
      <c r="I450" s="240">
        <f t="shared" ca="1" si="858"/>
        <v>-1.1504526881608164E-5</v>
      </c>
      <c r="J450" s="240">
        <f t="shared" ca="1" si="859"/>
        <v>-5.0053574026691479E-5</v>
      </c>
      <c r="K450" s="240">
        <f t="shared" ca="1" si="860"/>
        <v>6.914704275022512E-5</v>
      </c>
      <c r="L450" s="240">
        <f t="shared" ca="1" si="861"/>
        <v>-2.9577293229107579E-5</v>
      </c>
      <c r="M450" s="240">
        <f t="shared" ca="1" si="862"/>
        <v>-3.5085347307649634E-5</v>
      </c>
      <c r="N450" s="240">
        <f t="shared" ca="1" si="863"/>
        <v>6.9982153986077004E-5</v>
      </c>
      <c r="O450" s="240">
        <f t="shared" ca="1" si="864"/>
        <v>-4.5507247728846649E-5</v>
      </c>
      <c r="P450" s="240">
        <f t="shared" ca="1" si="865"/>
        <v>-1.7575261963774797E-5</v>
      </c>
      <c r="Q450" s="240">
        <f t="shared" ca="1" si="866"/>
        <v>6.5747207338958833E-5</v>
      </c>
      <c r="R450" s="240">
        <f t="shared" ca="1" si="867"/>
        <v>-5.8140299133465003E-5</v>
      </c>
      <c r="S450" s="240">
        <f t="shared" ca="1" si="868"/>
        <v>1.2081136461073022E-6</v>
      </c>
      <c r="T450" s="240">
        <f t="shared" ca="1" si="869"/>
        <v>5.6749015666280618E-5</v>
      </c>
      <c r="U450" s="241">
        <f t="shared" ca="1" si="870"/>
        <v>-6.6561209797195203E-5</v>
      </c>
      <c r="V450" s="240">
        <f t="shared" ca="1" si="871"/>
        <v>1.9903963997532958E-5</v>
      </c>
      <c r="W450" s="240">
        <f t="shared" ca="1" si="872"/>
        <v>4.3639478774264416E-5</v>
      </c>
      <c r="X450" s="240">
        <f t="shared" ca="1" si="873"/>
        <v>-7.0159902692386379E-5</v>
      </c>
      <c r="Y450" s="240">
        <f t="shared" ca="1" si="874"/>
        <v>3.7157814584445473E-5</v>
      </c>
      <c r="Z450" s="240">
        <f t="shared" ca="1" si="875"/>
        <v>2.7368354666567863E-5</v>
      </c>
      <c r="AA450" s="240">
        <f t="shared" ca="1" si="876"/>
        <v>-6.8675660189722865E-5</v>
      </c>
      <c r="AB450" s="240">
        <f t="shared" ca="1" si="877"/>
        <v>5.1719660709973607E-5</v>
      </c>
      <c r="AC450" s="240">
        <f t="shared" ca="1" si="878"/>
        <v>9.1144516014136687E-6</v>
      </c>
      <c r="AD450" s="240">
        <f t="shared" ca="1" si="879"/>
        <v>-6.2216012494724848E-5</v>
      </c>
      <c r="AE450" s="240">
        <f t="shared" ca="1" si="880"/>
        <v>6.253452766222123E-5</v>
      </c>
      <c r="AF450" s="240">
        <f t="shared" ca="1" si="881"/>
        <v>-9.7997740539810297E-6</v>
      </c>
      <c r="AG450" s="240">
        <f t="shared" ca="1" si="882"/>
        <v>-5.1248947313568512E-5</v>
      </c>
      <c r="AH450" s="240">
        <f t="shared" ca="1" si="883"/>
        <v>6.8818901383369777E-5</v>
      </c>
      <c r="AI450" s="240">
        <f t="shared" ca="1" si="884"/>
        <v>-2.80040269682738E-5</v>
      </c>
      <c r="AJ450" s="240">
        <f t="shared" ca="1" si="885"/>
        <v>-3.6569005141333487E-5</v>
      </c>
      <c r="AK450" s="240">
        <f t="shared" ca="1" si="886"/>
        <v>7.0117492393035734E-5</v>
      </c>
      <c r="AL450" s="240">
        <f t="shared" ca="1" si="887"/>
        <v>-4.4179447821843625E-5</v>
      </c>
      <c r="AM450" s="240">
        <f t="shared" ca="1" si="888"/>
        <v>-1.9239716496765872E-5</v>
      </c>
      <c r="AN450" s="240">
        <f t="shared" ca="1" si="889"/>
        <v>6.6336220540633373E-5</v>
      </c>
      <c r="AO450" s="240">
        <f t="shared" ca="1" si="890"/>
        <v>-5.7154161853229226E-5</v>
      </c>
      <c r="AP450" s="240">
        <f t="shared" ca="1" si="891"/>
        <v>-5.1655140321271312E-7</v>
      </c>
      <c r="AQ450" s="240">
        <f t="shared" ca="1" si="892"/>
        <v>5.7749030911745168E-5</v>
      </c>
      <c r="AR450" s="240">
        <f t="shared" ca="1" si="893"/>
        <v>-6.5988178687637961E-5</v>
      </c>
      <c r="AS450" s="240">
        <f t="shared" ca="1" si="894"/>
        <v>1.8244036738427909E-5</v>
      </c>
      <c r="AT450" s="240">
        <f t="shared" ca="1" si="895"/>
        <v>4.4978047090608094E-5</v>
      </c>
      <c r="AU450" s="240">
        <f t="shared" ca="1" si="896"/>
        <v>-7.0041492635927524E-5</v>
      </c>
      <c r="AV450" s="240">
        <f t="shared" ca="1" si="897"/>
        <v>3.5682883307190827E-5</v>
      </c>
      <c r="AW450" s="240">
        <f t="shared" ca="1" si="898"/>
        <v>2.894849963255217E-5</v>
      </c>
      <c r="AX450" s="240">
        <f t="shared" ca="1" si="899"/>
        <v>-6.9020449742550981E-5</v>
      </c>
      <c r="AY450" s="240">
        <f t="shared" ca="1" si="900"/>
        <v>5.0536581041657217E-5</v>
      </c>
      <c r="AZ450" s="240">
        <f t="shared" ca="1" si="901"/>
        <v>1.0821695082474766E-5</v>
      </c>
      <c r="BA450" s="240">
        <f t="shared" ca="1" si="902"/>
        <v>-6.2999022388687635E-5</v>
      </c>
      <c r="BB450" s="240">
        <f t="shared" ca="1" si="903"/>
        <v>6.1729011202970129E-5</v>
      </c>
      <c r="BC450" s="240">
        <f t="shared" ca="1" si="904"/>
        <v>-8.0891182089004385E-6</v>
      </c>
      <c r="BD450" s="240">
        <f t="shared" ca="1" si="905"/>
        <v>-5.2413450150905857E-5</v>
      </c>
      <c r="BE450" s="240">
        <f t="shared" ca="1" si="906"/>
        <v>6.844930608362563E-5</v>
      </c>
      <c r="BF450" s="240">
        <f t="shared" ca="1" si="907"/>
        <v>-2.6413892128732368E-5</v>
      </c>
      <c r="BG450" s="240">
        <f t="shared" ca="1" si="908"/>
        <v>-3.8030635173722633E-5</v>
      </c>
      <c r="BH450" s="240">
        <f t="shared" ca="1" si="909"/>
        <v>7.0210594644438758E-5</v>
      </c>
      <c r="BI450" s="240">
        <f t="shared" ca="1" si="910"/>
        <v>-4.2825035867448291E-5</v>
      </c>
      <c r="BJ450" s="240">
        <f t="shared" ca="1" si="911"/>
        <v>-2.0892581743959112E-5</v>
      </c>
      <c r="BK450" s="240">
        <f t="shared" ca="1" si="912"/>
        <v>6.6885275283525542E-5</v>
      </c>
      <c r="BL450" s="240">
        <f t="shared" ca="1" si="913"/>
        <v>-5.6133597043024258E-5</v>
      </c>
      <c r="BM450" s="240">
        <f t="shared" ca="1" si="914"/>
        <v>-2.2409053012815356E-6</v>
      </c>
      <c r="BN450" s="240">
        <f t="shared" ca="1" si="915"/>
        <v>5.8714260300363973E-5</v>
      </c>
      <c r="BO450" s="240">
        <f t="shared" ca="1" si="916"/>
        <v>-6.5375398766696411E-5</v>
      </c>
      <c r="BP450" s="240">
        <f t="shared" ca="1" si="917"/>
        <v>1.6573119953779628E-5</v>
      </c>
      <c r="BQ450" s="240">
        <f t="shared" ca="1" si="918"/>
        <v>4.6289522313221527E-5</v>
      </c>
      <c r="BR450" s="240">
        <f t="shared" ca="1" si="919"/>
        <v>-6.9880892203324826E-5</v>
      </c>
      <c r="BS450" s="240">
        <f t="shared" ca="1" si="920"/>
        <v>3.4186457995300858E-5</v>
      </c>
      <c r="BT450" s="240">
        <f t="shared" ca="1" si="921"/>
        <v>3.0511207104811046E-5</v>
      </c>
      <c r="BU450" s="240">
        <f t="shared" ca="1" si="922"/>
        <v>-6.9323663957295123E-5</v>
      </c>
      <c r="BV450" s="240">
        <f t="shared" ca="1" si="923"/>
        <v>4.9323060026606178E-5</v>
      </c>
      <c r="BW450" s="240">
        <f t="shared" ca="1" si="924"/>
        <v>1.2522419979067914E-5</v>
      </c>
      <c r="BX450" s="240">
        <f t="shared" ca="1" si="925"/>
        <v>-6.3744084027248679E-5</v>
      </c>
      <c r="BY450" s="240">
        <f t="shared" ca="1" si="926"/>
        <v>6.0886311495567241E-5</v>
      </c>
      <c r="BZ450" s="240">
        <f t="shared" ca="1" si="927"/>
        <v>-6.3735897814824119E-6</v>
      </c>
      <c r="CA450" s="240">
        <f t="shared" ca="1" si="928"/>
        <v>-5.3546381085736777E-5</v>
      </c>
      <c r="CB450" s="240">
        <f t="shared" ca="1" si="929"/>
        <v>6.8038479481380979E-5</v>
      </c>
      <c r="CC450" s="240">
        <f t="shared" ca="1" si="930"/>
        <v>-2.4807846548252079E-5</v>
      </c>
      <c r="CD450" s="240">
        <f t="shared" ca="1" si="931"/>
        <v>-3.9469356973541023E-5</v>
      </c>
      <c r="CE450" s="240">
        <f t="shared" ca="1" si="932"/>
        <v>7.0261404658971272E-5</v>
      </c>
      <c r="CF450" s="240">
        <f t="shared" ca="1" si="933"/>
        <v>-4.1444827712778449E-5</v>
      </c>
      <c r="CG450" s="240">
        <f t="shared" ca="1" si="934"/>
        <v>-2.253286208113374E-5</v>
      </c>
      <c r="CH450" s="240">
        <f t="shared" ca="1" si="935"/>
        <v>6.7394040837588166E-5</v>
      </c>
      <c r="CI450" s="240">
        <f t="shared" ca="1" si="936"/>
        <v>-5.5079219452930938E-5</v>
      </c>
      <c r="CJ450" s="240">
        <f t="shared" ca="1" si="937"/>
        <v>-3.9639093617897124E-6</v>
      </c>
      <c r="CK450" s="240">
        <f t="shared" ca="1" si="938"/>
        <v>5.9644122414044904E-5</v>
      </c>
      <c r="CL450" s="240">
        <f t="shared" ca="1" si="939"/>
        <v>-6.4723239150080663E-5</v>
      </c>
      <c r="CM450" s="240">
        <f t="shared" ca="1" si="940"/>
        <v>1.4892220141381028E-5</v>
      </c>
      <c r="CN450" s="240">
        <f t="shared" ca="1" si="941"/>
        <v>4.7573114458471686E-5</v>
      </c>
      <c r="CO450" s="240">
        <f t="shared" ca="1" si="942"/>
        <v>-6.9678198134273819E-5</v>
      </c>
      <c r="CP450" s="240">
        <f t="shared" ca="1" si="943"/>
        <v>3.2669440039429396E-5</v>
      </c>
      <c r="CQ450" s="240">
        <f t="shared" ca="1" si="944"/>
        <v>3.2055535766797515E-5</v>
      </c>
      <c r="CR450" s="240">
        <f t="shared" ca="1" si="945"/>
        <v>-6.9585120189050002E-5</v>
      </c>
      <c r="CS450" s="240">
        <f t="shared" ca="1" si="946"/>
        <v>4.8079828644501674E-5</v>
      </c>
      <c r="CT450" s="240">
        <f t="shared" ca="1" si="947"/>
        <v>1.4215601838108136E-5</v>
      </c>
      <c r="CU450" s="240">
        <f t="shared" ca="1" si="948"/>
        <v>-6.4450748613137349E-5</v>
      </c>
      <c r="CV450" s="240">
        <f t="shared" ca="1" si="949"/>
        <v>6.0006936150805266E-5</v>
      </c>
      <c r="CW450" s="240">
        <f t="shared" ca="1" si="950"/>
        <v>-4.6542221419048904E-6</v>
      </c>
      <c r="CX450" s="240">
        <f t="shared" ca="1" si="951"/>
        <v>-5.4647057682831073E-5</v>
      </c>
      <c r="CY450" s="240">
        <f t="shared" ca="1" si="952"/>
        <v>6.7586669043219629E-5</v>
      </c>
      <c r="CZ450" s="240">
        <f t="shared" ca="1" si="953"/>
        <v>-2.3186857648634401E-5</v>
      </c>
      <c r="DA450" s="240">
        <f t="shared" ca="1" si="954"/>
        <v>-4.0884303908572045E-5</v>
      </c>
      <c r="DB450" s="240">
        <f t="shared" ca="1" si="955"/>
        <v>7.0269891830580306E-5</v>
      </c>
      <c r="DC450" s="240">
        <f t="shared" ca="1" si="956"/>
        <v>-4.0039654743616367E-5</v>
      </c>
      <c r="DD450" s="240">
        <f t="shared" ca="1" si="957"/>
        <v>-2.4159569464747727E-5</v>
      </c>
      <c r="DE450" s="240">
        <f t="shared" ca="1" si="958"/>
        <v>6.7862210741476267E-5</v>
      </c>
      <c r="DF450" s="240">
        <f t="shared" ca="1" si="959"/>
        <v>-5.3991664200584485E-5</v>
      </c>
      <c r="DG450" s="240">
        <f t="shared" ca="1" si="960"/>
        <v>-5.6845257115204579E-6</v>
      </c>
      <c r="DH450" s="240">
        <f t="shared" ca="1" si="961"/>
        <v>6.0538057138621026E-5</v>
      </c>
      <c r="DI450" s="240">
        <f t="shared" ca="1" si="962"/>
        <v>-6.4032092674359451E-5</v>
      </c>
      <c r="DJ450" s="240">
        <f t="shared" ca="1" si="963"/>
        <v>1.3202349812425242E-5</v>
      </c>
      <c r="DK450" s="240">
        <f t="shared" ca="1" si="964"/>
        <v>4.8828050338443917E-5</v>
      </c>
      <c r="DL450" s="240">
        <f t="shared" ca="1" si="965"/>
        <v>-6.9433532524102096E-5</v>
      </c>
      <c r="DM450" s="240">
        <f t="shared" ca="1" si="966"/>
        <v>3.1132743234467256E-5</v>
      </c>
      <c r="DN450" s="240">
        <f t="shared" ca="1" si="967"/>
        <v>3.3580555372673516E-5</v>
      </c>
      <c r="DO450" s="240">
        <f t="shared" ca="1" si="968"/>
        <v>-6.9804660946358257E-5</v>
      </c>
      <c r="DP450" s="240">
        <f t="shared" ca="1" si="969"/>
        <v>4.6807635771443766E-5</v>
      </c>
      <c r="DQ450" s="240">
        <f t="shared" ca="1" si="970"/>
        <v>1.590022075015668E-5</v>
      </c>
      <c r="DR450" s="240">
        <f t="shared" ca="1" si="971"/>
        <v>-6.5118590478029369E-5</v>
      </c>
      <c r="DS450" s="240">
        <f t="shared" ca="1" si="972"/>
        <v>5.9091414871508879E-5</v>
      </c>
      <c r="DT450" s="240">
        <f t="shared" ca="1" si="973"/>
        <v>-2.9320509729416616E-6</v>
      </c>
      <c r="DU450" s="240">
        <f t="shared" ca="1" si="974"/>
        <v>-5.5714816935759853E-5</v>
      </c>
      <c r="DV450" s="240">
        <f t="shared" ca="1" si="975"/>
        <v>6.7094146922854408E-5</v>
      </c>
      <c r="DW450" s="240">
        <f t="shared" ca="1" si="976"/>
        <v>-2.1551901852983502E-5</v>
      </c>
      <c r="DX450" s="240">
        <f t="shared" ca="1" si="977"/>
        <v>-4.2274623667691149E-5</v>
      </c>
      <c r="DY450" s="240">
        <f t="shared" ca="1" si="978"/>
        <v>7.0236051046911066E-5</v>
      </c>
      <c r="DZ450" s="240">
        <f t="shared" ca="1" si="979"/>
        <v>-3.8610363383614206E-5</v>
      </c>
      <c r="EA450" s="240">
        <f t="shared" ca="1" si="980"/>
        <v>-2.5771724027100655E-5</v>
      </c>
      <c r="EB450" s="240">
        <f t="shared" ca="1" si="981"/>
        <v>6.82895029871442E-5</v>
      </c>
      <c r="EC450" s="240">
        <f t="shared" ca="1" si="982"/>
        <v>-5.2871586388600656E-5</v>
      </c>
      <c r="ED450" s="240">
        <f t="shared" ca="1" si="983"/>
        <v>-7.4017179155187006E-6</v>
      </c>
      <c r="EE450" s="240">
        <f t="shared" ca="1" si="984"/>
        <v>6.1395526001240642E-5</v>
      </c>
      <c r="EF450" s="240">
        <f t="shared" ca="1" si="985"/>
        <v>-6.3302375660324555E-5</v>
      </c>
      <c r="EG450" s="240">
        <f t="shared" ca="1" si="986"/>
        <v>1.1504526881608147E-5</v>
      </c>
      <c r="EH450" s="240">
        <f t="shared" ca="1" si="987"/>
        <v>5.00535740266907E-5</v>
      </c>
      <c r="EI450" s="240">
        <f t="shared" ca="1" si="988"/>
        <v>-6.9147042750225513E-5</v>
      </c>
      <c r="EJ450" s="240">
        <f t="shared" ca="1" si="989"/>
        <v>2.9577293229107108E-5</v>
      </c>
      <c r="EK450" s="240">
        <f t="shared" ca="1" si="990"/>
        <v>3.5085347307649105E-5</v>
      </c>
      <c r="EL450" s="240">
        <f t="shared" ca="1" si="991"/>
        <v>-6.9982153986076855E-5</v>
      </c>
      <c r="EM450" s="240">
        <f t="shared" ca="1" si="992"/>
        <v>4.550724772884587E-5</v>
      </c>
      <c r="EN450" s="240">
        <f t="shared" ca="1" si="993"/>
        <v>1.7575261963774814E-5</v>
      </c>
      <c r="EO450" s="240">
        <f t="shared" ca="1" si="994"/>
        <v>-6.5747207338958386E-5</v>
      </c>
      <c r="EP450" s="240">
        <f t="shared" ca="1" si="995"/>
        <v>5.8140299133466399E-5</v>
      </c>
      <c r="EQ450" s="240">
        <f t="shared" ca="1" si="996"/>
        <v>-1.2081136461067855E-6</v>
      </c>
      <c r="ER450" s="240">
        <f t="shared" ca="1" si="997"/>
        <v>-5.6749015666280185E-5</v>
      </c>
      <c r="ES450" s="240">
        <f t="shared" ca="1" si="998"/>
        <v>6.656120979719584E-5</v>
      </c>
      <c r="ET450" s="240">
        <f t="shared" ca="1" si="999"/>
        <v>-1.9903963997531983E-5</v>
      </c>
      <c r="EU450" s="240">
        <f t="shared" ca="1" si="1000"/>
        <v>-4.3639478774264429E-5</v>
      </c>
      <c r="EV450" s="240">
        <f t="shared" ca="1" si="1001"/>
        <v>7.0159902692386447E-5</v>
      </c>
      <c r="EW450" s="240">
        <f t="shared" ca="1" si="1002"/>
        <v>-3.7157814584447587E-5</v>
      </c>
      <c r="EX450" s="240">
        <f t="shared" ca="1" si="1003"/>
        <v>-2.7368354666568337E-5</v>
      </c>
      <c r="EY450" s="240">
        <f t="shared" ca="1" si="1004"/>
        <v>6.8675660189722649E-5</v>
      </c>
      <c r="EZ450" s="240">
        <f t="shared" ca="1" si="1005"/>
        <v>-5.1719660709974949E-5</v>
      </c>
      <c r="FA450" s="240">
        <f t="shared" ca="1" si="1006"/>
        <v>-9.1144516014146783E-6</v>
      </c>
      <c r="FB450" s="240">
        <f t="shared" ca="1" si="1007"/>
        <v>6.2216012494724631E-5</v>
      </c>
      <c r="FC450" s="240">
        <f t="shared" ca="1" si="1008"/>
        <v>-6.2534527662221921E-5</v>
      </c>
      <c r="FD450" s="240">
        <f t="shared" ca="1" si="1009"/>
        <v>9.7997740539795305E-6</v>
      </c>
      <c r="FE450" s="240">
        <f t="shared" ca="1" si="1010"/>
        <v>5.1248947313568865E-5</v>
      </c>
      <c r="FF450" s="240">
        <f t="shared" ca="1" si="1011"/>
        <v>-6.8818901383369967E-5</v>
      </c>
      <c r="FG450" s="240">
        <f t="shared" ca="1" si="1012"/>
        <v>2.800402696827562E-5</v>
      </c>
      <c r="FH450" s="240">
        <f t="shared" ca="1" si="1013"/>
        <v>3.6569005141333927E-5</v>
      </c>
      <c r="FI450" s="240">
        <f t="shared" ca="1" si="1014"/>
        <v>-7.0117492393035694E-5</v>
      </c>
      <c r="FJ450" s="240">
        <f t="shared" ca="1" si="1015"/>
        <v>4.4179447821844784E-5</v>
      </c>
      <c r="FK450" s="240">
        <f t="shared" ca="1" si="1016"/>
        <v>1.9239716496767329E-5</v>
      </c>
      <c r="FL450" s="240">
        <f t="shared" ca="1" si="1017"/>
        <v>-6.6336220540633549E-5</v>
      </c>
      <c r="FM450" s="240">
        <f t="shared" ca="1" si="1018"/>
        <v>5.7154161853229504E-5</v>
      </c>
      <c r="FN450" s="240">
        <f t="shared" ca="1" si="1019"/>
        <v>5.1655140321023385E-7</v>
      </c>
      <c r="FO450" s="240">
        <f t="shared" ca="1" si="1020"/>
        <v>-5.7749030911745473E-5</v>
      </c>
      <c r="FP450" s="240">
        <f t="shared" ca="1" si="1021"/>
        <v>6.5988178687638124E-5</v>
      </c>
      <c r="FQ450" s="240">
        <f t="shared" ca="1" si="1022"/>
        <v>-1.8244036738429339E-5</v>
      </c>
      <c r="FR450" s="240">
        <f t="shared" ca="1" si="1023"/>
        <v>-4.4978047090609253E-5</v>
      </c>
      <c r="FS450" s="240">
        <f t="shared" ca="1" si="1024"/>
        <v>7.0041492635927497E-5</v>
      </c>
      <c r="FT450" s="240">
        <f t="shared" ca="1" si="1025"/>
        <v>-3.5682883307192108E-5</v>
      </c>
      <c r="FU450" s="240">
        <f t="shared" ca="1" si="1026"/>
        <v>-2.894849963254991E-5</v>
      </c>
      <c r="FV450" s="240">
        <f t="shared" ca="1" si="1027"/>
        <v>6.9020449742551076E-5</v>
      </c>
      <c r="FW450" s="240">
        <f t="shared" ca="1" si="1028"/>
        <v>-5.0536581041657556E-5</v>
      </c>
      <c r="FX450" s="240">
        <f t="shared" ca="1" si="1029"/>
        <v>-1.0821695082473304E-5</v>
      </c>
      <c r="FY450" s="240">
        <f t="shared" ca="1" si="1030"/>
        <v>6.2999022388688313E-5</v>
      </c>
      <c r="FZ450" s="240">
        <f t="shared" ca="1" si="1031"/>
        <v>-6.172901120297036E-5</v>
      </c>
      <c r="GA450" s="240">
        <f t="shared" ca="1" si="1032"/>
        <v>8.089118208901909E-6</v>
      </c>
      <c r="GB450" s="240">
        <f t="shared" ca="1" si="1033"/>
        <v>5.2413450150904204E-5</v>
      </c>
      <c r="GC450" s="240">
        <f t="shared" ca="1" si="1034"/>
        <v>-6.8449306083625508E-5</v>
      </c>
      <c r="GD450" s="240">
        <f t="shared" ca="1" si="1035"/>
        <v>2.6413892128732812E-5</v>
      </c>
      <c r="GE450" s="240">
        <f t="shared" ca="1" si="1036"/>
        <v>3.8030635173721386E-5</v>
      </c>
      <c r="GF450" s="240">
        <f t="shared" ca="1" si="1037"/>
        <v>-7.0210594644438813E-5</v>
      </c>
      <c r="GG450" s="240">
        <f t="shared" ca="1" si="1038"/>
        <v>4.2825035867448684E-5</v>
      </c>
      <c r="GH450" s="240">
        <f t="shared" ca="1" si="1039"/>
        <v>2.08925817439577E-5</v>
      </c>
      <c r="GI450" s="240">
        <f t="shared" ca="1" si="1040"/>
        <v>-6.6885275283524797E-5</v>
      </c>
      <c r="GJ450" s="240">
        <f t="shared" ca="1" si="1041"/>
        <v>5.6133597043023947E-5</v>
      </c>
      <c r="GK450" s="240">
        <f t="shared" ca="1" si="1042"/>
        <v>2.2409053012810537E-6</v>
      </c>
      <c r="GL450" s="240">
        <f t="shared" ca="1" si="1043"/>
        <v>-5.8714260300362611E-5</v>
      </c>
      <c r="GM450" s="240">
        <f t="shared" ca="1" si="1044"/>
        <v>6.5375398766695842E-5</v>
      </c>
      <c r="GN450" s="240">
        <f t="shared" ca="1" si="1045"/>
        <v>-1.6573119953780089E-5</v>
      </c>
      <c r="GO450" s="240">
        <f t="shared" ca="1" si="1046"/>
        <v>-4.6289522313221167E-5</v>
      </c>
      <c r="GP450" s="240">
        <f t="shared" ca="1" si="1047"/>
        <v>6.9880892203324664E-5</v>
      </c>
      <c r="GQ450" s="240">
        <f t="shared" ca="1" si="1048"/>
        <v>-3.4186457995301285E-5</v>
      </c>
      <c r="GR450" s="240">
        <f t="shared" ca="1" si="1049"/>
        <v>-3.0511207104810609E-5</v>
      </c>
      <c r="GS450" s="240">
        <f t="shared" ca="1" si="1050"/>
        <v>6.9323663957294716E-5</v>
      </c>
      <c r="GT450" s="240">
        <f t="shared" ca="1" si="1051"/>
        <v>-4.9323060026605094E-5</v>
      </c>
      <c r="GU450" s="240">
        <f t="shared" ca="1" si="1052"/>
        <v>-1.2522419979067441E-5</v>
      </c>
      <c r="GV450" s="240">
        <f t="shared" ca="1" si="1053"/>
        <v>6.3744084027248462E-5</v>
      </c>
      <c r="GW450" s="240">
        <f t="shared" ca="1" si="1054"/>
        <v>-6.0886311495566482E-5</v>
      </c>
      <c r="GX450" s="240">
        <f t="shared" ca="1" si="1055"/>
        <v>6.3735897814828938E-6</v>
      </c>
      <c r="GY450" s="240">
        <f t="shared" ca="1" si="1056"/>
        <v>5.3546381085736459E-5</v>
      </c>
      <c r="GZ450" s="240">
        <f t="shared" ca="1" si="1057"/>
        <v>-6.8038479481381602E-5</v>
      </c>
      <c r="HA450" s="240">
        <f t="shared" ca="1" si="1058"/>
        <v>2.4807846548250666E-5</v>
      </c>
      <c r="HB450" s="240">
        <f t="shared" ca="1" si="1059"/>
        <v>3.946935697354063E-5</v>
      </c>
      <c r="HC450" s="240">
        <f t="shared" ca="1" si="1060"/>
        <v>-7.0261404658971232E-5</v>
      </c>
      <c r="HD450" s="240">
        <f t="shared" ca="1" si="1061"/>
        <v>4.1444827712777223E-5</v>
      </c>
      <c r="HE450" s="240">
        <f t="shared" ca="1" si="1062"/>
        <v>2.2532862081133283E-5</v>
      </c>
      <c r="HF450" s="240">
        <f t="shared" ca="1" si="1063"/>
        <v>-6.739404083758803E-5</v>
      </c>
      <c r="HG450" s="240">
        <f t="shared" ca="1" si="1064"/>
        <v>5.5079219452932483E-5</v>
      </c>
      <c r="HH450" s="240">
        <f t="shared" ca="1" si="1065"/>
        <v>3.9639093617912252E-6</v>
      </c>
      <c r="HI450" s="240">
        <f t="shared" ca="1" si="1066"/>
        <v>-5.9644122414044647E-5</v>
      </c>
      <c r="HJ450" s="240">
        <f t="shared" ca="1" si="1067"/>
        <v>6.4723239150081625E-5</v>
      </c>
      <c r="HK450" s="240">
        <f t="shared" ca="1" si="1068"/>
        <v>-1.4892220141379544E-5</v>
      </c>
      <c r="HL450" s="240">
        <f t="shared" ca="1" si="1069"/>
        <v>-4.757311445847134E-5</v>
      </c>
      <c r="HM450" s="240">
        <f t="shared" ca="1" si="1070"/>
        <v>6.9678198134273886E-5</v>
      </c>
      <c r="HN450" s="240">
        <f t="shared" ca="1" si="1071"/>
        <v>-3.2669440039431591E-5</v>
      </c>
      <c r="HO450" s="240">
        <f t="shared" ca="1" si="1072"/>
        <v>-3.2055535766798857E-5</v>
      </c>
      <c r="HP450" s="240">
        <f t="shared" ca="1" si="1073"/>
        <v>6.9585120189049934E-5</v>
      </c>
      <c r="HQ450" s="240">
        <f t="shared" ca="1" si="1074"/>
        <v>-4.8079828644503483E-5</v>
      </c>
      <c r="HR450" s="240">
        <f t="shared" ca="1" si="1075"/>
        <v>-1.421560183810962E-5</v>
      </c>
      <c r="HS450" s="240">
        <f t="shared" ca="1" si="1076"/>
        <v>6.4450748613137146E-5</v>
      </c>
      <c r="HT450" s="240">
        <f t="shared" ca="1" si="1077"/>
        <v>-6.0006936150805517E-5</v>
      </c>
      <c r="HU450" s="240">
        <f t="shared" ca="1" si="1078"/>
        <v>4.6542221419073654E-6</v>
      </c>
      <c r="HV450" s="240">
        <f t="shared" ca="1" si="1079"/>
        <v>5.4647057682830775E-5</v>
      </c>
      <c r="HW450" s="240">
        <f t="shared" ca="1" si="1080"/>
        <v>-6.7586669043219764E-5</v>
      </c>
      <c r="HX450" s="240">
        <f t="shared" ca="1" si="1081"/>
        <v>2.3186857648636739E-5</v>
      </c>
      <c r="HY450" s="240">
        <f t="shared" ca="1" si="1082"/>
        <v>4.0884303908573278E-5</v>
      </c>
      <c r="HZ450" s="240">
        <f t="shared" ca="1" si="1083"/>
        <v>-7.026989183058032E-5</v>
      </c>
      <c r="IA450" s="240">
        <f t="shared" ca="1" si="1084"/>
        <v>4.0039654743616767E-5</v>
      </c>
      <c r="IB450" s="240">
        <f t="shared" ca="1" si="1085"/>
        <v>2.4159569464745399E-5</v>
      </c>
      <c r="IC450" s="240">
        <f t="shared" ca="1" si="1086"/>
        <v>-6.7862210741476145E-5</v>
      </c>
      <c r="ID450" s="240">
        <f t="shared" ca="1" si="1087"/>
        <v>5.399166420058479E-5</v>
      </c>
      <c r="IE450" s="240">
        <f t="shared" ca="1" si="1088"/>
        <v>1.9346457975805094E-5</v>
      </c>
      <c r="IF450" s="240">
        <f t="shared" ca="1" si="1089"/>
        <v>-6.0538057138621798E-5</v>
      </c>
      <c r="IG450" s="240">
        <f t="shared" ca="1" si="1090"/>
        <v>6.4032092674361294E-5</v>
      </c>
      <c r="IH450" s="240">
        <f t="shared" ca="1" si="1091"/>
        <v>-1.3202349812425715E-5</v>
      </c>
      <c r="II450" s="240">
        <f t="shared" ca="1" si="1092"/>
        <v>-4.8828050338445015E-5</v>
      </c>
      <c r="IJ450" s="240">
        <f t="shared" ca="1" si="1093"/>
        <v>6.9433532524102787E-5</v>
      </c>
      <c r="IK450" s="240">
        <f t="shared" ca="1" si="1094"/>
        <v>-3.1132743234467677E-5</v>
      </c>
      <c r="IL450" s="240">
        <f t="shared" ca="1" si="1095"/>
        <v>-3.3580555372674851E-5</v>
      </c>
      <c r="IM450" s="240">
        <f t="shared" ca="1" si="1096"/>
        <v>6.9804660946357972E-5</v>
      </c>
      <c r="IN450" s="240">
        <f t="shared" ca="1" si="1097"/>
        <v>-4.6807635771444125E-5</v>
      </c>
      <c r="IO450" s="240">
        <f t="shared" ca="1" si="1098"/>
        <v>-1.5900220750160098E-5</v>
      </c>
      <c r="IP450" s="240">
        <f t="shared" ca="1" si="1099"/>
        <v>6.5118590478028434E-5</v>
      </c>
      <c r="IQ450" s="240">
        <f t="shared" ca="1" si="1100"/>
        <v>-5.9091414871509143E-5</v>
      </c>
      <c r="IR450" s="240">
        <f t="shared" ca="1" si="1101"/>
        <v>2.9320509729381532E-6</v>
      </c>
      <c r="IS450" s="240">
        <f t="shared" ca="1" si="1102"/>
        <v>5.5714816935759555E-5</v>
      </c>
      <c r="IT450" s="240">
        <f t="shared" ca="1" si="1103"/>
        <v>-6.7094146922854557E-5</v>
      </c>
      <c r="IU450" s="240">
        <f t="shared" ca="1" si="1104"/>
        <v>2.155190185298776E-5</v>
      </c>
      <c r="IV450" s="240">
        <f t="shared" ca="1" si="1105"/>
        <v>4.2274623667690769E-5</v>
      </c>
      <c r="IW450" s="240">
        <f t="shared" ca="1" si="1106"/>
        <v>-7.0236051046911093E-5</v>
      </c>
      <c r="IX450" s="240">
        <f t="shared" ca="1" si="1107"/>
        <v>3.8610363383617946E-5</v>
      </c>
      <c r="IY450" s="240">
        <f t="shared" ca="1" si="1108"/>
        <v>2.5771724027100204E-5</v>
      </c>
      <c r="IZ450" s="240">
        <f t="shared" ca="1" si="1109"/>
        <v>-6.8289502987145041E-5</v>
      </c>
      <c r="JA450" s="240">
        <f t="shared" ca="1" si="1110"/>
        <v>5.2871586388603604E-5</v>
      </c>
      <c r="JB450" s="240">
        <f t="shared" ca="1" si="1111"/>
        <v>7.4017179155182212E-6</v>
      </c>
    </row>
    <row r="451" spans="2:262">
      <c r="B451" s="248">
        <v>90</v>
      </c>
      <c r="C451" s="247">
        <f t="shared" si="1112"/>
        <v>1.7578125000000011E-3</v>
      </c>
      <c r="D451" s="244">
        <f t="shared" ca="1" si="855"/>
        <v>79.451190176585129</v>
      </c>
      <c r="E451" s="243">
        <f ca="1">CR361</f>
        <v>-0.54880982341486462</v>
      </c>
      <c r="F451" s="242">
        <v>90</v>
      </c>
      <c r="G451" s="240">
        <f t="shared" ca="1" si="856"/>
        <v>-3.6097270732461748E-4</v>
      </c>
      <c r="H451" s="240">
        <f t="shared" ca="1" si="857"/>
        <v>4.4750892846220127E-4</v>
      </c>
      <c r="I451" s="240">
        <f t="shared" ca="1" si="858"/>
        <v>-1.7218880755355751E-4</v>
      </c>
      <c r="J451" s="240">
        <f t="shared" ca="1" si="859"/>
        <v>-2.4236342266013014E-4</v>
      </c>
      <c r="K451" s="240">
        <f t="shared" ca="1" si="860"/>
        <v>4.6094025217964773E-4</v>
      </c>
      <c r="L451" s="240">
        <f t="shared" ca="1" si="861"/>
        <v>-3.0680015261183607E-4</v>
      </c>
      <c r="M451" s="240">
        <f t="shared" ca="1" si="862"/>
        <v>-9.5418977121561601E-5</v>
      </c>
      <c r="N451" s="240">
        <f t="shared" ca="1" si="863"/>
        <v>4.2048218922522334E-4</v>
      </c>
      <c r="O451" s="240">
        <f t="shared" ca="1" si="864"/>
        <v>-4.0554291822428101E-4</v>
      </c>
      <c r="P451" s="240">
        <f t="shared" ca="1" si="865"/>
        <v>6.2681079430847863E-5</v>
      </c>
      <c r="Q451" s="240">
        <f t="shared" ca="1" si="866"/>
        <v>3.3086476738069799E-4</v>
      </c>
      <c r="R451" s="240">
        <f t="shared" ca="1" si="867"/>
        <v>-4.5687290305031366E-4</v>
      </c>
      <c r="S451" s="240">
        <f t="shared" ca="1" si="868"/>
        <v>2.1345297379632303E-4</v>
      </c>
      <c r="T451" s="240">
        <f t="shared" ca="1" si="869"/>
        <v>2.0256532698569051E-4</v>
      </c>
      <c r="U451" s="241">
        <f t="shared" ca="1" si="870"/>
        <v>-4.5478902259563975E-4</v>
      </c>
      <c r="V451" s="240">
        <f t="shared" ca="1" si="871"/>
        <v>3.3926968191634171E-4</v>
      </c>
      <c r="W451" s="240">
        <f t="shared" ca="1" si="872"/>
        <v>5.058359548977335E-5</v>
      </c>
      <c r="X451" s="240">
        <f t="shared" ca="1" si="873"/>
        <v>-3.9953490722030902E-4</v>
      </c>
      <c r="Y451" s="240">
        <f t="shared" ca="1" si="874"/>
        <v>4.254217372134024E-4</v>
      </c>
      <c r="Z451" s="240">
        <f t="shared" ca="1" si="875"/>
        <v>-1.0731195872766257E-4</v>
      </c>
      <c r="AA451" s="240">
        <f t="shared" ca="1" si="876"/>
        <v>-2.9757041885782168E-4</v>
      </c>
      <c r="AB451" s="240">
        <f t="shared" ca="1" si="877"/>
        <v>4.6183694182991758E-4</v>
      </c>
      <c r="AC451" s="240">
        <f t="shared" ca="1" si="878"/>
        <v>-2.5266147121616526E-4</v>
      </c>
      <c r="AD451" s="240">
        <f t="shared" ca="1" si="879"/>
        <v>-1.608164164789062E-4</v>
      </c>
      <c r="AE451" s="240">
        <f t="shared" ca="1" si="880"/>
        <v>4.4425792611106721E-4</v>
      </c>
      <c r="AF451" s="240">
        <f t="shared" ca="1" si="881"/>
        <v>-3.684718587203194E-4</v>
      </c>
      <c r="AG451" s="240">
        <f t="shared" ca="1" si="882"/>
        <v>-5.2610661816117208E-6</v>
      </c>
      <c r="AH451" s="240">
        <f t="shared" ca="1" si="883"/>
        <v>3.7473988565086695E-4</v>
      </c>
      <c r="AI451" s="240">
        <f t="shared" ca="1" si="884"/>
        <v>-4.4120351231398115E-4</v>
      </c>
      <c r="AJ451" s="240">
        <f t="shared" ca="1" si="885"/>
        <v>1.5090936519924917E-4</v>
      </c>
      <c r="AK451" s="240">
        <f t="shared" ca="1" si="886"/>
        <v>2.614103045328107E-4</v>
      </c>
      <c r="AL451" s="240">
        <f t="shared" ca="1" si="887"/>
        <v>-4.6235323839394601E-4</v>
      </c>
      <c r="AM451" s="240">
        <f t="shared" ca="1" si="888"/>
        <v>2.8943670054938864E-4</v>
      </c>
      <c r="AN451" s="240">
        <f t="shared" ca="1" si="889"/>
        <v>1.1751875597023907E-4</v>
      </c>
      <c r="AO451" s="240">
        <f t="shared" ca="1" si="890"/>
        <v>-4.2944838294195931E-4</v>
      </c>
      <c r="AP451" s="240">
        <f t="shared" ca="1" si="891"/>
        <v>3.9412545009761488E-4</v>
      </c>
      <c r="AQ451" s="240">
        <f t="shared" ca="1" si="892"/>
        <v>-4.0112130069870142E-5</v>
      </c>
      <c r="AR451" s="240">
        <f t="shared" ca="1" si="893"/>
        <v>-3.463359141289478E-4</v>
      </c>
      <c r="AS451" s="240">
        <f t="shared" ca="1" si="894"/>
        <v>4.5273625640460352E-4</v>
      </c>
      <c r="AT451" s="240">
        <f t="shared" ca="1" si="895"/>
        <v>-1.9305343198851028E-4</v>
      </c>
      <c r="AU451" s="240">
        <f t="shared" ca="1" si="896"/>
        <v>-2.2273266607373491E-4</v>
      </c>
      <c r="AV451" s="240">
        <f t="shared" ca="1" si="897"/>
        <v>4.5841682052425061E-4</v>
      </c>
      <c r="AW451" s="240">
        <f t="shared" ca="1" si="898"/>
        <v>-3.2342449623412145E-4</v>
      </c>
      <c r="AX451" s="240">
        <f t="shared" ca="1" si="899"/>
        <v>-7.3089325599285453E-5</v>
      </c>
      <c r="AY451" s="240">
        <f t="shared" ca="1" si="900"/>
        <v>4.1050301708475277E-4</v>
      </c>
      <c r="AZ451" s="240">
        <f t="shared" ca="1" si="901"/>
        <v>-4.1598339793958025E-4</v>
      </c>
      <c r="BA451" s="240">
        <f t="shared" ca="1" si="902"/>
        <v>8.5099024581261634E-5</v>
      </c>
      <c r="BB451" s="240">
        <f t="shared" ca="1" si="903"/>
        <v>3.1459653842749551E-4</v>
      </c>
      <c r="BC451" s="240">
        <f t="shared" ca="1" si="904"/>
        <v>-4.5990890285523564E-4</v>
      </c>
      <c r="BD451" s="240">
        <f t="shared" ca="1" si="905"/>
        <v>2.3333828869398721E-4</v>
      </c>
      <c r="BE451" s="240">
        <f t="shared" ca="1" si="906"/>
        <v>1.8190999028231428E-4</v>
      </c>
      <c r="BF451" s="240">
        <f t="shared" ca="1" si="907"/>
        <v>-4.5006559807678274E-4</v>
      </c>
      <c r="BG451" s="240">
        <f t="shared" ca="1" si="908"/>
        <v>3.5429753721831036E-4</v>
      </c>
      <c r="BH451" s="240">
        <f t="shared" ca="1" si="909"/>
        <v>2.7956005068127604E-5</v>
      </c>
      <c r="BI451" s="240">
        <f t="shared" ca="1" si="910"/>
        <v>-3.8760428276924741E-4</v>
      </c>
      <c r="BJ451" s="240">
        <f t="shared" ca="1" si="911"/>
        <v>4.338351982597337E-4</v>
      </c>
      <c r="BK451" s="240">
        <f t="shared" ca="1" si="912"/>
        <v>-1.2926636896607027E-4</v>
      </c>
      <c r="BL451" s="240">
        <f t="shared" ca="1" si="913"/>
        <v>-2.798274260850298E-4</v>
      </c>
      <c r="BM451" s="240">
        <f t="shared" ca="1" si="914"/>
        <v>4.6265237515959249E-4</v>
      </c>
      <c r="BN451" s="240">
        <f t="shared" ca="1" si="915"/>
        <v>-2.7137597012365705E-4</v>
      </c>
      <c r="BO451" s="240">
        <f t="shared" ca="1" si="916"/>
        <v>-1.3933542184234665E-4</v>
      </c>
      <c r="BP451" s="240">
        <f t="shared" ca="1" si="917"/>
        <v>4.3737999788895382E-4</v>
      </c>
      <c r="BQ451" s="240">
        <f t="shared" ca="1" si="918"/>
        <v>-3.8175849924034774E-4</v>
      </c>
      <c r="BR451" s="240">
        <f t="shared" ca="1" si="919"/>
        <v>1.7446547074149733E-5</v>
      </c>
      <c r="BS451" s="240">
        <f t="shared" ca="1" si="920"/>
        <v>3.6097270732461662E-4</v>
      </c>
      <c r="BT451" s="240">
        <f t="shared" ca="1" si="921"/>
        <v>-4.4750892846220225E-4</v>
      </c>
      <c r="BU451" s="240">
        <f t="shared" ca="1" si="922"/>
        <v>1.721888075535506E-4</v>
      </c>
      <c r="BV451" s="240">
        <f t="shared" ca="1" si="923"/>
        <v>2.4236342266013448E-4</v>
      </c>
      <c r="BW451" s="240">
        <f t="shared" ca="1" si="924"/>
        <v>-4.60940252179648E-4</v>
      </c>
      <c r="BX451" s="240">
        <f t="shared" ca="1" si="925"/>
        <v>3.0680015261183536E-4</v>
      </c>
      <c r="BY451" s="240">
        <f t="shared" ca="1" si="926"/>
        <v>9.5418977121560083E-5</v>
      </c>
      <c r="BZ451" s="240">
        <f t="shared" ca="1" si="927"/>
        <v>-4.2048218922522161E-4</v>
      </c>
      <c r="CA451" s="240">
        <f t="shared" ca="1" si="928"/>
        <v>4.0554291822427748E-4</v>
      </c>
      <c r="CB451" s="240">
        <f t="shared" ca="1" si="929"/>
        <v>-6.2681079430843716E-5</v>
      </c>
      <c r="CC451" s="240">
        <f t="shared" ca="1" si="930"/>
        <v>-3.3086476738069983E-4</v>
      </c>
      <c r="CD451" s="240">
        <f t="shared" ca="1" si="931"/>
        <v>4.568729030503135E-4</v>
      </c>
      <c r="CE451" s="240">
        <f t="shared" ca="1" si="932"/>
        <v>-2.1345297379632514E-4</v>
      </c>
      <c r="CF451" s="240">
        <f t="shared" ca="1" si="933"/>
        <v>-2.0256532698568688E-4</v>
      </c>
      <c r="CG451" s="240">
        <f t="shared" ca="1" si="934"/>
        <v>4.5478902259564116E-4</v>
      </c>
      <c r="CH451" s="240">
        <f t="shared" ca="1" si="935"/>
        <v>-3.3926968191633889E-4</v>
      </c>
      <c r="CI451" s="240">
        <f t="shared" ca="1" si="936"/>
        <v>-5.0583595489774245E-5</v>
      </c>
      <c r="CJ451" s="240">
        <f t="shared" ca="1" si="937"/>
        <v>3.9953490722030946E-4</v>
      </c>
      <c r="CK451" s="240">
        <f t="shared" ca="1" si="938"/>
        <v>-4.2542173721340332E-4</v>
      </c>
      <c r="CL451" s="240">
        <f t="shared" ca="1" si="939"/>
        <v>1.0731195872766807E-4</v>
      </c>
      <c r="CM451" s="240">
        <f t="shared" ca="1" si="940"/>
        <v>2.9757041885782737E-4</v>
      </c>
      <c r="CN451" s="240">
        <f t="shared" ca="1" si="941"/>
        <v>-4.6183694182991736E-4</v>
      </c>
      <c r="CO451" s="240">
        <f t="shared" ca="1" si="942"/>
        <v>2.526614712161645E-4</v>
      </c>
      <c r="CP451" s="240">
        <f t="shared" ca="1" si="943"/>
        <v>1.6081641647890707E-4</v>
      </c>
      <c r="CQ451" s="240">
        <f t="shared" ca="1" si="944"/>
        <v>-4.4425792611106662E-4</v>
      </c>
      <c r="CR451" s="240">
        <f t="shared" ca="1" si="945"/>
        <v>3.6847185872032281E-4</v>
      </c>
      <c r="CS451" s="240">
        <f t="shared" ca="1" si="946"/>
        <v>5.2610661816159153E-6</v>
      </c>
      <c r="CT451" s="240">
        <f t="shared" ca="1" si="947"/>
        <v>-3.7473988565086945E-4</v>
      </c>
      <c r="CU451" s="240">
        <f t="shared" ca="1" si="948"/>
        <v>4.4120351231398083E-4</v>
      </c>
      <c r="CV451" s="240">
        <f t="shared" ca="1" si="949"/>
        <v>-1.5090936519924833E-4</v>
      </c>
      <c r="CW451" s="240">
        <f t="shared" ca="1" si="950"/>
        <v>-2.6141030453280599E-4</v>
      </c>
      <c r="CX451" s="240">
        <f t="shared" ca="1" si="951"/>
        <v>4.6235323839394579E-4</v>
      </c>
      <c r="CY451" s="240">
        <f t="shared" ca="1" si="952"/>
        <v>-2.8943670054938278E-4</v>
      </c>
      <c r="CZ451" s="240">
        <f t="shared" ca="1" si="953"/>
        <v>-1.1751875597023993E-4</v>
      </c>
      <c r="DA451" s="240">
        <f t="shared" ca="1" si="954"/>
        <v>4.2944838294195964E-4</v>
      </c>
      <c r="DB451" s="240">
        <f t="shared" ca="1" si="955"/>
        <v>-3.9412545009761445E-4</v>
      </c>
      <c r="DC451" s="240">
        <f t="shared" ca="1" si="956"/>
        <v>4.0112130069875794E-5</v>
      </c>
      <c r="DD451" s="240">
        <f t="shared" ca="1" si="957"/>
        <v>3.4633591412895284E-4</v>
      </c>
      <c r="DE451" s="240">
        <f t="shared" ca="1" si="958"/>
        <v>-4.52736256404602E-4</v>
      </c>
      <c r="DF451" s="240">
        <f t="shared" ca="1" si="959"/>
        <v>1.9305343198850949E-4</v>
      </c>
      <c r="DG451" s="240">
        <f t="shared" ca="1" si="960"/>
        <v>2.227326660737357E-4</v>
      </c>
      <c r="DH451" s="240">
        <f t="shared" ca="1" si="961"/>
        <v>-4.5841682052425071E-4</v>
      </c>
      <c r="DI451" s="240">
        <f t="shared" ca="1" si="962"/>
        <v>3.2342449623412551E-4</v>
      </c>
      <c r="DJ451" s="240">
        <f t="shared" ca="1" si="963"/>
        <v>7.3089325599292839E-5</v>
      </c>
      <c r="DK451" s="240">
        <f t="shared" ca="1" si="964"/>
        <v>-4.1050301708475613E-4</v>
      </c>
      <c r="DL451" s="240">
        <f t="shared" ca="1" si="965"/>
        <v>4.1598339793957981E-4</v>
      </c>
      <c r="DM451" s="240">
        <f t="shared" ca="1" si="966"/>
        <v>-8.5099024581260726E-5</v>
      </c>
      <c r="DN451" s="240">
        <f t="shared" ca="1" si="967"/>
        <v>-3.1459653842749616E-4</v>
      </c>
      <c r="DO451" s="240">
        <f t="shared" ca="1" si="968"/>
        <v>4.5990890285523624E-4</v>
      </c>
      <c r="DP451" s="240">
        <f t="shared" ca="1" si="969"/>
        <v>-2.3333828869398073E-4</v>
      </c>
      <c r="DQ451" s="240">
        <f t="shared" ca="1" si="970"/>
        <v>-1.8190999028231509E-4</v>
      </c>
      <c r="DR451" s="240">
        <f t="shared" ca="1" si="971"/>
        <v>4.5006559807678301E-4</v>
      </c>
      <c r="DS451" s="240">
        <f t="shared" ca="1" si="972"/>
        <v>-3.5429753721830131E-4</v>
      </c>
      <c r="DT451" s="240">
        <f t="shared" ca="1" si="973"/>
        <v>-2.7956005068121952E-5</v>
      </c>
      <c r="DU451" s="240">
        <f t="shared" ca="1" si="974"/>
        <v>3.8760428276925148E-4</v>
      </c>
      <c r="DV451" s="240">
        <f t="shared" ca="1" si="975"/>
        <v>-4.3383519825973571E-4</v>
      </c>
      <c r="DW451" s="240">
        <f t="shared" ca="1" si="976"/>
        <v>1.292663689660694E-4</v>
      </c>
      <c r="DX451" s="240">
        <f t="shared" ca="1" si="977"/>
        <v>2.7982742608501998E-4</v>
      </c>
      <c r="DY451" s="240">
        <f t="shared" ca="1" si="978"/>
        <v>-4.6265237515959249E-4</v>
      </c>
      <c r="DZ451" s="240">
        <f t="shared" ca="1" si="979"/>
        <v>2.7137597012364572E-4</v>
      </c>
      <c r="EA451" s="240">
        <f t="shared" ca="1" si="980"/>
        <v>1.3933542184234749E-4</v>
      </c>
      <c r="EB451" s="240">
        <f t="shared" ca="1" si="981"/>
        <v>-4.3737999788895414E-4</v>
      </c>
      <c r="EC451" s="240">
        <f t="shared" ca="1" si="982"/>
        <v>3.8175849924035468E-4</v>
      </c>
      <c r="ED451" s="240">
        <f t="shared" ca="1" si="983"/>
        <v>-1.7446547074148829E-5</v>
      </c>
      <c r="EE451" s="240">
        <f t="shared" ca="1" si="984"/>
        <v>-3.6097270732462545E-4</v>
      </c>
      <c r="EF451" s="240">
        <f t="shared" ca="1" si="985"/>
        <v>4.4750892846220192E-4</v>
      </c>
      <c r="EG451" s="240">
        <f t="shared" ca="1" si="986"/>
        <v>-1.7218880755354971E-4</v>
      </c>
      <c r="EH451" s="240">
        <f t="shared" ca="1" si="987"/>
        <v>-2.4236342266012399E-4</v>
      </c>
      <c r="EI451" s="240">
        <f t="shared" ca="1" si="988"/>
        <v>4.60940252179648E-4</v>
      </c>
      <c r="EJ451" s="240">
        <f t="shared" ca="1" si="989"/>
        <v>-3.068001526118249E-4</v>
      </c>
      <c r="EK451" s="240">
        <f t="shared" ca="1" si="990"/>
        <v>-9.5418977121560964E-5</v>
      </c>
      <c r="EL451" s="240">
        <f t="shared" ca="1" si="991"/>
        <v>4.2048218922522752E-4</v>
      </c>
      <c r="EM451" s="240">
        <f t="shared" ca="1" si="992"/>
        <v>-4.0554291822428328E-4</v>
      </c>
      <c r="EN451" s="240">
        <f t="shared" ca="1" si="993"/>
        <v>6.2681079430842808E-5</v>
      </c>
      <c r="EO451" s="240">
        <f t="shared" ca="1" si="994"/>
        <v>3.3086476738069127E-4</v>
      </c>
      <c r="EP451" s="240">
        <f t="shared" ca="1" si="995"/>
        <v>-4.5687290305031344E-4</v>
      </c>
      <c r="EQ451" s="240">
        <f t="shared" ca="1" si="996"/>
        <v>2.1345297379631267E-4</v>
      </c>
      <c r="ER451" s="240">
        <f t="shared" ca="1" si="997"/>
        <v>2.0256532698568772E-4</v>
      </c>
      <c r="ES451" s="240">
        <f t="shared" ca="1" si="998"/>
        <v>-4.5478902259564133E-4</v>
      </c>
      <c r="ET451" s="240">
        <f t="shared" ca="1" si="999"/>
        <v>3.3926968191634718E-4</v>
      </c>
      <c r="EU451" s="240">
        <f t="shared" ca="1" si="1000"/>
        <v>5.0583595489775159E-5</v>
      </c>
      <c r="EV451" s="240">
        <f t="shared" ca="1" si="1001"/>
        <v>-3.9953490722031656E-4</v>
      </c>
      <c r="EW451" s="240">
        <f t="shared" ca="1" si="1002"/>
        <v>4.25421737213403E-4</v>
      </c>
      <c r="EX451" s="240">
        <f t="shared" ca="1" si="1003"/>
        <v>-1.0731195872765441E-4</v>
      </c>
      <c r="EY451" s="240">
        <f t="shared" ca="1" si="1004"/>
        <v>-2.9757041885781804E-4</v>
      </c>
      <c r="EZ451" s="240">
        <f t="shared" ca="1" si="1005"/>
        <v>4.6183694182991725E-4</v>
      </c>
      <c r="FA451" s="240">
        <f t="shared" ca="1" si="1006"/>
        <v>-2.5266147121617475E-4</v>
      </c>
      <c r="FB451" s="240">
        <f t="shared" ca="1" si="1007"/>
        <v>-1.6081641647890788E-4</v>
      </c>
      <c r="FC451" s="240">
        <f t="shared" ca="1" si="1008"/>
        <v>4.4425792611107047E-4</v>
      </c>
      <c r="FD451" s="240">
        <f t="shared" ca="1" si="1009"/>
        <v>-3.6847185872032227E-4</v>
      </c>
      <c r="FE451" s="240">
        <f t="shared" ca="1" si="1010"/>
        <v>-5.2610661816168267E-6</v>
      </c>
      <c r="FF451" s="240">
        <f t="shared" ca="1" si="1011"/>
        <v>3.7473988565086224E-4</v>
      </c>
      <c r="FG451" s="240">
        <f t="shared" ca="1" si="1012"/>
        <v>-4.4120351231398061E-4</v>
      </c>
      <c r="FH451" s="240">
        <f t="shared" ca="1" si="1013"/>
        <v>1.5090936519923502E-4</v>
      </c>
      <c r="FI451" s="240">
        <f t="shared" ca="1" si="1014"/>
        <v>2.6141030453280675E-4</v>
      </c>
      <c r="FJ451" s="240">
        <f t="shared" ca="1" si="1015"/>
        <v>-4.6235323839394633E-4</v>
      </c>
      <c r="FK451" s="240">
        <f t="shared" ca="1" si="1016"/>
        <v>2.8943670054939233E-4</v>
      </c>
      <c r="FL451" s="240">
        <f t="shared" ca="1" si="1017"/>
        <v>1.1751875597024082E-4</v>
      </c>
      <c r="FM451" s="240">
        <f t="shared" ca="1" si="1018"/>
        <v>-4.2944838294196489E-4</v>
      </c>
      <c r="FN451" s="240">
        <f t="shared" ca="1" si="1019"/>
        <v>3.9412545009761396E-4</v>
      </c>
      <c r="FO451" s="240">
        <f t="shared" ca="1" si="1020"/>
        <v>-4.0112130069861794E-5</v>
      </c>
      <c r="FP451" s="240">
        <f t="shared" ca="1" si="1021"/>
        <v>-3.4633591412894466E-4</v>
      </c>
      <c r="FQ451" s="240">
        <f t="shared" ca="1" si="1022"/>
        <v>4.5273625640460184E-4</v>
      </c>
      <c r="FR451" s="240">
        <f t="shared" ca="1" si="1023"/>
        <v>-1.9305343198852061E-4</v>
      </c>
      <c r="FS451" s="240">
        <f t="shared" ca="1" si="1024"/>
        <v>-2.2273266607373648E-4</v>
      </c>
      <c r="FT451" s="240">
        <f t="shared" ca="1" si="1025"/>
        <v>4.5841682052425267E-4</v>
      </c>
      <c r="FU451" s="240">
        <f t="shared" ca="1" si="1026"/>
        <v>-3.2342449623412486E-4</v>
      </c>
      <c r="FV451" s="240">
        <f t="shared" ca="1" si="1027"/>
        <v>-7.3089325599293733E-5</v>
      </c>
      <c r="FW451" s="240">
        <f t="shared" ca="1" si="1028"/>
        <v>4.1050301708475055E-4</v>
      </c>
      <c r="FX451" s="240">
        <f t="shared" ca="1" si="1029"/>
        <v>-4.1598339793957943E-4</v>
      </c>
      <c r="FY451" s="240">
        <f t="shared" ca="1" si="1030"/>
        <v>8.5099024581246916E-5</v>
      </c>
      <c r="FZ451" s="240">
        <f t="shared" ca="1" si="1031"/>
        <v>3.1459653842749681E-4</v>
      </c>
      <c r="GA451" s="240">
        <f t="shared" ca="1" si="1032"/>
        <v>-4.5990890285523472E-4</v>
      </c>
      <c r="GB451" s="240">
        <f t="shared" ca="1" si="1033"/>
        <v>2.3333828869399133E-4</v>
      </c>
      <c r="GC451" s="240">
        <f t="shared" ca="1" si="1034"/>
        <v>1.8190999028231593E-4</v>
      </c>
      <c r="GD451" s="240">
        <f t="shared" ca="1" si="1035"/>
        <v>-4.5006559807678008E-4</v>
      </c>
      <c r="GE451" s="240">
        <f t="shared" ca="1" si="1036"/>
        <v>3.5429753721830917E-4</v>
      </c>
      <c r="GF451" s="240">
        <f t="shared" ca="1" si="1037"/>
        <v>2.7956005068135983E-5</v>
      </c>
      <c r="GG451" s="240">
        <f t="shared" ca="1" si="1038"/>
        <v>-3.8760428276924481E-4</v>
      </c>
      <c r="GH451" s="240">
        <f t="shared" ca="1" si="1039"/>
        <v>4.3383519825973083E-4</v>
      </c>
      <c r="GI451" s="240">
        <f t="shared" ca="1" si="1040"/>
        <v>-1.2926636896608114E-4</v>
      </c>
      <c r="GJ451" s="240">
        <f t="shared" ca="1" si="1041"/>
        <v>-2.7982742608503121E-4</v>
      </c>
      <c r="GK451" s="240">
        <f t="shared" ca="1" si="1042"/>
        <v>4.6265237515959239E-4</v>
      </c>
      <c r="GL451" s="240">
        <f t="shared" ca="1" si="1043"/>
        <v>-2.7137597012365559E-4</v>
      </c>
      <c r="GM451" s="240">
        <f t="shared" ca="1" si="1044"/>
        <v>-1.3933542184236094E-4</v>
      </c>
      <c r="GN451" s="240">
        <f t="shared" ca="1" si="1045"/>
        <v>4.3737999788895018E-4</v>
      </c>
      <c r="GO451" s="240">
        <f t="shared" ca="1" si="1046"/>
        <v>-3.8175849924034671E-4</v>
      </c>
      <c r="GP451" s="240">
        <f t="shared" ca="1" si="1047"/>
        <v>1.7446547074161063E-5</v>
      </c>
      <c r="GQ451" s="240">
        <f t="shared" ca="1" si="1048"/>
        <v>3.6097270732461775E-4</v>
      </c>
      <c r="GR451" s="240">
        <f t="shared" ca="1" si="1049"/>
        <v>-4.475089284621984E-4</v>
      </c>
      <c r="GS451" s="240">
        <f t="shared" ca="1" si="1050"/>
        <v>1.7218880755356106E-4</v>
      </c>
      <c r="GT451" s="240">
        <f t="shared" ca="1" si="1051"/>
        <v>2.42363422660136E-4</v>
      </c>
      <c r="GU451" s="240">
        <f t="shared" ca="1" si="1052"/>
        <v>-4.6094025217964703E-4</v>
      </c>
      <c r="GV451" s="240">
        <f t="shared" ca="1" si="1053"/>
        <v>3.0680015261183401E-4</v>
      </c>
      <c r="GW451" s="240">
        <f t="shared" ca="1" si="1054"/>
        <v>9.541897712157472E-5</v>
      </c>
      <c r="GX451" s="240">
        <f t="shared" ca="1" si="1055"/>
        <v>-4.2048218922522242E-4</v>
      </c>
      <c r="GY451" s="240">
        <f t="shared" ca="1" si="1056"/>
        <v>4.0554291822427656E-4</v>
      </c>
      <c r="GZ451" s="240">
        <f t="shared" ca="1" si="1057"/>
        <v>-6.2681079430854938E-5</v>
      </c>
      <c r="HA451" s="240">
        <f t="shared" ca="1" si="1058"/>
        <v>-3.3086476738070103E-4</v>
      </c>
      <c r="HB451" s="240">
        <f t="shared" ca="1" si="1059"/>
        <v>4.5687290305031116E-4</v>
      </c>
      <c r="HC451" s="240">
        <f t="shared" ca="1" si="1060"/>
        <v>-2.1345297379632351E-4</v>
      </c>
      <c r="HD451" s="240">
        <f t="shared" ca="1" si="1061"/>
        <v>-2.0256532698570033E-4</v>
      </c>
      <c r="HE451" s="240">
        <f t="shared" ca="1" si="1062"/>
        <v>4.547890225956391E-4</v>
      </c>
      <c r="HF451" s="240">
        <f t="shared" ca="1" si="1063"/>
        <v>-3.3926968191633764E-4</v>
      </c>
      <c r="HG451" s="240">
        <f t="shared" ca="1" si="1064"/>
        <v>-5.0583595489762989E-5</v>
      </c>
      <c r="HH451" s="240">
        <f t="shared" ca="1" si="1065"/>
        <v>3.9953490722031038E-4</v>
      </c>
      <c r="HI451" s="240">
        <f t="shared" ca="1" si="1066"/>
        <v>-4.2542173721339747E-4</v>
      </c>
      <c r="HJ451" s="240">
        <f t="shared" ca="1" si="1067"/>
        <v>1.0731195872766631E-4</v>
      </c>
      <c r="HK451" s="240">
        <f t="shared" ca="1" si="1068"/>
        <v>2.9757041885782872E-4</v>
      </c>
      <c r="HL451" s="240">
        <f t="shared" ca="1" si="1069"/>
        <v>-4.6183694182991796E-4</v>
      </c>
      <c r="HM451" s="240">
        <f t="shared" ca="1" si="1070"/>
        <v>2.5266147121616293E-4</v>
      </c>
      <c r="HN451" s="240">
        <f t="shared" ca="1" si="1071"/>
        <v>1.6081641647892105E-4</v>
      </c>
      <c r="HO451" s="240">
        <f t="shared" ca="1" si="1072"/>
        <v>-4.4425792611106705E-4</v>
      </c>
      <c r="HP451" s="240">
        <f t="shared" ca="1" si="1073"/>
        <v>3.6847185872031376E-4</v>
      </c>
      <c r="HQ451" s="240">
        <f t="shared" ca="1" si="1074"/>
        <v>5.261066181604582E-6</v>
      </c>
      <c r="HR451" s="240">
        <f t="shared" ca="1" si="1075"/>
        <v>-3.7473988565087048E-4</v>
      </c>
      <c r="HS451" s="240">
        <f t="shared" ca="1" si="1076"/>
        <v>4.412035123139843E-4</v>
      </c>
      <c r="HT451" s="240">
        <f t="shared" ca="1" si="1077"/>
        <v>-1.5090936519924659E-4</v>
      </c>
      <c r="HU451" s="240">
        <f t="shared" ca="1" si="1078"/>
        <v>-2.6141030453281835E-4</v>
      </c>
      <c r="HV451" s="240">
        <f t="shared" ca="1" si="1079"/>
        <v>4.623532383939459E-4</v>
      </c>
      <c r="HW451" s="240">
        <f t="shared" ca="1" si="1080"/>
        <v>-2.8943670054938143E-4</v>
      </c>
      <c r="HX451" s="240">
        <f t="shared" ca="1" si="1081"/>
        <v>-1.17518755970229E-4</v>
      </c>
      <c r="HY451" s="240">
        <f t="shared" ca="1" si="1082"/>
        <v>4.2944838294196034E-4</v>
      </c>
      <c r="HZ451" s="240">
        <f t="shared" ca="1" si="1083"/>
        <v>-3.9412545009760659E-4</v>
      </c>
      <c r="IA451" s="240">
        <f t="shared" ca="1" si="1084"/>
        <v>4.0112130069873978E-5</v>
      </c>
      <c r="IB451" s="240">
        <f t="shared" ca="1" si="1085"/>
        <v>3.4633591412895398E-4</v>
      </c>
      <c r="IC451" s="240">
        <f t="shared" ca="1" si="1086"/>
        <v>-4.5273625640460433E-4</v>
      </c>
      <c r="ID451" s="240">
        <f t="shared" ca="1" si="1087"/>
        <v>1.9305343198850784E-4</v>
      </c>
      <c r="IE451" s="240">
        <f t="shared" ca="1" si="1088"/>
        <v>-2.9038790511232322E-4</v>
      </c>
      <c r="IF451" s="240">
        <f t="shared" ca="1" si="1089"/>
        <v>-4.5841682052425456E-4</v>
      </c>
      <c r="IG451" s="240">
        <f t="shared" ca="1" si="1090"/>
        <v>3.2342449623411478E-4</v>
      </c>
      <c r="IH451" s="240">
        <f t="shared" ca="1" si="1091"/>
        <v>7.3089325599281645E-5</v>
      </c>
      <c r="II451" s="240">
        <f t="shared" ca="1" si="1092"/>
        <v>-4.1050301708474486E-4</v>
      </c>
      <c r="IJ451" s="240">
        <f t="shared" ca="1" si="1093"/>
        <v>4.1598339793957325E-4</v>
      </c>
      <c r="IK451" s="240">
        <f t="shared" ca="1" si="1094"/>
        <v>-8.509902458125895E-5</v>
      </c>
      <c r="IL451" s="240">
        <f t="shared" ca="1" si="1095"/>
        <v>-3.1459653842748781E-4</v>
      </c>
      <c r="IM451" s="240">
        <f t="shared" ca="1" si="1096"/>
        <v>4.599089028552332E-4</v>
      </c>
      <c r="IN451" s="240">
        <f t="shared" ca="1" si="1097"/>
        <v>-2.3333828869397918E-4</v>
      </c>
      <c r="IO451" s="240">
        <f t="shared" ca="1" si="1098"/>
        <v>-1.8190999028230465E-4</v>
      </c>
      <c r="IP451" s="240">
        <f t="shared" ca="1" si="1099"/>
        <v>4.5006559807677732E-4</v>
      </c>
      <c r="IQ451" s="240">
        <f t="shared" ca="1" si="1100"/>
        <v>-3.5429753721830012E-4</v>
      </c>
      <c r="IR451" s="240">
        <f t="shared" ca="1" si="1101"/>
        <v>-2.7956005068123762E-5</v>
      </c>
      <c r="IS451" s="240">
        <f t="shared" ca="1" si="1102"/>
        <v>3.8760428276923809E-4</v>
      </c>
      <c r="IT451" s="240">
        <f t="shared" ca="1" si="1103"/>
        <v>-4.3383519825972589E-4</v>
      </c>
      <c r="IU451" s="240">
        <f t="shared" ca="1" si="1104"/>
        <v>1.2926636896606767E-4</v>
      </c>
      <c r="IV451" s="240">
        <f t="shared" ca="1" si="1105"/>
        <v>2.798274260850215E-4</v>
      </c>
      <c r="IW451" s="240">
        <f t="shared" ca="1" si="1106"/>
        <v>-4.6265237515959222E-4</v>
      </c>
      <c r="IX451" s="240">
        <f t="shared" ca="1" si="1107"/>
        <v>2.713759701236442E-4</v>
      </c>
      <c r="IY451" s="240">
        <f t="shared" ca="1" si="1108"/>
        <v>1.3933542184234925E-4</v>
      </c>
      <c r="IZ451" s="240">
        <f t="shared" ca="1" si="1109"/>
        <v>-4.3737999788894617E-4</v>
      </c>
      <c r="JA451" s="240">
        <f t="shared" ca="1" si="1110"/>
        <v>3.8175849924033879E-4</v>
      </c>
      <c r="JB451" s="240">
        <f t="shared" ca="1" si="1111"/>
        <v>-1.7446547074147016E-5</v>
      </c>
    </row>
    <row r="452" spans="2:262">
      <c r="B452" s="248">
        <v>91</v>
      </c>
      <c r="C452" s="247">
        <f t="shared" si="1112"/>
        <v>1.7773437500000011E-3</v>
      </c>
      <c r="D452" s="244">
        <f t="shared" ca="1" si="855"/>
        <v>79.462540799439012</v>
      </c>
      <c r="E452" s="243">
        <f ca="1">CS361</f>
        <v>-0.53745920056099006</v>
      </c>
      <c r="F452" s="242">
        <v>91</v>
      </c>
      <c r="G452" s="240">
        <f t="shared" ca="1" si="856"/>
        <v>-6.5174011882560272E-4</v>
      </c>
      <c r="H452" s="240">
        <f t="shared" ca="1" si="857"/>
        <v>8.4405742778647969E-4</v>
      </c>
      <c r="I452" s="240">
        <f t="shared" ca="1" si="858"/>
        <v>-3.8684146885133375E-4</v>
      </c>
      <c r="J452" s="240">
        <f t="shared" ca="1" si="859"/>
        <v>-3.6806324341857519E-4</v>
      </c>
      <c r="K452" s="240">
        <f t="shared" ca="1" si="860"/>
        <v>8.3972973821668277E-4</v>
      </c>
      <c r="L452" s="240">
        <f t="shared" ca="1" si="861"/>
        <v>-6.6519328158323059E-4</v>
      </c>
      <c r="M452" s="240">
        <f t="shared" ca="1" si="862"/>
        <v>-2.1233896872687274E-5</v>
      </c>
      <c r="N452" s="240">
        <f t="shared" ca="1" si="863"/>
        <v>6.9132080987764741E-4</v>
      </c>
      <c r="O452" s="240">
        <f t="shared" ca="1" si="864"/>
        <v>-8.2941090605233726E-4</v>
      </c>
      <c r="P452" s="240">
        <f t="shared" ca="1" si="865"/>
        <v>3.2923877207334984E-4</v>
      </c>
      <c r="Q452" s="240">
        <f t="shared" ca="1" si="866"/>
        <v>4.2429471920533827E-4</v>
      </c>
      <c r="R452" s="240">
        <f t="shared" ca="1" si="867"/>
        <v>-8.5131780201667181E-4</v>
      </c>
      <c r="S452" s="240">
        <f t="shared" ca="1" si="868"/>
        <v>6.2322049164329982E-4</v>
      </c>
      <c r="T452" s="240">
        <f t="shared" ca="1" si="869"/>
        <v>8.4467933304376209E-5</v>
      </c>
      <c r="U452" s="241">
        <f t="shared" ca="1" si="870"/>
        <v>-7.2715517356311933E-4</v>
      </c>
      <c r="V452" s="240">
        <f t="shared" ca="1" si="871"/>
        <v>8.102697347559635E-4</v>
      </c>
      <c r="W452" s="240">
        <f t="shared" ca="1" si="872"/>
        <v>-2.6985190186338924E-4</v>
      </c>
      <c r="X452" s="240">
        <f t="shared" ca="1" si="873"/>
        <v>-4.7822690514672298E-4</v>
      </c>
      <c r="Y452" s="240">
        <f t="shared" ca="1" si="874"/>
        <v>8.5829250088712743E-4</v>
      </c>
      <c r="Z452" s="240">
        <f t="shared" ca="1" si="875"/>
        <v>-5.778704158617004E-4</v>
      </c>
      <c r="AA452" s="240">
        <f t="shared" ca="1" si="876"/>
        <v>-1.4724423068696268E-4</v>
      </c>
      <c r="AB452" s="240">
        <f t="shared" ca="1" si="877"/>
        <v>7.5904902036042204E-4</v>
      </c>
      <c r="AC452" s="240">
        <f t="shared" ca="1" si="878"/>
        <v>-7.8673764156305585E-4</v>
      </c>
      <c r="AD452" s="240">
        <f t="shared" ca="1" si="879"/>
        <v>2.0900268081655229E-4</v>
      </c>
      <c r="AE452" s="240">
        <f t="shared" ca="1" si="880"/>
        <v>5.2956753805428818E-4</v>
      </c>
      <c r="AF452" s="240">
        <f t="shared" ca="1" si="881"/>
        <v>-8.6061603833056531E-4</v>
      </c>
      <c r="AG452" s="240">
        <f t="shared" ca="1" si="882"/>
        <v>5.2938881022833505E-4</v>
      </c>
      <c r="AH452" s="240">
        <f t="shared" ca="1" si="883"/>
        <v>2.0922259882583667E-4</v>
      </c>
      <c r="AI452" s="240">
        <f t="shared" ca="1" si="884"/>
        <v>-7.8682951475039634E-4</v>
      </c>
      <c r="AJ452" s="240">
        <f t="shared" ca="1" si="885"/>
        <v>7.5894214892550515E-4</v>
      </c>
      <c r="AK452" s="240">
        <f t="shared" ca="1" si="886"/>
        <v>-1.470208561338426E-4</v>
      </c>
      <c r="AL452" s="240">
        <f t="shared" ca="1" si="887"/>
        <v>-5.7803839859001355E-4</v>
      </c>
      <c r="AM452" s="240">
        <f t="shared" ca="1" si="888"/>
        <v>8.5827582289626126E-4</v>
      </c>
      <c r="AN452" s="240">
        <f t="shared" ca="1" si="889"/>
        <v>-4.7803840076471381E-4</v>
      </c>
      <c r="AO452" s="240">
        <f t="shared" ca="1" si="890"/>
        <v>-2.7006717157407914E-4</v>
      </c>
      <c r="AP452" s="240">
        <f t="shared" ca="1" si="891"/>
        <v>8.1034611182697052E-4</v>
      </c>
      <c r="AQ452" s="240">
        <f t="shared" ca="1" si="892"/>
        <v>-7.2703388302619066E-4</v>
      </c>
      <c r="AR452" s="240">
        <f t="shared" ca="1" si="893"/>
        <v>8.4242312693459529E-5</v>
      </c>
      <c r="AS452" s="240">
        <f t="shared" ca="1" si="894"/>
        <v>6.2337681896102294E-4</v>
      </c>
      <c r="AT452" s="240">
        <f t="shared" ca="1" si="895"/>
        <v>-8.5128453641441788E-4</v>
      </c>
      <c r="AU452" s="240">
        <f t="shared" ca="1" si="896"/>
        <v>4.2409745978884411E-4</v>
      </c>
      <c r="AV452" s="240">
        <f t="shared" ca="1" si="897"/>
        <v>3.2944822692022304E-4</v>
      </c>
      <c r="AW452" s="240">
        <f t="shared" ca="1" si="898"/>
        <v>-8.2947137311304364E-4</v>
      </c>
      <c r="AX452" s="240">
        <f t="shared" ca="1" si="899"/>
        <v>6.9118575752264409E-4</v>
      </c>
      <c r="AY452" s="240">
        <f t="shared" ca="1" si="900"/>
        <v>-2.1007252861615893E-5</v>
      </c>
      <c r="AZ452" s="240">
        <f t="shared" ca="1" si="901"/>
        <v>-6.6533710633907383E-4</v>
      </c>
      <c r="BA452" s="240">
        <f t="shared" ca="1" si="902"/>
        <v>8.396800652722211E-4</v>
      </c>
      <c r="BB452" s="240">
        <f t="shared" ca="1" si="903"/>
        <v>-3.6785829793346359E-4</v>
      </c>
      <c r="BC452" s="240">
        <f t="shared" ca="1" si="904"/>
        <v>-3.8704397378044029E-4</v>
      </c>
      <c r="BD452" s="240">
        <f t="shared" ca="1" si="905"/>
        <v>8.4410165716064392E-4</v>
      </c>
      <c r="BE452" s="240">
        <f t="shared" ca="1" si="906"/>
        <v>-6.5159203651293058E-4</v>
      </c>
      <c r="BF452" s="240">
        <f t="shared" ca="1" si="907"/>
        <v>-4.2341647093608264E-5</v>
      </c>
      <c r="BG452" s="240">
        <f t="shared" ca="1" si="908"/>
        <v>7.0369187429133138E-4</v>
      </c>
      <c r="BH452" s="240">
        <f t="shared" ca="1" si="909"/>
        <v>-8.2352529510423302E-4</v>
      </c>
      <c r="BI452" s="240">
        <f t="shared" ca="1" si="910"/>
        <v>3.0962568008938607E-4</v>
      </c>
      <c r="BJ452" s="240">
        <f t="shared" ca="1" si="911"/>
        <v>4.4254229581223726E-4</v>
      </c>
      <c r="BK452" s="240">
        <f t="shared" ca="1" si="912"/>
        <v>-8.5415768119290994E-4</v>
      </c>
      <c r="BL452" s="240">
        <f t="shared" ca="1" si="913"/>
        <v>6.0846728180172064E-4</v>
      </c>
      <c r="BM452" s="240">
        <f t="shared" ca="1" si="914"/>
        <v>1.0546109399462876E-4</v>
      </c>
      <c r="BN452" s="240">
        <f t="shared" ca="1" si="915"/>
        <v>-7.3823327500709645E-4</v>
      </c>
      <c r="BO452" s="240">
        <f t="shared" ca="1" si="916"/>
        <v>8.0290777000968584E-4</v>
      </c>
      <c r="BP452" s="240">
        <f t="shared" ca="1" si="917"/>
        <v>-2.4971517385812469E-4</v>
      </c>
      <c r="BQ452" s="240">
        <f t="shared" ca="1" si="918"/>
        <v>-4.9564244279999363E-4</v>
      </c>
      <c r="BR452" s="240">
        <f t="shared" ca="1" si="919"/>
        <v>8.5958495074433432E-4</v>
      </c>
      <c r="BS452" s="240">
        <f t="shared" ca="1" si="920"/>
        <v>-5.6204519017121033E-4</v>
      </c>
      <c r="BT452" s="240">
        <f t="shared" ca="1" si="921"/>
        <v>-1.680090380898911E-4</v>
      </c>
      <c r="BU452" s="240">
        <f t="shared" ca="1" si="922"/>
        <v>7.6877412564312715E-4</v>
      </c>
      <c r="BV452" s="240">
        <f t="shared" ca="1" si="923"/>
        <v>-7.7793921814342819E-4</v>
      </c>
      <c r="BW452" s="240">
        <f t="shared" ca="1" si="924"/>
        <v>1.8845143946372579E-4</v>
      </c>
      <c r="BX452" s="240">
        <f t="shared" ca="1" si="925"/>
        <v>5.4605666044647676E-4</v>
      </c>
      <c r="BY452" s="240">
        <f t="shared" ca="1" si="926"/>
        <v>-8.6035405497098298E-4</v>
      </c>
      <c r="BZ452" s="240">
        <f t="shared" ca="1" si="927"/>
        <v>5.1257732695811267E-4</v>
      </c>
      <c r="CA452" s="240">
        <f t="shared" ca="1" si="928"/>
        <v>2.2964652665097708E-4</v>
      </c>
      <c r="CB452" s="240">
        <f t="shared" ca="1" si="929"/>
        <v>-7.9514892268370415E-4</v>
      </c>
      <c r="CC452" s="240">
        <f t="shared" ca="1" si="930"/>
        <v>7.4875494625136082E-4</v>
      </c>
      <c r="CD452" s="240">
        <f t="shared" ca="1" si="931"/>
        <v>-1.2616647039097019E-4</v>
      </c>
      <c r="CE452" s="240">
        <f t="shared" ca="1" si="932"/>
        <v>-5.9351174973820177E-4</v>
      </c>
      <c r="CF452" s="240">
        <f t="shared" ca="1" si="933"/>
        <v>8.5646082603041353E-4</v>
      </c>
      <c r="CG452" s="240">
        <f t="shared" ca="1" si="934"/>
        <v>-4.6033176279918744E-4</v>
      </c>
      <c r="CH452" s="240">
        <f t="shared" ca="1" si="935"/>
        <v>-2.9003954078696503E-4</v>
      </c>
      <c r="CI452" s="240">
        <f t="shared" ca="1" si="936"/>
        <v>8.172147388184626E-4</v>
      </c>
      <c r="CJ452" s="240">
        <f t="shared" ca="1" si="937"/>
        <v>-7.1551310643145466E-4</v>
      </c>
      <c r="CK452" s="240">
        <f t="shared" ca="1" si="938"/>
        <v>6.3197794283748255E-5</v>
      </c>
      <c r="CL452" s="240">
        <f t="shared" ca="1" si="939"/>
        <v>6.3775054743468349E-4</v>
      </c>
      <c r="CM452" s="240">
        <f t="shared" ca="1" si="940"/>
        <v>-8.4792636166757765E-4</v>
      </c>
      <c r="CN452" s="240">
        <f t="shared" ca="1" si="941"/>
        <v>4.0559162093328262E-4</v>
      </c>
      <c r="CO452" s="240">
        <f t="shared" ca="1" si="942"/>
        <v>3.4886080552166569E-4</v>
      </c>
      <c r="CP452" s="240">
        <f t="shared" ca="1" si="943"/>
        <v>-8.3485199747793917E-4</v>
      </c>
      <c r="CQ452" s="240">
        <f t="shared" ca="1" si="944"/>
        <v>6.7839383909387967E-4</v>
      </c>
      <c r="CR452" s="240">
        <f t="shared" ca="1" si="945"/>
        <v>1.1335614629547601E-7</v>
      </c>
      <c r="CS452" s="240">
        <f t="shared" ca="1" si="946"/>
        <v>-6.7853331965825466E-4</v>
      </c>
      <c r="CT452" s="240">
        <f t="shared" ca="1" si="947"/>
        <v>8.3479691088430511E-4</v>
      </c>
      <c r="CU452" s="240">
        <f t="shared" ca="1" si="948"/>
        <v>-3.4865354293204111E-4</v>
      </c>
      <c r="CV452" s="240">
        <f t="shared" ca="1" si="949"/>
        <v>-4.0579156332500781E-4</v>
      </c>
      <c r="CW452" s="240">
        <f t="shared" ca="1" si="950"/>
        <v>8.4796512082932409E-4</v>
      </c>
      <c r="CX452" s="240">
        <f t="shared" ca="1" si="951"/>
        <v>-6.3759829676442018E-4</v>
      </c>
      <c r="CY452" s="240">
        <f t="shared" ca="1" si="952"/>
        <v>-6.3423892289560957E-5</v>
      </c>
      <c r="CZ452" s="240">
        <f t="shared" ca="1" si="953"/>
        <v>7.1563906103267784E-4</v>
      </c>
      <c r="DA452" s="240">
        <f t="shared" ca="1" si="954"/>
        <v>-8.1714362331195283E-4</v>
      </c>
      <c r="DB452" s="240">
        <f t="shared" ca="1" si="955"/>
        <v>2.8982608117337198E-4</v>
      </c>
      <c r="DC452" s="240">
        <f t="shared" ca="1" si="956"/>
        <v>4.605233014878481E-4</v>
      </c>
      <c r="DD452" s="240">
        <f t="shared" ca="1" si="957"/>
        <v>-8.5648304772101085E-4</v>
      </c>
      <c r="DE452" s="240">
        <f t="shared" ca="1" si="958"/>
        <v>5.9334755402162354E-4</v>
      </c>
      <c r="DF452" s="240">
        <f t="shared" ca="1" si="959"/>
        <v>1.2639072886532144E-4</v>
      </c>
      <c r="DG452" s="240">
        <f t="shared" ca="1" si="960"/>
        <v>-7.4886669233052304E-4</v>
      </c>
      <c r="DH452" s="240">
        <f t="shared" ca="1" si="961"/>
        <v>7.9506216364541604E-4</v>
      </c>
      <c r="DI452" s="240">
        <f t="shared" ca="1" si="962"/>
        <v>-2.294280267695563E-4</v>
      </c>
      <c r="DJ452" s="240">
        <f t="shared" ca="1" si="963"/>
        <v>-5.12759423979001E-4</v>
      </c>
      <c r="DK452" s="240">
        <f t="shared" ca="1" si="964"/>
        <v>8.6035961876916372E-4</v>
      </c>
      <c r="DL452" s="240">
        <f t="shared" ca="1" si="965"/>
        <v>-5.458814094743982E-4</v>
      </c>
      <c r="DM452" s="240">
        <f t="shared" ca="1" si="966"/>
        <v>-1.8867264313051263E-4</v>
      </c>
      <c r="DN452" s="240">
        <f t="shared" ca="1" si="967"/>
        <v>7.7803615013886875E-4</v>
      </c>
      <c r="DO452" s="240">
        <f t="shared" ca="1" si="968"/>
        <v>-7.6867219322780623E-4</v>
      </c>
      <c r="DP452" s="240">
        <f t="shared" ca="1" si="969"/>
        <v>1.677866820104314E-4</v>
      </c>
      <c r="DQ452" s="240">
        <f t="shared" ca="1" si="970"/>
        <v>5.6221685872479043E-4</v>
      </c>
      <c r="DR452" s="240">
        <f t="shared" ca="1" si="971"/>
        <v>-8.5957382649939657E-4</v>
      </c>
      <c r="DS452" s="240">
        <f t="shared" ca="1" si="972"/>
        <v>4.9545708627263653E-4</v>
      </c>
      <c r="DT452" s="240">
        <f t="shared" ca="1" si="973"/>
        <v>2.4993212399548783E-4</v>
      </c>
      <c r="DU452" s="240">
        <f t="shared" ca="1" si="974"/>
        <v>-8.0298936263851085E-4</v>
      </c>
      <c r="DV452" s="240">
        <f t="shared" ca="1" si="975"/>
        <v>7.38116721595333E-4</v>
      </c>
      <c r="DW452" s="240">
        <f t="shared" ca="1" si="976"/>
        <v>-1.052360866839903E-4</v>
      </c>
      <c r="DX452" s="240">
        <f t="shared" ca="1" si="977"/>
        <v>-6.0862759160119006E-4</v>
      </c>
      <c r="DY452" s="240">
        <f t="shared" ca="1" si="978"/>
        <v>8.5412992918809639E-4</v>
      </c>
      <c r="DZ452" s="240">
        <f t="shared" ca="1" si="979"/>
        <v>-4.4234783819266425E-4</v>
      </c>
      <c r="EA452" s="240">
        <f t="shared" ca="1" si="980"/>
        <v>-3.0983720102575798E-4</v>
      </c>
      <c r="EB452" s="240">
        <f t="shared" ca="1" si="981"/>
        <v>8.2359110620891399E-4</v>
      </c>
      <c r="EC452" s="240">
        <f t="shared" ca="1" si="982"/>
        <v>-7.035613314961695E-4</v>
      </c>
      <c r="ED452" s="240">
        <f t="shared" ca="1" si="983"/>
        <v>4.2115207885902563E-5</v>
      </c>
      <c r="EE452" s="240">
        <f t="shared" ca="1" si="984"/>
        <v>6.5174011882561465E-4</v>
      </c>
      <c r="EF452" s="240">
        <f t="shared" ca="1" si="985"/>
        <v>-8.4405742778647492E-4</v>
      </c>
      <c r="EG452" s="240">
        <f t="shared" ca="1" si="986"/>
        <v>3.8684146885130741E-4</v>
      </c>
      <c r="EH452" s="240">
        <f t="shared" ca="1" si="987"/>
        <v>3.6806324341860734E-4</v>
      </c>
      <c r="EI452" s="240">
        <f t="shared" ca="1" si="988"/>
        <v>-8.3972973821668114E-4</v>
      </c>
      <c r="EJ452" s="240">
        <f t="shared" ca="1" si="989"/>
        <v>6.6519328158323233E-4</v>
      </c>
      <c r="EK452" s="240">
        <f t="shared" ca="1" si="990"/>
        <v>2.1233896872690757E-5</v>
      </c>
      <c r="EL452" s="240">
        <f t="shared" ca="1" si="991"/>
        <v>-6.9132080987765305E-4</v>
      </c>
      <c r="EM452" s="240">
        <f t="shared" ca="1" si="992"/>
        <v>8.2941090605233325E-4</v>
      </c>
      <c r="EN452" s="240">
        <f t="shared" ca="1" si="993"/>
        <v>-3.2923877207332957E-4</v>
      </c>
      <c r="EO452" s="240">
        <f t="shared" ca="1" si="994"/>
        <v>-4.2429471920536261E-4</v>
      </c>
      <c r="EP452" s="240">
        <f t="shared" ca="1" si="995"/>
        <v>8.5131780201667636E-4</v>
      </c>
      <c r="EQ452" s="240">
        <f t="shared" ca="1" si="996"/>
        <v>-6.2322049164330805E-4</v>
      </c>
      <c r="ER452" s="240">
        <f t="shared" ca="1" si="997"/>
        <v>-8.4467933304370517E-5</v>
      </c>
      <c r="ES452" s="240">
        <f t="shared" ca="1" si="998"/>
        <v>7.2715517356311955E-4</v>
      </c>
      <c r="ET452" s="240">
        <f t="shared" ca="1" si="999"/>
        <v>-8.1026973475596144E-4</v>
      </c>
      <c r="EU452" s="240">
        <f t="shared" ca="1" si="1000"/>
        <v>2.6985190186337721E-4</v>
      </c>
      <c r="EV452" s="240">
        <f t="shared" ca="1" si="1001"/>
        <v>4.7822690514673859E-4</v>
      </c>
      <c r="EW452" s="240">
        <f t="shared" ca="1" si="1002"/>
        <v>-8.5829250088712927E-4</v>
      </c>
      <c r="EX452" s="240">
        <f t="shared" ca="1" si="1003"/>
        <v>5.7787041586167742E-4</v>
      </c>
      <c r="EY452" s="240">
        <f t="shared" ca="1" si="1004"/>
        <v>1.4724423068699925E-4</v>
      </c>
      <c r="EZ452" s="240">
        <f t="shared" ca="1" si="1005"/>
        <v>-7.5904902036041933E-4</v>
      </c>
      <c r="FA452" s="240">
        <f t="shared" ca="1" si="1006"/>
        <v>7.8673764156305575E-4</v>
      </c>
      <c r="FB452" s="240">
        <f t="shared" ca="1" si="1007"/>
        <v>-2.0900268081655186E-4</v>
      </c>
      <c r="FC452" s="240">
        <f t="shared" ca="1" si="1008"/>
        <v>-5.2956753805429339E-4</v>
      </c>
      <c r="FD452" s="240">
        <f t="shared" ca="1" si="1009"/>
        <v>8.6061603833056531E-4</v>
      </c>
      <c r="FE452" s="240">
        <f t="shared" ca="1" si="1010"/>
        <v>-5.293888102283203E-4</v>
      </c>
      <c r="FF452" s="240">
        <f t="shared" ca="1" si="1011"/>
        <v>-2.0922259882586076E-4</v>
      </c>
      <c r="FG452" s="240">
        <f t="shared" ca="1" si="1012"/>
        <v>7.8682951475041142E-4</v>
      </c>
      <c r="FH452" s="240">
        <f t="shared" ca="1" si="1013"/>
        <v>-7.5894214892551078E-4</v>
      </c>
      <c r="FI452" s="240">
        <f t="shared" ca="1" si="1014"/>
        <v>1.4702085613384219E-4</v>
      </c>
      <c r="FJ452" s="240">
        <f t="shared" ca="1" si="1015"/>
        <v>5.7803839859001387E-4</v>
      </c>
      <c r="FK452" s="240">
        <f t="shared" ca="1" si="1016"/>
        <v>-8.5827582289626115E-4</v>
      </c>
      <c r="FL452" s="240">
        <f t="shared" ca="1" si="1017"/>
        <v>4.7803840076470329E-4</v>
      </c>
      <c r="FM452" s="240">
        <f t="shared" ca="1" si="1018"/>
        <v>2.7006717157409117E-4</v>
      </c>
      <c r="FN452" s="240">
        <f t="shared" ca="1" si="1019"/>
        <v>-8.1034611182697876E-4</v>
      </c>
      <c r="FO452" s="240">
        <f t="shared" ca="1" si="1020"/>
        <v>7.2703388302617744E-4</v>
      </c>
      <c r="FP452" s="240">
        <f t="shared" ca="1" si="1021"/>
        <v>-8.4242312693422585E-5</v>
      </c>
      <c r="FQ452" s="240">
        <f t="shared" ca="1" si="1022"/>
        <v>-6.2337681896101481E-4</v>
      </c>
      <c r="FR452" s="240">
        <f t="shared" ca="1" si="1023"/>
        <v>8.5128453641441777E-4</v>
      </c>
      <c r="FS452" s="240">
        <f t="shared" ca="1" si="1024"/>
        <v>-4.2409745978884373E-4</v>
      </c>
      <c r="FT452" s="240">
        <f t="shared" ca="1" si="1025"/>
        <v>-3.2944822692023481E-4</v>
      </c>
      <c r="FU452" s="240">
        <f t="shared" ca="1" si="1026"/>
        <v>8.2947137311304689E-4</v>
      </c>
      <c r="FV452" s="240">
        <f t="shared" ca="1" si="1027"/>
        <v>-6.9118575752262934E-4</v>
      </c>
      <c r="FW452" s="240">
        <f t="shared" ca="1" si="1028"/>
        <v>2.1007252861591021E-5</v>
      </c>
      <c r="FX452" s="240">
        <f t="shared" ca="1" si="1029"/>
        <v>6.6533710633909736E-4</v>
      </c>
      <c r="FY452" s="240">
        <f t="shared" ca="1" si="1030"/>
        <v>-8.3968006527222359E-4</v>
      </c>
      <c r="FZ452" s="240">
        <f t="shared" ca="1" si="1031"/>
        <v>3.6785829793347421E-4</v>
      </c>
      <c r="GA452" s="240">
        <f t="shared" ca="1" si="1032"/>
        <v>3.8704397378044072E-4</v>
      </c>
      <c r="GB452" s="240">
        <f t="shared" ca="1" si="1033"/>
        <v>-8.4410165716064392E-4</v>
      </c>
      <c r="GC452" s="240">
        <f t="shared" ca="1" si="1034"/>
        <v>6.5159203651292223E-4</v>
      </c>
      <c r="GD452" s="240">
        <f t="shared" ca="1" si="1035"/>
        <v>4.2341647093620915E-5</v>
      </c>
      <c r="GE452" s="240">
        <f t="shared" ca="1" si="1036"/>
        <v>-7.036918742913458E-4</v>
      </c>
      <c r="GF452" s="240">
        <f t="shared" ca="1" si="1037"/>
        <v>8.2352529510422597E-4</v>
      </c>
      <c r="GG452" s="240">
        <f t="shared" ca="1" si="1038"/>
        <v>-3.0962568008935143E-4</v>
      </c>
      <c r="GH452" s="240">
        <f t="shared" ca="1" si="1039"/>
        <v>-4.4254229581222712E-4</v>
      </c>
      <c r="GI452" s="240">
        <f t="shared" ca="1" si="1040"/>
        <v>8.5415768119291005E-4</v>
      </c>
      <c r="GJ452" s="240">
        <f t="shared" ca="1" si="1041"/>
        <v>-6.0846728180171165E-4</v>
      </c>
      <c r="GK452" s="240">
        <f t="shared" ca="1" si="1042"/>
        <v>-1.0546109399464133E-4</v>
      </c>
      <c r="GL452" s="240">
        <f t="shared" ca="1" si="1043"/>
        <v>7.3823327500710295E-4</v>
      </c>
      <c r="GM452" s="240">
        <f t="shared" ca="1" si="1044"/>
        <v>-8.0290777000968129E-4</v>
      </c>
      <c r="GN452" s="240">
        <f t="shared" ca="1" si="1045"/>
        <v>2.4971517385808918E-4</v>
      </c>
      <c r="GO452" s="240">
        <f t="shared" ca="1" si="1046"/>
        <v>4.9564244280002399E-4</v>
      </c>
      <c r="GP452" s="240">
        <f t="shared" ca="1" si="1047"/>
        <v>-8.5958495074433617E-4</v>
      </c>
      <c r="GQ452" s="240">
        <f t="shared" ca="1" si="1048"/>
        <v>5.6204519017121922E-4</v>
      </c>
      <c r="GR452" s="240">
        <f t="shared" ca="1" si="1049"/>
        <v>1.680090380898795E-4</v>
      </c>
      <c r="GS452" s="240">
        <f t="shared" ca="1" si="1050"/>
        <v>-7.687741256431329E-4</v>
      </c>
      <c r="GT452" s="240">
        <f t="shared" ca="1" si="1051"/>
        <v>7.7793921814342287E-4</v>
      </c>
      <c r="GU452" s="240">
        <f t="shared" ca="1" si="1052"/>
        <v>-1.8845143946371343E-4</v>
      </c>
      <c r="GV452" s="240">
        <f t="shared" ca="1" si="1053"/>
        <v>-5.4605666044648662E-4</v>
      </c>
      <c r="GW452" s="240">
        <f t="shared" ca="1" si="1054"/>
        <v>8.60354054970982E-4</v>
      </c>
      <c r="GX452" s="240">
        <f t="shared" ca="1" si="1055"/>
        <v>-5.1257732695808285E-4</v>
      </c>
      <c r="GY452" s="240">
        <f t="shared" ca="1" si="1056"/>
        <v>-2.2964652665096567E-4</v>
      </c>
      <c r="GZ452" s="240">
        <f t="shared" ca="1" si="1057"/>
        <v>7.951489226836996E-4</v>
      </c>
      <c r="HA452" s="240">
        <f t="shared" ca="1" si="1058"/>
        <v>-7.4875494625135453E-4</v>
      </c>
      <c r="HB452" s="240">
        <f t="shared" ca="1" si="1059"/>
        <v>1.2616647039095767E-4</v>
      </c>
      <c r="HC452" s="240">
        <f t="shared" ca="1" si="1060"/>
        <v>5.9351174973821109E-4</v>
      </c>
      <c r="HD452" s="240">
        <f t="shared" ca="1" si="1061"/>
        <v>-8.5646082603041233E-4</v>
      </c>
      <c r="HE452" s="240">
        <f t="shared" ca="1" si="1062"/>
        <v>4.6033176279915606E-4</v>
      </c>
      <c r="HF452" s="240">
        <f t="shared" ca="1" si="1063"/>
        <v>2.90039540787E-4</v>
      </c>
      <c r="HG452" s="240">
        <f t="shared" ca="1" si="1064"/>
        <v>-8.172147388184742E-4</v>
      </c>
      <c r="HH452" s="240">
        <f t="shared" ca="1" si="1065"/>
        <v>7.1551310643146128E-4</v>
      </c>
      <c r="HI452" s="240">
        <f t="shared" ca="1" si="1066"/>
        <v>-6.3197794283760046E-5</v>
      </c>
      <c r="HJ452" s="240">
        <f t="shared" ca="1" si="1067"/>
        <v>-6.3775054743469206E-4</v>
      </c>
      <c r="HK452" s="240">
        <f t="shared" ca="1" si="1068"/>
        <v>8.4792636166757549E-4</v>
      </c>
      <c r="HL452" s="240">
        <f t="shared" ca="1" si="1069"/>
        <v>-4.055916209332715E-4</v>
      </c>
      <c r="HM452" s="240">
        <f t="shared" ca="1" si="1070"/>
        <v>-3.4886080552167724E-4</v>
      </c>
      <c r="HN452" s="240">
        <f t="shared" ca="1" si="1071"/>
        <v>8.3485199747794817E-4</v>
      </c>
      <c r="HO452" s="240">
        <f t="shared" ca="1" si="1072"/>
        <v>-6.7839383909385691E-4</v>
      </c>
      <c r="HP452" s="240">
        <f t="shared" ca="1" si="1073"/>
        <v>-1.1335614628367176E-7</v>
      </c>
      <c r="HQ452" s="240">
        <f t="shared" ca="1" si="1074"/>
        <v>6.785333196582474E-4</v>
      </c>
      <c r="HR452" s="240">
        <f t="shared" ca="1" si="1075"/>
        <v>-8.3479691088430197E-4</v>
      </c>
      <c r="HS452" s="240">
        <f t="shared" ca="1" si="1076"/>
        <v>3.4865354293202956E-4</v>
      </c>
      <c r="HT452" s="240">
        <f t="shared" ca="1" si="1077"/>
        <v>4.0579156332501887E-4</v>
      </c>
      <c r="HU452" s="240">
        <f t="shared" ca="1" si="1078"/>
        <v>-8.4796512082932637E-4</v>
      </c>
      <c r="HV452" s="240">
        <f t="shared" ca="1" si="1079"/>
        <v>6.3759829676441173E-4</v>
      </c>
      <c r="HW452" s="240">
        <f t="shared" ca="1" si="1080"/>
        <v>6.3423892289597982E-5</v>
      </c>
      <c r="HX452" s="240">
        <f t="shared" ca="1" si="1081"/>
        <v>-7.1563906103269844E-4</v>
      </c>
      <c r="HY452" s="240">
        <f t="shared" ca="1" si="1082"/>
        <v>8.171436233119564E-4</v>
      </c>
      <c r="HZ452" s="240">
        <f t="shared" ca="1" si="1083"/>
        <v>-2.8982608117338315E-4</v>
      </c>
      <c r="IA452" s="240">
        <f t="shared" ca="1" si="1084"/>
        <v>-4.6052330148785888E-4</v>
      </c>
      <c r="IB452" s="240">
        <f t="shared" ca="1" si="1085"/>
        <v>8.5648304772101692E-4</v>
      </c>
      <c r="IC452" s="240">
        <f t="shared" ca="1" si="1086"/>
        <v>-5.9334755402164999E-4</v>
      </c>
      <c r="ID452" s="240">
        <f t="shared" ca="1" si="1087"/>
        <v>-1.2639072886528555E-4</v>
      </c>
      <c r="IE452" s="240">
        <f t="shared" ca="1" si="1088"/>
        <v>-8.7205594647906217E-4</v>
      </c>
      <c r="IF452" s="240">
        <f t="shared" ca="1" si="1089"/>
        <v>-7.9506216364542048E-4</v>
      </c>
      <c r="IG452" s="240">
        <f t="shared" ca="1" si="1090"/>
        <v>2.2942802676956765E-4</v>
      </c>
      <c r="IH452" s="240">
        <f t="shared" ca="1" si="1091"/>
        <v>5.1275942397899146E-4</v>
      </c>
      <c r="II452" s="240">
        <f t="shared" ca="1" si="1092"/>
        <v>-8.6035961876916416E-4</v>
      </c>
      <c r="IJ452" s="240">
        <f t="shared" ca="1" si="1093"/>
        <v>5.4588140947438844E-4</v>
      </c>
      <c r="IK452" s="240">
        <f t="shared" ca="1" si="1094"/>
        <v>1.8867264313052504E-4</v>
      </c>
      <c r="IL452" s="240">
        <f t="shared" ca="1" si="1095"/>
        <v>-7.7803615013887417E-4</v>
      </c>
      <c r="IM452" s="240">
        <f t="shared" ca="1" si="1096"/>
        <v>7.686721932278006E-4</v>
      </c>
      <c r="IN452" s="240">
        <f t="shared" ca="1" si="1097"/>
        <v>-1.6778668201039503E-4</v>
      </c>
      <c r="IO452" s="240">
        <f t="shared" ca="1" si="1098"/>
        <v>-5.6221685872480007E-4</v>
      </c>
      <c r="IP452" s="240">
        <f t="shared" ca="1" si="1099"/>
        <v>8.5957382649939364E-4</v>
      </c>
      <c r="IQ452" s="240">
        <f t="shared" ca="1" si="1100"/>
        <v>-4.9545708627258623E-4</v>
      </c>
      <c r="IR452" s="240">
        <f t="shared" ca="1" si="1101"/>
        <v>-2.4993212399554681E-4</v>
      </c>
      <c r="IS452" s="240">
        <f t="shared" ca="1" si="1102"/>
        <v>8.0298936263853286E-4</v>
      </c>
      <c r="IT452" s="240">
        <f t="shared" ca="1" si="1103"/>
        <v>-7.3811672159535175E-4</v>
      </c>
      <c r="IU452" s="240">
        <f t="shared" ca="1" si="1104"/>
        <v>1.0523608668402628E-4</v>
      </c>
      <c r="IV452" s="240">
        <f t="shared" ca="1" si="1105"/>
        <v>6.0862759160116436E-4</v>
      </c>
      <c r="IW452" s="240">
        <f t="shared" ca="1" si="1106"/>
        <v>-8.5412992918810083E-4</v>
      </c>
      <c r="IX452" s="240">
        <f t="shared" ca="1" si="1107"/>
        <v>4.4234783819265347E-4</v>
      </c>
      <c r="IY452" s="240">
        <f t="shared" ca="1" si="1108"/>
        <v>3.0983720102576974E-4</v>
      </c>
      <c r="IZ452" s="240">
        <f t="shared" ca="1" si="1109"/>
        <v>-8.2359110620891767E-4</v>
      </c>
      <c r="JA452" s="240">
        <f t="shared" ca="1" si="1110"/>
        <v>7.0356133149616213E-4</v>
      </c>
      <c r="JB452" s="240">
        <f t="shared" ca="1" si="1111"/>
        <v>-4.2115207885889925E-5</v>
      </c>
    </row>
    <row r="453" spans="2:262">
      <c r="B453" s="248">
        <v>92</v>
      </c>
      <c r="C453" s="247">
        <f t="shared" si="1112"/>
        <v>1.7968750000000012E-3</v>
      </c>
      <c r="D453" s="244">
        <f t="shared" ca="1" si="855"/>
        <v>79.475874555758978</v>
      </c>
      <c r="E453" s="243">
        <f ca="1">CT361</f>
        <v>-0.52412544424101926</v>
      </c>
      <c r="F453" s="242">
        <v>92</v>
      </c>
      <c r="G453" s="240">
        <f t="shared" ca="1" si="856"/>
        <v>-3.6708749758333184E-4</v>
      </c>
      <c r="H453" s="240">
        <f t="shared" ca="1" si="857"/>
        <v>4.8413289380591136E-4</v>
      </c>
      <c r="I453" s="240">
        <f t="shared" ca="1" si="858"/>
        <v>-2.4717381536303127E-4</v>
      </c>
      <c r="J453" s="240">
        <f t="shared" ca="1" si="859"/>
        <v>-1.7052207683108782E-4</v>
      </c>
      <c r="K453" s="240">
        <f t="shared" ca="1" si="860"/>
        <v>4.6352993604958963E-4</v>
      </c>
      <c r="L453" s="240">
        <f t="shared" ca="1" si="861"/>
        <v>-4.1759848004623967E-4</v>
      </c>
      <c r="M453" s="240">
        <f t="shared" ca="1" si="862"/>
        <v>6.6313406386971384E-5</v>
      </c>
      <c r="N453" s="240">
        <f t="shared" ca="1" si="863"/>
        <v>3.3346092072242131E-4</v>
      </c>
      <c r="O453" s="240">
        <f t="shared" ca="1" si="864"/>
        <v>-4.894041436616308E-4</v>
      </c>
      <c r="P453" s="240">
        <f t="shared" ca="1" si="865"/>
        <v>2.8748848323917531E-4</v>
      </c>
      <c r="Q453" s="240">
        <f t="shared" ca="1" si="866"/>
        <v>1.2464261757897993E-4</v>
      </c>
      <c r="R453" s="240">
        <f t="shared" ca="1" si="867"/>
        <v>-4.4563336226453924E-4</v>
      </c>
      <c r="S453" s="240">
        <f t="shared" ca="1" si="868"/>
        <v>4.4077100686079856E-4</v>
      </c>
      <c r="T453" s="240">
        <f t="shared" ca="1" si="869"/>
        <v>-1.1361097094853776E-4</v>
      </c>
      <c r="U453" s="241">
        <f t="shared" ca="1" si="870"/>
        <v>-2.9662293290667337E-4</v>
      </c>
      <c r="V453" s="240">
        <f t="shared" ca="1" si="871"/>
        <v>4.8996216407837007E-4</v>
      </c>
      <c r="W453" s="240">
        <f t="shared" ca="1" si="872"/>
        <v>-3.2503447986453708E-4</v>
      </c>
      <c r="X453" s="240">
        <f t="shared" ca="1" si="873"/>
        <v>-7.7562781783000059E-5</v>
      </c>
      <c r="Y453" s="240">
        <f t="shared" ca="1" si="874"/>
        <v>4.2344509559290593E-4</v>
      </c>
      <c r="Z453" s="240">
        <f t="shared" ca="1" si="875"/>
        <v>-4.5969866792934549E-4</v>
      </c>
      <c r="AA453" s="240">
        <f t="shared" ca="1" si="876"/>
        <v>1.5981439975379553E-4</v>
      </c>
      <c r="AB453" s="240">
        <f t="shared" ca="1" si="877"/>
        <v>2.5692830409644363E-4</v>
      </c>
      <c r="AC453" s="240">
        <f t="shared" ca="1" si="878"/>
        <v>-4.8580158101447075E-4</v>
      </c>
      <c r="AD453" s="240">
        <f t="shared" ca="1" si="879"/>
        <v>3.5945021676688139E-4</v>
      </c>
      <c r="AE453" s="240">
        <f t="shared" ca="1" si="880"/>
        <v>2.9735973998320374E-5</v>
      </c>
      <c r="AF453" s="240">
        <f t="shared" ca="1" si="881"/>
        <v>-3.9717882117207764E-4</v>
      </c>
      <c r="AG453" s="240">
        <f t="shared" ca="1" si="882"/>
        <v>4.7419917952887963E-4</v>
      </c>
      <c r="AH453" s="240">
        <f t="shared" ca="1" si="883"/>
        <v>-2.0447872852598668E-4</v>
      </c>
      <c r="AI453" s="240">
        <f t="shared" ca="1" si="884"/>
        <v>-2.1475931526646747E-4</v>
      </c>
      <c r="AJ453" s="240">
        <f t="shared" ca="1" si="885"/>
        <v>4.7696246315924538E-4</v>
      </c>
      <c r="AK453" s="240">
        <f t="shared" ca="1" si="886"/>
        <v>-3.9040425158628448E-4</v>
      </c>
      <c r="AL453" s="240">
        <f t="shared" ca="1" si="887"/>
        <v>1.8377207471300018E-5</v>
      </c>
      <c r="AM453" s="240">
        <f t="shared" ca="1" si="888"/>
        <v>3.670874975833352E-4</v>
      </c>
      <c r="AN453" s="240">
        <f t="shared" ca="1" si="889"/>
        <v>-4.8413289380591136E-4</v>
      </c>
      <c r="AO453" s="240">
        <f t="shared" ca="1" si="890"/>
        <v>2.4717381536302932E-4</v>
      </c>
      <c r="AP453" s="240">
        <f t="shared" ca="1" si="891"/>
        <v>1.7052207683109156E-4</v>
      </c>
      <c r="AQ453" s="240">
        <f t="shared" ca="1" si="892"/>
        <v>-4.6352993604959153E-4</v>
      </c>
      <c r="AR453" s="240">
        <f t="shared" ca="1" si="893"/>
        <v>4.1759848004623896E-4</v>
      </c>
      <c r="AS453" s="240">
        <f t="shared" ca="1" si="894"/>
        <v>-6.6313406386968294E-5</v>
      </c>
      <c r="AT453" s="240">
        <f t="shared" ca="1" si="895"/>
        <v>-3.3346092072242484E-4</v>
      </c>
      <c r="AU453" s="240">
        <f t="shared" ca="1" si="896"/>
        <v>4.894041436616308E-4</v>
      </c>
      <c r="AV453" s="240">
        <f t="shared" ca="1" si="897"/>
        <v>-2.8748848323917418E-4</v>
      </c>
      <c r="AW453" s="240">
        <f t="shared" ca="1" si="898"/>
        <v>-1.2464261757898297E-4</v>
      </c>
      <c r="AX453" s="240">
        <f t="shared" ca="1" si="899"/>
        <v>4.4563336226454206E-4</v>
      </c>
      <c r="AY453" s="240">
        <f t="shared" ca="1" si="900"/>
        <v>-4.4077100686079802E-4</v>
      </c>
      <c r="AZ453" s="240">
        <f t="shared" ca="1" si="901"/>
        <v>1.1361097094853471E-4</v>
      </c>
      <c r="BA453" s="240">
        <f t="shared" ca="1" si="902"/>
        <v>2.9662293290667581E-4</v>
      </c>
      <c r="BB453" s="240">
        <f t="shared" ca="1" si="903"/>
        <v>-4.8996216407836996E-4</v>
      </c>
      <c r="BC453" s="240">
        <f t="shared" ca="1" si="904"/>
        <v>3.2503447986453475E-4</v>
      </c>
      <c r="BD453" s="240">
        <f t="shared" ca="1" si="905"/>
        <v>7.7562781783003121E-5</v>
      </c>
      <c r="BE453" s="240">
        <f t="shared" ca="1" si="906"/>
        <v>-4.2344509559290929E-4</v>
      </c>
      <c r="BF453" s="240">
        <f t="shared" ca="1" si="907"/>
        <v>4.596986679293456E-4</v>
      </c>
      <c r="BG453" s="240">
        <f t="shared" ca="1" si="908"/>
        <v>-1.5981439975379255E-4</v>
      </c>
      <c r="BH453" s="240">
        <f t="shared" ca="1" si="909"/>
        <v>-2.5692830409644628E-4</v>
      </c>
      <c r="BI453" s="240">
        <f t="shared" ca="1" si="910"/>
        <v>4.8580158101447168E-4</v>
      </c>
      <c r="BJ453" s="240">
        <f t="shared" ca="1" si="911"/>
        <v>-3.5945021676687922E-4</v>
      </c>
      <c r="BK453" s="240">
        <f t="shared" ca="1" si="912"/>
        <v>-2.9735973998316532E-5</v>
      </c>
      <c r="BL453" s="240">
        <f t="shared" ca="1" si="913"/>
        <v>3.9717882117208149E-4</v>
      </c>
      <c r="BM453" s="240">
        <f t="shared" ca="1" si="914"/>
        <v>-4.7419917952887974E-4</v>
      </c>
      <c r="BN453" s="240">
        <f t="shared" ca="1" si="915"/>
        <v>2.0447872852597752E-4</v>
      </c>
      <c r="BO453" s="240">
        <f t="shared" ca="1" si="916"/>
        <v>2.1475931526647026E-4</v>
      </c>
      <c r="BP453" s="240">
        <f t="shared" ca="1" si="917"/>
        <v>-4.7696246315924446E-4</v>
      </c>
      <c r="BQ453" s="240">
        <f t="shared" ca="1" si="918"/>
        <v>3.9040425158627846E-4</v>
      </c>
      <c r="BR453" s="240">
        <f t="shared" ca="1" si="919"/>
        <v>-1.8377207471296894E-5</v>
      </c>
      <c r="BS453" s="240">
        <f t="shared" ca="1" si="920"/>
        <v>-3.6708749758333265E-4</v>
      </c>
      <c r="BT453" s="240">
        <f t="shared" ca="1" si="921"/>
        <v>4.8413289380590978E-4</v>
      </c>
      <c r="BU453" s="240">
        <f t="shared" ca="1" si="922"/>
        <v>-2.4717381536302661E-4</v>
      </c>
      <c r="BV453" s="240">
        <f t="shared" ca="1" si="923"/>
        <v>-1.7052207683108795E-4</v>
      </c>
      <c r="BW453" s="240">
        <f t="shared" ca="1" si="924"/>
        <v>4.6352993604959251E-4</v>
      </c>
      <c r="BX453" s="240">
        <f t="shared" ca="1" si="925"/>
        <v>-4.1759848004623733E-4</v>
      </c>
      <c r="BY453" s="240">
        <f t="shared" ca="1" si="926"/>
        <v>6.6313406386958305E-5</v>
      </c>
      <c r="BZ453" s="240">
        <f t="shared" ca="1" si="927"/>
        <v>3.3346092072242712E-4</v>
      </c>
      <c r="CA453" s="240">
        <f t="shared" ca="1" si="928"/>
        <v>-4.8940414366163058E-4</v>
      </c>
      <c r="CB453" s="240">
        <f t="shared" ca="1" si="929"/>
        <v>2.8748848323916599E-4</v>
      </c>
      <c r="CC453" s="240">
        <f t="shared" ca="1" si="930"/>
        <v>1.24642617578986E-4</v>
      </c>
      <c r="CD453" s="240">
        <f t="shared" ca="1" si="931"/>
        <v>-4.4563336226454044E-4</v>
      </c>
      <c r="CE453" s="240">
        <f t="shared" ca="1" si="932"/>
        <v>4.4077100686079352E-4</v>
      </c>
      <c r="CF453" s="240">
        <f t="shared" ca="1" si="933"/>
        <v>-1.1361097094853166E-4</v>
      </c>
      <c r="CG453" s="240">
        <f t="shared" ca="1" si="934"/>
        <v>-2.9662293290667272E-4</v>
      </c>
      <c r="CH453" s="240">
        <f t="shared" ca="1" si="935"/>
        <v>4.8996216407837039E-4</v>
      </c>
      <c r="CI453" s="240">
        <f t="shared" ca="1" si="936"/>
        <v>-3.2503447986453237E-4</v>
      </c>
      <c r="CJ453" s="240">
        <f t="shared" ca="1" si="937"/>
        <v>-7.7562781782999327E-5</v>
      </c>
      <c r="CK453" s="240">
        <f t="shared" ca="1" si="938"/>
        <v>4.2344509559291086E-4</v>
      </c>
      <c r="CL453" s="240">
        <f t="shared" ca="1" si="939"/>
        <v>-4.5969866792934451E-4</v>
      </c>
      <c r="CM453" s="240">
        <f t="shared" ca="1" si="940"/>
        <v>1.5981439975378301E-4</v>
      </c>
      <c r="CN453" s="240">
        <f t="shared" ca="1" si="941"/>
        <v>2.5692830409644905E-4</v>
      </c>
      <c r="CO453" s="240">
        <f t="shared" ca="1" si="942"/>
        <v>-4.8580158101447113E-4</v>
      </c>
      <c r="CP453" s="240">
        <f t="shared" ca="1" si="943"/>
        <v>3.5945021676687234E-4</v>
      </c>
      <c r="CQ453" s="240">
        <f t="shared" ca="1" si="944"/>
        <v>2.9735973998326602E-5</v>
      </c>
      <c r="CR453" s="240">
        <f t="shared" ca="1" si="945"/>
        <v>-3.9717882117207927E-4</v>
      </c>
      <c r="CS453" s="240">
        <f t="shared" ca="1" si="946"/>
        <v>4.7419917952887719E-4</v>
      </c>
      <c r="CT453" s="240">
        <f t="shared" ca="1" si="947"/>
        <v>-2.0447872852598104E-4</v>
      </c>
      <c r="CU453" s="240">
        <f t="shared" ca="1" si="948"/>
        <v>-2.1475931526646684E-4</v>
      </c>
      <c r="CV453" s="240">
        <f t="shared" ca="1" si="949"/>
        <v>4.7696246315924679E-4</v>
      </c>
      <c r="CW453" s="240">
        <f t="shared" ca="1" si="950"/>
        <v>-3.9040425158628074E-4</v>
      </c>
      <c r="CX453" s="240">
        <f t="shared" ca="1" si="951"/>
        <v>1.8377207471300736E-5</v>
      </c>
      <c r="CY453" s="240">
        <f t="shared" ca="1" si="952"/>
        <v>3.6708749758333938E-4</v>
      </c>
      <c r="CZ453" s="240">
        <f t="shared" ca="1" si="953"/>
        <v>-4.8413289380591043E-4</v>
      </c>
      <c r="DA453" s="240">
        <f t="shared" ca="1" si="954"/>
        <v>2.4717381536301793E-4</v>
      </c>
      <c r="DB453" s="240">
        <f t="shared" ca="1" si="955"/>
        <v>1.7052207683109741E-4</v>
      </c>
      <c r="DC453" s="240">
        <f t="shared" ca="1" si="956"/>
        <v>-4.6352993604959131E-4</v>
      </c>
      <c r="DD453" s="240">
        <f t="shared" ca="1" si="957"/>
        <v>4.1759848004623208E-4</v>
      </c>
      <c r="DE453" s="240">
        <f t="shared" ca="1" si="958"/>
        <v>-6.63134063869621E-5</v>
      </c>
      <c r="DF453" s="240">
        <f t="shared" ca="1" si="959"/>
        <v>-3.3346092072242435E-4</v>
      </c>
      <c r="DG453" s="240">
        <f t="shared" ca="1" si="960"/>
        <v>4.8940414366162993E-4</v>
      </c>
      <c r="DH453" s="240">
        <f t="shared" ca="1" si="961"/>
        <v>-2.8748848323916913E-4</v>
      </c>
      <c r="DI453" s="240">
        <f t="shared" ca="1" si="962"/>
        <v>-1.2464261757898226E-4</v>
      </c>
      <c r="DJ453" s="240">
        <f t="shared" ca="1" si="963"/>
        <v>4.4563336226454466E-4</v>
      </c>
      <c r="DK453" s="240">
        <f t="shared" ca="1" si="964"/>
        <v>-4.407710068607952E-4</v>
      </c>
      <c r="DL453" s="240">
        <f t="shared" ca="1" si="965"/>
        <v>1.1361097094852187E-4</v>
      </c>
      <c r="DM453" s="240">
        <f t="shared" ca="1" si="966"/>
        <v>2.966229329066808E-4</v>
      </c>
      <c r="DN453" s="240">
        <f t="shared" ca="1" si="967"/>
        <v>-4.8996216407837028E-4</v>
      </c>
      <c r="DO453" s="240">
        <f t="shared" ca="1" si="968"/>
        <v>3.2503447986452483E-4</v>
      </c>
      <c r="DP453" s="240">
        <f t="shared" ca="1" si="969"/>
        <v>7.7562781782995532E-5</v>
      </c>
      <c r="DQ453" s="240">
        <f t="shared" ca="1" si="970"/>
        <v>-4.2344509559291596E-4</v>
      </c>
      <c r="DR453" s="240">
        <f t="shared" ca="1" si="971"/>
        <v>4.5969866792934104E-4</v>
      </c>
      <c r="DS453" s="240">
        <f t="shared" ca="1" si="972"/>
        <v>-1.5981439975378667E-4</v>
      </c>
      <c r="DT453" s="240">
        <f t="shared" ca="1" si="973"/>
        <v>-2.5692830409644569E-4</v>
      </c>
      <c r="DU453" s="240">
        <f t="shared" ca="1" si="974"/>
        <v>4.8580158101447059E-4</v>
      </c>
      <c r="DV453" s="240">
        <f t="shared" ca="1" si="975"/>
        <v>-3.5945021676686551E-4</v>
      </c>
      <c r="DW453" s="240">
        <f t="shared" ca="1" si="976"/>
        <v>-2.9735973998336678E-5</v>
      </c>
      <c r="DX453" s="240">
        <f t="shared" ca="1" si="977"/>
        <v>3.9717882117208512E-4</v>
      </c>
      <c r="DY453" s="240">
        <f t="shared" ca="1" si="978"/>
        <v>-4.7419917952887811E-4</v>
      </c>
      <c r="DZ453" s="240">
        <f t="shared" ca="1" si="979"/>
        <v>2.0447872852598451E-4</v>
      </c>
      <c r="EA453" s="240">
        <f t="shared" ca="1" si="980"/>
        <v>2.1475931526646335E-4</v>
      </c>
      <c r="EB453" s="240">
        <f t="shared" ca="1" si="981"/>
        <v>-4.7696246315924912E-4</v>
      </c>
      <c r="EC453" s="240">
        <f t="shared" ca="1" si="982"/>
        <v>3.9040425158627461E-4</v>
      </c>
      <c r="ED453" s="240">
        <f t="shared" ca="1" si="983"/>
        <v>-1.8377207471290653E-5</v>
      </c>
      <c r="EE453" s="240">
        <f t="shared" ca="1" si="984"/>
        <v>-3.6708749758333677E-4</v>
      </c>
      <c r="EF453" s="240">
        <f t="shared" ca="1" si="985"/>
        <v>4.8413289380591103E-4</v>
      </c>
      <c r="EG453" s="240">
        <f t="shared" ca="1" si="986"/>
        <v>-2.4717381536300921E-4</v>
      </c>
      <c r="EH453" s="240">
        <f t="shared" ca="1" si="987"/>
        <v>-1.7052207683110687E-4</v>
      </c>
      <c r="EI453" s="240">
        <f t="shared" ca="1" si="988"/>
        <v>4.6352993604959457E-4</v>
      </c>
      <c r="EJ453" s="240">
        <f t="shared" ca="1" si="989"/>
        <v>-4.1759848004623408E-4</v>
      </c>
      <c r="EK453" s="240">
        <f t="shared" ca="1" si="990"/>
        <v>6.6313406386965908E-5</v>
      </c>
      <c r="EL453" s="240">
        <f t="shared" ca="1" si="991"/>
        <v>3.3346092072242153E-4</v>
      </c>
      <c r="EM453" s="240">
        <f t="shared" ca="1" si="992"/>
        <v>-4.8940414366162939E-4</v>
      </c>
      <c r="EN453" s="240">
        <f t="shared" ca="1" si="993"/>
        <v>2.8748848323916095E-4</v>
      </c>
      <c r="EO453" s="240">
        <f t="shared" ca="1" si="994"/>
        <v>1.2464261757899205E-4</v>
      </c>
      <c r="EP453" s="240">
        <f t="shared" ca="1" si="995"/>
        <v>-4.4563336226454304E-4</v>
      </c>
      <c r="EQ453" s="240">
        <f t="shared" ca="1" si="996"/>
        <v>4.4077100686079694E-4</v>
      </c>
      <c r="ER453" s="240">
        <f t="shared" ca="1" si="997"/>
        <v>-1.1361097094851204E-4</v>
      </c>
      <c r="ES453" s="240">
        <f t="shared" ca="1" si="998"/>
        <v>-2.9662293290668882E-4</v>
      </c>
      <c r="ET453" s="240">
        <f t="shared" ca="1" si="999"/>
        <v>4.8996216407837061E-4</v>
      </c>
      <c r="EU453" s="240">
        <f t="shared" ca="1" si="1000"/>
        <v>-3.250344798645277E-4</v>
      </c>
      <c r="EV453" s="240">
        <f t="shared" ca="1" si="1001"/>
        <v>-7.7562781783005507E-5</v>
      </c>
      <c r="EW453" s="240">
        <f t="shared" ca="1" si="1002"/>
        <v>4.2344509559290701E-4</v>
      </c>
      <c r="EX453" s="240">
        <f t="shared" ca="1" si="1003"/>
        <v>-4.5969866792933752E-4</v>
      </c>
      <c r="EY453" s="240">
        <f t="shared" ca="1" si="1004"/>
        <v>1.598143997537771E-4</v>
      </c>
      <c r="EZ453" s="240">
        <f t="shared" ca="1" si="1005"/>
        <v>2.5692830409645431E-4</v>
      </c>
      <c r="FA453" s="240">
        <f t="shared" ca="1" si="1006"/>
        <v>-4.8580158101447195E-4</v>
      </c>
      <c r="FB453" s="240">
        <f t="shared" ca="1" si="1007"/>
        <v>3.5945021676687765E-4</v>
      </c>
      <c r="FC453" s="240">
        <f t="shared" ca="1" si="1008"/>
        <v>2.9735973998318934E-5</v>
      </c>
      <c r="FD453" s="240">
        <f t="shared" ca="1" si="1009"/>
        <v>-3.9717882117209103E-4</v>
      </c>
      <c r="FE453" s="240">
        <f t="shared" ca="1" si="1010"/>
        <v>4.7419917952887562E-4</v>
      </c>
      <c r="FF453" s="240">
        <f t="shared" ca="1" si="1011"/>
        <v>-2.0447872852597535E-4</v>
      </c>
      <c r="FG453" s="240">
        <f t="shared" ca="1" si="1012"/>
        <v>-2.1475931526647243E-4</v>
      </c>
      <c r="FH453" s="240">
        <f t="shared" ca="1" si="1013"/>
        <v>4.76962463159245E-4</v>
      </c>
      <c r="FI453" s="240">
        <f t="shared" ca="1" si="1014"/>
        <v>-3.9040425158626849E-4</v>
      </c>
      <c r="FJ453" s="240">
        <f t="shared" ca="1" si="1015"/>
        <v>1.837720747128057E-5</v>
      </c>
      <c r="FK453" s="240">
        <f t="shared" ca="1" si="1016"/>
        <v>3.6708749758334355E-4</v>
      </c>
      <c r="FL453" s="240">
        <f t="shared" ca="1" si="1017"/>
        <v>-4.841328938059094E-4</v>
      </c>
      <c r="FM453" s="240">
        <f t="shared" ca="1" si="1018"/>
        <v>2.4717381536302455E-4</v>
      </c>
      <c r="FN453" s="240">
        <f t="shared" ca="1" si="1019"/>
        <v>1.705220768310902E-4</v>
      </c>
      <c r="FO453" s="240">
        <f t="shared" ca="1" si="1020"/>
        <v>-4.6352993604959793E-4</v>
      </c>
      <c r="FP453" s="240">
        <f t="shared" ca="1" si="1021"/>
        <v>4.1759848004622882E-4</v>
      </c>
      <c r="FQ453" s="240">
        <f t="shared" ca="1" si="1022"/>
        <v>-6.631340638695592E-5</v>
      </c>
      <c r="FR453" s="240">
        <f t="shared" ca="1" si="1023"/>
        <v>-3.334609207224289E-4</v>
      </c>
      <c r="FS453" s="240">
        <f t="shared" ca="1" si="1024"/>
        <v>4.8940414366163048E-4</v>
      </c>
      <c r="FT453" s="240">
        <f t="shared" ca="1" si="1025"/>
        <v>-2.8748848323915276E-4</v>
      </c>
      <c r="FU453" s="240">
        <f t="shared" ca="1" si="1026"/>
        <v>-1.2464261757900178E-4</v>
      </c>
      <c r="FV453" s="240">
        <f t="shared" ca="1" si="1027"/>
        <v>4.4563336226454732E-4</v>
      </c>
      <c r="FW453" s="240">
        <f t="shared" ca="1" si="1028"/>
        <v>-4.4077100686079249E-4</v>
      </c>
      <c r="FX453" s="240">
        <f t="shared" ca="1" si="1029"/>
        <v>1.1361097094852935E-4</v>
      </c>
      <c r="FY453" s="240">
        <f t="shared" ca="1" si="1030"/>
        <v>2.9662293290667462E-4</v>
      </c>
      <c r="FZ453" s="240">
        <f t="shared" ca="1" si="1031"/>
        <v>-4.8996216407837104E-4</v>
      </c>
      <c r="GA453" s="240">
        <f t="shared" ca="1" si="1032"/>
        <v>3.2503447986452017E-4</v>
      </c>
      <c r="GB453" s="240">
        <f t="shared" ca="1" si="1033"/>
        <v>7.7562781783015454E-5</v>
      </c>
      <c r="GC453" s="240">
        <f t="shared" ca="1" si="1034"/>
        <v>-4.2344509559291211E-4</v>
      </c>
      <c r="GD453" s="240">
        <f t="shared" ca="1" si="1035"/>
        <v>4.596986679293437E-4</v>
      </c>
      <c r="GE453" s="240">
        <f t="shared" ca="1" si="1036"/>
        <v>-1.5981439975376759E-4</v>
      </c>
      <c r="GF453" s="240">
        <f t="shared" ca="1" si="1037"/>
        <v>-2.5692830409646287E-4</v>
      </c>
      <c r="GG453" s="240">
        <f t="shared" ca="1" si="1038"/>
        <v>4.8580158101447336E-4</v>
      </c>
      <c r="GH453" s="240">
        <f t="shared" ca="1" si="1039"/>
        <v>-3.5945021676687077E-4</v>
      </c>
      <c r="GI453" s="240">
        <f t="shared" ca="1" si="1040"/>
        <v>-2.9735973998329004E-5</v>
      </c>
      <c r="GJ453" s="240">
        <f t="shared" ca="1" si="1041"/>
        <v>3.9717882117208062E-4</v>
      </c>
      <c r="GK453" s="240">
        <f t="shared" ca="1" si="1042"/>
        <v>-4.7419917952887307E-4</v>
      </c>
      <c r="GL453" s="240">
        <f t="shared" ca="1" si="1043"/>
        <v>2.0447872852596616E-4</v>
      </c>
      <c r="GM453" s="240">
        <f t="shared" ca="1" si="1044"/>
        <v>2.1475931526648148E-4</v>
      </c>
      <c r="GN453" s="240">
        <f t="shared" ca="1" si="1045"/>
        <v>-4.7696246315924738E-4</v>
      </c>
      <c r="GO453" s="240">
        <f t="shared" ca="1" si="1046"/>
        <v>3.9040425158627927E-4</v>
      </c>
      <c r="GP453" s="240">
        <f t="shared" ca="1" si="1047"/>
        <v>-1.8377207471298337E-5</v>
      </c>
      <c r="GQ453" s="240">
        <f t="shared" ca="1" si="1048"/>
        <v>-3.6708749758335016E-4</v>
      </c>
      <c r="GR453" s="240">
        <f t="shared" ca="1" si="1049"/>
        <v>4.8413289380590778E-4</v>
      </c>
      <c r="GS453" s="240">
        <f t="shared" ca="1" si="1050"/>
        <v>-2.4717381536301587E-4</v>
      </c>
      <c r="GT453" s="240">
        <f t="shared" ca="1" si="1051"/>
        <v>-1.7052207683109963E-4</v>
      </c>
      <c r="GU453" s="240">
        <f t="shared" ca="1" si="1052"/>
        <v>4.6352993604959207E-4</v>
      </c>
      <c r="GV453" s="240">
        <f t="shared" ca="1" si="1053"/>
        <v>-4.1759848004622351E-4</v>
      </c>
      <c r="GW453" s="240">
        <f t="shared" ca="1" si="1054"/>
        <v>6.6313406386945918E-5</v>
      </c>
      <c r="GX453" s="240">
        <f t="shared" ca="1" si="1055"/>
        <v>3.3346092072243633E-4</v>
      </c>
      <c r="GY453" s="240">
        <f t="shared" ca="1" si="1056"/>
        <v>-4.8940414366162983E-4</v>
      </c>
      <c r="GZ453" s="240">
        <f t="shared" ca="1" si="1057"/>
        <v>2.8748848323916718E-4</v>
      </c>
      <c r="HA453" s="240">
        <f t="shared" ca="1" si="1058"/>
        <v>1.2464261757898459E-4</v>
      </c>
      <c r="HB453" s="240">
        <f t="shared" ca="1" si="1059"/>
        <v>-4.4563336226455144E-4</v>
      </c>
      <c r="HC453" s="240">
        <f t="shared" ca="1" si="1060"/>
        <v>4.407710068607881E-4</v>
      </c>
      <c r="HD453" s="240">
        <f t="shared" ca="1" si="1061"/>
        <v>-1.1361097094851952E-4</v>
      </c>
      <c r="HE453" s="240">
        <f t="shared" ca="1" si="1062"/>
        <v>-2.966229329066827E-4</v>
      </c>
      <c r="HF453" s="240">
        <f t="shared" ca="1" si="1063"/>
        <v>4.8996216407837028E-4</v>
      </c>
      <c r="HG453" s="240">
        <f t="shared" ca="1" si="1064"/>
        <v>-3.2503447986451258E-4</v>
      </c>
      <c r="HH453" s="240">
        <f t="shared" ca="1" si="1065"/>
        <v>-7.7562781783025429E-5</v>
      </c>
      <c r="HI453" s="240">
        <f t="shared" ca="1" si="1066"/>
        <v>4.2344509559291715E-4</v>
      </c>
      <c r="HJ453" s="240">
        <f t="shared" ca="1" si="1067"/>
        <v>-4.5969866792934018E-4</v>
      </c>
      <c r="HK453" s="240">
        <f t="shared" ca="1" si="1068"/>
        <v>1.5981439975378439E-4</v>
      </c>
      <c r="HL453" s="240">
        <f t="shared" ca="1" si="1069"/>
        <v>2.569283040964478E-4</v>
      </c>
      <c r="HM453" s="240">
        <f t="shared" ca="1" si="1070"/>
        <v>-4.8580158101447471E-4</v>
      </c>
      <c r="HN453" s="240">
        <f t="shared" ca="1" si="1071"/>
        <v>3.5945021676686388E-4</v>
      </c>
      <c r="HO453" s="240">
        <f t="shared" ca="1" si="1072"/>
        <v>2.9735973998339077E-5</v>
      </c>
      <c r="HP453" s="240">
        <f t="shared" ca="1" si="1073"/>
        <v>-3.9717882117208653E-4</v>
      </c>
      <c r="HQ453" s="240">
        <f t="shared" ca="1" si="1074"/>
        <v>4.7419917952887757E-4</v>
      </c>
      <c r="HR453" s="240">
        <f t="shared" ca="1" si="1075"/>
        <v>-2.04478728525957E-4</v>
      </c>
      <c r="HS453" s="240">
        <f t="shared" ca="1" si="1076"/>
        <v>-2.1475931526649056E-4</v>
      </c>
      <c r="HT453" s="240">
        <f t="shared" ca="1" si="1077"/>
        <v>4.7696246315924971E-4</v>
      </c>
      <c r="HU453" s="240">
        <f t="shared" ca="1" si="1078"/>
        <v>-3.9040425158627315E-4</v>
      </c>
      <c r="HV453" s="240">
        <f t="shared" ca="1" si="1079"/>
        <v>1.8377207471288251E-5</v>
      </c>
      <c r="HW453" s="240">
        <f t="shared" ca="1" si="1080"/>
        <v>3.6708749758333846E-4</v>
      </c>
      <c r="HX453" s="240">
        <f t="shared" ca="1" si="1081"/>
        <v>-4.8413289380590615E-4</v>
      </c>
      <c r="HY453" s="240">
        <f t="shared" ca="1" si="1082"/>
        <v>2.4717381536300715E-4</v>
      </c>
      <c r="HZ453" s="240">
        <f t="shared" ca="1" si="1083"/>
        <v>1.7052207683108299E-4</v>
      </c>
      <c r="IA453" s="240">
        <f t="shared" ca="1" si="1084"/>
        <v>-4.6352993604959538E-4</v>
      </c>
      <c r="IB453" s="240">
        <f t="shared" ca="1" si="1085"/>
        <v>4.175984800462182E-4</v>
      </c>
      <c r="IC453" s="240">
        <f t="shared" ca="1" si="1086"/>
        <v>-6.6313406386963537E-5</v>
      </c>
      <c r="ID453" s="240">
        <f t="shared" ca="1" si="1087"/>
        <v>-3.334609207224437E-4</v>
      </c>
      <c r="IE453" s="240">
        <f t="shared" ca="1" si="1088"/>
        <v>-3.769445932612158E-4</v>
      </c>
      <c r="IF453" s="240">
        <f t="shared" ca="1" si="1089"/>
        <v>-2.8748848323915894E-4</v>
      </c>
      <c r="IG453" s="240">
        <f t="shared" ca="1" si="1090"/>
        <v>-1.2464261757902129E-4</v>
      </c>
      <c r="IH453" s="240">
        <f t="shared" ca="1" si="1091"/>
        <v>4.4563336226454407E-4</v>
      </c>
      <c r="II453" s="240">
        <f t="shared" ca="1" si="1092"/>
        <v>-4.4077100686078371E-4</v>
      </c>
      <c r="IJ453" s="240">
        <f t="shared" ca="1" si="1093"/>
        <v>1.1361097094853681E-4</v>
      </c>
      <c r="IK453" s="240">
        <f t="shared" ca="1" si="1094"/>
        <v>2.9662293290669072E-4</v>
      </c>
      <c r="IL453" s="240">
        <f t="shared" ca="1" si="1095"/>
        <v>-4.899621640783718E-4</v>
      </c>
      <c r="IM453" s="240">
        <f t="shared" ca="1" si="1096"/>
        <v>3.2503447986452591E-4</v>
      </c>
      <c r="IN453" s="240">
        <f t="shared" ca="1" si="1097"/>
        <v>7.756278178303539E-5</v>
      </c>
      <c r="IO453" s="240">
        <f t="shared" ca="1" si="1098"/>
        <v>-4.234450955929082E-4</v>
      </c>
      <c r="IP453" s="240">
        <f t="shared" ca="1" si="1099"/>
        <v>4.5969866792933665E-4</v>
      </c>
      <c r="IQ453" s="240">
        <f t="shared" ca="1" si="1100"/>
        <v>-1.5981439975374851E-4</v>
      </c>
      <c r="IR453" s="240">
        <f t="shared" ca="1" si="1101"/>
        <v>-2.5692830409645637E-4</v>
      </c>
      <c r="IS453" s="240">
        <f t="shared" ca="1" si="1102"/>
        <v>4.8580158101447612E-4</v>
      </c>
      <c r="IT453" s="240">
        <f t="shared" ca="1" si="1103"/>
        <v>-3.5945021676687602E-4</v>
      </c>
      <c r="IU453" s="240">
        <f t="shared" ca="1" si="1104"/>
        <v>-2.973597399834915E-5</v>
      </c>
      <c r="IV453" s="240">
        <f t="shared" ca="1" si="1105"/>
        <v>3.9717882117207612E-4</v>
      </c>
      <c r="IW453" s="240">
        <f t="shared" ca="1" si="1106"/>
        <v>-4.7419917952887502E-4</v>
      </c>
      <c r="IX453" s="240">
        <f t="shared" ca="1" si="1107"/>
        <v>2.0447872852594781E-4</v>
      </c>
      <c r="IY453" s="240">
        <f t="shared" ca="1" si="1108"/>
        <v>2.147593152664746E-4</v>
      </c>
      <c r="IZ453" s="240">
        <f t="shared" ca="1" si="1109"/>
        <v>-4.7696246315925199E-4</v>
      </c>
      <c r="JA453" s="240">
        <f t="shared" ca="1" si="1110"/>
        <v>3.9040425158628394E-4</v>
      </c>
      <c r="JB453" s="240">
        <f t="shared" ca="1" si="1111"/>
        <v>-1.8377207471278168E-5</v>
      </c>
    </row>
    <row r="454" spans="2:262">
      <c r="B454" s="248">
        <v>93</v>
      </c>
      <c r="C454" s="247">
        <f t="shared" si="1112"/>
        <v>1.8164062500000012E-3</v>
      </c>
      <c r="D454" s="244">
        <f t="shared" ca="1" si="855"/>
        <v>79.490639524002745</v>
      </c>
      <c r="E454" s="243">
        <f ca="1">CU361</f>
        <v>-0.50936047599725309</v>
      </c>
      <c r="F454" s="242">
        <v>93</v>
      </c>
      <c r="G454" s="240">
        <f t="shared" ca="1" si="856"/>
        <v>-9.0116956429064056E-5</v>
      </c>
      <c r="H454" s="240">
        <f t="shared" ca="1" si="857"/>
        <v>1.1246831240899033E-4</v>
      </c>
      <c r="I454" s="240">
        <f t="shared" ca="1" si="858"/>
        <v>-5.680553828772333E-5</v>
      </c>
      <c r="J454" s="240">
        <f t="shared" ca="1" si="859"/>
        <v>-3.8260642531166568E-5</v>
      </c>
      <c r="K454" s="240">
        <f t="shared" ca="1" si="860"/>
        <v>1.0678716359836384E-4</v>
      </c>
      <c r="L454" s="240">
        <f t="shared" ca="1" si="861"/>
        <v>-1.0124030794586011E-4</v>
      </c>
      <c r="M454" s="240">
        <f t="shared" ca="1" si="862"/>
        <v>2.5467675926662672E-5</v>
      </c>
      <c r="N454" s="240">
        <f t="shared" ca="1" si="863"/>
        <v>6.7970719368972663E-5</v>
      </c>
      <c r="O454" s="240">
        <f t="shared" ca="1" si="864"/>
        <v>-1.1426093194235314E-4</v>
      </c>
      <c r="P454" s="240">
        <f t="shared" ca="1" si="865"/>
        <v>8.129355614169694E-5</v>
      </c>
      <c r="Q454" s="240">
        <f t="shared" ca="1" si="866"/>
        <v>8.0634455845639994E-6</v>
      </c>
      <c r="R454" s="240">
        <f t="shared" ca="1" si="867"/>
        <v>-9.1827203494642415E-5</v>
      </c>
      <c r="S454" s="240">
        <f t="shared" ca="1" si="868"/>
        <v>1.11894625549617E-4</v>
      </c>
      <c r="T454" s="240">
        <f t="shared" ca="1" si="869"/>
        <v>-5.434585786834084E-5</v>
      </c>
      <c r="U454" s="241">
        <f t="shared" ca="1" si="870"/>
        <v>-4.0900148576364622E-5</v>
      </c>
      <c r="V454" s="240">
        <f t="shared" ca="1" si="871"/>
        <v>1.07775590514053E-4</v>
      </c>
      <c r="W454" s="240">
        <f t="shared" ca="1" si="872"/>
        <v>-9.9892029137807291E-5</v>
      </c>
      <c r="X454" s="240">
        <f t="shared" ca="1" si="873"/>
        <v>2.2717930806672956E-5</v>
      </c>
      <c r="Y454" s="240">
        <f t="shared" ca="1" si="874"/>
        <v>7.0214558235763173E-5</v>
      </c>
      <c r="Z454" s="240">
        <f t="shared" ca="1" si="875"/>
        <v>-1.144424160458675E-4</v>
      </c>
      <c r="AA454" s="240">
        <f t="shared" ca="1" si="876"/>
        <v>7.9286798250592931E-5</v>
      </c>
      <c r="AB454" s="240">
        <f t="shared" ca="1" si="877"/>
        <v>1.0866449201783066E-5</v>
      </c>
      <c r="AC454" s="240">
        <f t="shared" ca="1" si="878"/>
        <v>-9.3482137286475791E-5</v>
      </c>
      <c r="AD454" s="240">
        <f t="shared" ca="1" si="879"/>
        <v>1.11253537551822E-4</v>
      </c>
      <c r="AE454" s="240">
        <f t="shared" ca="1" si="880"/>
        <v>-5.1853441536301343E-5</v>
      </c>
      <c r="AF454" s="240">
        <f t="shared" ca="1" si="881"/>
        <v>-4.3515017901415518E-5</v>
      </c>
      <c r="AG454" s="240">
        <f t="shared" ca="1" si="882"/>
        <v>1.0869909744400536E-4</v>
      </c>
      <c r="AH454" s="240">
        <f t="shared" ca="1" si="883"/>
        <v>-9.8483579106605401E-5</v>
      </c>
      <c r="AI454" s="240">
        <f t="shared" ca="1" si="884"/>
        <v>1.9954501254644436E-5</v>
      </c>
      <c r="AJ454" s="240">
        <f t="shared" ca="1" si="885"/>
        <v>7.2416102478164239E-5</v>
      </c>
      <c r="AK454" s="240">
        <f t="shared" ca="1" si="886"/>
        <v>-1.1455496431723341E-4</v>
      </c>
      <c r="AL454" s="240">
        <f t="shared" ca="1" si="887"/>
        <v>7.7232280956947088E-5</v>
      </c>
      <c r="AM454" s="240">
        <f t="shared" ca="1" si="888"/>
        <v>1.3662907276325683E-5</v>
      </c>
      <c r="AN454" s="240">
        <f t="shared" ca="1" si="889"/>
        <v>-9.5080760934330023E-5</v>
      </c>
      <c r="AO454" s="240">
        <f t="shared" ca="1" si="890"/>
        <v>1.1054543458304356E-4</v>
      </c>
      <c r="AP454" s="240">
        <f t="shared" ca="1" si="891"/>
        <v>-4.9329790630004332E-5</v>
      </c>
      <c r="AQ454" s="240">
        <f t="shared" ca="1" si="892"/>
        <v>-4.6103675406814666E-5</v>
      </c>
      <c r="AR454" s="240">
        <f t="shared" ca="1" si="893"/>
        <v>1.0955712810217826E-4</v>
      </c>
      <c r="AS454" s="240">
        <f t="shared" ca="1" si="894"/>
        <v>-9.7015806249888309E-5</v>
      </c>
      <c r="AT454" s="240">
        <f t="shared" ca="1" si="895"/>
        <v>1.7179051857206178E-5</v>
      </c>
      <c r="AU454" s="240">
        <f t="shared" ca="1" si="896"/>
        <v>7.4574025968244924E-5</v>
      </c>
      <c r="AV454" s="240">
        <f t="shared" ca="1" si="897"/>
        <v>-1.1459850896158062E-4</v>
      </c>
      <c r="AW454" s="240">
        <f t="shared" ca="1" si="898"/>
        <v>7.5131241825153743E-5</v>
      </c>
      <c r="AX454" s="240">
        <f t="shared" ca="1" si="899"/>
        <v>1.6451135326414051E-5</v>
      </c>
      <c r="AY454" s="240">
        <f t="shared" ca="1" si="900"/>
        <v>-9.6622111487096055E-5</v>
      </c>
      <c r="AZ454" s="240">
        <f t="shared" ca="1" si="901"/>
        <v>1.0977074317803231E-4</v>
      </c>
      <c r="BA454" s="240">
        <f t="shared" ca="1" si="902"/>
        <v>-4.6776425302392202E-5</v>
      </c>
      <c r="BB454" s="240">
        <f t="shared" ca="1" si="903"/>
        <v>-4.8664561782075442E-5</v>
      </c>
      <c r="BC454" s="240">
        <f t="shared" ca="1" si="904"/>
        <v>1.103491656429875E-4</v>
      </c>
      <c r="BD454" s="240">
        <f t="shared" ca="1" si="905"/>
        <v>-9.5489594699140512E-5</v>
      </c>
      <c r="BE454" s="240">
        <f t="shared" ca="1" si="906"/>
        <v>1.4393254441295266E-5</v>
      </c>
      <c r="BF454" s="240">
        <f t="shared" ca="1" si="907"/>
        <v>7.6687028853584743E-5</v>
      </c>
      <c r="BG454" s="240">
        <f t="shared" ca="1" si="908"/>
        <v>-1.1457302374924358E-4</v>
      </c>
      <c r="BH454" s="240">
        <f t="shared" ca="1" si="909"/>
        <v>7.2984946442623008E-5</v>
      </c>
      <c r="BI454" s="240">
        <f t="shared" ca="1" si="910"/>
        <v>1.9229453827729352E-5</v>
      </c>
      <c r="BJ454" s="240">
        <f t="shared" ca="1" si="911"/>
        <v>-9.81052604928357E-5</v>
      </c>
      <c r="BK454" s="240">
        <f t="shared" ca="1" si="912"/>
        <v>1.0892992998192357E-4</v>
      </c>
      <c r="BL454" s="240">
        <f t="shared" ca="1" si="913"/>
        <v>-4.4194883605262611E-5</v>
      </c>
      <c r="BM454" s="240">
        <f t="shared" ca="1" si="914"/>
        <v>-5.1196134445002409E-5</v>
      </c>
      <c r="BN454" s="240">
        <f t="shared" ca="1" si="915"/>
        <v>1.1107473297263448E-4</v>
      </c>
      <c r="BO454" s="240">
        <f t="shared" ca="1" si="916"/>
        <v>-9.3905863787131858E-5</v>
      </c>
      <c r="BP454" s="240">
        <f t="shared" ca="1" si="917"/>
        <v>1.1598787067107357E-5</v>
      </c>
      <c r="BQ454" s="240">
        <f t="shared" ca="1" si="918"/>
        <v>7.8753838340255881E-5</v>
      </c>
      <c r="BR454" s="240">
        <f t="shared" ca="1" si="919"/>
        <v>-1.1447852403156131E-4</v>
      </c>
      <c r="BS454" s="240">
        <f t="shared" ca="1" si="920"/>
        <v>7.079468765743814E-5</v>
      </c>
      <c r="BT454" s="240">
        <f t="shared" ca="1" si="921"/>
        <v>2.1996189225094419E-5</v>
      </c>
      <c r="BU454" s="240">
        <f t="shared" ca="1" si="922"/>
        <v>-9.9529314558046401E-5</v>
      </c>
      <c r="BV454" s="240">
        <f t="shared" ca="1" si="923"/>
        <v>1.0802350146914512E-4</v>
      </c>
      <c r="BW454" s="240">
        <f t="shared" ca="1" si="924"/>
        <v>-4.1586720562799333E-5</v>
      </c>
      <c r="BX454" s="240">
        <f t="shared" ca="1" si="925"/>
        <v>-5.369686847088937E-5</v>
      </c>
      <c r="BY454" s="240">
        <f t="shared" ca="1" si="926"/>
        <v>1.1173339303649087E-4</v>
      </c>
      <c r="BZ454" s="240">
        <f t="shared" ca="1" si="927"/>
        <v>-9.2265567494143283E-5</v>
      </c>
      <c r="CA454" s="240">
        <f t="shared" ca="1" si="928"/>
        <v>8.7973330172951828E-6</v>
      </c>
      <c r="CB454" s="240">
        <f t="shared" ca="1" si="929"/>
        <v>8.0773209459507648E-5</v>
      </c>
      <c r="CC454" s="240">
        <f t="shared" ca="1" si="930"/>
        <v>-1.1431506673163022E-4</v>
      </c>
      <c r="CD454" s="240">
        <f t="shared" ca="1" si="931"/>
        <v>6.8561784799593621E-5</v>
      </c>
      <c r="CE454" s="240">
        <f t="shared" ca="1" si="932"/>
        <v>2.4749674940559188E-5</v>
      </c>
      <c r="CF454" s="240">
        <f t="shared" ca="1" si="933"/>
        <v>-1.0089341588580734E-4</v>
      </c>
      <c r="CG454" s="240">
        <f t="shared" ca="1" si="934"/>
        <v>1.0705200363834163E-4</v>
      </c>
      <c r="CH454" s="240">
        <f t="shared" ca="1" si="935"/>
        <v>-3.8953507234899697E-5</v>
      </c>
      <c r="CI454" s="240">
        <f t="shared" ca="1" si="936"/>
        <v>-5.6165257511061826E-5</v>
      </c>
      <c r="CJ454" s="240">
        <f t="shared" ca="1" si="937"/>
        <v>1.1232474908236198E-4</v>
      </c>
      <c r="CK454" s="240">
        <f t="shared" ca="1" si="938"/>
        <v>-9.0569693873329921E-5</v>
      </c>
      <c r="CL454" s="240">
        <f t="shared" ca="1" si="939"/>
        <v>5.9905797830301043E-6</v>
      </c>
      <c r="CM454" s="240">
        <f t="shared" ca="1" si="940"/>
        <v>8.2743925817683534E-5</v>
      </c>
      <c r="CN454" s="240">
        <f t="shared" ca="1" si="941"/>
        <v>-1.1408275031001545E-4</v>
      </c>
      <c r="CO454" s="240">
        <f t="shared" ca="1" si="942"/>
        <v>6.6287582886273452E-5</v>
      </c>
      <c r="CP454" s="240">
        <f t="shared" ca="1" si="943"/>
        <v>2.7488252377292891E-5</v>
      </c>
      <c r="CQ454" s="240">
        <f t="shared" ca="1" si="944"/>
        <v>-1.0219674279248801E-4</v>
      </c>
      <c r="CR454" s="240">
        <f t="shared" ca="1" si="945"/>
        <v>1.0601602168347745E-4</v>
      </c>
      <c r="CS454" s="240">
        <f t="shared" ca="1" si="946"/>
        <v>-3.629682977080413E-5</v>
      </c>
      <c r="CT454" s="240">
        <f t="shared" ca="1" si="947"/>
        <v>-5.8599814700266701E-5</v>
      </c>
      <c r="CU454" s="240">
        <f t="shared" ca="1" si="948"/>
        <v>1.1284844489947943E-4</v>
      </c>
      <c r="CV454" s="240">
        <f t="shared" ca="1" si="949"/>
        <v>-8.8819264455544233E-5</v>
      </c>
      <c r="CW454" s="240">
        <f t="shared" ca="1" si="950"/>
        <v>3.1802180475026806E-6</v>
      </c>
      <c r="CX454" s="240">
        <f t="shared" ca="1" si="951"/>
        <v>8.4664800328943771E-5</v>
      </c>
      <c r="CY454" s="240">
        <f t="shared" ca="1" si="952"/>
        <v>-1.1378171470544298E-4</v>
      </c>
      <c r="CZ454" s="240">
        <f t="shared" ca="1" si="953"/>
        <v>6.3973451811677622E-5</v>
      </c>
      <c r="DA454" s="240">
        <f t="shared" ca="1" si="954"/>
        <v>3.021027191864331E-5</v>
      </c>
      <c r="DB454" s="240">
        <f t="shared" ca="1" si="955"/>
        <v>-1.0343851020269134E-4</v>
      </c>
      <c r="DC454" s="240">
        <f t="shared" ca="1" si="956"/>
        <v>1.0491617964134673E-4</v>
      </c>
      <c r="DD454" s="240">
        <f t="shared" ca="1" si="957"/>
        <v>-3.3618288453683603E-5</v>
      </c>
      <c r="DE454" s="240">
        <f t="shared" ca="1" si="958"/>
        <v>-6.0999073552281524E-5</v>
      </c>
      <c r="DF454" s="240">
        <f t="shared" ca="1" si="959"/>
        <v>1.1330416503306398E-4</v>
      </c>
      <c r="DG454" s="240">
        <f t="shared" ca="1" si="960"/>
        <v>-8.7015333634018788E-5</v>
      </c>
      <c r="DH454" s="240">
        <f t="shared" ca="1" si="961"/>
        <v>3.6794066754270982E-7</v>
      </c>
      <c r="DI454" s="240">
        <f t="shared" ca="1" si="962"/>
        <v>8.6534675930304426E-5</v>
      </c>
      <c r="DJ454" s="240">
        <f t="shared" ca="1" si="963"/>
        <v>-1.1341214125050391E-4</v>
      </c>
      <c r="DK454" s="240">
        <f t="shared" ca="1" si="964"/>
        <v>6.1620785521829152E-5</v>
      </c>
      <c r="DL454" s="240">
        <f t="shared" ca="1" si="965"/>
        <v>3.2914093921827899E-5</v>
      </c>
      <c r="DM454" s="240">
        <f t="shared" ca="1" si="966"/>
        <v>-1.0461797012216499E-4</v>
      </c>
      <c r="DN454" s="240">
        <f t="shared" ca="1" si="967"/>
        <v>1.0375314001566739E-4</v>
      </c>
      <c r="DO454" s="240">
        <f t="shared" ca="1" si="968"/>
        <v>-3.0919496736664232E-5</v>
      </c>
      <c r="DP454" s="240">
        <f t="shared" ca="1" si="969"/>
        <v>-6.3361588843290756E-5</v>
      </c>
      <c r="DQ454" s="240">
        <f t="shared" ca="1" si="970"/>
        <v>1.1369163497434867E-4</v>
      </c>
      <c r="DR454" s="240">
        <f t="shared" ca="1" si="971"/>
        <v>-8.5158988029225167E-5</v>
      </c>
      <c r="DS454" s="240">
        <f t="shared" ca="1" si="972"/>
        <v>-2.4445583461204576E-6</v>
      </c>
      <c r="DT454" s="240">
        <f t="shared" ca="1" si="973"/>
        <v>8.835242627862466E-5</v>
      </c>
      <c r="DU454" s="240">
        <f t="shared" ca="1" si="974"/>
        <v>-1.1297425256242854E-4</v>
      </c>
      <c r="DV454" s="240">
        <f t="shared" ca="1" si="975"/>
        <v>5.9231001174934664E-5</v>
      </c>
      <c r="DW454" s="240">
        <f t="shared" ca="1" si="976"/>
        <v>3.5598089705571192E-5</v>
      </c>
      <c r="DX454" s="240">
        <f t="shared" ca="1" si="977"/>
        <v>-1.0573441208835354E-4</v>
      </c>
      <c r="DY454" s="240">
        <f t="shared" ca="1" si="978"/>
        <v>1.0252760337802233E-4</v>
      </c>
      <c r="DZ454" s="240">
        <f t="shared" ca="1" si="979"/>
        <v>-2.8202080270968277E-5</v>
      </c>
      <c r="EA454" s="240">
        <f t="shared" ca="1" si="980"/>
        <v>-6.5685937482428579E-5</v>
      </c>
      <c r="EB454" s="240">
        <f t="shared" ca="1" si="981"/>
        <v>1.1401062132592847E-4</v>
      </c>
      <c r="EC454" s="240">
        <f t="shared" ca="1" si="982"/>
        <v>-8.3251345834337953E-5</v>
      </c>
      <c r="ED454" s="240">
        <f t="shared" ca="1" si="983"/>
        <v>-5.2555848492405909E-6</v>
      </c>
      <c r="EE454" s="240">
        <f t="shared" ca="1" si="984"/>
        <v>9.0116956429064706E-5</v>
      </c>
      <c r="EF454" s="240">
        <f t="shared" ca="1" si="985"/>
        <v>-1.1246831240898946E-4</v>
      </c>
      <c r="EG454" s="240">
        <f t="shared" ca="1" si="986"/>
        <v>5.6805538287722199E-5</v>
      </c>
      <c r="EH454" s="240">
        <f t="shared" ca="1" si="987"/>
        <v>3.826064253117106E-5</v>
      </c>
      <c r="EI454" s="240">
        <f t="shared" ca="1" si="988"/>
        <v>-1.0678716359836448E-4</v>
      </c>
      <c r="EJ454" s="240">
        <f t="shared" ca="1" si="989"/>
        <v>1.0124030794585779E-4</v>
      </c>
      <c r="EK454" s="240">
        <f t="shared" ca="1" si="990"/>
        <v>-2.5467675926660805E-5</v>
      </c>
      <c r="EL454" s="240">
        <f t="shared" ca="1" si="991"/>
        <v>-6.7970719368976986E-5</v>
      </c>
      <c r="EM454" s="240">
        <f t="shared" ca="1" si="992"/>
        <v>1.1426093194235331E-4</v>
      </c>
      <c r="EN454" s="240">
        <f t="shared" ca="1" si="993"/>
        <v>-8.1293556141692861E-5</v>
      </c>
      <c r="EO454" s="240">
        <f t="shared" ca="1" si="994"/>
        <v>-8.0634455845665184E-6</v>
      </c>
      <c r="EP454" s="240">
        <f t="shared" ca="1" si="995"/>
        <v>9.1827203494645885E-5</v>
      </c>
      <c r="EQ454" s="240">
        <f t="shared" ca="1" si="996"/>
        <v>-1.1189462554961638E-4</v>
      </c>
      <c r="ER454" s="240">
        <f t="shared" ca="1" si="997"/>
        <v>5.4345857868335399E-5</v>
      </c>
      <c r="ES454" s="240">
        <f t="shared" ca="1" si="998"/>
        <v>4.0900148576367739E-5</v>
      </c>
      <c r="ET454" s="240">
        <f t="shared" ca="1" si="999"/>
        <v>-1.0777559051405522E-4</v>
      </c>
      <c r="EU454" s="240">
        <f t="shared" ca="1" si="1000"/>
        <v>9.9892029137805651E-5</v>
      </c>
      <c r="EV454" s="240">
        <f t="shared" ca="1" si="1001"/>
        <v>-2.2717930806666488E-5</v>
      </c>
      <c r="EW454" s="240">
        <f t="shared" ca="1" si="1002"/>
        <v>-7.0214558235766453E-5</v>
      </c>
      <c r="EX454" s="240">
        <f t="shared" ca="1" si="1003"/>
        <v>1.144424160458679E-4</v>
      </c>
      <c r="EY454" s="240">
        <f t="shared" ca="1" si="1004"/>
        <v>-7.9286798250589923E-5</v>
      </c>
      <c r="EZ454" s="240">
        <f t="shared" ca="1" si="1005"/>
        <v>-1.086644920178396E-5</v>
      </c>
      <c r="FA454" s="240">
        <f t="shared" ca="1" si="1006"/>
        <v>9.348213728647819E-5</v>
      </c>
      <c r="FB454" s="240">
        <f t="shared" ca="1" si="1007"/>
        <v>-1.1125353755182177E-4</v>
      </c>
      <c r="FC454" s="240">
        <f t="shared" ca="1" si="1008"/>
        <v>5.1853441536296911E-5</v>
      </c>
      <c r="FD454" s="240">
        <f t="shared" ca="1" si="1009"/>
        <v>4.3515017901417097E-5</v>
      </c>
      <c r="FE454" s="240">
        <f t="shared" ca="1" si="1010"/>
        <v>-1.0869909744400692E-4</v>
      </c>
      <c r="FF454" s="240">
        <f t="shared" ca="1" si="1011"/>
        <v>9.848357910660452E-5</v>
      </c>
      <c r="FG454" s="240">
        <f t="shared" ca="1" si="1012"/>
        <v>-1.9954501254638741E-5</v>
      </c>
      <c r="FH454" s="240">
        <f t="shared" ca="1" si="1013"/>
        <v>-7.2416102478166204E-5</v>
      </c>
      <c r="FI454" s="240">
        <f t="shared" ca="1" si="1014"/>
        <v>1.1455496431723357E-4</v>
      </c>
      <c r="FJ454" s="240">
        <f t="shared" ca="1" si="1015"/>
        <v>-7.7232280956945204E-5</v>
      </c>
      <c r="FK454" s="240">
        <f t="shared" ca="1" si="1016"/>
        <v>-1.3662907276331428E-5</v>
      </c>
      <c r="FL454" s="240">
        <f t="shared" ca="1" si="1017"/>
        <v>9.5080760934331432E-5</v>
      </c>
      <c r="FM454" s="240">
        <f t="shared" ca="1" si="1018"/>
        <v>-1.1054543458304203E-4</v>
      </c>
      <c r="FN454" s="240">
        <f t="shared" ca="1" si="1019"/>
        <v>4.9329790630002048E-5</v>
      </c>
      <c r="FO454" s="240">
        <f t="shared" ca="1" si="1020"/>
        <v>4.6103675406819959E-5</v>
      </c>
      <c r="FP454" s="240">
        <f t="shared" ca="1" si="1021"/>
        <v>-1.0955712810217947E-4</v>
      </c>
      <c r="FQ454" s="240">
        <f t="shared" ca="1" si="1022"/>
        <v>9.7015806249884366E-5</v>
      </c>
      <c r="FR454" s="240">
        <f t="shared" ca="1" si="1023"/>
        <v>-1.7179051857202071E-5</v>
      </c>
      <c r="FS454" s="240">
        <f t="shared" ca="1" si="1024"/>
        <v>-7.4574025968250534E-5</v>
      </c>
      <c r="FT454" s="240">
        <f t="shared" ca="1" si="1025"/>
        <v>1.1459850896158063E-4</v>
      </c>
      <c r="FU454" s="240">
        <f t="shared" ca="1" si="1026"/>
        <v>-7.5131241825153065E-5</v>
      </c>
      <c r="FV454" s="240">
        <f t="shared" ca="1" si="1027"/>
        <v>-1.6451135326418164E-5</v>
      </c>
      <c r="FW454" s="240">
        <f t="shared" ca="1" si="1028"/>
        <v>9.662211148709653E-5</v>
      </c>
      <c r="FX454" s="240">
        <f t="shared" ca="1" si="1029"/>
        <v>-1.0977074317803112E-4</v>
      </c>
      <c r="FY454" s="240">
        <f t="shared" ca="1" si="1030"/>
        <v>4.6776425302391382E-5</v>
      </c>
      <c r="FZ454" s="240">
        <f t="shared" ca="1" si="1031"/>
        <v>4.866456178207921E-5</v>
      </c>
      <c r="GA454" s="240">
        <f t="shared" ca="1" si="1032"/>
        <v>-1.1034916564298819E-4</v>
      </c>
      <c r="GB454" s="240">
        <f t="shared" ca="1" si="1033"/>
        <v>9.5489594699137313E-5</v>
      </c>
      <c r="GC454" s="240">
        <f t="shared" ca="1" si="1034"/>
        <v>-1.4393254441292755E-5</v>
      </c>
      <c r="GD454" s="240">
        <f t="shared" ca="1" si="1035"/>
        <v>-7.6687028853589053E-5</v>
      </c>
      <c r="GE454" s="240">
        <f t="shared" ca="1" si="1036"/>
        <v>1.1457302374924354E-4</v>
      </c>
      <c r="GF454" s="240">
        <f t="shared" ca="1" si="1037"/>
        <v>-7.298494644261855E-5</v>
      </c>
      <c r="GG454" s="240">
        <f t="shared" ca="1" si="1038"/>
        <v>-1.9229453827731846E-5</v>
      </c>
      <c r="GH454" s="240">
        <f t="shared" ca="1" si="1039"/>
        <v>9.8105260492838681E-5</v>
      </c>
      <c r="GI454" s="240">
        <f t="shared" ca="1" si="1040"/>
        <v>-1.0892992998192228E-4</v>
      </c>
      <c r="GJ454" s="240">
        <f t="shared" ca="1" si="1041"/>
        <v>4.4194883605255767E-5</v>
      </c>
      <c r="GK454" s="240">
        <f t="shared" ca="1" si="1042"/>
        <v>5.1196134445006122E-5</v>
      </c>
      <c r="GL454" s="240">
        <f t="shared" ca="1" si="1043"/>
        <v>-1.1107473297263631E-4</v>
      </c>
      <c r="GM454" s="240">
        <f t="shared" ca="1" si="1044"/>
        <v>9.3905863787129473E-5</v>
      </c>
      <c r="GN454" s="240">
        <f t="shared" ca="1" si="1045"/>
        <v>-1.1598787067099981E-5</v>
      </c>
      <c r="GO454" s="240">
        <f t="shared" ca="1" si="1046"/>
        <v>-7.875383834025889E-5</v>
      </c>
      <c r="GP454" s="240">
        <f t="shared" ca="1" si="1047"/>
        <v>1.1447852403156097E-4</v>
      </c>
      <c r="GQ454" s="240">
        <f t="shared" ca="1" si="1048"/>
        <v>-7.0794687657434887E-5</v>
      </c>
      <c r="GR454" s="240">
        <f t="shared" ca="1" si="1049"/>
        <v>-2.19961892250953E-5</v>
      </c>
      <c r="GS454" s="240">
        <f t="shared" ca="1" si="1050"/>
        <v>9.9529314558048475E-5</v>
      </c>
      <c r="GT454" s="240">
        <f t="shared" ca="1" si="1051"/>
        <v>-1.0802350146914483E-4</v>
      </c>
      <c r="GU454" s="240">
        <f t="shared" ca="1" si="1052"/>
        <v>4.1586720562795457E-5</v>
      </c>
      <c r="GV454" s="240">
        <f t="shared" ca="1" si="1053"/>
        <v>5.3696868470890169E-5</v>
      </c>
      <c r="GW454" s="240">
        <f t="shared" ca="1" si="1054"/>
        <v>-1.1173339303649179E-4</v>
      </c>
      <c r="GX454" s="240">
        <f t="shared" ca="1" si="1055"/>
        <v>9.2265567494142741E-5</v>
      </c>
      <c r="GY454" s="240">
        <f t="shared" ca="1" si="1056"/>
        <v>-8.7973330172910374E-6</v>
      </c>
      <c r="GZ454" s="240">
        <f t="shared" ca="1" si="1057"/>
        <v>-8.0773209459508298E-5</v>
      </c>
      <c r="HA454" s="240">
        <f t="shared" ca="1" si="1058"/>
        <v>1.1431506673162971E-4</v>
      </c>
      <c r="HB454" s="240">
        <f t="shared" ca="1" si="1059"/>
        <v>-6.8561784799590287E-5</v>
      </c>
      <c r="HC454" s="240">
        <f t="shared" ca="1" si="1060"/>
        <v>-2.4749674940566425E-5</v>
      </c>
      <c r="HD454" s="240">
        <f t="shared" ca="1" si="1061"/>
        <v>1.0089341588580932E-4</v>
      </c>
      <c r="HE454" s="240">
        <f t="shared" ca="1" si="1062"/>
        <v>-1.0705200363833898E-4</v>
      </c>
      <c r="HF454" s="240">
        <f t="shared" ca="1" si="1063"/>
        <v>3.895350723489578E-5</v>
      </c>
      <c r="HG454" s="240">
        <f t="shared" ca="1" si="1064"/>
        <v>5.6165257511068291E-5</v>
      </c>
      <c r="HH454" s="240">
        <f t="shared" ca="1" si="1065"/>
        <v>-1.1232474908236282E-4</v>
      </c>
      <c r="HI454" s="240">
        <f t="shared" ca="1" si="1066"/>
        <v>9.0569693873325381E-5</v>
      </c>
      <c r="HJ454" s="240">
        <f t="shared" ca="1" si="1067"/>
        <v>-5.9905797830259538E-6</v>
      </c>
      <c r="HK454" s="240">
        <f t="shared" ca="1" si="1068"/>
        <v>-8.2743925817688671E-5</v>
      </c>
      <c r="HL454" s="240">
        <f t="shared" ca="1" si="1069"/>
        <v>1.1408275031001506E-4</v>
      </c>
      <c r="HM454" s="240">
        <f t="shared" ca="1" si="1070"/>
        <v>-6.6287582886272734E-5</v>
      </c>
      <c r="HN454" s="240">
        <f t="shared" ca="1" si="1071"/>
        <v>-2.7488252377296929E-5</v>
      </c>
      <c r="HO454" s="240">
        <f t="shared" ca="1" si="1072"/>
        <v>1.0219674279248841E-4</v>
      </c>
      <c r="HP454" s="240">
        <f t="shared" ca="1" si="1073"/>
        <v>-1.0601602168347587E-4</v>
      </c>
      <c r="HQ454" s="240">
        <f t="shared" ca="1" si="1074"/>
        <v>3.6296829770803283E-5</v>
      </c>
      <c r="HR454" s="240">
        <f t="shared" ca="1" si="1075"/>
        <v>5.8599814700270265E-5</v>
      </c>
      <c r="HS454" s="240">
        <f t="shared" ca="1" si="1076"/>
        <v>-1.1284844489947958E-4</v>
      </c>
      <c r="HT454" s="240">
        <f t="shared" ca="1" si="1077"/>
        <v>8.8819264455541604E-5</v>
      </c>
      <c r="HU454" s="240">
        <f t="shared" ca="1" si="1078"/>
        <v>-3.1802180475017827E-6</v>
      </c>
      <c r="HV454" s="240">
        <f t="shared" ca="1" si="1079"/>
        <v>-8.4664800328946563E-5</v>
      </c>
      <c r="HW454" s="240">
        <f t="shared" ca="1" si="1080"/>
        <v>1.1378171470544171E-4</v>
      </c>
      <c r="HX454" s="240">
        <f t="shared" ca="1" si="1081"/>
        <v>-6.3973451811671469E-5</v>
      </c>
      <c r="HY454" s="240">
        <f t="shared" ca="1" si="1082"/>
        <v>-3.0210271918647318E-5</v>
      </c>
      <c r="HZ454" s="240">
        <f t="shared" ca="1" si="1083"/>
        <v>1.0343851020269175E-4</v>
      </c>
      <c r="IA454" s="240">
        <f t="shared" ca="1" si="1084"/>
        <v>-1.0491617964134245E-4</v>
      </c>
      <c r="IB454" s="240">
        <f t="shared" ca="1" si="1085"/>
        <v>3.3618288453676515E-5</v>
      </c>
      <c r="IC454" s="240">
        <f t="shared" ca="1" si="1086"/>
        <v>6.0999073552285041E-5</v>
      </c>
      <c r="ID454" s="240">
        <f t="shared" ca="1" si="1087"/>
        <v>-1.133041650330641E-4</v>
      </c>
      <c r="IE454" s="240">
        <f t="shared" ca="1" si="1088"/>
        <v>-1.1654964488138094E-5</v>
      </c>
      <c r="IF454" s="240">
        <f t="shared" ca="1" si="1089"/>
        <v>-3.6794066753529744E-7</v>
      </c>
      <c r="IG454" s="240">
        <f t="shared" ca="1" si="1090"/>
        <v>-8.6534675930307164E-5</v>
      </c>
      <c r="IH454" s="240">
        <f t="shared" ca="1" si="1091"/>
        <v>1.1341214125050377E-4</v>
      </c>
      <c r="II454" s="240">
        <f t="shared" ca="1" si="1092"/>
        <v>-6.1620785521831144E-5</v>
      </c>
      <c r="IJ454" s="240">
        <f t="shared" ca="1" si="1093"/>
        <v>-3.2914093921835001E-5</v>
      </c>
      <c r="IK454" s="240">
        <f t="shared" ca="1" si="1094"/>
        <v>1.0461797012216669E-4</v>
      </c>
      <c r="IL454" s="240">
        <f t="shared" ca="1" si="1095"/>
        <v>-1.0375314001566702E-4</v>
      </c>
      <c r="IM454" s="240">
        <f t="shared" ca="1" si="1096"/>
        <v>3.0919496736666502E-5</v>
      </c>
      <c r="IN454" s="240">
        <f t="shared" ca="1" si="1097"/>
        <v>6.3361588843299647E-5</v>
      </c>
      <c r="IO454" s="240">
        <f t="shared" ca="1" si="1098"/>
        <v>-1.136916349743492E-4</v>
      </c>
      <c r="IP454" s="240">
        <f t="shared" ca="1" si="1099"/>
        <v>8.5158988029222389E-5</v>
      </c>
      <c r="IQ454" s="240">
        <f t="shared" ca="1" si="1100"/>
        <v>2.4445583461181003E-6</v>
      </c>
      <c r="IR454" s="240">
        <f t="shared" ca="1" si="1101"/>
        <v>-8.8352426278631463E-5</v>
      </c>
      <c r="IS454" s="240">
        <f t="shared" ca="1" si="1102"/>
        <v>1.1297425256242783E-4</v>
      </c>
      <c r="IT454" s="240">
        <f t="shared" ca="1" si="1103"/>
        <v>-5.92310011749311E-5</v>
      </c>
      <c r="IU454" s="240">
        <f t="shared" ca="1" si="1104"/>
        <v>-3.5598089705568949E-5</v>
      </c>
      <c r="IV454" s="240">
        <f t="shared" ca="1" si="1105"/>
        <v>1.0573441208835766E-4</v>
      </c>
      <c r="IW454" s="240">
        <f t="shared" ca="1" si="1106"/>
        <v>-1.0252760337802047E-4</v>
      </c>
      <c r="IX454" s="240">
        <f t="shared" ca="1" si="1107"/>
        <v>2.8202080270964252E-5</v>
      </c>
      <c r="IY454" s="240">
        <f t="shared" ca="1" si="1108"/>
        <v>6.5685937482426641E-5</v>
      </c>
      <c r="IZ454" s="240">
        <f t="shared" ca="1" si="1109"/>
        <v>-1.1401062132592955E-4</v>
      </c>
      <c r="JA454" s="240">
        <f t="shared" ca="1" si="1110"/>
        <v>8.3251345834335093E-5</v>
      </c>
      <c r="JB454" s="240">
        <f t="shared" ca="1" si="1111"/>
        <v>5.2555848492447422E-6</v>
      </c>
    </row>
    <row r="455" spans="2:262">
      <c r="B455" s="248">
        <v>94</v>
      </c>
      <c r="C455" s="247">
        <f t="shared" si="1112"/>
        <v>1.8359375000000012E-3</v>
      </c>
      <c r="D455" s="244">
        <f t="shared" ca="1" si="855"/>
        <v>79.502591687213709</v>
      </c>
      <c r="E455" s="243">
        <f ca="1">CV361</f>
        <v>-0.49740831278629333</v>
      </c>
      <c r="F455" s="242">
        <v>94</v>
      </c>
      <c r="G455" s="240">
        <f t="shared" ca="1" si="856"/>
        <v>-3.1543285571683781E-4</v>
      </c>
      <c r="H455" s="240">
        <f t="shared" ca="1" si="857"/>
        <v>4.402990659858966E-4</v>
      </c>
      <c r="I455" s="240">
        <f t="shared" ca="1" si="858"/>
        <v>-2.7594070543037651E-4</v>
      </c>
      <c r="J455" s="240">
        <f t="shared" ca="1" si="859"/>
        <v>-6.9678162508751376E-5</v>
      </c>
      <c r="K455" s="240">
        <f t="shared" ca="1" si="860"/>
        <v>3.6952669341045185E-4</v>
      </c>
      <c r="L455" s="240">
        <f t="shared" ca="1" si="861"/>
        <v>-4.2663975752084426E-4</v>
      </c>
      <c r="M455" s="240">
        <f t="shared" ca="1" si="862"/>
        <v>2.0350080590331466E-4</v>
      </c>
      <c r="N455" s="240">
        <f t="shared" ca="1" si="863"/>
        <v>1.5331418047493186E-4</v>
      </c>
      <c r="O455" s="240">
        <f t="shared" ca="1" si="864"/>
        <v>-4.0941982750925963E-4</v>
      </c>
      <c r="P455" s="240">
        <f t="shared" ca="1" si="865"/>
        <v>3.9658492243659869E-4</v>
      </c>
      <c r="Q455" s="240">
        <f t="shared" ca="1" si="866"/>
        <v>-1.2324048452995554E-4</v>
      </c>
      <c r="R455" s="240">
        <f t="shared" ca="1" si="867"/>
        <v>-2.3105842046504364E-4</v>
      </c>
      <c r="S455" s="240">
        <f t="shared" ca="1" si="868"/>
        <v>4.3357918724217111E-4</v>
      </c>
      <c r="T455" s="240">
        <f t="shared" ca="1" si="869"/>
        <v>-3.5128955119050032E-4</v>
      </c>
      <c r="U455" s="241">
        <f t="shared" ca="1" si="870"/>
        <v>3.8244100450170197E-5</v>
      </c>
      <c r="V455" s="240">
        <f t="shared" ca="1" si="871"/>
        <v>2.9992321493573887E-4</v>
      </c>
      <c r="W455" s="240">
        <f t="shared" ca="1" si="872"/>
        <v>-4.4107634196337563E-4</v>
      </c>
      <c r="X455" s="240">
        <f t="shared" ca="1" si="873"/>
        <v>2.9249431949760293E-4</v>
      </c>
      <c r="Y455" s="240">
        <f t="shared" ca="1" si="874"/>
        <v>4.8221982962374986E-5</v>
      </c>
      <c r="Z455" s="240">
        <f t="shared" ca="1" si="875"/>
        <v>-3.5726212845532955E-4</v>
      </c>
      <c r="AA455" s="240">
        <f t="shared" ca="1" si="876"/>
        <v>4.3162318022138953E-4</v>
      </c>
      <c r="AB455" s="240">
        <f t="shared" ca="1" si="877"/>
        <v>-2.2245869513911449E-4</v>
      </c>
      <c r="AC455" s="240">
        <f t="shared" ca="1" si="878"/>
        <v>-1.3283492261287878E-4</v>
      </c>
      <c r="AD455" s="240">
        <f t="shared" ca="1" si="879"/>
        <v>4.0087165873329357E-4</v>
      </c>
      <c r="AE455" s="240">
        <f t="shared" ca="1" si="880"/>
        <v>-4.0558298172056436E-4</v>
      </c>
      <c r="AF455" s="240">
        <f t="shared" ca="1" si="881"/>
        <v>1.4387410788270613E-4</v>
      </c>
      <c r="AG455" s="240">
        <f t="shared" ca="1" si="882"/>
        <v>2.1234309068204955E-4</v>
      </c>
      <c r="AH455" s="240">
        <f t="shared" ca="1" si="883"/>
        <v>-4.2907591597755287E-4</v>
      </c>
      <c r="AI455" s="240">
        <f t="shared" ca="1" si="884"/>
        <v>3.6395645668577326E-4</v>
      </c>
      <c r="AJ455" s="240">
        <f t="shared" ca="1" si="885"/>
        <v>-5.9760519345891681E-5</v>
      </c>
      <c r="AK455" s="240">
        <f t="shared" ca="1" si="886"/>
        <v>-2.8369103285968907E-4</v>
      </c>
      <c r="AL455" s="240">
        <f t="shared" ca="1" si="887"/>
        <v>4.4079102639933996E-4</v>
      </c>
      <c r="AM455" s="240">
        <f t="shared" ca="1" si="888"/>
        <v>-3.0834328912968204E-4</v>
      </c>
      <c r="AN455" s="240">
        <f t="shared" ca="1" si="889"/>
        <v>-2.6649632435296944E-5</v>
      </c>
      <c r="AO455" s="240">
        <f t="shared" ca="1" si="890"/>
        <v>3.441368877402925E-4</v>
      </c>
      <c r="AP455" s="240">
        <f t="shared" ca="1" si="891"/>
        <v>-4.3556678487505668E-4</v>
      </c>
      <c r="AQ455" s="240">
        <f t="shared" ca="1" si="892"/>
        <v>2.4088066189324641E-4</v>
      </c>
      <c r="AR455" s="240">
        <f t="shared" ca="1" si="893"/>
        <v>1.120356537872832E-4</v>
      </c>
      <c r="AS455" s="240">
        <f t="shared" ca="1" si="894"/>
        <v>-3.9135775501922715E-4</v>
      </c>
      <c r="AT455" s="240">
        <f t="shared" ca="1" si="895"/>
        <v>4.1360395607669266E-4</v>
      </c>
      <c r="AU455" s="240">
        <f t="shared" ca="1" si="896"/>
        <v>-1.6416112590767929E-4</v>
      </c>
      <c r="AV455" s="240">
        <f t="shared" ca="1" si="897"/>
        <v>-1.9311620779454845E-4</v>
      </c>
      <c r="AW455" s="240">
        <f t="shared" ca="1" si="898"/>
        <v>4.2353896324873278E-4</v>
      </c>
      <c r="AX455" s="240">
        <f t="shared" ca="1" si="899"/>
        <v>-3.7574655919806951E-4</v>
      </c>
      <c r="AY455" s="240">
        <f t="shared" ca="1" si="900"/>
        <v>8.1132969916105637E-5</v>
      </c>
      <c r="AZ455" s="240">
        <f t="shared" ca="1" si="901"/>
        <v>2.6677541423708048E-4</v>
      </c>
      <c r="BA455" s="240">
        <f t="shared" ca="1" si="902"/>
        <v>-4.3944380664397435E-4</v>
      </c>
      <c r="BB455" s="240">
        <f t="shared" ca="1" si="903"/>
        <v>3.2344943277056544E-4</v>
      </c>
      <c r="BC455" s="240">
        <f t="shared" ca="1" si="904"/>
        <v>5.0130806094501359E-6</v>
      </c>
      <c r="BD455" s="240">
        <f t="shared" ca="1" si="905"/>
        <v>-3.3018259111985786E-4</v>
      </c>
      <c r="BE455" s="240">
        <f t="shared" ca="1" si="906"/>
        <v>4.3846107099281456E-4</v>
      </c>
      <c r="BF455" s="240">
        <f t="shared" ca="1" si="907"/>
        <v>-2.5872232603422064E-4</v>
      </c>
      <c r="BG455" s="240">
        <f t="shared" ca="1" si="908"/>
        <v>-9.096648125855274E-5</v>
      </c>
      <c r="BH455" s="240">
        <f t="shared" ca="1" si="909"/>
        <v>3.8090103619442994E-4</v>
      </c>
      <c r="BI455" s="240">
        <f t="shared" ca="1" si="910"/>
        <v>-4.2062852227520311E-4</v>
      </c>
      <c r="BJ455" s="240">
        <f t="shared" ca="1" si="911"/>
        <v>1.8405266540152745E-4</v>
      </c>
      <c r="BK455" s="240">
        <f t="shared" ca="1" si="912"/>
        <v>1.7342409104747971E-4</v>
      </c>
      <c r="BL455" s="240">
        <f t="shared" ca="1" si="913"/>
        <v>-4.1698166805981474E-4</v>
      </c>
      <c r="BM455" s="240">
        <f t="shared" ca="1" si="914"/>
        <v>3.8663145533774919E-4</v>
      </c>
      <c r="BN455" s="240">
        <f t="shared" ca="1" si="915"/>
        <v>-1.0230996405538282E-4</v>
      </c>
      <c r="BO455" s="240">
        <f t="shared" ca="1" si="916"/>
        <v>-2.4921711027480305E-4</v>
      </c>
      <c r="BP455" s="240">
        <f t="shared" ca="1" si="917"/>
        <v>4.3703792826767186E-4</v>
      </c>
      <c r="BQ455" s="240">
        <f t="shared" ca="1" si="918"/>
        <v>-3.3777635839708428E-4</v>
      </c>
      <c r="BR455" s="240">
        <f t="shared" ca="1" si="919"/>
        <v>1.6635548166678837E-5</v>
      </c>
      <c r="BS455" s="240">
        <f t="shared" ca="1" si="920"/>
        <v>3.1543285571684042E-4</v>
      </c>
      <c r="BT455" s="240">
        <f t="shared" ca="1" si="921"/>
        <v>-4.4029906598589682E-4</v>
      </c>
      <c r="BU455" s="240">
        <f t="shared" ca="1" si="922"/>
        <v>2.7594070543037418E-4</v>
      </c>
      <c r="BV455" s="240">
        <f t="shared" ca="1" si="923"/>
        <v>6.9678162508747689E-5</v>
      </c>
      <c r="BW455" s="240">
        <f t="shared" ca="1" si="924"/>
        <v>-3.695266934104532E-4</v>
      </c>
      <c r="BX455" s="240">
        <f t="shared" ca="1" si="925"/>
        <v>4.2663975752084535E-4</v>
      </c>
      <c r="BY455" s="240">
        <f t="shared" ca="1" si="926"/>
        <v>-2.035008059033138E-4</v>
      </c>
      <c r="BZ455" s="240">
        <f t="shared" ca="1" si="927"/>
        <v>-1.5331418047492688E-4</v>
      </c>
      <c r="CA455" s="240">
        <f t="shared" ca="1" si="928"/>
        <v>4.0941982750926007E-4</v>
      </c>
      <c r="CB455" s="240">
        <f t="shared" ca="1" si="929"/>
        <v>-3.9658492243660102E-4</v>
      </c>
      <c r="CC455" s="240">
        <f t="shared" ca="1" si="930"/>
        <v>1.2324048452995611E-4</v>
      </c>
      <c r="CD455" s="240">
        <f t="shared" ca="1" si="931"/>
        <v>2.3105842046503781E-4</v>
      </c>
      <c r="CE455" s="240">
        <f t="shared" ca="1" si="932"/>
        <v>-4.3357918724217106E-4</v>
      </c>
      <c r="CF455" s="240">
        <f t="shared" ca="1" si="933"/>
        <v>3.5128955119050547E-4</v>
      </c>
      <c r="CG455" s="240">
        <f t="shared" ca="1" si="934"/>
        <v>-3.8244100450172352E-5</v>
      </c>
      <c r="CH455" s="240">
        <f t="shared" ca="1" si="935"/>
        <v>-2.9992321493573269E-4</v>
      </c>
      <c r="CI455" s="240">
        <f t="shared" ca="1" si="936"/>
        <v>4.4107634196337557E-4</v>
      </c>
      <c r="CJ455" s="240">
        <f t="shared" ca="1" si="937"/>
        <v>-2.9249431949759984E-4</v>
      </c>
      <c r="CK455" s="240">
        <f t="shared" ca="1" si="938"/>
        <v>-4.8221982962372845E-5</v>
      </c>
      <c r="CL455" s="240">
        <f t="shared" ca="1" si="939"/>
        <v>3.5726212845533194E-4</v>
      </c>
      <c r="CM455" s="240">
        <f t="shared" ca="1" si="940"/>
        <v>-4.3162318022139061E-4</v>
      </c>
      <c r="CN455" s="240">
        <f t="shared" ca="1" si="941"/>
        <v>2.2245869513911367E-4</v>
      </c>
      <c r="CO455" s="240">
        <f t="shared" ca="1" si="942"/>
        <v>1.3283492261287376E-4</v>
      </c>
      <c r="CP455" s="240">
        <f t="shared" ca="1" si="943"/>
        <v>-4.0087165873329395E-4</v>
      </c>
      <c r="CQ455" s="240">
        <f t="shared" ca="1" si="944"/>
        <v>4.0558298172056637E-4</v>
      </c>
      <c r="CR455" s="240">
        <f t="shared" ca="1" si="945"/>
        <v>-1.4387410788270518E-4</v>
      </c>
      <c r="CS455" s="240">
        <f t="shared" ca="1" si="946"/>
        <v>-2.1234309068204489E-4</v>
      </c>
      <c r="CT455" s="240">
        <f t="shared" ca="1" si="947"/>
        <v>4.2907591597755228E-4</v>
      </c>
      <c r="CU455" s="240">
        <f t="shared" ca="1" si="948"/>
        <v>-3.6395645668577803E-4</v>
      </c>
      <c r="CV455" s="240">
        <f t="shared" ca="1" si="949"/>
        <v>5.9760519345893829E-5</v>
      </c>
      <c r="CW455" s="240">
        <f t="shared" ca="1" si="950"/>
        <v>2.8369103285968262E-4</v>
      </c>
      <c r="CX455" s="240">
        <f t="shared" ca="1" si="951"/>
        <v>-4.4079102639933991E-4</v>
      </c>
      <c r="CY455" s="240">
        <f t="shared" ca="1" si="952"/>
        <v>3.0834328912967911E-4</v>
      </c>
      <c r="CZ455" s="240">
        <f t="shared" ca="1" si="953"/>
        <v>2.6649632435294779E-5</v>
      </c>
      <c r="DA455" s="240">
        <f t="shared" ca="1" si="954"/>
        <v>-3.4413688774029511E-4</v>
      </c>
      <c r="DB455" s="240">
        <f t="shared" ca="1" si="955"/>
        <v>4.3556678487505701E-4</v>
      </c>
      <c r="DC455" s="240">
        <f t="shared" ca="1" si="956"/>
        <v>-2.4088066189324297E-4</v>
      </c>
      <c r="DD455" s="240">
        <f t="shared" ca="1" si="957"/>
        <v>-1.1203565378728109E-4</v>
      </c>
      <c r="DE455" s="240">
        <f t="shared" ca="1" si="958"/>
        <v>3.9135775501922905E-4</v>
      </c>
      <c r="DF455" s="240">
        <f t="shared" ca="1" si="959"/>
        <v>-4.1360395607669342E-4</v>
      </c>
      <c r="DG455" s="240">
        <f t="shared" ca="1" si="960"/>
        <v>1.641611259076813E-4</v>
      </c>
      <c r="DH455" s="240">
        <f t="shared" ca="1" si="961"/>
        <v>1.9311620779454086E-4</v>
      </c>
      <c r="DI455" s="240">
        <f t="shared" ca="1" si="962"/>
        <v>-4.2353896324873213E-4</v>
      </c>
      <c r="DJ455" s="240">
        <f t="shared" ca="1" si="963"/>
        <v>3.7574655919807401E-4</v>
      </c>
      <c r="DK455" s="240">
        <f t="shared" ca="1" si="964"/>
        <v>-8.1132969916107765E-5</v>
      </c>
      <c r="DL455" s="240">
        <f t="shared" ca="1" si="965"/>
        <v>-2.6677541423707375E-4</v>
      </c>
      <c r="DM455" s="240">
        <f t="shared" ca="1" si="966"/>
        <v>4.3944380664397414E-4</v>
      </c>
      <c r="DN455" s="240">
        <f t="shared" ca="1" si="967"/>
        <v>-3.2344943277056267E-4</v>
      </c>
      <c r="DO455" s="240">
        <f t="shared" ca="1" si="968"/>
        <v>-5.013080609460507E-6</v>
      </c>
      <c r="DP455" s="240">
        <f t="shared" ca="1" si="969"/>
        <v>3.3018259111985222E-4</v>
      </c>
      <c r="DQ455" s="240">
        <f t="shared" ca="1" si="970"/>
        <v>-4.3846107099281489E-4</v>
      </c>
      <c r="DR455" s="240">
        <f t="shared" ca="1" si="971"/>
        <v>2.5872232603421728E-4</v>
      </c>
      <c r="DS455" s="240">
        <f t="shared" ca="1" si="972"/>
        <v>9.0966481258562891E-5</v>
      </c>
      <c r="DT455" s="240">
        <f t="shared" ca="1" si="973"/>
        <v>-3.8090103619442561E-4</v>
      </c>
      <c r="DU455" s="240">
        <f t="shared" ca="1" si="974"/>
        <v>4.2062852227520376E-4</v>
      </c>
      <c r="DV455" s="240">
        <f t="shared" ca="1" si="975"/>
        <v>-1.840526654015294E-4</v>
      </c>
      <c r="DW455" s="240">
        <f t="shared" ca="1" si="976"/>
        <v>-1.7342409104748925E-4</v>
      </c>
      <c r="DX455" s="240">
        <f t="shared" ca="1" si="977"/>
        <v>4.1698166805980992E-4</v>
      </c>
      <c r="DY455" s="240">
        <f t="shared" ca="1" si="978"/>
        <v>-3.8663145533775022E-4</v>
      </c>
      <c r="DZ455" s="240">
        <f t="shared" ca="1" si="979"/>
        <v>1.0230996405538493E-4</v>
      </c>
      <c r="EA455" s="240">
        <f t="shared" ca="1" si="980"/>
        <v>2.4921711027481156E-4</v>
      </c>
      <c r="EB455" s="240">
        <f t="shared" ca="1" si="981"/>
        <v>-4.3703792826766991E-4</v>
      </c>
      <c r="EC455" s="240">
        <f t="shared" ca="1" si="982"/>
        <v>3.3777635839708564E-4</v>
      </c>
      <c r="ED455" s="240">
        <f t="shared" ca="1" si="983"/>
        <v>-1.6635548166680998E-5</v>
      </c>
      <c r="EE455" s="240">
        <f t="shared" ca="1" si="984"/>
        <v>-3.154328557168389E-4</v>
      </c>
      <c r="EF455" s="240">
        <f t="shared" ca="1" si="985"/>
        <v>4.4029906598589617E-4</v>
      </c>
      <c r="EG455" s="240">
        <f t="shared" ca="1" si="986"/>
        <v>-2.7594070543038567E-4</v>
      </c>
      <c r="EH455" s="240">
        <f t="shared" ca="1" si="987"/>
        <v>-6.9678162508745548E-5</v>
      </c>
      <c r="EI455" s="240">
        <f t="shared" ca="1" si="988"/>
        <v>3.6952669341045206E-4</v>
      </c>
      <c r="EJ455" s="240">
        <f t="shared" ca="1" si="989"/>
        <v>-4.2663975752084274E-4</v>
      </c>
      <c r="EK455" s="240">
        <f t="shared" ca="1" si="990"/>
        <v>2.0350080590332686E-4</v>
      </c>
      <c r="EL455" s="240">
        <f t="shared" ca="1" si="991"/>
        <v>1.5331418047492484E-4</v>
      </c>
      <c r="EM455" s="240">
        <f t="shared" ca="1" si="992"/>
        <v>-4.094198275092592E-4</v>
      </c>
      <c r="EN455" s="240">
        <f t="shared" ca="1" si="993"/>
        <v>3.9658492243659646E-4</v>
      </c>
      <c r="EO455" s="240">
        <f t="shared" ca="1" si="994"/>
        <v>-1.2324048452997023E-4</v>
      </c>
      <c r="EP455" s="240">
        <f t="shared" ca="1" si="995"/>
        <v>-2.3105842046503591E-4</v>
      </c>
      <c r="EQ455" s="240">
        <f t="shared" ca="1" si="996"/>
        <v>4.3357918724217062E-4</v>
      </c>
      <c r="ER455" s="240">
        <f t="shared" ca="1" si="997"/>
        <v>-3.5128955119049913E-4</v>
      </c>
      <c r="ES455" s="240">
        <f t="shared" ca="1" si="998"/>
        <v>3.8244100450186995E-5</v>
      </c>
      <c r="ET455" s="240">
        <f t="shared" ca="1" si="999"/>
        <v>2.9992321493573111E-4</v>
      </c>
      <c r="EU455" s="240">
        <f t="shared" ca="1" si="1000"/>
        <v>-4.4107634196337563E-4</v>
      </c>
      <c r="EV455" s="240">
        <f t="shared" ca="1" si="1001"/>
        <v>2.9249431949760147E-4</v>
      </c>
      <c r="EW455" s="240">
        <f t="shared" ca="1" si="1002"/>
        <v>4.8221982962383159E-5</v>
      </c>
      <c r="EX455" s="240">
        <f t="shared" ca="1" si="1003"/>
        <v>-3.5726212845532332E-4</v>
      </c>
      <c r="EY455" s="240">
        <f t="shared" ca="1" si="1004"/>
        <v>4.316231802213911E-4</v>
      </c>
      <c r="EZ455" s="240">
        <f t="shared" ca="1" si="1005"/>
        <v>-2.2245869513911549E-4</v>
      </c>
      <c r="FA455" s="240">
        <f t="shared" ca="1" si="1006"/>
        <v>-1.3283492261288366E-4</v>
      </c>
      <c r="FB455" s="240">
        <f t="shared" ca="1" si="1007"/>
        <v>4.0087165873328782E-4</v>
      </c>
      <c r="FC455" s="240">
        <f t="shared" ca="1" si="1008"/>
        <v>-4.0558298172056729E-4</v>
      </c>
      <c r="FD455" s="240">
        <f t="shared" ca="1" si="1009"/>
        <v>1.4387410788270721E-4</v>
      </c>
      <c r="FE455" s="240">
        <f t="shared" ca="1" si="1010"/>
        <v>2.1234309068205403E-4</v>
      </c>
      <c r="FF455" s="240">
        <f t="shared" ca="1" si="1011"/>
        <v>-4.2907591597754886E-4</v>
      </c>
      <c r="FG455" s="240">
        <f t="shared" ca="1" si="1012"/>
        <v>3.6395645668577922E-4</v>
      </c>
      <c r="FH455" s="240">
        <f t="shared" ca="1" si="1013"/>
        <v>-5.976051934589597E-5</v>
      </c>
      <c r="FI455" s="240">
        <f t="shared" ca="1" si="1014"/>
        <v>-2.8369103285969053E-4</v>
      </c>
      <c r="FJ455" s="240">
        <f t="shared" ca="1" si="1015"/>
        <v>4.4079102639933937E-4</v>
      </c>
      <c r="FK455" s="240">
        <f t="shared" ca="1" si="1016"/>
        <v>-3.0834328912968963E-4</v>
      </c>
      <c r="FL455" s="240">
        <f t="shared" ca="1" si="1017"/>
        <v>-2.6649632435292624E-5</v>
      </c>
      <c r="FM455" s="240">
        <f t="shared" ca="1" si="1018"/>
        <v>3.4413688774029375E-4</v>
      </c>
      <c r="FN455" s="240">
        <f t="shared" ca="1" si="1019"/>
        <v>-4.3556678487505538E-4</v>
      </c>
      <c r="FO455" s="240">
        <f t="shared" ca="1" si="1020"/>
        <v>2.4088066189325525E-4</v>
      </c>
      <c r="FP455" s="240">
        <f t="shared" ca="1" si="1021"/>
        <v>1.1203565378727901E-4</v>
      </c>
      <c r="FQ455" s="240">
        <f t="shared" ca="1" si="1022"/>
        <v>-3.9135775501922802E-4</v>
      </c>
      <c r="FR455" s="240">
        <f t="shared" ca="1" si="1023"/>
        <v>4.1360395607668984E-4</v>
      </c>
      <c r="FS455" s="240">
        <f t="shared" ca="1" si="1024"/>
        <v>-1.6416112590769493E-4</v>
      </c>
      <c r="FT455" s="240">
        <f t="shared" ca="1" si="1025"/>
        <v>-1.9311620779453891E-4</v>
      </c>
      <c r="FU455" s="240">
        <f t="shared" ca="1" si="1026"/>
        <v>4.2353896324873153E-4</v>
      </c>
      <c r="FV455" s="240">
        <f t="shared" ca="1" si="1027"/>
        <v>-3.7574655919806859E-4</v>
      </c>
      <c r="FW455" s="240">
        <f t="shared" ca="1" si="1028"/>
        <v>8.1132969916122212E-5</v>
      </c>
      <c r="FX455" s="240">
        <f t="shared" ca="1" si="1029"/>
        <v>2.6677541423707207E-4</v>
      </c>
      <c r="FY455" s="240">
        <f t="shared" ca="1" si="1030"/>
        <v>-4.3944380664397392E-4</v>
      </c>
      <c r="FZ455" s="240">
        <f t="shared" ca="1" si="1031"/>
        <v>3.2344943277056414E-4</v>
      </c>
      <c r="GA455" s="240">
        <f t="shared" ca="1" si="1032"/>
        <v>5.0130806094583488E-6</v>
      </c>
      <c r="GB455" s="240">
        <f t="shared" ca="1" si="1033"/>
        <v>-3.3018259111985076E-4</v>
      </c>
      <c r="GC455" s="240">
        <f t="shared" ca="1" si="1034"/>
        <v>4.3846107099281505E-4</v>
      </c>
      <c r="GD455" s="240">
        <f t="shared" ca="1" si="1035"/>
        <v>-2.5872232603421907E-4</v>
      </c>
      <c r="GE455" s="240">
        <f t="shared" ca="1" si="1036"/>
        <v>-9.0966481258560763E-5</v>
      </c>
      <c r="GF455" s="240">
        <f t="shared" ca="1" si="1037"/>
        <v>3.8090103619442458E-4</v>
      </c>
      <c r="GG455" s="240">
        <f t="shared" ca="1" si="1038"/>
        <v>-4.2062852227520446E-4</v>
      </c>
      <c r="GH455" s="240">
        <f t="shared" ca="1" si="1039"/>
        <v>1.8405266540153138E-4</v>
      </c>
      <c r="GI455" s="240">
        <f t="shared" ca="1" si="1040"/>
        <v>1.7342409104748727E-4</v>
      </c>
      <c r="GJ455" s="240">
        <f t="shared" ca="1" si="1041"/>
        <v>-4.1698166805980921E-4</v>
      </c>
      <c r="GK455" s="240">
        <f t="shared" ca="1" si="1042"/>
        <v>3.8663145533775125E-4</v>
      </c>
      <c r="GL455" s="240">
        <f t="shared" ca="1" si="1043"/>
        <v>-1.0230996405538703E-4</v>
      </c>
      <c r="GM455" s="240">
        <f t="shared" ca="1" si="1044"/>
        <v>-2.4921711027480983E-4</v>
      </c>
      <c r="GN455" s="240">
        <f t="shared" ca="1" si="1045"/>
        <v>4.3703792826766953E-4</v>
      </c>
      <c r="GO455" s="240">
        <f t="shared" ca="1" si="1046"/>
        <v>-3.3777635839708699E-4</v>
      </c>
      <c r="GP455" s="240">
        <f t="shared" ca="1" si="1047"/>
        <v>1.6635548166683156E-5</v>
      </c>
      <c r="GQ455" s="240">
        <f t="shared" ca="1" si="1048"/>
        <v>3.1543285571683738E-4</v>
      </c>
      <c r="GR455" s="240">
        <f t="shared" ca="1" si="1049"/>
        <v>-4.4029906598589633E-4</v>
      </c>
      <c r="GS455" s="240">
        <f t="shared" ca="1" si="1050"/>
        <v>2.7594070543038735E-4</v>
      </c>
      <c r="GT455" s="240">
        <f t="shared" ca="1" si="1051"/>
        <v>6.967816250874342E-5</v>
      </c>
      <c r="GU455" s="240">
        <f t="shared" ca="1" si="1052"/>
        <v>-3.6952669341045087E-4</v>
      </c>
      <c r="GV455" s="240">
        <f t="shared" ca="1" si="1053"/>
        <v>4.2663975752084334E-4</v>
      </c>
      <c r="GW455" s="240">
        <f t="shared" ca="1" si="1054"/>
        <v>-2.0350080590332876E-4</v>
      </c>
      <c r="GX455" s="240">
        <f t="shared" ca="1" si="1055"/>
        <v>-1.5331418047492284E-4</v>
      </c>
      <c r="GY455" s="240">
        <f t="shared" ca="1" si="1056"/>
        <v>4.0941982750925844E-4</v>
      </c>
      <c r="GZ455" s="240">
        <f t="shared" ca="1" si="1057"/>
        <v>-3.9658492243659744E-4</v>
      </c>
      <c r="HA455" s="240">
        <f t="shared" ca="1" si="1058"/>
        <v>1.2324048452997229E-4</v>
      </c>
      <c r="HB455" s="240">
        <f t="shared" ca="1" si="1059"/>
        <v>2.3105842046503415E-4</v>
      </c>
      <c r="HC455" s="240">
        <f t="shared" ca="1" si="1060"/>
        <v>-4.3357918724217025E-4</v>
      </c>
      <c r="HD455" s="240">
        <f t="shared" ca="1" si="1061"/>
        <v>3.5128955119050043E-4</v>
      </c>
      <c r="HE455" s="240">
        <f t="shared" ca="1" si="1062"/>
        <v>-3.824410045018915E-5</v>
      </c>
      <c r="HF455" s="240">
        <f t="shared" ca="1" si="1063"/>
        <v>-2.9992321493572954E-4</v>
      </c>
      <c r="HG455" s="240">
        <f t="shared" ca="1" si="1064"/>
        <v>4.4107634196337563E-4</v>
      </c>
      <c r="HH455" s="240">
        <f t="shared" ca="1" si="1065"/>
        <v>-2.9249431949760304E-4</v>
      </c>
      <c r="HI455" s="240">
        <f t="shared" ca="1" si="1066"/>
        <v>-4.8221982962381004E-5</v>
      </c>
      <c r="HJ455" s="240">
        <f t="shared" ca="1" si="1067"/>
        <v>3.5726212845532207E-4</v>
      </c>
      <c r="HK455" s="240">
        <f t="shared" ca="1" si="1068"/>
        <v>-4.3162318022139153E-4</v>
      </c>
      <c r="HL455" s="240">
        <f t="shared" ca="1" si="1069"/>
        <v>2.2245869513911739E-4</v>
      </c>
      <c r="HM455" s="240">
        <f t="shared" ca="1" si="1070"/>
        <v>1.3283492261288157E-4</v>
      </c>
      <c r="HN455" s="240">
        <f t="shared" ca="1" si="1071"/>
        <v>-4.0087165873328696E-4</v>
      </c>
      <c r="HO455" s="240">
        <f t="shared" ca="1" si="1072"/>
        <v>4.0558298172056815E-4</v>
      </c>
      <c r="HP455" s="240">
        <f t="shared" ca="1" si="1073"/>
        <v>-1.4387410788270927E-4</v>
      </c>
      <c r="HQ455" s="240">
        <f t="shared" ca="1" si="1074"/>
        <v>-2.123430906820521E-4</v>
      </c>
      <c r="HR455" s="240">
        <f t="shared" ca="1" si="1075"/>
        <v>4.2907591597754843E-4</v>
      </c>
      <c r="HS455" s="240">
        <f t="shared" ca="1" si="1076"/>
        <v>-3.6395645668578042E-4</v>
      </c>
      <c r="HT455" s="240">
        <f t="shared" ca="1" si="1077"/>
        <v>5.9760519345898112E-5</v>
      </c>
      <c r="HU455" s="240">
        <f t="shared" ca="1" si="1078"/>
        <v>2.8369103285968891E-4</v>
      </c>
      <c r="HV455" s="240">
        <f t="shared" ca="1" si="1079"/>
        <v>-4.4079102639934018E-4</v>
      </c>
      <c r="HW455" s="240">
        <f t="shared" ca="1" si="1080"/>
        <v>3.0834328912967326E-4</v>
      </c>
      <c r="HX455" s="240">
        <f t="shared" ca="1" si="1081"/>
        <v>2.6649632435315498E-5</v>
      </c>
      <c r="HY455" s="240">
        <f t="shared" ca="1" si="1082"/>
        <v>-3.4413688774027667E-4</v>
      </c>
      <c r="HZ455" s="240">
        <f t="shared" ca="1" si="1083"/>
        <v>4.3556678487505966E-4</v>
      </c>
      <c r="IA455" s="240">
        <f t="shared" ca="1" si="1084"/>
        <v>-2.4088066189325707E-4</v>
      </c>
      <c r="IB455" s="240">
        <f t="shared" ca="1" si="1085"/>
        <v>-1.120356537872769E-4</v>
      </c>
      <c r="IC455" s="240">
        <f t="shared" ca="1" si="1086"/>
        <v>3.913577550192271E-4</v>
      </c>
      <c r="ID455" s="240">
        <f t="shared" ca="1" si="1087"/>
        <v>-4.1360395607669055E-4</v>
      </c>
      <c r="IE455" s="240">
        <f t="shared" ca="1" si="1088"/>
        <v>3.1168026264208543E-4</v>
      </c>
      <c r="IF455" s="240">
        <f t="shared" ca="1" si="1089"/>
        <v>1.9311620779455951E-4</v>
      </c>
      <c r="IG455" s="240">
        <f t="shared" ca="1" si="1090"/>
        <v>-4.2353896324872394E-4</v>
      </c>
      <c r="IH455" s="240">
        <f t="shared" ca="1" si="1091"/>
        <v>3.7574655919808279E-4</v>
      </c>
      <c r="II455" s="240">
        <f t="shared" ca="1" si="1092"/>
        <v>-8.1132969916124326E-5</v>
      </c>
      <c r="IJ455" s="240">
        <f t="shared" ca="1" si="1093"/>
        <v>-2.6677541423707034E-4</v>
      </c>
      <c r="IK455" s="240">
        <f t="shared" ca="1" si="1094"/>
        <v>4.3944380664397376E-4</v>
      </c>
      <c r="IL455" s="240">
        <f t="shared" ca="1" si="1095"/>
        <v>-3.2344943277056554E-4</v>
      </c>
      <c r="IM455" s="240">
        <f t="shared" ca="1" si="1096"/>
        <v>-5.0130806094561871E-6</v>
      </c>
      <c r="IN455" s="240">
        <f t="shared" ca="1" si="1097"/>
        <v>3.3018259111986594E-4</v>
      </c>
      <c r="IO455" s="240">
        <f t="shared" ca="1" si="1098"/>
        <v>-4.3846107099281261E-4</v>
      </c>
      <c r="IP455" s="240">
        <f t="shared" ca="1" si="1099"/>
        <v>2.5872232603424113E-4</v>
      </c>
      <c r="IQ455" s="240">
        <f t="shared" ca="1" si="1100"/>
        <v>9.0966481258534132E-5</v>
      </c>
      <c r="IR455" s="240">
        <f t="shared" ca="1" si="1101"/>
        <v>-3.8090103619442349E-4</v>
      </c>
      <c r="IS455" s="240">
        <f t="shared" ca="1" si="1102"/>
        <v>4.2062852227520506E-4</v>
      </c>
      <c r="IT455" s="240">
        <f t="shared" ca="1" si="1103"/>
        <v>-1.8405266540153333E-4</v>
      </c>
      <c r="IU455" s="240">
        <f t="shared" ca="1" si="1104"/>
        <v>-1.7342409104748526E-4</v>
      </c>
      <c r="IV455" s="240">
        <f t="shared" ca="1" si="1105"/>
        <v>4.1698166805981669E-4</v>
      </c>
      <c r="IW455" s="240">
        <f t="shared" ca="1" si="1106"/>
        <v>-3.8663145533774024E-4</v>
      </c>
      <c r="IX455" s="240">
        <f t="shared" ca="1" si="1107"/>
        <v>1.0230996405541353E-4</v>
      </c>
      <c r="IY455" s="240">
        <f t="shared" ca="1" si="1108"/>
        <v>2.4921711027478733E-4</v>
      </c>
      <c r="IZ455" s="240">
        <f t="shared" ca="1" si="1109"/>
        <v>-4.3703792826766926E-4</v>
      </c>
      <c r="JA455" s="240">
        <f t="shared" ca="1" si="1110"/>
        <v>3.377763583970884E-4</v>
      </c>
      <c r="JB455" s="240">
        <f t="shared" ca="1" si="1111"/>
        <v>-1.6635548166685318E-5</v>
      </c>
    </row>
    <row r="456" spans="2:262">
      <c r="B456" s="248">
        <v>95</v>
      </c>
      <c r="C456" s="247">
        <f t="shared" si="1112"/>
        <v>1.8554687500000012E-3</v>
      </c>
      <c r="D456" s="244">
        <f t="shared" ca="1" si="855"/>
        <v>79.510367145359155</v>
      </c>
      <c r="E456" s="243">
        <f ca="1">CW361</f>
        <v>-0.48963285464083939</v>
      </c>
      <c r="F456" s="242">
        <v>95</v>
      </c>
      <c r="G456" s="240">
        <f t="shared" ca="1" si="856"/>
        <v>-5.3431207570939145E-4</v>
      </c>
      <c r="H456" s="240">
        <f t="shared" ca="1" si="857"/>
        <v>7.7540078123929936E-4</v>
      </c>
      <c r="I456" s="240">
        <f t="shared" ca="1" si="858"/>
        <v>-5.350284784611959E-4</v>
      </c>
      <c r="J456" s="240">
        <f t="shared" ca="1" si="859"/>
        <v>-3.7553124263345108E-5</v>
      </c>
      <c r="K456" s="240">
        <f t="shared" ca="1" si="860"/>
        <v>5.8681728198344755E-4</v>
      </c>
      <c r="L456" s="240">
        <f t="shared" ca="1" si="861"/>
        <v>-7.7171549229663767E-4</v>
      </c>
      <c r="M456" s="240">
        <f t="shared" ca="1" si="862"/>
        <v>4.7744095989706703E-4</v>
      </c>
      <c r="N456" s="240">
        <f t="shared" ca="1" si="863"/>
        <v>1.1328569316221409E-4</v>
      </c>
      <c r="O456" s="240">
        <f t="shared" ca="1" si="864"/>
        <v>-6.3367111704504579E-4</v>
      </c>
      <c r="P456" s="240">
        <f t="shared" ca="1" si="865"/>
        <v>7.6059816130055887E-4</v>
      </c>
      <c r="Q456" s="240">
        <f t="shared" ca="1" si="866"/>
        <v>-4.1525542389335207E-4</v>
      </c>
      <c r="R456" s="240">
        <f t="shared" ca="1" si="867"/>
        <v>-1.8792725890767167E-4</v>
      </c>
      <c r="S456" s="240">
        <f t="shared" ca="1" si="868"/>
        <v>6.744223528496315E-4</v>
      </c>
      <c r="T456" s="240">
        <f t="shared" ca="1" si="869"/>
        <v>-7.421558542259069E-4</v>
      </c>
      <c r="U456" s="241">
        <f t="shared" ca="1" si="870"/>
        <v>3.4907075115583614E-4</v>
      </c>
      <c r="V456" s="240">
        <f t="shared" ca="1" si="871"/>
        <v>2.6075898241835873E-4</v>
      </c>
      <c r="W456" s="240">
        <f t="shared" ca="1" si="872"/>
        <v>-7.0867853271951414E-4</v>
      </c>
      <c r="X456" s="240">
        <f t="shared" ca="1" si="873"/>
        <v>7.1656618057140101E-4</v>
      </c>
      <c r="Y456" s="240">
        <f t="shared" ca="1" si="874"/>
        <v>-2.7952433626320881E-4</v>
      </c>
      <c r="Z456" s="240">
        <f t="shared" ca="1" si="875"/>
        <v>-3.3107945438299745E-4</v>
      </c>
      <c r="AA456" s="240">
        <f t="shared" ca="1" si="876"/>
        <v>7.3610975091621634E-4</v>
      </c>
      <c r="AB456" s="240">
        <f t="shared" ca="1" si="877"/>
        <v>-6.8407558288307267E-4</v>
      </c>
      <c r="AC456" s="240">
        <f t="shared" ca="1" si="878"/>
        <v>2.072859492088212E-4</v>
      </c>
      <c r="AD456" s="240">
        <f t="shared" ca="1" si="879"/>
        <v>3.9821145021548792E-4</v>
      </c>
      <c r="AE456" s="240">
        <f t="shared" ca="1" si="880"/>
        <v>-7.5645182981307307E-4</v>
      </c>
      <c r="AF456" s="240">
        <f t="shared" ca="1" si="881"/>
        <v>6.4499696337782793E-4</v>
      </c>
      <c r="AG456" s="240">
        <f t="shared" ca="1" si="882"/>
        <v>-1.3305128514952644E-4</v>
      </c>
      <c r="AH456" s="240">
        <f t="shared" ca="1" si="883"/>
        <v>-4.6150845209788155E-4</v>
      </c>
      <c r="AI456" s="240">
        <f t="shared" ca="1" si="884"/>
        <v>7.6950886407019649E-4</v>
      </c>
      <c r="AJ456" s="240">
        <f t="shared" ca="1" si="885"/>
        <v>-5.9970667052404501E-4</v>
      </c>
      <c r="AK456" s="240">
        <f t="shared" ca="1" si="886"/>
        <v>5.7535264481010793E-5</v>
      </c>
      <c r="AL456" s="240">
        <f t="shared" ca="1" si="887"/>
        <v>5.2036087530038988E-4</v>
      </c>
      <c r="AM456" s="240">
        <f t="shared" ca="1" si="888"/>
        <v>-7.7515510730998916E-4</v>
      </c>
      <c r="AN456" s="240">
        <f t="shared" ca="1" si="889"/>
        <v>5.4864087460011301E-4</v>
      </c>
      <c r="AO456" s="240">
        <f t="shared" ca="1" si="890"/>
        <v>1.8534852236431866E-5</v>
      </c>
      <c r="AP456" s="240">
        <f t="shared" ca="1" si="891"/>
        <v>-5.7420193881556596E-4</v>
      </c>
      <c r="AQ456" s="240">
        <f t="shared" ca="1" si="892"/>
        <v>7.7333618312350172E-4</v>
      </c>
      <c r="AR456" s="240">
        <f t="shared" ca="1" si="893"/>
        <v>-4.9229136713615639E-4</v>
      </c>
      <c r="AS456" s="240">
        <f t="shared" ca="1" si="894"/>
        <v>-9.4426468194656811E-5</v>
      </c>
      <c r="AT456" s="240">
        <f t="shared" ca="1" si="895"/>
        <v>6.2251312376923888E-4</v>
      </c>
      <c r="AU456" s="240">
        <f t="shared" ca="1" si="896"/>
        <v>-7.6406960874497471E-4</v>
      </c>
      <c r="AV456" s="240">
        <f t="shared" ca="1" si="897"/>
        <v>4.3120082469285997E-4</v>
      </c>
      <c r="AW456" s="240">
        <f t="shared" ca="1" si="898"/>
        <v>1.6940870564540898E-4</v>
      </c>
      <c r="AX456" s="240">
        <f t="shared" ca="1" si="899"/>
        <v>-6.6482916704072514E-4</v>
      </c>
      <c r="AY456" s="240">
        <f t="shared" ca="1" si="900"/>
        <v>7.4744462635129851E-4</v>
      </c>
      <c r="AZ456" s="240">
        <f t="shared" ca="1" si="901"/>
        <v>-3.659575825894047E-4</v>
      </c>
      <c r="BA456" s="240">
        <f t="shared" ca="1" si="902"/>
        <v>-2.4275944465257718E-4</v>
      </c>
      <c r="BB456" s="240">
        <f t="shared" ca="1" si="903"/>
        <v>7.0074254200101771E-4</v>
      </c>
      <c r="BC456" s="240">
        <f t="shared" ca="1" si="904"/>
        <v>-7.23621343611064E-4</v>
      </c>
      <c r="BD456" s="240">
        <f t="shared" ca="1" si="905"/>
        <v>2.9718996891286867E-4</v>
      </c>
      <c r="BE456" s="240">
        <f t="shared" ca="1" si="906"/>
        <v>3.1377227750192967E-4</v>
      </c>
      <c r="BF456" s="240">
        <f t="shared" ca="1" si="907"/>
        <v>-7.2990738321700155E-4</v>
      </c>
      <c r="BG456" s="240">
        <f t="shared" ca="1" si="908"/>
        <v>6.9282919176019068E-4</v>
      </c>
      <c r="BH456" s="240">
        <f t="shared" ca="1" si="909"/>
        <v>-2.2556025337511882E-4</v>
      </c>
      <c r="BI456" s="240">
        <f t="shared" ca="1" si="910"/>
        <v>-3.8176331179356408E-4</v>
      </c>
      <c r="BJ456" s="240">
        <f t="shared" ca="1" si="911"/>
        <v>7.520428173246425E-4</v>
      </c>
      <c r="BK456" s="240">
        <f t="shared" ca="1" si="912"/>
        <v>-6.5536471605370491E-4</v>
      </c>
      <c r="BL456" s="240">
        <f t="shared" ca="1" si="913"/>
        <v>1.5175826929361052E-4</v>
      </c>
      <c r="BM456" s="240">
        <f t="shared" ca="1" si="914"/>
        <v>4.4607775669956273E-4</v>
      </c>
      <c r="BN456" s="240">
        <f t="shared" ca="1" si="915"/>
        <v>-7.6693566799302662E-4</v>
      </c>
      <c r="BO456" s="240">
        <f t="shared" ca="1" si="916"/>
        <v>6.1158871987281884E-4</v>
      </c>
      <c r="BP456" s="240">
        <f t="shared" ca="1" si="917"/>
        <v>-7.6494770119274534E-5</v>
      </c>
      <c r="BQ456" s="240">
        <f t="shared" ca="1" si="918"/>
        <v>-5.0609622895765594E-4</v>
      </c>
      <c r="BR456" s="240">
        <f t="shared" ca="1" si="919"/>
        <v>7.7444250892895201E-4</v>
      </c>
      <c r="BS456" s="240">
        <f t="shared" ca="1" si="920"/>
        <v>-5.619227899911688E-4</v>
      </c>
      <c r="BT456" s="240">
        <f t="shared" ca="1" si="921"/>
        <v>4.9458449241682699E-7</v>
      </c>
      <c r="BU456" s="240">
        <f t="shared" ca="1" si="922"/>
        <v>5.6124071787052958E-4</v>
      </c>
      <c r="BV456" s="240">
        <f t="shared" ca="1" si="923"/>
        <v>-7.7449104515055461E-4</v>
      </c>
      <c r="BW456" s="240">
        <f t="shared" ca="1" si="924"/>
        <v>5.0684523646364523E-4</v>
      </c>
      <c r="BX456" s="240">
        <f t="shared" ca="1" si="925"/>
        <v>7.5510364253492156E-5</v>
      </c>
      <c r="BY456" s="240">
        <f t="shared" ca="1" si="926"/>
        <v>-6.1098015186494023E-4</v>
      </c>
      <c r="BZ456" s="240">
        <f t="shared" ca="1" si="927"/>
        <v>7.6708080922748456E-4</v>
      </c>
      <c r="CA456" s="240">
        <f t="shared" ca="1" si="928"/>
        <v>-4.4688648623920327E-4</v>
      </c>
      <c r="CB456" s="240">
        <f t="shared" ca="1" si="929"/>
        <v>-1.5078810691345425E-4</v>
      </c>
      <c r="CC456" s="240">
        <f t="shared" ca="1" si="930"/>
        <v>6.5483551300115272E-4</v>
      </c>
      <c r="CD456" s="240">
        <f t="shared" ca="1" si="931"/>
        <v>-7.5228316578252678E-4</v>
      </c>
      <c r="CE456" s="240">
        <f t="shared" ca="1" si="932"/>
        <v>3.8262397485925681E-4</v>
      </c>
      <c r="CF456" s="240">
        <f t="shared" ca="1" si="933"/>
        <v>2.2461367767469734E-4</v>
      </c>
      <c r="CG456" s="240">
        <f t="shared" ca="1" si="934"/>
        <v>-6.923844501776715E-4</v>
      </c>
      <c r="CH456" s="240">
        <f t="shared" ca="1" si="935"/>
        <v>7.3024062421127864E-4</v>
      </c>
      <c r="CI456" s="240">
        <f t="shared" ca="1" si="936"/>
        <v>-3.1467658543789392E-4</v>
      </c>
      <c r="CJ456" s="240">
        <f t="shared" ca="1" si="937"/>
        <v>-2.9627609593358588E-4</v>
      </c>
      <c r="CK456" s="240">
        <f t="shared" ca="1" si="938"/>
        <v>7.232653466031281E-4</v>
      </c>
      <c r="CL456" s="240">
        <f t="shared" ca="1" si="939"/>
        <v>-7.0116546623874663E-4</v>
      </c>
      <c r="CM456" s="240">
        <f t="shared" ca="1" si="940"/>
        <v>2.4369868847902443E-4</v>
      </c>
      <c r="CN456" s="240">
        <f t="shared" ca="1" si="941"/>
        <v>3.6508521342766548E-4</v>
      </c>
      <c r="CO456" s="240">
        <f t="shared" ca="1" si="942"/>
        <v>-7.4718080236374777E-4</v>
      </c>
      <c r="CP456" s="240">
        <f t="shared" ca="1" si="943"/>
        <v>6.6533770153029328E-4</v>
      </c>
      <c r="CQ456" s="240">
        <f t="shared" ca="1" si="944"/>
        <v>-1.7037383993086849E-4</v>
      </c>
      <c r="CR456" s="240">
        <f t="shared" ca="1" si="945"/>
        <v>-4.3037836074053855E-4</v>
      </c>
      <c r="CS456" s="240">
        <f t="shared" ca="1" si="946"/>
        <v>7.6390049854702449E-4</v>
      </c>
      <c r="CT456" s="240">
        <f t="shared" ca="1" si="947"/>
        <v>-6.2310237104551674E-4</v>
      </c>
      <c r="CU456" s="240">
        <f t="shared" ca="1" si="948"/>
        <v>9.5408198168342147E-5</v>
      </c>
      <c r="CV456" s="240">
        <f t="shared" ca="1" si="949"/>
        <v>4.9152672917075486E-4</v>
      </c>
      <c r="CW456" s="240">
        <f t="shared" ca="1" si="950"/>
        <v>-7.732634153388068E-4</v>
      </c>
      <c r="CX456" s="240">
        <f t="shared" ca="1" si="951"/>
        <v>5.7486622410518053E-4</v>
      </c>
      <c r="CY456" s="240">
        <f t="shared" ca="1" si="952"/>
        <v>-1.9523723302049998E-5</v>
      </c>
      <c r="CZ456" s="240">
        <f t="shared" ca="1" si="953"/>
        <v>-5.479414265031977E-4</v>
      </c>
      <c r="DA456" s="240">
        <f t="shared" ca="1" si="954"/>
        <v>7.7517938273209382E-4</v>
      </c>
      <c r="DB456" s="240">
        <f t="shared" ca="1" si="955"/>
        <v>-5.2109380117286864E-4</v>
      </c>
      <c r="DC456" s="240">
        <f t="shared" ca="1" si="956"/>
        <v>-5.6548775692415609E-5</v>
      </c>
      <c r="DD456" s="240">
        <f t="shared" ca="1" si="957"/>
        <v>5.9907914836317762E-4</v>
      </c>
      <c r="DE456" s="240">
        <f t="shared" ca="1" si="958"/>
        <v>-7.6962994891351479E-4</v>
      </c>
      <c r="DF456" s="240">
        <f t="shared" ca="1" si="959"/>
        <v>4.6230296007639815E-4</v>
      </c>
      <c r="DG456" s="240">
        <f t="shared" ca="1" si="960"/>
        <v>1.3207667906423612E-4</v>
      </c>
      <c r="DH456" s="240">
        <f t="shared" ca="1" si="961"/>
        <v>-6.4444741053443103E-4</v>
      </c>
      <c r="DI456" s="240">
        <f t="shared" ca="1" si="962"/>
        <v>7.5666855796437495E-4</v>
      </c>
      <c r="DJ456" s="240">
        <f t="shared" ca="1" si="963"/>
        <v>-3.9905988875388581E-4</v>
      </c>
      <c r="DK456" s="240">
        <f t="shared" ca="1" si="964"/>
        <v>-2.0633261181623259E-4</v>
      </c>
      <c r="DL456" s="240">
        <f t="shared" ca="1" si="965"/>
        <v>6.8360929185146049E-4</v>
      </c>
      <c r="DM456" s="240">
        <f t="shared" ca="1" si="966"/>
        <v>-7.3642003516492403E-4</v>
      </c>
      <c r="DN456" s="240">
        <f t="shared" ca="1" si="967"/>
        <v>3.3197365255436688E-4</v>
      </c>
      <c r="DO456" s="240">
        <f t="shared" ca="1" si="968"/>
        <v>2.7860144872353859E-4</v>
      </c>
      <c r="DP456" s="240">
        <f t="shared" ca="1" si="969"/>
        <v>-7.1618764198909792E-4</v>
      </c>
      <c r="DQ456" s="240">
        <f t="shared" ca="1" si="970"/>
        <v>7.0907938485870127E-4</v>
      </c>
      <c r="DR456" s="240">
        <f t="shared" ca="1" si="971"/>
        <v>-2.6169032860549196E-4</v>
      </c>
      <c r="DS456" s="240">
        <f t="shared" ca="1" si="972"/>
        <v>-3.4818720138059386E-4</v>
      </c>
      <c r="DT456" s="240">
        <f t="shared" ca="1" si="973"/>
        <v>7.418687136263927E-4</v>
      </c>
      <c r="DU456" s="240">
        <f t="shared" ca="1" si="974"/>
        <v>-6.7490991245406989E-4</v>
      </c>
      <c r="DV456" s="240">
        <f t="shared" ca="1" si="975"/>
        <v>1.88886783737619E-4</v>
      </c>
      <c r="DW456" s="240">
        <f t="shared" ca="1" si="976"/>
        <v>4.1441972094990656E-4</v>
      </c>
      <c r="DX456" s="240">
        <f t="shared" ca="1" si="977"/>
        <v>-7.6040518400478474E-4</v>
      </c>
      <c r="DY456" s="240">
        <f t="shared" ca="1" si="978"/>
        <v>6.3424068864919518E-4</v>
      </c>
      <c r="DZ456" s="240">
        <f t="shared" ca="1" si="979"/>
        <v>-1.1426415588637547E-4</v>
      </c>
      <c r="EA456" s="240">
        <f t="shared" ca="1" si="980"/>
        <v>-4.7666115206156963E-4</v>
      </c>
      <c r="EB456" s="240">
        <f t="shared" ca="1" si="981"/>
        <v>7.7161853678144304E-4</v>
      </c>
      <c r="EC456" s="240">
        <f t="shared" ca="1" si="982"/>
        <v>-5.8746338030142391E-4</v>
      </c>
      <c r="ED456" s="240">
        <f t="shared" ca="1" si="983"/>
        <v>3.8541101750805043E-5</v>
      </c>
      <c r="EE456" s="240">
        <f t="shared" ca="1" si="984"/>
        <v>5.3431207570939004E-4</v>
      </c>
      <c r="EF456" s="240">
        <f t="shared" ca="1" si="985"/>
        <v>-7.7540078123929936E-4</v>
      </c>
      <c r="EG456" s="240">
        <f t="shared" ca="1" si="986"/>
        <v>5.3502847846120132E-4</v>
      </c>
      <c r="EH456" s="240">
        <f t="shared" ca="1" si="987"/>
        <v>3.7553124263334856E-5</v>
      </c>
      <c r="EI456" s="240">
        <f t="shared" ca="1" si="988"/>
        <v>-5.8681728198343899E-4</v>
      </c>
      <c r="EJ456" s="240">
        <f t="shared" ca="1" si="989"/>
        <v>7.7171549229663908E-4</v>
      </c>
      <c r="EK456" s="240">
        <f t="shared" ca="1" si="990"/>
        <v>-4.7744095989708167E-4</v>
      </c>
      <c r="EL456" s="240">
        <f t="shared" ca="1" si="991"/>
        <v>-1.1328569316219303E-4</v>
      </c>
      <c r="EM456" s="240">
        <f t="shared" ca="1" si="992"/>
        <v>6.3367111704505728E-4</v>
      </c>
      <c r="EN456" s="240">
        <f t="shared" ca="1" si="993"/>
        <v>-7.6059816130055551E-4</v>
      </c>
      <c r="EO456" s="240">
        <f t="shared" ca="1" si="994"/>
        <v>4.1525542389333982E-4</v>
      </c>
      <c r="EP456" s="240">
        <f t="shared" ca="1" si="995"/>
        <v>1.8792725890768309E-4</v>
      </c>
      <c r="EQ456" s="240">
        <f t="shared" ca="1" si="996"/>
        <v>-6.7442235284963605E-4</v>
      </c>
      <c r="ER456" s="240">
        <f t="shared" ca="1" si="997"/>
        <v>7.4215585422590517E-4</v>
      </c>
      <c r="ES456" s="240">
        <f t="shared" ca="1" si="998"/>
        <v>-3.4907075115583555E-4</v>
      </c>
      <c r="ET456" s="240">
        <f t="shared" ca="1" si="999"/>
        <v>-2.6075898241835943E-4</v>
      </c>
      <c r="EU456" s="240">
        <f t="shared" ca="1" si="1000"/>
        <v>7.0867853271951446E-4</v>
      </c>
      <c r="EV456" s="240">
        <f t="shared" ca="1" si="1001"/>
        <v>-7.1656618057140285E-4</v>
      </c>
      <c r="EW456" s="240">
        <f t="shared" ca="1" si="1002"/>
        <v>2.7952433626321835E-4</v>
      </c>
      <c r="EX456" s="240">
        <f t="shared" ca="1" si="1003"/>
        <v>3.3107945438298807E-4</v>
      </c>
      <c r="EY456" s="240">
        <f t="shared" ca="1" si="1004"/>
        <v>-7.3610975091621298E-4</v>
      </c>
      <c r="EZ456" s="240">
        <f t="shared" ca="1" si="1005"/>
        <v>6.8407558288308015E-4</v>
      </c>
      <c r="FA456" s="240">
        <f t="shared" ca="1" si="1006"/>
        <v>-2.0728594920884171E-4</v>
      </c>
      <c r="FB456" s="240">
        <f t="shared" ca="1" si="1007"/>
        <v>-3.9821145021550749E-4</v>
      </c>
      <c r="FC456" s="240">
        <f t="shared" ca="1" si="1008"/>
        <v>7.5645182981307806E-4</v>
      </c>
      <c r="FD456" s="240">
        <f t="shared" ca="1" si="1009"/>
        <v>-6.4499696337781839E-4</v>
      </c>
      <c r="FE456" s="240">
        <f t="shared" ca="1" si="1010"/>
        <v>1.3305128514951484E-4</v>
      </c>
      <c r="FF456" s="240">
        <f t="shared" ca="1" si="1011"/>
        <v>4.6150845209789104E-4</v>
      </c>
      <c r="FG456" s="240">
        <f t="shared" ca="1" si="1012"/>
        <v>-7.695088640701979E-4</v>
      </c>
      <c r="FH456" s="240">
        <f t="shared" ca="1" si="1013"/>
        <v>5.9970667052404458E-4</v>
      </c>
      <c r="FI456" s="240">
        <f t="shared" ca="1" si="1014"/>
        <v>-5.7535264481010027E-5</v>
      </c>
      <c r="FJ456" s="240">
        <f t="shared" ca="1" si="1015"/>
        <v>-5.2036087530039053E-4</v>
      </c>
      <c r="FK456" s="240">
        <f t="shared" ca="1" si="1016"/>
        <v>7.7515510730998926E-4</v>
      </c>
      <c r="FL456" s="240">
        <f t="shared" ca="1" si="1017"/>
        <v>-5.4864087460011247E-4</v>
      </c>
      <c r="FM456" s="240">
        <f t="shared" ca="1" si="1018"/>
        <v>-1.8534852236421627E-5</v>
      </c>
      <c r="FN456" s="240">
        <f t="shared" ca="1" si="1019"/>
        <v>5.7420193881555903E-4</v>
      </c>
      <c r="FO456" s="240">
        <f t="shared" ca="1" si="1020"/>
        <v>-7.7333618312350237E-4</v>
      </c>
      <c r="FP456" s="240">
        <f t="shared" ca="1" si="1021"/>
        <v>4.9229136713617298E-4</v>
      </c>
      <c r="FQ456" s="240">
        <f t="shared" ca="1" si="1022"/>
        <v>9.4426468194635683E-5</v>
      </c>
      <c r="FR456" s="240">
        <f t="shared" ca="1" si="1023"/>
        <v>-6.225131237692262E-4</v>
      </c>
      <c r="FS456" s="240">
        <f t="shared" ca="1" si="1024"/>
        <v>7.6406960874497081E-4</v>
      </c>
      <c r="FT456" s="240">
        <f t="shared" ca="1" si="1025"/>
        <v>-4.31200824692841E-4</v>
      </c>
      <c r="FU456" s="240">
        <f t="shared" ca="1" si="1026"/>
        <v>-1.6940870564542053E-4</v>
      </c>
      <c r="FV456" s="240">
        <f t="shared" ca="1" si="1027"/>
        <v>6.6482916704073121E-4</v>
      </c>
      <c r="FW456" s="240">
        <f t="shared" ca="1" si="1028"/>
        <v>-7.4744462635129548E-4</v>
      </c>
      <c r="FX456" s="240">
        <f t="shared" ca="1" si="1029"/>
        <v>3.65957582589404E-4</v>
      </c>
      <c r="FY456" s="240">
        <f t="shared" ca="1" si="1030"/>
        <v>2.4275944465257791E-4</v>
      </c>
      <c r="FZ456" s="240">
        <f t="shared" ca="1" si="1031"/>
        <v>-7.0074254200101814E-4</v>
      </c>
      <c r="GA456" s="240">
        <f t="shared" ca="1" si="1032"/>
        <v>7.2362134361106379E-4</v>
      </c>
      <c r="GB456" s="240">
        <f t="shared" ca="1" si="1033"/>
        <v>-2.9718996891286796E-4</v>
      </c>
      <c r="GC456" s="240">
        <f t="shared" ca="1" si="1034"/>
        <v>-3.1377227750192029E-4</v>
      </c>
      <c r="GD456" s="240">
        <f t="shared" ca="1" si="1035"/>
        <v>7.2990738321699808E-4</v>
      </c>
      <c r="GE456" s="240">
        <f t="shared" ca="1" si="1036"/>
        <v>-6.9282919176019524E-4</v>
      </c>
      <c r="GF456" s="240">
        <f t="shared" ca="1" si="1037"/>
        <v>2.2556025337513918E-4</v>
      </c>
      <c r="GG456" s="240">
        <f t="shared" ca="1" si="1038"/>
        <v>3.8176331179354549E-4</v>
      </c>
      <c r="GH456" s="240">
        <f t="shared" ca="1" si="1039"/>
        <v>-7.5204281732464814E-4</v>
      </c>
      <c r="GI456" s="240">
        <f t="shared" ca="1" si="1040"/>
        <v>6.5536471605369265E-4</v>
      </c>
      <c r="GJ456" s="240">
        <f t="shared" ca="1" si="1041"/>
        <v>-1.5175826929358818E-4</v>
      </c>
      <c r="GK456" s="240">
        <f t="shared" ca="1" si="1042"/>
        <v>-4.4607775669958138E-4</v>
      </c>
      <c r="GL456" s="240">
        <f t="shared" ca="1" si="1043"/>
        <v>7.6693566799302662E-4</v>
      </c>
      <c r="GM456" s="240">
        <f t="shared" ca="1" si="1044"/>
        <v>-6.1158871987281851E-4</v>
      </c>
      <c r="GN456" s="240">
        <f t="shared" ca="1" si="1045"/>
        <v>7.6494770119273775E-5</v>
      </c>
      <c r="GO456" s="240">
        <f t="shared" ca="1" si="1046"/>
        <v>5.0609622895765659E-4</v>
      </c>
      <c r="GP456" s="240">
        <f t="shared" ca="1" si="1047"/>
        <v>-7.7444250892895212E-4</v>
      </c>
      <c r="GQ456" s="240">
        <f t="shared" ca="1" si="1048"/>
        <v>5.6192278999116826E-4</v>
      </c>
      <c r="GR456" s="240">
        <f t="shared" ca="1" si="1049"/>
        <v>-4.9458449241607483E-7</v>
      </c>
      <c r="GS456" s="240">
        <f t="shared" ca="1" si="1050"/>
        <v>-5.6124071787053012E-4</v>
      </c>
      <c r="GT456" s="240">
        <f t="shared" ca="1" si="1051"/>
        <v>7.7449104515055461E-4</v>
      </c>
      <c r="GU456" s="240">
        <f t="shared" ca="1" si="1052"/>
        <v>-5.0684523646366128E-4</v>
      </c>
      <c r="GV456" s="240">
        <f t="shared" ca="1" si="1053"/>
        <v>-7.5510364253470987E-5</v>
      </c>
      <c r="GW456" s="240">
        <f t="shared" ca="1" si="1054"/>
        <v>6.1098015186492711E-4</v>
      </c>
      <c r="GX456" s="240">
        <f t="shared" ca="1" si="1055"/>
        <v>-7.670808092274876E-4</v>
      </c>
      <c r="GY456" s="240">
        <f t="shared" ca="1" si="1056"/>
        <v>4.4688648623918468E-4</v>
      </c>
      <c r="GZ456" s="240">
        <f t="shared" ca="1" si="1057"/>
        <v>1.5078810691347661E-4</v>
      </c>
      <c r="HA456" s="240">
        <f t="shared" ca="1" si="1058"/>
        <v>-6.5483551300116486E-4</v>
      </c>
      <c r="HB456" s="240">
        <f t="shared" ca="1" si="1059"/>
        <v>7.5228316578252656E-4</v>
      </c>
      <c r="HC456" s="240">
        <f t="shared" ca="1" si="1060"/>
        <v>-3.8262397485925616E-4</v>
      </c>
      <c r="HD456" s="240">
        <f t="shared" ca="1" si="1061"/>
        <v>-2.2461367767469801E-4</v>
      </c>
      <c r="HE456" s="240">
        <f t="shared" ca="1" si="1062"/>
        <v>6.9238445017767171E-4</v>
      </c>
      <c r="HF456" s="240">
        <f t="shared" ca="1" si="1063"/>
        <v>-7.3024062421127832E-4</v>
      </c>
      <c r="HG456" s="240">
        <f t="shared" ca="1" si="1064"/>
        <v>3.1467658543789316E-4</v>
      </c>
      <c r="HH456" s="240">
        <f t="shared" ca="1" si="1065"/>
        <v>2.9627609593358659E-4</v>
      </c>
      <c r="HI456" s="240">
        <f t="shared" ca="1" si="1066"/>
        <v>-7.2326534660312821E-4</v>
      </c>
      <c r="HJ456" s="240">
        <f t="shared" ca="1" si="1067"/>
        <v>7.011654662387463E-4</v>
      </c>
      <c r="HK456" s="240">
        <f t="shared" ca="1" si="1068"/>
        <v>-2.4369868847904462E-4</v>
      </c>
      <c r="HL456" s="240">
        <f t="shared" ca="1" si="1069"/>
        <v>-3.6508521342764672E-4</v>
      </c>
      <c r="HM456" s="240">
        <f t="shared" ca="1" si="1070"/>
        <v>7.4718080236374225E-4</v>
      </c>
      <c r="HN456" s="240">
        <f t="shared" ca="1" si="1071"/>
        <v>-6.6533770153028168E-4</v>
      </c>
      <c r="HO456" s="240">
        <f t="shared" ca="1" si="1072"/>
        <v>1.7037383993084623E-4</v>
      </c>
      <c r="HP456" s="240">
        <f t="shared" ca="1" si="1073"/>
        <v>4.3037836074055752E-4</v>
      </c>
      <c r="HQ456" s="240">
        <f t="shared" ca="1" si="1074"/>
        <v>-7.639004985470284E-4</v>
      </c>
      <c r="HR456" s="240">
        <f t="shared" ca="1" si="1075"/>
        <v>6.231023710455163E-4</v>
      </c>
      <c r="HS456" s="240">
        <f t="shared" ca="1" si="1076"/>
        <v>-9.5408198168385109E-5</v>
      </c>
      <c r="HT456" s="240">
        <f t="shared" ca="1" si="1077"/>
        <v>-4.915267291707554E-4</v>
      </c>
      <c r="HU456" s="240">
        <f t="shared" ca="1" si="1078"/>
        <v>7.7326341533880355E-4</v>
      </c>
      <c r="HV456" s="240">
        <f t="shared" ca="1" si="1079"/>
        <v>-5.7486622410517999E-4</v>
      </c>
      <c r="HW456" s="240">
        <f t="shared" ca="1" si="1080"/>
        <v>1.9523723302005173E-5</v>
      </c>
      <c r="HX456" s="240">
        <f t="shared" ca="1" si="1081"/>
        <v>5.4794142650319824E-4</v>
      </c>
      <c r="HY456" s="240">
        <f t="shared" ca="1" si="1082"/>
        <v>-7.7517938273209263E-4</v>
      </c>
      <c r="HZ456" s="240">
        <f t="shared" ca="1" si="1083"/>
        <v>5.2109380117286821E-4</v>
      </c>
      <c r="IA456" s="240">
        <f t="shared" ca="1" si="1084"/>
        <v>5.6548775692438357E-5</v>
      </c>
      <c r="IB456" s="240">
        <f t="shared" ca="1" si="1085"/>
        <v>-5.9907914836316407E-4</v>
      </c>
      <c r="IC456" s="240">
        <f t="shared" ca="1" si="1086"/>
        <v>7.6962994891351187E-4</v>
      </c>
      <c r="ID456" s="240">
        <f t="shared" ca="1" si="1087"/>
        <v>-4.6230296007641528E-4</v>
      </c>
      <c r="IE456" s="240">
        <f t="shared" ca="1" si="1088"/>
        <v>8.118138963966895E-4</v>
      </c>
      <c r="IF456" s="240">
        <f t="shared" ca="1" si="1089"/>
        <v>6.4444741053441932E-4</v>
      </c>
      <c r="IG456" s="240">
        <f t="shared" ca="1" si="1090"/>
        <v>-7.5666855796436997E-4</v>
      </c>
      <c r="IH456" s="240">
        <f t="shared" ca="1" si="1091"/>
        <v>3.9905988875392294E-4</v>
      </c>
      <c r="II456" s="240">
        <f t="shared" ca="1" si="1092"/>
        <v>2.0633261181623333E-4</v>
      </c>
      <c r="IJ456" s="240">
        <f t="shared" ca="1" si="1093"/>
        <v>-6.8360929185143999E-4</v>
      </c>
      <c r="IK456" s="240">
        <f t="shared" ca="1" si="1094"/>
        <v>7.3642003516492382E-4</v>
      </c>
      <c r="IL456" s="240">
        <f t="shared" ca="1" si="1095"/>
        <v>-3.3197365255432628E-4</v>
      </c>
      <c r="IM456" s="240">
        <f t="shared" ca="1" si="1096"/>
        <v>-2.7860144872353929E-4</v>
      </c>
      <c r="IN456" s="240">
        <f t="shared" ca="1" si="1097"/>
        <v>7.1618764198911505E-4</v>
      </c>
      <c r="IO456" s="240">
        <f t="shared" ca="1" si="1098"/>
        <v>-7.0907938485870084E-4</v>
      </c>
      <c r="IP456" s="240">
        <f t="shared" ca="1" si="1099"/>
        <v>2.6169032860544973E-4</v>
      </c>
      <c r="IQ456" s="240">
        <f t="shared" ca="1" si="1100"/>
        <v>3.4818720138059451E-4</v>
      </c>
      <c r="IR456" s="240">
        <f t="shared" ca="1" si="1101"/>
        <v>-7.4186871362640582E-4</v>
      </c>
      <c r="IS456" s="240">
        <f t="shared" ca="1" si="1102"/>
        <v>6.7490991245406956E-4</v>
      </c>
      <c r="IT456" s="240">
        <f t="shared" ca="1" si="1103"/>
        <v>-1.8888678373761824E-4</v>
      </c>
      <c r="IU456" s="240">
        <f t="shared" ca="1" si="1104"/>
        <v>-4.1441972094986992E-4</v>
      </c>
      <c r="IV456" s="240">
        <f t="shared" ca="1" si="1105"/>
        <v>7.6040518400478496E-4</v>
      </c>
      <c r="IW456" s="240">
        <f t="shared" ca="1" si="1106"/>
        <v>-6.3424068864922E-4</v>
      </c>
      <c r="IX456" s="240">
        <f t="shared" ca="1" si="1107"/>
        <v>1.1426415588637471E-4</v>
      </c>
      <c r="IY456" s="240">
        <f t="shared" ca="1" si="1108"/>
        <v>4.7666115206153548E-4</v>
      </c>
      <c r="IZ456" s="240">
        <f t="shared" ca="1" si="1109"/>
        <v>-7.7161853678144314E-4</v>
      </c>
      <c r="JA456" s="240">
        <f t="shared" ca="1" si="1110"/>
        <v>5.874633803014522E-4</v>
      </c>
      <c r="JB456" s="240">
        <f t="shared" ca="1" si="1111"/>
        <v>-3.8541101750804284E-5</v>
      </c>
    </row>
    <row r="457" spans="2:262">
      <c r="B457" s="248">
        <v>96</v>
      </c>
      <c r="C457" s="247">
        <f t="shared" si="1112"/>
        <v>1.8750000000000012E-3</v>
      </c>
      <c r="D457" s="244">
        <f t="shared" ca="1" si="855"/>
        <v>79.514474154415851</v>
      </c>
      <c r="E457" s="243">
        <f ca="1">CX361</f>
        <v>-0.48552584558414291</v>
      </c>
      <c r="F457" s="242">
        <v>96</v>
      </c>
      <c r="G457" s="240">
        <f t="shared" ca="1" si="856"/>
        <v>-3.1821662940235978E-4</v>
      </c>
      <c r="H457" s="240">
        <f t="shared" ca="1" si="857"/>
        <v>4.6765637177025602E-4</v>
      </c>
      <c r="I457" s="240">
        <f t="shared" ca="1" si="858"/>
        <v>-3.431493540853304E-4</v>
      </c>
      <c r="J457" s="240">
        <f t="shared" ca="1" si="859"/>
        <v>1.7630098696785667E-5</v>
      </c>
      <c r="K457" s="240">
        <f t="shared" ca="1" si="860"/>
        <v>3.1821662940236022E-4</v>
      </c>
      <c r="L457" s="240">
        <f t="shared" ca="1" si="861"/>
        <v>-4.6765637177025602E-4</v>
      </c>
      <c r="M457" s="240">
        <f t="shared" ca="1" si="862"/>
        <v>3.4314935408533056E-4</v>
      </c>
      <c r="N457" s="240">
        <f t="shared" ca="1" si="863"/>
        <v>-1.7630098696785498E-5</v>
      </c>
      <c r="O457" s="240">
        <f t="shared" ca="1" si="864"/>
        <v>-3.1821662940236033E-4</v>
      </c>
      <c r="P457" s="240">
        <f t="shared" ca="1" si="865"/>
        <v>4.6765637177025607E-4</v>
      </c>
      <c r="Q457" s="240">
        <f t="shared" ca="1" si="866"/>
        <v>-3.4314935408533045E-4</v>
      </c>
      <c r="R457" s="240">
        <f t="shared" ca="1" si="867"/>
        <v>1.7630098696785325E-5</v>
      </c>
      <c r="S457" s="240">
        <f t="shared" ca="1" si="868"/>
        <v>3.1821662940236049E-4</v>
      </c>
      <c r="T457" s="240">
        <f t="shared" ca="1" si="869"/>
        <v>-4.6765637177025602E-4</v>
      </c>
      <c r="U457" s="241">
        <f t="shared" ca="1" si="870"/>
        <v>3.431493540853304E-4</v>
      </c>
      <c r="V457" s="240">
        <f t="shared" ca="1" si="871"/>
        <v>-1.7630098696785152E-5</v>
      </c>
      <c r="W457" s="240">
        <f t="shared" ca="1" si="872"/>
        <v>-3.182166294023606E-4</v>
      </c>
      <c r="X457" s="240">
        <f t="shared" ca="1" si="873"/>
        <v>4.6765637177025607E-4</v>
      </c>
      <c r="Y457" s="240">
        <f t="shared" ca="1" si="874"/>
        <v>-3.431493540853291E-4</v>
      </c>
      <c r="Z457" s="240">
        <f t="shared" ca="1" si="875"/>
        <v>1.7630098696783319E-5</v>
      </c>
      <c r="AA457" s="240">
        <f t="shared" ca="1" si="876"/>
        <v>3.1821662940235951E-4</v>
      </c>
      <c r="AB457" s="240">
        <f t="shared" ca="1" si="877"/>
        <v>-4.6765637177025602E-4</v>
      </c>
      <c r="AC457" s="240">
        <f t="shared" ca="1" si="878"/>
        <v>3.4314935408533018E-4</v>
      </c>
      <c r="AD457" s="240">
        <f t="shared" ca="1" si="879"/>
        <v>-1.763009869678481E-5</v>
      </c>
      <c r="AE457" s="240">
        <f t="shared" ca="1" si="880"/>
        <v>-3.1821662940236087E-4</v>
      </c>
      <c r="AF457" s="240">
        <f t="shared" ca="1" si="881"/>
        <v>4.6765637177025607E-4</v>
      </c>
      <c r="AG457" s="240">
        <f t="shared" ca="1" si="882"/>
        <v>-3.4314935408532893E-4</v>
      </c>
      <c r="AH457" s="240">
        <f t="shared" ca="1" si="883"/>
        <v>1.7630098696786298E-5</v>
      </c>
      <c r="AI457" s="240">
        <f t="shared" ca="1" si="884"/>
        <v>3.1821662940236217E-4</v>
      </c>
      <c r="AJ457" s="240">
        <f t="shared" ca="1" si="885"/>
        <v>-4.6765637177025602E-4</v>
      </c>
      <c r="AK457" s="240">
        <f t="shared" ca="1" si="886"/>
        <v>3.4314935408532763E-4</v>
      </c>
      <c r="AL457" s="240">
        <f t="shared" ca="1" si="887"/>
        <v>-1.7630098696784465E-5</v>
      </c>
      <c r="AM457" s="240">
        <f t="shared" ca="1" si="888"/>
        <v>-3.1821662940235865E-4</v>
      </c>
      <c r="AN457" s="240">
        <f t="shared" ca="1" si="889"/>
        <v>4.6765637177025612E-4</v>
      </c>
      <c r="AO457" s="240">
        <f t="shared" ca="1" si="890"/>
        <v>-3.4314935408533088E-4</v>
      </c>
      <c r="AP457" s="240">
        <f t="shared" ca="1" si="891"/>
        <v>1.7630098696782632E-5</v>
      </c>
      <c r="AQ457" s="240">
        <f t="shared" ca="1" si="892"/>
        <v>3.1821662940236E-4</v>
      </c>
      <c r="AR457" s="240">
        <f t="shared" ca="1" si="893"/>
        <v>-4.6765637177025618E-4</v>
      </c>
      <c r="AS457" s="240">
        <f t="shared" ca="1" si="894"/>
        <v>3.4314935408532964E-4</v>
      </c>
      <c r="AT457" s="240">
        <f t="shared" ca="1" si="895"/>
        <v>-1.7630098696780799E-5</v>
      </c>
      <c r="AU457" s="240">
        <f t="shared" ca="1" si="896"/>
        <v>-3.1821662940236136E-4</v>
      </c>
      <c r="AV457" s="240">
        <f t="shared" ca="1" si="897"/>
        <v>4.6765637177025602E-4</v>
      </c>
      <c r="AW457" s="240">
        <f t="shared" ca="1" si="898"/>
        <v>-3.4314935408532839E-4</v>
      </c>
      <c r="AX457" s="240">
        <f t="shared" ca="1" si="899"/>
        <v>1.763009869678561E-5</v>
      </c>
      <c r="AY457" s="240">
        <f t="shared" ca="1" si="900"/>
        <v>3.1821662940236271E-4</v>
      </c>
      <c r="AZ457" s="240">
        <f t="shared" ca="1" si="901"/>
        <v>-4.6765637177025607E-4</v>
      </c>
      <c r="BA457" s="240">
        <f t="shared" ca="1" si="902"/>
        <v>3.4314935408532714E-4</v>
      </c>
      <c r="BB457" s="240">
        <f t="shared" ca="1" si="903"/>
        <v>-1.7630098696783777E-5</v>
      </c>
      <c r="BC457" s="240">
        <f t="shared" ca="1" si="904"/>
        <v>-3.1821662940235919E-4</v>
      </c>
      <c r="BD457" s="240">
        <f t="shared" ca="1" si="905"/>
        <v>4.6765637177025612E-4</v>
      </c>
      <c r="BE457" s="240">
        <f t="shared" ca="1" si="906"/>
        <v>-3.431493540853304E-4</v>
      </c>
      <c r="BF457" s="240">
        <f t="shared" ca="1" si="907"/>
        <v>1.7630098696781944E-5</v>
      </c>
      <c r="BG457" s="240">
        <f t="shared" ca="1" si="908"/>
        <v>3.1821662940236054E-4</v>
      </c>
      <c r="BH457" s="240">
        <f t="shared" ca="1" si="909"/>
        <v>-4.6765637177025618E-4</v>
      </c>
      <c r="BI457" s="240">
        <f t="shared" ca="1" si="910"/>
        <v>3.431493540853247E-4</v>
      </c>
      <c r="BJ457" s="240">
        <f t="shared" ca="1" si="911"/>
        <v>-1.7630098696786758E-5</v>
      </c>
      <c r="BK457" s="240">
        <f t="shared" ca="1" si="912"/>
        <v>-3.182166294023619E-4</v>
      </c>
      <c r="BL457" s="240">
        <f t="shared" ca="1" si="913"/>
        <v>4.6765637177025629E-4</v>
      </c>
      <c r="BM457" s="240">
        <f t="shared" ca="1" si="914"/>
        <v>-3.4314935408533251E-4</v>
      </c>
      <c r="BN457" s="240">
        <f t="shared" ca="1" si="915"/>
        <v>1.7630098696784922E-5</v>
      </c>
      <c r="BO457" s="240">
        <f t="shared" ca="1" si="916"/>
        <v>3.1821662940236325E-4</v>
      </c>
      <c r="BP457" s="240">
        <f t="shared" ca="1" si="917"/>
        <v>-4.6765637177025634E-4</v>
      </c>
      <c r="BQ457" s="240">
        <f t="shared" ca="1" si="918"/>
        <v>3.4314935408533126E-4</v>
      </c>
      <c r="BR457" s="240">
        <f t="shared" ca="1" si="919"/>
        <v>-1.7630098696783089E-5</v>
      </c>
      <c r="BS457" s="240">
        <f t="shared" ca="1" si="920"/>
        <v>-3.1821662940236461E-4</v>
      </c>
      <c r="BT457" s="240">
        <f t="shared" ca="1" si="921"/>
        <v>4.6765637177025591E-4</v>
      </c>
      <c r="BU457" s="240">
        <f t="shared" ca="1" si="922"/>
        <v>-3.4314935408533002E-4</v>
      </c>
      <c r="BV457" s="240">
        <f t="shared" ca="1" si="923"/>
        <v>1.7630098696781256E-5</v>
      </c>
      <c r="BW457" s="240">
        <f t="shared" ca="1" si="924"/>
        <v>3.1821662940236591E-4</v>
      </c>
      <c r="BX457" s="240">
        <f t="shared" ca="1" si="925"/>
        <v>-4.6765637177025596E-4</v>
      </c>
      <c r="BY457" s="240">
        <f t="shared" ca="1" si="926"/>
        <v>3.4314935408532877E-4</v>
      </c>
      <c r="BZ457" s="240">
        <f t="shared" ca="1" si="927"/>
        <v>-1.7630098696779423E-5</v>
      </c>
      <c r="CA457" s="240">
        <f t="shared" ca="1" si="928"/>
        <v>-3.1821662940235745E-4</v>
      </c>
      <c r="CB457" s="240">
        <f t="shared" ca="1" si="929"/>
        <v>4.6765637177025602E-4</v>
      </c>
      <c r="CC457" s="240">
        <f t="shared" ca="1" si="930"/>
        <v>-3.4314935408532752E-4</v>
      </c>
      <c r="CD457" s="240">
        <f t="shared" ca="1" si="931"/>
        <v>1.763009869677759E-5</v>
      </c>
      <c r="CE457" s="240">
        <f t="shared" ca="1" si="932"/>
        <v>3.1821662940235881E-4</v>
      </c>
      <c r="CF457" s="240">
        <f t="shared" ca="1" si="933"/>
        <v>-4.6765637177025612E-4</v>
      </c>
      <c r="CG457" s="240">
        <f t="shared" ca="1" si="934"/>
        <v>3.4314935408532622E-4</v>
      </c>
      <c r="CH457" s="240">
        <f t="shared" ca="1" si="935"/>
        <v>-1.7630098696775757E-5</v>
      </c>
      <c r="CI457" s="240">
        <f t="shared" ca="1" si="936"/>
        <v>-3.1821662940236016E-4</v>
      </c>
      <c r="CJ457" s="240">
        <f t="shared" ca="1" si="937"/>
        <v>4.6765637177025618E-4</v>
      </c>
      <c r="CK457" s="240">
        <f t="shared" ca="1" si="938"/>
        <v>-3.4314935408532498E-4</v>
      </c>
      <c r="CL457" s="240">
        <f t="shared" ca="1" si="939"/>
        <v>1.7630098696787216E-5</v>
      </c>
      <c r="CM457" s="240">
        <f t="shared" ca="1" si="940"/>
        <v>3.1821662940236152E-4</v>
      </c>
      <c r="CN457" s="240">
        <f t="shared" ca="1" si="941"/>
        <v>-4.6765637177025623E-4</v>
      </c>
      <c r="CO457" s="240">
        <f t="shared" ca="1" si="942"/>
        <v>3.4314935408532373E-4</v>
      </c>
      <c r="CP457" s="240">
        <f t="shared" ca="1" si="943"/>
        <v>-1.7630098696785383E-5</v>
      </c>
      <c r="CQ457" s="240">
        <f t="shared" ca="1" si="944"/>
        <v>-3.1821662940236287E-4</v>
      </c>
      <c r="CR457" s="240">
        <f t="shared" ca="1" si="945"/>
        <v>4.6765637177025634E-4</v>
      </c>
      <c r="CS457" s="240">
        <f t="shared" ca="1" si="946"/>
        <v>-3.4314935408533159E-4</v>
      </c>
      <c r="CT457" s="240">
        <f t="shared" ca="1" si="947"/>
        <v>1.763009869678355E-5</v>
      </c>
      <c r="CU457" s="240">
        <f t="shared" ca="1" si="948"/>
        <v>3.1821662940236423E-4</v>
      </c>
      <c r="CV457" s="240">
        <f t="shared" ca="1" si="949"/>
        <v>-4.6765637177025639E-4</v>
      </c>
      <c r="CW457" s="240">
        <f t="shared" ca="1" si="950"/>
        <v>3.4314935408533034E-4</v>
      </c>
      <c r="CX457" s="240">
        <f t="shared" ca="1" si="951"/>
        <v>-1.7630098696781713E-5</v>
      </c>
      <c r="CY457" s="240">
        <f t="shared" ca="1" si="952"/>
        <v>-3.1821662940236558E-4</v>
      </c>
      <c r="CZ457" s="240">
        <f t="shared" ca="1" si="953"/>
        <v>4.6765637177025596E-4</v>
      </c>
      <c r="DA457" s="240">
        <f t="shared" ca="1" si="954"/>
        <v>-3.4314935408532904E-4</v>
      </c>
      <c r="DB457" s="240">
        <f t="shared" ca="1" si="955"/>
        <v>1.7630098696779881E-5</v>
      </c>
      <c r="DC457" s="240">
        <f t="shared" ca="1" si="956"/>
        <v>3.1821662940236689E-4</v>
      </c>
      <c r="DD457" s="240">
        <f t="shared" ca="1" si="957"/>
        <v>-4.6765637177025602E-4</v>
      </c>
      <c r="DE457" s="240">
        <f t="shared" ca="1" si="958"/>
        <v>3.4314935408532779E-4</v>
      </c>
      <c r="DF457" s="240">
        <f t="shared" ca="1" si="959"/>
        <v>-1.7630098696778048E-5</v>
      </c>
      <c r="DG457" s="240">
        <f t="shared" ca="1" si="960"/>
        <v>-3.1821662940235848E-4</v>
      </c>
      <c r="DH457" s="240">
        <f t="shared" ca="1" si="961"/>
        <v>4.6765637177025607E-4</v>
      </c>
      <c r="DI457" s="240">
        <f t="shared" ca="1" si="962"/>
        <v>-3.4314935408532655E-4</v>
      </c>
      <c r="DJ457" s="240">
        <f t="shared" ca="1" si="963"/>
        <v>1.7630098696776215E-5</v>
      </c>
      <c r="DK457" s="240">
        <f t="shared" ca="1" si="964"/>
        <v>3.1821662940235984E-4</v>
      </c>
      <c r="DL457" s="240">
        <f t="shared" ca="1" si="965"/>
        <v>-4.6765637177025667E-4</v>
      </c>
      <c r="DM457" s="240">
        <f t="shared" ca="1" si="966"/>
        <v>3.431493540853253E-4</v>
      </c>
      <c r="DN457" s="240">
        <f t="shared" ca="1" si="967"/>
        <v>-1.7630098696787673E-5</v>
      </c>
      <c r="DO457" s="240">
        <f t="shared" ca="1" si="968"/>
        <v>-3.1821662940237095E-4</v>
      </c>
      <c r="DP457" s="240">
        <f t="shared" ca="1" si="969"/>
        <v>4.6765637177025623E-4</v>
      </c>
      <c r="DQ457" s="240">
        <f t="shared" ca="1" si="970"/>
        <v>-3.4314935408533311E-4</v>
      </c>
      <c r="DR457" s="240">
        <f t="shared" ca="1" si="971"/>
        <v>1.7630098696772549E-5</v>
      </c>
      <c r="DS457" s="240">
        <f t="shared" ca="1" si="972"/>
        <v>3.1821662940236249E-4</v>
      </c>
      <c r="DT457" s="240">
        <f t="shared" ca="1" si="973"/>
        <v>-4.676563717702558E-4</v>
      </c>
      <c r="DU457" s="240">
        <f t="shared" ca="1" si="974"/>
        <v>3.4314935408532281E-4</v>
      </c>
      <c r="DV457" s="240">
        <f t="shared" ca="1" si="975"/>
        <v>-1.7630098696784007E-5</v>
      </c>
      <c r="DW457" s="240">
        <f t="shared" ca="1" si="976"/>
        <v>-3.1821662940235415E-4</v>
      </c>
      <c r="DX457" s="240">
        <f t="shared" ca="1" si="977"/>
        <v>4.6765637177025639E-4</v>
      </c>
      <c r="DY457" s="240">
        <f t="shared" ca="1" si="978"/>
        <v>-3.4314935408533056E-4</v>
      </c>
      <c r="DZ457" s="240">
        <f t="shared" ca="1" si="979"/>
        <v>1.7630098696768883E-5</v>
      </c>
      <c r="EA457" s="240">
        <f t="shared" ca="1" si="980"/>
        <v>3.182166294023652E-4</v>
      </c>
      <c r="EB457" s="240">
        <f t="shared" ca="1" si="981"/>
        <v>-4.6765637177025596E-4</v>
      </c>
      <c r="EC457" s="240">
        <f t="shared" ca="1" si="982"/>
        <v>3.4314935408532031E-4</v>
      </c>
      <c r="ED457" s="240">
        <f t="shared" ca="1" si="983"/>
        <v>-1.7630098696780341E-5</v>
      </c>
      <c r="EE457" s="240">
        <f t="shared" ca="1" si="984"/>
        <v>-3.1821662940235686E-4</v>
      </c>
      <c r="EF457" s="240">
        <f t="shared" ca="1" si="985"/>
        <v>4.676563717702565E-4</v>
      </c>
      <c r="EG457" s="240">
        <f t="shared" ca="1" si="986"/>
        <v>-3.4314935408532807E-4</v>
      </c>
      <c r="EH457" s="240">
        <f t="shared" ca="1" si="987"/>
        <v>1.7630098696791797E-5</v>
      </c>
      <c r="EI457" s="240">
        <f t="shared" ca="1" si="988"/>
        <v>3.1821662940236792E-4</v>
      </c>
      <c r="EJ457" s="240">
        <f t="shared" ca="1" si="989"/>
        <v>-4.6765637177025607E-4</v>
      </c>
      <c r="EK457" s="240">
        <f t="shared" ca="1" si="990"/>
        <v>3.4314935408531782E-4</v>
      </c>
      <c r="EL457" s="240">
        <f t="shared" ca="1" si="991"/>
        <v>-1.7630098696776672E-5</v>
      </c>
      <c r="EM457" s="240">
        <f t="shared" ca="1" si="992"/>
        <v>-3.1821662940235951E-4</v>
      </c>
      <c r="EN457" s="240">
        <f t="shared" ca="1" si="993"/>
        <v>4.6765637177025667E-4</v>
      </c>
      <c r="EO457" s="240">
        <f t="shared" ca="1" si="994"/>
        <v>-3.4314935408532563E-4</v>
      </c>
      <c r="EP457" s="240">
        <f t="shared" ca="1" si="995"/>
        <v>1.7630098696788131E-5</v>
      </c>
      <c r="EQ457" s="240">
        <f t="shared" ca="1" si="996"/>
        <v>3.1821662940237063E-4</v>
      </c>
      <c r="ER457" s="240">
        <f t="shared" ca="1" si="997"/>
        <v>-4.6765637177025623E-4</v>
      </c>
      <c r="ES457" s="240">
        <f t="shared" ca="1" si="998"/>
        <v>3.4314935408533338E-4</v>
      </c>
      <c r="ET457" s="240">
        <f t="shared" ca="1" si="999"/>
        <v>-1.7630098696773006E-5</v>
      </c>
      <c r="EU457" s="240">
        <f t="shared" ca="1" si="1000"/>
        <v>-3.1821662940236217E-4</v>
      </c>
      <c r="EV457" s="240">
        <f t="shared" ca="1" si="1001"/>
        <v>4.676563717702558E-4</v>
      </c>
      <c r="EW457" s="240">
        <f t="shared" ca="1" si="1002"/>
        <v>-3.4314935408532313E-4</v>
      </c>
      <c r="EX457" s="240">
        <f t="shared" ca="1" si="1003"/>
        <v>1.7630098696784465E-5</v>
      </c>
      <c r="EY457" s="240">
        <f t="shared" ca="1" si="1004"/>
        <v>3.1821662940237334E-4</v>
      </c>
      <c r="EZ457" s="240">
        <f t="shared" ca="1" si="1005"/>
        <v>-4.6765637177025634E-4</v>
      </c>
      <c r="FA457" s="240">
        <f t="shared" ca="1" si="1006"/>
        <v>3.4314935408533088E-4</v>
      </c>
      <c r="FB457" s="240">
        <f t="shared" ca="1" si="1007"/>
        <v>-1.763009869676934E-5</v>
      </c>
      <c r="FC457" s="240">
        <f t="shared" ca="1" si="1008"/>
        <v>-3.1821662940236488E-4</v>
      </c>
      <c r="FD457" s="240">
        <f t="shared" ca="1" si="1009"/>
        <v>4.6765637177025591E-4</v>
      </c>
      <c r="FE457" s="240">
        <f t="shared" ca="1" si="1010"/>
        <v>-3.4314935408532064E-4</v>
      </c>
      <c r="FF457" s="240">
        <f t="shared" ca="1" si="1011"/>
        <v>1.7630098696780799E-5</v>
      </c>
      <c r="FG457" s="240">
        <f t="shared" ca="1" si="1012"/>
        <v>3.1821662940235648E-4</v>
      </c>
      <c r="FH457" s="240">
        <f t="shared" ca="1" si="1013"/>
        <v>-4.676563717702565E-4</v>
      </c>
      <c r="FI457" s="240">
        <f t="shared" ca="1" si="1014"/>
        <v>3.4314935408532839E-4</v>
      </c>
      <c r="FJ457" s="240">
        <f t="shared" ca="1" si="1015"/>
        <v>-1.7630098696765674E-5</v>
      </c>
      <c r="FK457" s="240">
        <f t="shared" ca="1" si="1016"/>
        <v>-3.1821662940236759E-4</v>
      </c>
      <c r="FL457" s="240">
        <f t="shared" ca="1" si="1017"/>
        <v>4.6765637177025607E-4</v>
      </c>
      <c r="FM457" s="240">
        <f t="shared" ca="1" si="1018"/>
        <v>-3.4314935408531809E-4</v>
      </c>
      <c r="FN457" s="240">
        <f t="shared" ca="1" si="1019"/>
        <v>1.7630098696777133E-5</v>
      </c>
      <c r="FO457" s="240">
        <f t="shared" ca="1" si="1020"/>
        <v>3.1821662940235919E-4</v>
      </c>
      <c r="FP457" s="240">
        <f t="shared" ca="1" si="1021"/>
        <v>-4.6765637177025661E-4</v>
      </c>
      <c r="FQ457" s="240">
        <f t="shared" ca="1" si="1022"/>
        <v>3.431493540853259E-4</v>
      </c>
      <c r="FR457" s="240">
        <f t="shared" ca="1" si="1023"/>
        <v>-1.7630098696788591E-5</v>
      </c>
      <c r="FS457" s="240">
        <f t="shared" ca="1" si="1024"/>
        <v>-3.182166294023703E-4</v>
      </c>
      <c r="FT457" s="240">
        <f t="shared" ca="1" si="1025"/>
        <v>4.6765637177025618E-4</v>
      </c>
      <c r="FU457" s="240">
        <f t="shared" ca="1" si="1026"/>
        <v>-3.4314935408533376E-4</v>
      </c>
      <c r="FV457" s="240">
        <f t="shared" ca="1" si="1027"/>
        <v>1.7630098696773463E-5</v>
      </c>
      <c r="FW457" s="240">
        <f t="shared" ca="1" si="1028"/>
        <v>3.182166294023619E-4</v>
      </c>
      <c r="FX457" s="240">
        <f t="shared" ca="1" si="1029"/>
        <v>-4.6765637177025677E-4</v>
      </c>
      <c r="FY457" s="240">
        <f t="shared" ca="1" si="1030"/>
        <v>3.4314935408532346E-4</v>
      </c>
      <c r="FZ457" s="240">
        <f t="shared" ca="1" si="1031"/>
        <v>-1.7630098696784922E-5</v>
      </c>
      <c r="GA457" s="240">
        <f t="shared" ca="1" si="1032"/>
        <v>-3.1821662940237296E-4</v>
      </c>
      <c r="GB457" s="240">
        <f t="shared" ca="1" si="1033"/>
        <v>4.6765637177025634E-4</v>
      </c>
      <c r="GC457" s="240">
        <f t="shared" ca="1" si="1034"/>
        <v>-3.4314935408533126E-4</v>
      </c>
      <c r="GD457" s="240">
        <f t="shared" ca="1" si="1035"/>
        <v>1.7630098696769797E-5</v>
      </c>
      <c r="GE457" s="240">
        <f t="shared" ca="1" si="1036"/>
        <v>3.1821662940236461E-4</v>
      </c>
      <c r="GF457" s="240">
        <f t="shared" ca="1" si="1037"/>
        <v>-4.6765637177025591E-4</v>
      </c>
      <c r="GG457" s="240">
        <f t="shared" ca="1" si="1038"/>
        <v>3.4314935408532091E-4</v>
      </c>
      <c r="GH457" s="240">
        <f t="shared" ca="1" si="1039"/>
        <v>-1.7630098696781256E-5</v>
      </c>
      <c r="GI457" s="240">
        <f t="shared" ca="1" si="1040"/>
        <v>-3.182166294023561E-4</v>
      </c>
      <c r="GJ457" s="240">
        <f t="shared" ca="1" si="1041"/>
        <v>4.6765637177025645E-4</v>
      </c>
      <c r="GK457" s="240">
        <f t="shared" ca="1" si="1042"/>
        <v>-3.4314935408532877E-4</v>
      </c>
      <c r="GL457" s="240">
        <f t="shared" ca="1" si="1043"/>
        <v>1.7630098696766131E-5</v>
      </c>
      <c r="GM457" s="240">
        <f t="shared" ca="1" si="1044"/>
        <v>3.1821662940236726E-4</v>
      </c>
      <c r="GN457" s="240">
        <f t="shared" ca="1" si="1045"/>
        <v>-4.6765637177025602E-4</v>
      </c>
      <c r="GO457" s="240">
        <f t="shared" ca="1" si="1046"/>
        <v>3.4314935408531847E-4</v>
      </c>
      <c r="GP457" s="240">
        <f t="shared" ca="1" si="1047"/>
        <v>-1.763009869677759E-5</v>
      </c>
      <c r="GQ457" s="240">
        <f t="shared" ca="1" si="1048"/>
        <v>-3.1821662940235881E-4</v>
      </c>
      <c r="GR457" s="240">
        <f t="shared" ca="1" si="1049"/>
        <v>4.6765637177025661E-4</v>
      </c>
      <c r="GS457" s="240">
        <f t="shared" ca="1" si="1050"/>
        <v>-3.4314935408532622E-4</v>
      </c>
      <c r="GT457" s="240">
        <f t="shared" ca="1" si="1051"/>
        <v>1.7630098696789049E-5</v>
      </c>
      <c r="GU457" s="240">
        <f t="shared" ca="1" si="1052"/>
        <v>3.1821662940236987E-4</v>
      </c>
      <c r="GV457" s="240">
        <f t="shared" ca="1" si="1053"/>
        <v>-4.6765637177025618E-4</v>
      </c>
      <c r="GW457" s="240">
        <f t="shared" ca="1" si="1054"/>
        <v>3.4314935408531598E-4</v>
      </c>
      <c r="GX457" s="240">
        <f t="shared" ca="1" si="1055"/>
        <v>-1.7630098696773924E-5</v>
      </c>
      <c r="GY457" s="240">
        <f t="shared" ca="1" si="1056"/>
        <v>-3.1821662940236152E-4</v>
      </c>
      <c r="GZ457" s="240">
        <f t="shared" ca="1" si="1057"/>
        <v>4.6765637177025677E-4</v>
      </c>
      <c r="HA457" s="240">
        <f t="shared" ca="1" si="1058"/>
        <v>-3.4314935408532373E-4</v>
      </c>
      <c r="HB457" s="240">
        <f t="shared" ca="1" si="1059"/>
        <v>1.7630098696785383E-5</v>
      </c>
      <c r="HC457" s="240">
        <f t="shared" ca="1" si="1060"/>
        <v>3.1821662940237258E-4</v>
      </c>
      <c r="HD457" s="240">
        <f t="shared" ca="1" si="1061"/>
        <v>-4.6765637177025634E-4</v>
      </c>
      <c r="HE457" s="240">
        <f t="shared" ca="1" si="1062"/>
        <v>3.4314935408533159E-4</v>
      </c>
      <c r="HF457" s="240">
        <f t="shared" ca="1" si="1063"/>
        <v>-1.7630098696770255E-5</v>
      </c>
      <c r="HG457" s="240">
        <f t="shared" ca="1" si="1064"/>
        <v>-3.1821662940236423E-4</v>
      </c>
      <c r="HH457" s="240">
        <f t="shared" ca="1" si="1065"/>
        <v>4.6765637177025591E-4</v>
      </c>
      <c r="HI457" s="240">
        <f t="shared" ca="1" si="1066"/>
        <v>-3.4314935408532123E-4</v>
      </c>
      <c r="HJ457" s="240">
        <f t="shared" ca="1" si="1067"/>
        <v>1.7630098696781713E-5</v>
      </c>
      <c r="HK457" s="240">
        <f t="shared" ca="1" si="1068"/>
        <v>3.1821662940237529E-4</v>
      </c>
      <c r="HL457" s="240">
        <f t="shared" ca="1" si="1069"/>
        <v>-4.6765637177025645E-4</v>
      </c>
      <c r="HM457" s="240">
        <f t="shared" ca="1" si="1070"/>
        <v>3.4314935408532904E-4</v>
      </c>
      <c r="HN457" s="240">
        <f t="shared" ca="1" si="1071"/>
        <v>-1.7630098696766589E-5</v>
      </c>
      <c r="HO457" s="240">
        <f t="shared" ca="1" si="1072"/>
        <v>-3.1821662940236689E-4</v>
      </c>
      <c r="HP457" s="240">
        <f t="shared" ca="1" si="1073"/>
        <v>4.6765637177025602E-4</v>
      </c>
      <c r="HQ457" s="240">
        <f t="shared" ca="1" si="1074"/>
        <v>-3.4314935408533685E-4</v>
      </c>
      <c r="HR457" s="240">
        <f t="shared" ca="1" si="1075"/>
        <v>1.7630098696751464E-5</v>
      </c>
      <c r="HS457" s="240">
        <f t="shared" ca="1" si="1076"/>
        <v>3.18216629402378E-4</v>
      </c>
      <c r="HT457" s="240">
        <f t="shared" ca="1" si="1077"/>
        <v>-4.6765637177025661E-4</v>
      </c>
      <c r="HU457" s="240">
        <f t="shared" ca="1" si="1078"/>
        <v>3.4314935408532655E-4</v>
      </c>
      <c r="HV457" s="240">
        <f t="shared" ca="1" si="1079"/>
        <v>-1.7630098696789506E-5</v>
      </c>
      <c r="HW457" s="240">
        <f t="shared" ca="1" si="1080"/>
        <v>-3.1821662940235008E-4</v>
      </c>
      <c r="HX457" s="240">
        <f t="shared" ca="1" si="1081"/>
        <v>4.6765637177025715E-4</v>
      </c>
      <c r="HY457" s="240">
        <f t="shared" ca="1" si="1082"/>
        <v>-3.4314935408531625E-4</v>
      </c>
      <c r="HZ457" s="240">
        <f t="shared" ca="1" si="1083"/>
        <v>1.7630098696774382E-5</v>
      </c>
      <c r="IA457" s="240">
        <f t="shared" ca="1" si="1084"/>
        <v>3.1821662940236119E-4</v>
      </c>
      <c r="IB457" s="240">
        <f t="shared" ca="1" si="1085"/>
        <v>-4.6765637177025574E-4</v>
      </c>
      <c r="IC457" s="240">
        <f t="shared" ca="1" si="1086"/>
        <v>3.4314935408530595E-4</v>
      </c>
      <c r="ID457" s="240">
        <f t="shared" ca="1" si="1087"/>
        <v>-1.7630098696759257E-5</v>
      </c>
      <c r="IE457" s="240">
        <f t="shared" ca="1" si="1088"/>
        <v>3.4314935408532595E-4</v>
      </c>
      <c r="IF457" s="240">
        <f t="shared" ca="1" si="1089"/>
        <v>4.6765637177025629E-4</v>
      </c>
      <c r="IG457" s="240">
        <f t="shared" ca="1" si="1090"/>
        <v>-3.4314935408533181E-4</v>
      </c>
      <c r="IH457" s="240">
        <f t="shared" ca="1" si="1091"/>
        <v>1.7630098696797299E-5</v>
      </c>
      <c r="II457" s="240">
        <f t="shared" ca="1" si="1092"/>
        <v>3.1821662940238337E-4</v>
      </c>
      <c r="IJ457" s="240">
        <f t="shared" ca="1" si="1093"/>
        <v>-4.6765637177025688E-4</v>
      </c>
      <c r="IK457" s="240">
        <f t="shared" ca="1" si="1094"/>
        <v>3.4314935408532156E-4</v>
      </c>
      <c r="IL457" s="240">
        <f t="shared" ca="1" si="1095"/>
        <v>-1.7630098696782174E-5</v>
      </c>
      <c r="IM457" s="240">
        <f t="shared" ca="1" si="1096"/>
        <v>-3.182166294023555E-4</v>
      </c>
      <c r="IN457" s="240">
        <f t="shared" ca="1" si="1097"/>
        <v>4.6765637177025542E-4</v>
      </c>
      <c r="IO457" s="240">
        <f t="shared" ca="1" si="1098"/>
        <v>-3.4314935408531126E-4</v>
      </c>
      <c r="IP457" s="240">
        <f t="shared" ca="1" si="1099"/>
        <v>1.763009869676705E-5</v>
      </c>
      <c r="IQ457" s="240">
        <f t="shared" ca="1" si="1100"/>
        <v>3.1821662940236656E-4</v>
      </c>
      <c r="IR457" s="240">
        <f t="shared" ca="1" si="1101"/>
        <v>-4.6765637177025602E-4</v>
      </c>
      <c r="IS457" s="240">
        <f t="shared" ca="1" si="1102"/>
        <v>3.4314935408533717E-4</v>
      </c>
      <c r="IT457" s="240">
        <f t="shared" ca="1" si="1103"/>
        <v>-1.7630098696751922E-5</v>
      </c>
      <c r="IU457" s="240">
        <f t="shared" ca="1" si="1104"/>
        <v>-3.1821662940237767E-4</v>
      </c>
      <c r="IV457" s="240">
        <f t="shared" ca="1" si="1105"/>
        <v>4.6765637177025656E-4</v>
      </c>
      <c r="IW457" s="240">
        <f t="shared" ca="1" si="1106"/>
        <v>-3.4314935408532682E-4</v>
      </c>
      <c r="IX457" s="240">
        <f t="shared" ca="1" si="1107"/>
        <v>1.7630098696789964E-5</v>
      </c>
      <c r="IY457" s="240">
        <f t="shared" ca="1" si="1108"/>
        <v>3.1821662940234976E-4</v>
      </c>
      <c r="IZ457" s="240">
        <f t="shared" ca="1" si="1109"/>
        <v>-4.6765637177025715E-4</v>
      </c>
      <c r="JA457" s="240">
        <f t="shared" ca="1" si="1110"/>
        <v>3.4314935408531657E-4</v>
      </c>
      <c r="JB457" s="240">
        <f t="shared" ca="1" si="1111"/>
        <v>-1.7630098696774839E-5</v>
      </c>
    </row>
    <row r="458" spans="2:262">
      <c r="B458" s="248">
        <v>97</v>
      </c>
      <c r="C458" s="247">
        <f t="shared" si="1112"/>
        <v>1.8945312500000012E-3</v>
      </c>
      <c r="D458" s="244">
        <f t="shared" ca="1" si="855"/>
        <v>79.515664449562934</v>
      </c>
      <c r="E458" s="243">
        <f ca="1">CY361</f>
        <v>-0.48433555043706789</v>
      </c>
      <c r="F458" s="242">
        <v>97</v>
      </c>
      <c r="G458" s="240">
        <f t="shared" ca="1" si="856"/>
        <v>-1.0772960465514407E-4</v>
      </c>
      <c r="H458" s="240">
        <f t="shared" ca="1" si="857"/>
        <v>1.5269760366983556E-4</v>
      </c>
      <c r="I458" s="240">
        <f t="shared" ca="1" si="858"/>
        <v>-1.1345198340797117E-4</v>
      </c>
      <c r="J458" s="240">
        <f t="shared" ca="1" si="859"/>
        <v>1.1636932406727055E-5</v>
      </c>
      <c r="K458" s="240">
        <f t="shared" ca="1" si="860"/>
        <v>9.6595954707820225E-5</v>
      </c>
      <c r="L458" s="240">
        <f t="shared" ca="1" si="861"/>
        <v>-1.5155560925082866E-4</v>
      </c>
      <c r="M458" s="240">
        <f t="shared" ca="1" si="862"/>
        <v>1.2293146110186961E-4</v>
      </c>
      <c r="N458" s="240">
        <f t="shared" ca="1" si="863"/>
        <v>-2.6509894961153116E-5</v>
      </c>
      <c r="O458" s="240">
        <f t="shared" ca="1" si="864"/>
        <v>-8.4532032911939677E-5</v>
      </c>
      <c r="P458" s="240">
        <f t="shared" ca="1" si="865"/>
        <v>1.4895405146601285E-4</v>
      </c>
      <c r="Q458" s="240">
        <f t="shared" ca="1" si="866"/>
        <v>-1.3122704162418488E-4</v>
      </c>
      <c r="R458" s="240">
        <f t="shared" ca="1" si="867"/>
        <v>4.1127552735320568E-5</v>
      </c>
      <c r="S458" s="240">
        <f t="shared" ca="1" si="868"/>
        <v>7.1654021429207681E-5</v>
      </c>
      <c r="T458" s="240">
        <f t="shared" ca="1" si="869"/>
        <v>-1.4491798473901222E-4</v>
      </c>
      <c r="U458" s="241">
        <f t="shared" ca="1" si="870"/>
        <v>1.3825883399966129E-4</v>
      </c>
      <c r="V458" s="240">
        <f t="shared" ca="1" si="871"/>
        <v>-5.5349129694039621E-5</v>
      </c>
      <c r="W458" s="240">
        <f t="shared" ca="1" si="872"/>
        <v>-5.8085942550039906E-5</v>
      </c>
      <c r="X458" s="240">
        <f t="shared" ca="1" si="873"/>
        <v>1.3948627859874553E-4</v>
      </c>
      <c r="Y458" s="240">
        <f t="shared" ca="1" si="874"/>
        <v>-1.439591182237542E-4</v>
      </c>
      <c r="Z458" s="240">
        <f t="shared" ca="1" si="875"/>
        <v>6.9037664276893037E-5</v>
      </c>
      <c r="AA458" s="240">
        <f t="shared" ca="1" si="876"/>
        <v>4.3958464291109114E-5</v>
      </c>
      <c r="AB458" s="240">
        <f t="shared" ca="1" si="877"/>
        <v>-1.3271124334461766E-4</v>
      </c>
      <c r="AC458" s="240">
        <f t="shared" ca="1" si="878"/>
        <v>1.4827299744329337E-4</v>
      </c>
      <c r="AD458" s="240">
        <f t="shared" ca="1" si="879"/>
        <v>-8.2061328412933756E-5</v>
      </c>
      <c r="AE458" s="240">
        <f t="shared" ca="1" si="880"/>
        <v>-2.9407641990913997E-5</v>
      </c>
      <c r="AF458" s="240">
        <f t="shared" ca="1" si="881"/>
        <v>1.2465812626973489E-4</v>
      </c>
      <c r="AG458" s="240">
        <f t="shared" ca="1" si="882"/>
        <v>-1.5115892664318835E-4</v>
      </c>
      <c r="AH458" s="240">
        <f t="shared" ca="1" si="883"/>
        <v>9.4294697097071841E-5</v>
      </c>
      <c r="AI458" s="240">
        <f t="shared" ca="1" si="884"/>
        <v>1.4573608022494025E-5</v>
      </c>
      <c r="AJ458" s="240">
        <f t="shared" ca="1" si="885"/>
        <v>-1.1540448329381223E-4</v>
      </c>
      <c r="AK458" s="240">
        <f t="shared" ca="1" si="886"/>
        <v>1.5258911274763484E-4</v>
      </c>
      <c r="AL458" s="240">
        <f t="shared" ca="1" si="887"/>
        <v>-1.0561995630144207E-4</v>
      </c>
      <c r="AM458" s="240">
        <f t="shared" ca="1" si="888"/>
        <v>4.0077775792600875E-7</v>
      </c>
      <c r="AN458" s="240">
        <f t="shared" ca="1" si="889"/>
        <v>1.05039432057261E-4</v>
      </c>
      <c r="AO458" s="240">
        <f t="shared" ca="1" si="890"/>
        <v>-1.5254978228262754E-4</v>
      </c>
      <c r="AP458" s="240">
        <f t="shared" ca="1" si="891"/>
        <v>1.1592803758888798E-4</v>
      </c>
      <c r="AQ458" s="240">
        <f t="shared" ca="1" si="892"/>
        <v>-1.5371303829451963E-5</v>
      </c>
      <c r="AR458" s="240">
        <f t="shared" ca="1" si="893"/>
        <v>-9.3662793669605513E-5</v>
      </c>
      <c r="AS458" s="240">
        <f t="shared" ca="1" si="894"/>
        <v>1.5104131402204476E-4</v>
      </c>
      <c r="AT458" s="240">
        <f t="shared" ca="1" si="895"/>
        <v>-1.2511966850163987E-4</v>
      </c>
      <c r="AU458" s="240">
        <f t="shared" ca="1" si="896"/>
        <v>3.0193795842288738E-5</v>
      </c>
      <c r="AV458" s="240">
        <f t="shared" ca="1" si="897"/>
        <v>8.1384131377618764E-5</v>
      </c>
      <c r="AW458" s="240">
        <f t="shared" ca="1" si="898"/>
        <v>-1.4807823533984895E-4</v>
      </c>
      <c r="AX458" s="240">
        <f t="shared" ca="1" si="899"/>
        <v>1.3310632860935291E-4</v>
      </c>
      <c r="AY458" s="240">
        <f t="shared" ca="1" si="900"/>
        <v>-4.4725505095558623E-5</v>
      </c>
      <c r="AZ458" s="240">
        <f t="shared" ca="1" si="901"/>
        <v>-6.832169541137574E-5</v>
      </c>
      <c r="BA458" s="240">
        <f t="shared" ca="1" si="902"/>
        <v>1.4368908230353236E-4</v>
      </c>
      <c r="BB458" s="240">
        <f t="shared" ca="1" si="903"/>
        <v>-1.3981110200923824E-4</v>
      </c>
      <c r="BC458" s="240">
        <f t="shared" ca="1" si="904"/>
        <v>5.8826483285308117E-5</v>
      </c>
      <c r="BD458" s="240">
        <f t="shared" ca="1" si="905"/>
        <v>5.46012841698814E-5</v>
      </c>
      <c r="BE458" s="240">
        <f t="shared" ca="1" si="906"/>
        <v>-1.3791612485619114E-4</v>
      </c>
      <c r="BF458" s="240">
        <f t="shared" ca="1" si="907"/>
        <v>1.4516941806825168E-4</v>
      </c>
      <c r="BG458" s="240">
        <f t="shared" ca="1" si="908"/>
        <v>-7.2360930283195223E-5</v>
      </c>
      <c r="BH458" s="240">
        <f t="shared" ca="1" si="909"/>
        <v>-4.035503271373503E-5</v>
      </c>
      <c r="BI458" s="240">
        <f t="shared" ca="1" si="910"/>
        <v>1.3081495973386105E-4</v>
      </c>
      <c r="BJ458" s="240">
        <f t="shared" ca="1" si="911"/>
        <v>-1.4912967327359051E-4</v>
      </c>
      <c r="BK458" s="240">
        <f t="shared" ca="1" si="912"/>
        <v>8.5198501965945026E-5</v>
      </c>
      <c r="BL458" s="240">
        <f t="shared" ca="1" si="913"/>
        <v>2.5720140232248452E-5</v>
      </c>
      <c r="BM458" s="240">
        <f t="shared" ca="1" si="914"/>
        <v>-1.2245397503856255E-4</v>
      </c>
      <c r="BN458" s="240">
        <f t="shared" ca="1" si="915"/>
        <v>1.5165372820273384E-4</v>
      </c>
      <c r="BO458" s="240">
        <f t="shared" ca="1" si="916"/>
        <v>-9.7215565500525866E-5</v>
      </c>
      <c r="BP458" s="240">
        <f t="shared" ca="1" si="917"/>
        <v>-1.0837548740266428E-5</v>
      </c>
      <c r="BQ458" s="240">
        <f t="shared" ca="1" si="918"/>
        <v>1.1291369162349354E-4</v>
      </c>
      <c r="BR458" s="240">
        <f t="shared" ca="1" si="919"/>
        <v>-1.5271727482692396E-4</v>
      </c>
      <c r="BS458" s="240">
        <f t="shared" ca="1" si="920"/>
        <v>1.0829638999590262E-4</v>
      </c>
      <c r="BT458" s="240">
        <f t="shared" ca="1" si="921"/>
        <v>-4.1494142704868084E-6</v>
      </c>
      <c r="BU458" s="240">
        <f t="shared" ca="1" si="922"/>
        <v>-1.0228598763318501E-4</v>
      </c>
      <c r="BV458" s="240">
        <f t="shared" ca="1" si="923"/>
        <v>1.5231007061077613E-4</v>
      </c>
      <c r="BW458" s="240">
        <f t="shared" ca="1" si="924"/>
        <v>-1.1833426105478723E-4</v>
      </c>
      <c r="BX458" s="240">
        <f t="shared" ca="1" si="925"/>
        <v>1.9096416153519005E-5</v>
      </c>
      <c r="BY458" s="240">
        <f t="shared" ca="1" si="926"/>
        <v>9.0673213666760165E-5</v>
      </c>
      <c r="BZ458" s="240">
        <f t="shared" ca="1" si="927"/>
        <v>-1.5043603715349235E-4</v>
      </c>
      <c r="CA458" s="240">
        <f t="shared" ca="1" si="928"/>
        <v>1.2723250849162992E-4</v>
      </c>
      <c r="CB458" s="240">
        <f t="shared" ca="1" si="929"/>
        <v>-3.3859509109829844E-5</v>
      </c>
      <c r="CC458" s="240">
        <f t="shared" ca="1" si="930"/>
        <v>-7.8187207085703744E-5</v>
      </c>
      <c r="CD458" s="240">
        <f t="shared" ca="1" si="931"/>
        <v>1.4711322242171837E-4</v>
      </c>
      <c r="CE458" s="240">
        <f t="shared" ca="1" si="932"/>
        <v>-1.3490543731933401E-4</v>
      </c>
      <c r="CF458" s="240">
        <f t="shared" ca="1" si="933"/>
        <v>4.8296516483922511E-5</v>
      </c>
      <c r="CG458" s="240">
        <f t="shared" ca="1" si="934"/>
        <v>6.4948214958940746E-5</v>
      </c>
      <c r="CH458" s="240">
        <f t="shared" ca="1" si="935"/>
        <v>-1.4237362693775451E-4</v>
      </c>
      <c r="CI458" s="240">
        <f t="shared" ca="1" si="936"/>
        <v>1.4127915303883913E-4</v>
      </c>
      <c r="CJ458" s="240">
        <f t="shared" ca="1" si="937"/>
        <v>-6.2268402002709462E-5</v>
      </c>
      <c r="CK458" s="240">
        <f t="shared" ca="1" si="938"/>
        <v>-5.1083736017813515E-5</v>
      </c>
      <c r="CL458" s="240">
        <f t="shared" ca="1" si="939"/>
        <v>1.3626289559703851E-4</v>
      </c>
      <c r="CM458" s="240">
        <f t="shared" ca="1" si="940"/>
        <v>-1.4629227328353774E-4</v>
      </c>
      <c r="CN458" s="240">
        <f t="shared" ca="1" si="941"/>
        <v>7.5640608770843334E-5</v>
      </c>
      <c r="CO458" s="240">
        <f t="shared" ca="1" si="942"/>
        <v>3.6727292773623984E-5</v>
      </c>
      <c r="CP458" s="240">
        <f t="shared" ca="1" si="943"/>
        <v>-1.2883987808284941E-4</v>
      </c>
      <c r="CQ458" s="240">
        <f t="shared" ca="1" si="944"/>
        <v>1.4989651896502601E-4</v>
      </c>
      <c r="CR458" s="240">
        <f t="shared" ca="1" si="945"/>
        <v>-8.8284355127151031E-5</v>
      </c>
      <c r="CS458" s="240">
        <f t="shared" ca="1" si="946"/>
        <v>-2.2017145622843915E-5</v>
      </c>
      <c r="CT458" s="240">
        <f t="shared" ca="1" si="947"/>
        <v>1.201760621116787E-4</v>
      </c>
      <c r="CU458" s="240">
        <f t="shared" ca="1" si="948"/>
        <v>-1.5205717922710843E-4</v>
      </c>
      <c r="CV458" s="240">
        <f t="shared" ca="1" si="949"/>
        <v>1.0007787488244649E-4</v>
      </c>
      <c r="CW458" s="240">
        <f t="shared" ca="1" si="950"/>
        <v>7.0949613239240819E-6</v>
      </c>
      <c r="CX458" s="240">
        <f t="shared" ca="1" si="951"/>
        <v>-1.1035488496745427E-4</v>
      </c>
      <c r="CY458" s="240">
        <f t="shared" ca="1" si="952"/>
        <v>1.5275344573032414E-4</v>
      </c>
      <c r="CZ458" s="240">
        <f t="shared" ca="1" si="953"/>
        <v>-1.109075899944895E-4</v>
      </c>
      <c r="DA458" s="240">
        <f t="shared" ca="1" si="954"/>
        <v>7.8955513310498293E-6</v>
      </c>
      <c r="DB458" s="240">
        <f t="shared" ca="1" si="955"/>
        <v>9.9470929954876595E-5</v>
      </c>
      <c r="DC458" s="240">
        <f t="shared" ca="1" si="956"/>
        <v>-1.519786130476296E-4</v>
      </c>
      <c r="DD458" s="240">
        <f t="shared" ca="1" si="957"/>
        <v>1.206692043866329E-4</v>
      </c>
      <c r="DE458" s="240">
        <f t="shared" ca="1" si="958"/>
        <v>-2.2810025510558323E-5</v>
      </c>
      <c r="DF458" s="240">
        <f t="shared" ca="1" si="959"/>
        <v>-8.7629015510491801E-5</v>
      </c>
      <c r="DG458" s="240">
        <f t="shared" ca="1" si="960"/>
        <v>1.4974014324132531E-4</v>
      </c>
      <c r="DH458" s="240">
        <f t="shared" ca="1" si="961"/>
        <v>-1.2926870837603579E-4</v>
      </c>
      <c r="DI458" s="240">
        <f t="shared" ca="1" si="962"/>
        <v>3.7504826675171783E-5</v>
      </c>
      <c r="DJ458" s="240">
        <f t="shared" ca="1" si="963"/>
        <v>7.4943185743852052E-5</v>
      </c>
      <c r="DK458" s="240">
        <f t="shared" ca="1" si="964"/>
        <v>-1.4605959399931936E-4</v>
      </c>
      <c r="DL458" s="240">
        <f t="shared" ca="1" si="965"/>
        <v>1.366232840383131E-4</v>
      </c>
      <c r="DM458" s="240">
        <f t="shared" ca="1" si="966"/>
        <v>-5.1838435856675452E-5</v>
      </c>
      <c r="DN458" s="240">
        <f t="shared" ca="1" si="967"/>
        <v>-6.1535612130386702E-5</v>
      </c>
      <c r="DO458" s="240">
        <f t="shared" ca="1" si="968"/>
        <v>1.4097241102280138E-4</v>
      </c>
      <c r="DP458" s="240">
        <f t="shared" ca="1" si="969"/>
        <v>-1.4266210278941565E-4</v>
      </c>
      <c r="DQ458" s="240">
        <f t="shared" ca="1" si="970"/>
        <v>6.567281256311581E-5</v>
      </c>
      <c r="DR458" s="240">
        <f t="shared" ca="1" si="971"/>
        <v>4.7535416933310378E-5</v>
      </c>
      <c r="DS458" s="240">
        <f t="shared" ca="1" si="972"/>
        <v>-1.3452758666477813E-4</v>
      </c>
      <c r="DT458" s="240">
        <f t="shared" ca="1" si="973"/>
        <v>1.4732700750362068E-4</v>
      </c>
      <c r="DU458" s="240">
        <f t="shared" ca="1" si="974"/>
        <v>-7.8874724184154339E-5</v>
      </c>
      <c r="DV458" s="240">
        <f t="shared" ca="1" si="975"/>
        <v>-3.3077429685672265E-5</v>
      </c>
      <c r="DW458" s="240">
        <f t="shared" ca="1" si="976"/>
        <v>1.2678718810690939E-4</v>
      </c>
      <c r="DX458" s="240">
        <f t="shared" ca="1" si="977"/>
        <v>-1.5057307259842885E-4</v>
      </c>
      <c r="DY458" s="240">
        <f t="shared" ca="1" si="978"/>
        <v>9.1317029093989608E-5</v>
      </c>
      <c r="DZ458" s="240">
        <f t="shared" ca="1" si="979"/>
        <v>1.8300888708190278E-5</v>
      </c>
      <c r="EA458" s="240">
        <f t="shared" ca="1" si="980"/>
        <v>-1.1782575961864856E-4</v>
      </c>
      <c r="EB458" s="240">
        <f t="shared" ca="1" si="981"/>
        <v>1.5236903669250046E-4</v>
      </c>
      <c r="EC458" s="240">
        <f t="shared" ca="1" si="982"/>
        <v>-1.0287990109469067E-4</v>
      </c>
      <c r="ED458" s="240">
        <f t="shared" ca="1" si="983"/>
        <v>-3.3481001681735629E-6</v>
      </c>
      <c r="EE458" s="240">
        <f t="shared" ca="1" si="984"/>
        <v>1.0772960465514863E-4</v>
      </c>
      <c r="EF458" s="240">
        <f t="shared" ca="1" si="985"/>
        <v>-1.5269760366983561E-4</v>
      </c>
      <c r="EG458" s="240">
        <f t="shared" ca="1" si="986"/>
        <v>1.1345198340796867E-4</v>
      </c>
      <c r="EH458" s="240">
        <f t="shared" ca="1" si="987"/>
        <v>-1.1636932406720377E-5</v>
      </c>
      <c r="EI458" s="240">
        <f t="shared" ca="1" si="988"/>
        <v>-9.6595954707820998E-5</v>
      </c>
      <c r="EJ458" s="240">
        <f t="shared" ca="1" si="989"/>
        <v>1.5155560925082917E-4</v>
      </c>
      <c r="EK458" s="240">
        <f t="shared" ca="1" si="990"/>
        <v>-1.2293146110186563E-4</v>
      </c>
      <c r="EL458" s="240">
        <f t="shared" ca="1" si="991"/>
        <v>2.6509894961151865E-5</v>
      </c>
      <c r="EM458" s="240">
        <f t="shared" ca="1" si="992"/>
        <v>8.4532032911943458E-5</v>
      </c>
      <c r="EN458" s="240">
        <f t="shared" ca="1" si="993"/>
        <v>-1.4895405146601444E-4</v>
      </c>
      <c r="EO458" s="240">
        <f t="shared" ca="1" si="994"/>
        <v>1.3122704162418422E-4</v>
      </c>
      <c r="EP458" s="240">
        <f t="shared" ca="1" si="995"/>
        <v>-4.1127552735316204E-5</v>
      </c>
      <c r="EQ458" s="240">
        <f t="shared" ca="1" si="996"/>
        <v>-7.1654021429214565E-5</v>
      </c>
      <c r="ER458" s="240">
        <f t="shared" ca="1" si="997"/>
        <v>1.449179847390126E-4</v>
      </c>
      <c r="ES458" s="240">
        <f t="shared" ca="1" si="998"/>
        <v>-1.3825883399965933E-4</v>
      </c>
      <c r="ET458" s="240">
        <f t="shared" ca="1" si="999"/>
        <v>5.5349129694040455E-5</v>
      </c>
      <c r="EU458" s="240">
        <f t="shared" ca="1" si="1000"/>
        <v>5.8085942550042088E-5</v>
      </c>
      <c r="EV458" s="240">
        <f t="shared" ca="1" si="1001"/>
        <v>-1.3948627859874783E-4</v>
      </c>
      <c r="EW458" s="240">
        <f t="shared" ca="1" si="1002"/>
        <v>1.4395911822375453E-4</v>
      </c>
      <c r="EX458" s="240">
        <f t="shared" ca="1" si="1003"/>
        <v>-6.9037664276890923E-5</v>
      </c>
      <c r="EY458" s="240">
        <f t="shared" ca="1" si="1004"/>
        <v>-4.3958464291114488E-5</v>
      </c>
      <c r="EZ458" s="240">
        <f t="shared" ca="1" si="1005"/>
        <v>1.3271124334461723E-4</v>
      </c>
      <c r="FA458" s="240">
        <f t="shared" ca="1" si="1006"/>
        <v>-1.482729974432928E-4</v>
      </c>
      <c r="FB458" s="240">
        <f t="shared" ca="1" si="1007"/>
        <v>8.2061328412929026E-5</v>
      </c>
      <c r="FC458" s="240">
        <f t="shared" ca="1" si="1008"/>
        <v>2.940764199091418E-5</v>
      </c>
      <c r="FD458" s="240">
        <f t="shared" ca="1" si="1009"/>
        <v>-1.2465812626973687E-4</v>
      </c>
      <c r="FE458" s="240">
        <f t="shared" ca="1" si="1010"/>
        <v>1.5115892664318753E-4</v>
      </c>
      <c r="FF458" s="240">
        <f t="shared" ca="1" si="1011"/>
        <v>-9.429469709707256E-5</v>
      </c>
      <c r="FG458" s="240">
        <f t="shared" ca="1" si="1012"/>
        <v>-1.457360802249745E-5</v>
      </c>
      <c r="FH458" s="240">
        <f t="shared" ca="1" si="1013"/>
        <v>1.1540448329381592E-4</v>
      </c>
      <c r="FI458" s="240">
        <f t="shared" ca="1" si="1014"/>
        <v>-1.5258911274763478E-4</v>
      </c>
      <c r="FJ458" s="240">
        <f t="shared" ca="1" si="1015"/>
        <v>1.0561995630143956E-4</v>
      </c>
      <c r="FK458" s="240">
        <f t="shared" ca="1" si="1016"/>
        <v>-4.0077775792039419E-7</v>
      </c>
      <c r="FL458" s="240">
        <f t="shared" ca="1" si="1017"/>
        <v>-1.0503943205726191E-4</v>
      </c>
      <c r="FM458" s="240">
        <f t="shared" ca="1" si="1018"/>
        <v>1.5254978228262771E-4</v>
      </c>
      <c r="FN458" s="240">
        <f t="shared" ca="1" si="1019"/>
        <v>-1.1592803758888293E-4</v>
      </c>
      <c r="FO458" s="240">
        <f t="shared" ca="1" si="1020"/>
        <v>1.5371303829450696E-5</v>
      </c>
      <c r="FP458" s="240">
        <f t="shared" ca="1" si="1021"/>
        <v>9.3662793669608223E-5</v>
      </c>
      <c r="FQ458" s="240">
        <f t="shared" ca="1" si="1022"/>
        <v>-1.5104131402204592E-4</v>
      </c>
      <c r="FR458" s="240">
        <f t="shared" ca="1" si="1023"/>
        <v>1.2511966850163914E-4</v>
      </c>
      <c r="FS458" s="240">
        <f t="shared" ca="1" si="1024"/>
        <v>-3.019379584228536E-5</v>
      </c>
      <c r="FT458" s="240">
        <f t="shared" ca="1" si="1025"/>
        <v>-8.1384131377625364E-5</v>
      </c>
      <c r="FU458" s="240">
        <f t="shared" ca="1" si="1026"/>
        <v>1.4807823533984925E-4</v>
      </c>
      <c r="FV458" s="240">
        <f t="shared" ca="1" si="1027"/>
        <v>-1.3310632860935123E-4</v>
      </c>
      <c r="FW458" s="240">
        <f t="shared" ca="1" si="1028"/>
        <v>4.4725505095551176E-5</v>
      </c>
      <c r="FX458" s="240">
        <f t="shared" ca="1" si="1029"/>
        <v>6.8321695411376879E-5</v>
      </c>
      <c r="FY458" s="240">
        <f t="shared" ca="1" si="1030"/>
        <v>-1.4368908230353428E-4</v>
      </c>
      <c r="FZ458" s="240">
        <f t="shared" ca="1" si="1031"/>
        <v>1.3981110200923509E-4</v>
      </c>
      <c r="GA458" s="240">
        <f t="shared" ca="1" si="1032"/>
        <v>-5.8826483285306938E-5</v>
      </c>
      <c r="GB458" s="240">
        <f t="shared" ca="1" si="1033"/>
        <v>-5.4601284169886638E-5</v>
      </c>
      <c r="GC458" s="240">
        <f t="shared" ca="1" si="1034"/>
        <v>1.3791612485619076E-4</v>
      </c>
      <c r="GD458" s="240">
        <f t="shared" ca="1" si="1035"/>
        <v>-1.451694180682506E-4</v>
      </c>
      <c r="GE458" s="240">
        <f t="shared" ca="1" si="1036"/>
        <v>7.2360930283190262E-5</v>
      </c>
      <c r="GF458" s="240">
        <f t="shared" ca="1" si="1037"/>
        <v>4.0355032713734169E-5</v>
      </c>
      <c r="GG458" s="240">
        <f t="shared" ca="1" si="1038"/>
        <v>-1.3081495973386279E-4</v>
      </c>
      <c r="GH458" s="240">
        <f t="shared" ca="1" si="1039"/>
        <v>1.4912967327358975E-4</v>
      </c>
      <c r="GI458" s="240">
        <f t="shared" ca="1" si="1040"/>
        <v>-8.5198501965945785E-5</v>
      </c>
      <c r="GJ458" s="240">
        <f t="shared" ca="1" si="1041"/>
        <v>-2.5720140232251844E-5</v>
      </c>
      <c r="GK458" s="240">
        <f t="shared" ca="1" si="1042"/>
        <v>1.2245397503856721E-4</v>
      </c>
      <c r="GL458" s="240">
        <f t="shared" ca="1" si="1043"/>
        <v>-1.5165372820273395E-4</v>
      </c>
      <c r="GM458" s="240">
        <f t="shared" ca="1" si="1044"/>
        <v>9.7215565500523209E-5</v>
      </c>
      <c r="GN458" s="240">
        <f t="shared" ca="1" si="1045"/>
        <v>1.0837548740274194E-5</v>
      </c>
      <c r="GO458" s="240">
        <f t="shared" ca="1" si="1046"/>
        <v>-1.1291369162349294E-4</v>
      </c>
      <c r="GP458" s="240">
        <f t="shared" ca="1" si="1047"/>
        <v>1.5271727482692388E-4</v>
      </c>
      <c r="GQ458" s="240">
        <f t="shared" ca="1" si="1048"/>
        <v>-1.0829638999589713E-4</v>
      </c>
      <c r="GR458" s="240">
        <f t="shared" ca="1" si="1049"/>
        <v>4.1494142704877054E-6</v>
      </c>
      <c r="GS458" s="240">
        <f t="shared" ca="1" si="1050"/>
        <v>1.0228598763318754E-4</v>
      </c>
      <c r="GT458" s="240">
        <f t="shared" ca="1" si="1051"/>
        <v>-1.5231007061077676E-4</v>
      </c>
      <c r="GU458" s="240">
        <f t="shared" ca="1" si="1052"/>
        <v>1.1833426105478781E-4</v>
      </c>
      <c r="GV458" s="240">
        <f t="shared" ca="1" si="1053"/>
        <v>-1.9096416153515593E-5</v>
      </c>
      <c r="GW458" s="240">
        <f t="shared" ca="1" si="1054"/>
        <v>-9.067321366676644E-5</v>
      </c>
      <c r="GX458" s="240">
        <f t="shared" ca="1" si="1055"/>
        <v>1.5043603715349298E-4</v>
      </c>
      <c r="GY458" s="240">
        <f t="shared" ca="1" si="1056"/>
        <v>-1.2723250849162803E-4</v>
      </c>
      <c r="GZ458" s="240">
        <f t="shared" ca="1" si="1057"/>
        <v>3.3859509109822255E-5</v>
      </c>
      <c r="HA458" s="240">
        <f t="shared" ca="1" si="1058"/>
        <v>7.8187207085706712E-5</v>
      </c>
      <c r="HB458" s="240">
        <f t="shared" ca="1" si="1059"/>
        <v>-1.4711322242171929E-4</v>
      </c>
      <c r="HC458" s="240">
        <f t="shared" ca="1" si="1060"/>
        <v>1.3490543731933038E-4</v>
      </c>
      <c r="HD458" s="240">
        <f t="shared" ca="1" si="1061"/>
        <v>-4.8296516483919231E-5</v>
      </c>
      <c r="HE458" s="240">
        <f t="shared" ca="1" si="1062"/>
        <v>-6.4948214958943863E-5</v>
      </c>
      <c r="HF458" s="240">
        <f t="shared" ca="1" si="1063"/>
        <v>1.4237362693775415E-4</v>
      </c>
      <c r="HG458" s="240">
        <f t="shared" ca="1" si="1064"/>
        <v>-1.4127915303883783E-4</v>
      </c>
      <c r="HH458" s="240">
        <f t="shared" ca="1" si="1065"/>
        <v>6.2268402002706318E-5</v>
      </c>
      <c r="HI458" s="240">
        <f t="shared" ca="1" si="1066"/>
        <v>5.1083736017812668E-5</v>
      </c>
      <c r="HJ458" s="240">
        <f t="shared" ca="1" si="1067"/>
        <v>-1.3626289559704008E-4</v>
      </c>
      <c r="HK458" s="240">
        <f t="shared" ca="1" si="1068"/>
        <v>1.4629227328353674E-4</v>
      </c>
      <c r="HL458" s="240">
        <f t="shared" ca="1" si="1069"/>
        <v>-7.564060877084412E-5</v>
      </c>
      <c r="HM458" s="240">
        <f t="shared" ca="1" si="1070"/>
        <v>-3.6727292773627325E-5</v>
      </c>
      <c r="HN458" s="240">
        <f t="shared" ca="1" si="1071"/>
        <v>1.2883987808285128E-4</v>
      </c>
      <c r="HO458" s="240">
        <f t="shared" ca="1" si="1072"/>
        <v>-1.4989651896502452E-4</v>
      </c>
      <c r="HP458" s="240">
        <f t="shared" ca="1" si="1073"/>
        <v>8.8284355127141138E-5</v>
      </c>
      <c r="HQ458" s="240">
        <f t="shared" ca="1" si="1074"/>
        <v>2.2017145622843028E-5</v>
      </c>
      <c r="HR458" s="240">
        <f t="shared" ca="1" si="1075"/>
        <v>-1.2017606211167814E-4</v>
      </c>
      <c r="HS458" s="240">
        <f t="shared" ca="1" si="1076"/>
        <v>1.520571792271081E-4</v>
      </c>
      <c r="HT458" s="240">
        <f t="shared" ca="1" si="1077"/>
        <v>-1.0007787488244059E-4</v>
      </c>
      <c r="HU458" s="240">
        <f t="shared" ca="1" si="1078"/>
        <v>-7.0949613239318585E-6</v>
      </c>
      <c r="HV458" s="240">
        <f t="shared" ca="1" si="1079"/>
        <v>1.1035488496746268E-4</v>
      </c>
      <c r="HW458" s="240">
        <f t="shared" ca="1" si="1080"/>
        <v>-1.5275344573032414E-4</v>
      </c>
      <c r="HX458" s="240">
        <f t="shared" ca="1" si="1081"/>
        <v>1.1090758999449014E-4</v>
      </c>
      <c r="HY458" s="240">
        <f t="shared" ca="1" si="1082"/>
        <v>-7.8955513310463903E-6</v>
      </c>
      <c r="HZ458" s="240">
        <f t="shared" ca="1" si="1083"/>
        <v>-9.9470929954882504E-5</v>
      </c>
      <c r="IA458" s="240">
        <f t="shared" ca="1" si="1084"/>
        <v>1.5197861304763036E-4</v>
      </c>
      <c r="IB458" s="240">
        <f t="shared" ca="1" si="1085"/>
        <v>-1.2066920438663609E-4</v>
      </c>
      <c r="IC458" s="240">
        <f t="shared" ca="1" si="1086"/>
        <v>2.2810025510559207E-5</v>
      </c>
      <c r="ID458" s="240">
        <f t="shared" ca="1" si="1087"/>
        <v>8.7629015510494633E-5</v>
      </c>
      <c r="IE458" s="240">
        <f t="shared" ca="1" si="1088"/>
        <v>-4.4814424399509786E-6</v>
      </c>
      <c r="IF458" s="240">
        <f t="shared" ca="1" si="1089"/>
        <v>1.2926870837603162E-4</v>
      </c>
      <c r="IG458" s="240">
        <f t="shared" ca="1" si="1090"/>
        <v>-3.7504826675160033E-5</v>
      </c>
      <c r="IH458" s="240">
        <f t="shared" ca="1" si="1091"/>
        <v>-7.4943185743847485E-5</v>
      </c>
      <c r="II458" s="240">
        <f t="shared" ca="1" si="1092"/>
        <v>1.4605959399931784E-4</v>
      </c>
      <c r="IJ458" s="240">
        <f t="shared" ca="1" si="1093"/>
        <v>-1.3662328403831161E-4</v>
      </c>
      <c r="IK458" s="240">
        <f t="shared" ca="1" si="1094"/>
        <v>5.1838435856672213E-5</v>
      </c>
      <c r="IL458" s="240">
        <f t="shared" ca="1" si="1095"/>
        <v>6.1535612130389847E-5</v>
      </c>
      <c r="IM458" s="240">
        <f t="shared" ca="1" si="1096"/>
        <v>-1.4097241102280605E-4</v>
      </c>
      <c r="IN458" s="240">
        <f t="shared" ca="1" si="1097"/>
        <v>1.4266210278941752E-4</v>
      </c>
      <c r="IO458" s="240">
        <f t="shared" ca="1" si="1098"/>
        <v>-6.5672812563112706E-5</v>
      </c>
      <c r="IP458" s="240">
        <f t="shared" ca="1" si="1099"/>
        <v>-4.7535416933313644E-5</v>
      </c>
      <c r="IQ458" s="240">
        <f t="shared" ca="1" si="1100"/>
        <v>1.3452758666477975E-4</v>
      </c>
      <c r="IR458" s="240">
        <f t="shared" ca="1" si="1101"/>
        <v>-1.4732700750361749E-4</v>
      </c>
      <c r="IS458" s="240">
        <f t="shared" ca="1" si="1102"/>
        <v>7.8874724184143931E-5</v>
      </c>
      <c r="IT458" s="240">
        <f t="shared" ca="1" si="1103"/>
        <v>3.3077429685667156E-5</v>
      </c>
      <c r="IU458" s="240">
        <f t="shared" ca="1" si="1104"/>
        <v>-1.2678718810691132E-4</v>
      </c>
      <c r="IV458" s="240">
        <f t="shared" ca="1" si="1105"/>
        <v>1.5057307259842826E-4</v>
      </c>
      <c r="IW458" s="240">
        <f t="shared" ca="1" si="1106"/>
        <v>-9.1317029093986856E-5</v>
      </c>
      <c r="IX458" s="240">
        <f t="shared" ca="1" si="1107"/>
        <v>-1.8300888708202316E-5</v>
      </c>
      <c r="IY458" s="240">
        <f t="shared" ca="1" si="1108"/>
        <v>1.178257596186563E-4</v>
      </c>
      <c r="IZ458" s="240">
        <f t="shared" ca="1" si="1109"/>
        <v>-1.5236903669250084E-4</v>
      </c>
      <c r="JA458" s="240">
        <f t="shared" ca="1" si="1110"/>
        <v>1.0287990109468813E-4</v>
      </c>
      <c r="JB458" s="240">
        <f t="shared" ca="1" si="1111"/>
        <v>3.3481001681770053E-6</v>
      </c>
    </row>
    <row r="459" spans="2:262">
      <c r="B459" s="248">
        <v>98</v>
      </c>
      <c r="C459" s="247">
        <f t="shared" si="1112"/>
        <v>1.9140625000000013E-3</v>
      </c>
      <c r="D459" s="244">
        <f t="shared" ca="1" si="855"/>
        <v>79.519130240469892</v>
      </c>
      <c r="E459" s="243">
        <f ca="1">CZ361</f>
        <v>-0.48086975953011207</v>
      </c>
      <c r="F459" s="242">
        <v>98</v>
      </c>
      <c r="G459" s="240">
        <f t="shared" ca="1" si="856"/>
        <v>-2.7097767800675322E-4</v>
      </c>
      <c r="H459" s="240">
        <f t="shared" ca="1" si="857"/>
        <v>4.1759221566313497E-4</v>
      </c>
      <c r="I459" s="240">
        <f t="shared" ca="1" si="858"/>
        <v>-3.4785316626338795E-4</v>
      </c>
      <c r="J459" s="240">
        <f t="shared" ca="1" si="859"/>
        <v>9.7892174339150799E-5</v>
      </c>
      <c r="K459" s="240">
        <f t="shared" ca="1" si="860"/>
        <v>2.0278653278331233E-4</v>
      </c>
      <c r="L459" s="240">
        <f t="shared" ca="1" si="861"/>
        <v>-3.9840199368440234E-4</v>
      </c>
      <c r="M459" s="240">
        <f t="shared" ca="1" si="862"/>
        <v>3.8760627834492152E-4</v>
      </c>
      <c r="N459" s="240">
        <f t="shared" ca="1" si="863"/>
        <v>-1.7599262258423195E-4</v>
      </c>
      <c r="O459" s="240">
        <f t="shared" ca="1" si="864"/>
        <v>-1.2680241482900689E-4</v>
      </c>
      <c r="P459" s="240">
        <f t="shared" ca="1" si="865"/>
        <v>3.6390140651479001E-4</v>
      </c>
      <c r="Q459" s="240">
        <f t="shared" ca="1" si="866"/>
        <v>-4.1246389852176536E-4</v>
      </c>
      <c r="R459" s="240">
        <f t="shared" ca="1" si="867"/>
        <v>2.4732977304120095E-4</v>
      </c>
      <c r="S459" s="240">
        <f t="shared" ca="1" si="868"/>
        <v>4.5945351184436235E-5</v>
      </c>
      <c r="T459" s="240">
        <f t="shared" ca="1" si="869"/>
        <v>-3.1541629237107565E-4</v>
      </c>
      <c r="U459" s="241">
        <f t="shared" ca="1" si="870"/>
        <v>4.2147076239083711E-4</v>
      </c>
      <c r="V459" s="240">
        <f t="shared" ca="1" si="871"/>
        <v>-3.0916217902433136E-4</v>
      </c>
      <c r="W459" s="240">
        <f t="shared" ca="1" si="872"/>
        <v>3.6677366539700997E-5</v>
      </c>
      <c r="X459" s="240">
        <f t="shared" ca="1" si="873"/>
        <v>2.548099069990336E-4</v>
      </c>
      <c r="Y459" s="240">
        <f t="shared" ca="1" si="874"/>
        <v>-4.1428074122475578E-4</v>
      </c>
      <c r="Z459" s="240">
        <f t="shared" ca="1" si="875"/>
        <v>3.5911365584770518E-4</v>
      </c>
      <c r="AA459" s="240">
        <f t="shared" ca="1" si="876"/>
        <v>-1.1789059363662458E-4</v>
      </c>
      <c r="AB459" s="240">
        <f t="shared" ca="1" si="877"/>
        <v>-1.844113198000633E-4</v>
      </c>
      <c r="AC459" s="240">
        <f t="shared" ca="1" si="878"/>
        <v>3.9117014350472306E-4</v>
      </c>
      <c r="AD459" s="240">
        <f t="shared" ca="1" si="879"/>
        <v>-3.9526459627010863E-4</v>
      </c>
      <c r="AE459" s="240">
        <f t="shared" ca="1" si="880"/>
        <v>1.9457335133389649E-4</v>
      </c>
      <c r="AF459" s="240">
        <f t="shared" ca="1" si="881"/>
        <v>1.0692590900023363E-4</v>
      </c>
      <c r="AG459" s="240">
        <f t="shared" ca="1" si="882"/>
        <v>-3.5302709654054878E-4</v>
      </c>
      <c r="AH459" s="240">
        <f t="shared" ca="1" si="883"/>
        <v>4.1622573992479184E-4</v>
      </c>
      <c r="AI459" s="240">
        <f t="shared" ca="1" si="884"/>
        <v>-2.6377876425739966E-4</v>
      </c>
      <c r="AJ459" s="240">
        <f t="shared" ca="1" si="885"/>
        <v>-2.5331395482265445E-5</v>
      </c>
      <c r="AK459" s="240">
        <f t="shared" ca="1" si="886"/>
        <v>3.013174162361965E-4</v>
      </c>
      <c r="AL459" s="240">
        <f t="shared" ca="1" si="887"/>
        <v>-4.2119156181625011E-4</v>
      </c>
      <c r="AM459" s="240">
        <f t="shared" ca="1" si="888"/>
        <v>3.228473071993286E-4</v>
      </c>
      <c r="AN459" s="240">
        <f t="shared" ca="1" si="889"/>
        <v>-5.7236589358070029E-5</v>
      </c>
      <c r="AO459" s="240">
        <f t="shared" ca="1" si="890"/>
        <v>-2.3802827660664055E-4</v>
      </c>
      <c r="AP459" s="240">
        <f t="shared" ca="1" si="891"/>
        <v>4.0997122819405862E-4</v>
      </c>
      <c r="AQ459" s="240">
        <f t="shared" ca="1" si="892"/>
        <v>-3.6950900918044283E-4</v>
      </c>
      <c r="AR459" s="240">
        <f t="shared" ca="1" si="893"/>
        <v>1.3760500416802989E-4</v>
      </c>
      <c r="AS459" s="240">
        <f t="shared" ca="1" si="894"/>
        <v>1.6559184379489215E-4</v>
      </c>
      <c r="AT459" s="240">
        <f t="shared" ca="1" si="895"/>
        <v>-3.8299593018688267E-4</v>
      </c>
      <c r="AU459" s="240">
        <f t="shared" ca="1" si="896"/>
        <v>4.0197068716179191E-4</v>
      </c>
      <c r="AV459" s="240">
        <f t="shared" ca="1" si="897"/>
        <v>-2.1268533583758767E-4</v>
      </c>
      <c r="AW459" s="240">
        <f t="shared" ca="1" si="898"/>
        <v>-8.6791809291076783E-5</v>
      </c>
      <c r="AX459" s="240">
        <f t="shared" ca="1" si="899"/>
        <v>3.4130231336921998E-4</v>
      </c>
      <c r="AY459" s="240">
        <f t="shared" ca="1" si="900"/>
        <v>-4.1898485706327079E-4</v>
      </c>
      <c r="AZ459" s="240">
        <f t="shared" ca="1" si="901"/>
        <v>2.7959228932621718E-4</v>
      </c>
      <c r="BA459" s="240">
        <f t="shared" ca="1" si="902"/>
        <v>4.6564142296126749E-6</v>
      </c>
      <c r="BB459" s="240">
        <f t="shared" ca="1" si="903"/>
        <v>-2.8649264005331786E-4</v>
      </c>
      <c r="BC459" s="240">
        <f t="shared" ca="1" si="904"/>
        <v>4.1989767387722439E-4</v>
      </c>
      <c r="BD459" s="240">
        <f t="shared" ca="1" si="905"/>
        <v>-3.3575466793319851E-4</v>
      </c>
      <c r="BE459" s="240">
        <f t="shared" ca="1" si="906"/>
        <v>7.7657924219348275E-5</v>
      </c>
      <c r="BF459" s="240">
        <f t="shared" ca="1" si="907"/>
        <v>2.2067321524708999E-4</v>
      </c>
      <c r="BG459" s="240">
        <f t="shared" ca="1" si="908"/>
        <v>-4.0467405856540426E-4</v>
      </c>
      <c r="BH459" s="240">
        <f t="shared" ca="1" si="909"/>
        <v>3.7901418294489833E-4</v>
      </c>
      <c r="BI459" s="240">
        <f t="shared" ca="1" si="910"/>
        <v>-1.5698791219161969E-4</v>
      </c>
      <c r="BJ459" s="240">
        <f t="shared" ca="1" si="911"/>
        <v>-1.4637344253388672E-4</v>
      </c>
      <c r="BK459" s="240">
        <f t="shared" ca="1" si="912"/>
        <v>3.738990461267447E-4</v>
      </c>
      <c r="BL459" s="240">
        <f t="shared" ca="1" si="913"/>
        <v>-4.0770839545962626E-4</v>
      </c>
      <c r="BM459" s="240">
        <f t="shared" ca="1" si="914"/>
        <v>2.3028494273821332E-4</v>
      </c>
      <c r="BN459" s="240">
        <f t="shared" ca="1" si="915"/>
        <v>6.6448620511267272E-5</v>
      </c>
      <c r="BO459" s="240">
        <f t="shared" ca="1" si="916"/>
        <v>-3.2875530303042922E-4</v>
      </c>
      <c r="BP459" s="240">
        <f t="shared" ca="1" si="917"/>
        <v>4.2073460298234578E-4</v>
      </c>
      <c r="BQ459" s="240">
        <f t="shared" ca="1" si="918"/>
        <v>-2.9473225208065114E-4</v>
      </c>
      <c r="BR459" s="240">
        <f t="shared" ca="1" si="919"/>
        <v>1.6029784732772942E-5</v>
      </c>
      <c r="BS459" s="240">
        <f t="shared" ca="1" si="920"/>
        <v>2.7097767800675945E-4</v>
      </c>
      <c r="BT459" s="240">
        <f t="shared" ca="1" si="921"/>
        <v>-4.1759221566313622E-4</v>
      </c>
      <c r="BU459" s="240">
        <f t="shared" ca="1" si="922"/>
        <v>3.4785316626338204E-4</v>
      </c>
      <c r="BV459" s="240">
        <f t="shared" ca="1" si="923"/>
        <v>-9.7892174339139591E-5</v>
      </c>
      <c r="BW459" s="240">
        <f t="shared" ca="1" si="924"/>
        <v>-2.0278653278332372E-4</v>
      </c>
      <c r="BX459" s="240">
        <f t="shared" ca="1" si="925"/>
        <v>3.9840199368440299E-4</v>
      </c>
      <c r="BY459" s="240">
        <f t="shared" ca="1" si="926"/>
        <v>-3.8760627834492049E-4</v>
      </c>
      <c r="BZ459" s="240">
        <f t="shared" ca="1" si="927"/>
        <v>1.7599262258422829E-4</v>
      </c>
      <c r="CA459" s="240">
        <f t="shared" ca="1" si="928"/>
        <v>1.2680241482901215E-4</v>
      </c>
      <c r="CB459" s="240">
        <f t="shared" ca="1" si="929"/>
        <v>-3.6390140651479359E-4</v>
      </c>
      <c r="CC459" s="240">
        <f t="shared" ca="1" si="930"/>
        <v>4.1246389852176389E-4</v>
      </c>
      <c r="CD459" s="240">
        <f t="shared" ca="1" si="931"/>
        <v>-2.4732977304119406E-4</v>
      </c>
      <c r="CE459" s="240">
        <f t="shared" ca="1" si="932"/>
        <v>-4.5945351184446183E-5</v>
      </c>
      <c r="CF459" s="240">
        <f t="shared" ca="1" si="933"/>
        <v>3.1541629237108226E-4</v>
      </c>
      <c r="CG459" s="240">
        <f t="shared" ca="1" si="934"/>
        <v>-4.21470762390837E-4</v>
      </c>
      <c r="CH459" s="240">
        <f t="shared" ca="1" si="935"/>
        <v>3.0916217902433066E-4</v>
      </c>
      <c r="CI459" s="240">
        <f t="shared" ca="1" si="936"/>
        <v>-3.6677366539699967E-5</v>
      </c>
      <c r="CJ459" s="240">
        <f t="shared" ca="1" si="937"/>
        <v>-2.548099069990368E-4</v>
      </c>
      <c r="CK459" s="240">
        <f t="shared" ca="1" si="938"/>
        <v>4.1428074122475654E-4</v>
      </c>
      <c r="CL459" s="240">
        <f t="shared" ca="1" si="939"/>
        <v>-3.5911365584770149E-4</v>
      </c>
      <c r="CM459" s="240">
        <f t="shared" ca="1" si="940"/>
        <v>1.1789059363661783E-4</v>
      </c>
      <c r="CN459" s="240">
        <f t="shared" ca="1" si="941"/>
        <v>1.8441131980006964E-4</v>
      </c>
      <c r="CO459" s="240">
        <f t="shared" ca="1" si="942"/>
        <v>-3.9117014350472675E-4</v>
      </c>
      <c r="CP459" s="240">
        <f t="shared" ca="1" si="943"/>
        <v>3.9526459627010517E-4</v>
      </c>
      <c r="CQ459" s="240">
        <f t="shared" ca="1" si="944"/>
        <v>-1.9457335133388762E-4</v>
      </c>
      <c r="CR459" s="240">
        <f t="shared" ca="1" si="945"/>
        <v>-1.0692590900024621E-4</v>
      </c>
      <c r="CS459" s="240">
        <f t="shared" ca="1" si="946"/>
        <v>3.5302709654054938E-4</v>
      </c>
      <c r="CT459" s="240">
        <f t="shared" ca="1" si="947"/>
        <v>-4.1622573992479173E-4</v>
      </c>
      <c r="CU459" s="240">
        <f t="shared" ca="1" si="948"/>
        <v>2.637787642573989E-4</v>
      </c>
      <c r="CV459" s="240">
        <f t="shared" ca="1" si="949"/>
        <v>2.5331395482272451E-5</v>
      </c>
      <c r="CW459" s="240">
        <f t="shared" ca="1" si="950"/>
        <v>-3.0131741623620138E-4</v>
      </c>
      <c r="CX459" s="240">
        <f t="shared" ca="1" si="951"/>
        <v>4.2119156181625038E-4</v>
      </c>
      <c r="CY459" s="240">
        <f t="shared" ca="1" si="952"/>
        <v>-3.2284730719932405E-4</v>
      </c>
      <c r="CZ459" s="240">
        <f t="shared" ca="1" si="953"/>
        <v>5.7236589358063077E-5</v>
      </c>
      <c r="DA459" s="240">
        <f t="shared" ca="1" si="954"/>
        <v>2.3802827660665126E-4</v>
      </c>
      <c r="DB459" s="240">
        <f t="shared" ca="1" si="955"/>
        <v>-4.0997122819406171E-4</v>
      </c>
      <c r="DC459" s="240">
        <f t="shared" ca="1" si="956"/>
        <v>3.6950900918043654E-4</v>
      </c>
      <c r="DD459" s="240">
        <f t="shared" ca="1" si="957"/>
        <v>-1.3760500416802891E-4</v>
      </c>
      <c r="DE459" s="240">
        <f t="shared" ca="1" si="958"/>
        <v>-1.655918437948931E-4</v>
      </c>
      <c r="DF459" s="240">
        <f t="shared" ca="1" si="959"/>
        <v>3.8299593018688554E-4</v>
      </c>
      <c r="DG459" s="240">
        <f t="shared" ca="1" si="960"/>
        <v>-4.0197068716178979E-4</v>
      </c>
      <c r="DH459" s="240">
        <f t="shared" ca="1" si="961"/>
        <v>2.1268533583758159E-4</v>
      </c>
      <c r="DI459" s="240">
        <f t="shared" ca="1" si="962"/>
        <v>8.6791809291083654E-5</v>
      </c>
      <c r="DJ459" s="240">
        <f t="shared" ca="1" si="963"/>
        <v>-3.4130231336922405E-4</v>
      </c>
      <c r="DK459" s="240">
        <f t="shared" ca="1" si="964"/>
        <v>4.1898485706326998E-4</v>
      </c>
      <c r="DL459" s="240">
        <f t="shared" ca="1" si="965"/>
        <v>-2.7959228932620742E-4</v>
      </c>
      <c r="DM459" s="240">
        <f t="shared" ca="1" si="966"/>
        <v>-4.6564142296256853E-6</v>
      </c>
      <c r="DN459" s="240">
        <f t="shared" ca="1" si="967"/>
        <v>2.8649264005332746E-4</v>
      </c>
      <c r="DO459" s="240">
        <f t="shared" ca="1" si="968"/>
        <v>-4.1989767387722553E-4</v>
      </c>
      <c r="DP459" s="240">
        <f t="shared" ca="1" si="969"/>
        <v>3.3575466793319065E-4</v>
      </c>
      <c r="DQ459" s="240">
        <f t="shared" ca="1" si="970"/>
        <v>-7.76579242193296E-5</v>
      </c>
      <c r="DR459" s="240">
        <f t="shared" ca="1" si="971"/>
        <v>-2.206732152471062E-4</v>
      </c>
      <c r="DS459" s="240">
        <f t="shared" ca="1" si="972"/>
        <v>4.0467405856540962E-4</v>
      </c>
      <c r="DT459" s="240">
        <f t="shared" ca="1" si="973"/>
        <v>-3.7901418294490049E-4</v>
      </c>
      <c r="DU459" s="240">
        <f t="shared" ca="1" si="974"/>
        <v>1.5698791219162427E-4</v>
      </c>
      <c r="DV459" s="240">
        <f t="shared" ca="1" si="975"/>
        <v>1.4637344253388206E-4</v>
      </c>
      <c r="DW459" s="240">
        <f t="shared" ca="1" si="976"/>
        <v>-3.7389904612674236E-4</v>
      </c>
      <c r="DX459" s="240">
        <f t="shared" ca="1" si="977"/>
        <v>4.0770839545962756E-4</v>
      </c>
      <c r="DY459" s="240">
        <f t="shared" ca="1" si="978"/>
        <v>-2.3028494273820747E-4</v>
      </c>
      <c r="DZ459" s="240">
        <f t="shared" ca="1" si="979"/>
        <v>-6.6448620511274197E-5</v>
      </c>
      <c r="EA459" s="240">
        <f t="shared" ca="1" si="980"/>
        <v>3.2875530303043361E-4</v>
      </c>
      <c r="EB459" s="240">
        <f t="shared" ca="1" si="981"/>
        <v>-4.2073460298234534E-4</v>
      </c>
      <c r="EC459" s="240">
        <f t="shared" ca="1" si="982"/>
        <v>2.9473225208064609E-4</v>
      </c>
      <c r="ED459" s="240">
        <f t="shared" ca="1" si="983"/>
        <v>-1.6029784732765926E-5</v>
      </c>
      <c r="EE459" s="240">
        <f t="shared" ca="1" si="984"/>
        <v>-2.7097767800676487E-4</v>
      </c>
      <c r="EF459" s="240">
        <f t="shared" ca="1" si="985"/>
        <v>4.1759221566313719E-4</v>
      </c>
      <c r="EG459" s="240">
        <f t="shared" ca="1" si="986"/>
        <v>-3.4785316626337803E-4</v>
      </c>
      <c r="EH459" s="240">
        <f t="shared" ca="1" si="987"/>
        <v>9.7892174339132761E-5</v>
      </c>
      <c r="EI459" s="240">
        <f t="shared" ca="1" si="988"/>
        <v>2.027865327833299E-4</v>
      </c>
      <c r="EJ459" s="240">
        <f t="shared" ca="1" si="989"/>
        <v>-3.9840199368440911E-4</v>
      </c>
      <c r="EK459" s="240">
        <f t="shared" ca="1" si="990"/>
        <v>3.8760627834491307E-4</v>
      </c>
      <c r="EL459" s="240">
        <f t="shared" ca="1" si="991"/>
        <v>-1.7599262258421102E-4</v>
      </c>
      <c r="EM459" s="240">
        <f t="shared" ca="1" si="992"/>
        <v>-1.2680241482903028E-4</v>
      </c>
      <c r="EN459" s="240">
        <f t="shared" ca="1" si="993"/>
        <v>3.6390140651480313E-4</v>
      </c>
      <c r="EO459" s="240">
        <f t="shared" ca="1" si="994"/>
        <v>-4.1246389852176492E-4</v>
      </c>
      <c r="EP459" s="240">
        <f t="shared" ca="1" si="995"/>
        <v>2.4732977304119807E-4</v>
      </c>
      <c r="EQ459" s="240">
        <f t="shared" ca="1" si="996"/>
        <v>4.5945351184441263E-5</v>
      </c>
      <c r="ER459" s="240">
        <f t="shared" ca="1" si="997"/>
        <v>-3.1541629237107896E-4</v>
      </c>
      <c r="ES459" s="240">
        <f t="shared" ca="1" si="998"/>
        <v>4.2147076239083711E-4</v>
      </c>
      <c r="ET459" s="240">
        <f t="shared" ca="1" si="999"/>
        <v>-3.0916217902432589E-4</v>
      </c>
      <c r="EU459" s="240">
        <f t="shared" ca="1" si="1000"/>
        <v>3.6677366539692967E-5</v>
      </c>
      <c r="EV459" s="240">
        <f t="shared" ca="1" si="1001"/>
        <v>2.5480990699904238E-4</v>
      </c>
      <c r="EW459" s="240">
        <f t="shared" ca="1" si="1002"/>
        <v>-4.1428074122475784E-4</v>
      </c>
      <c r="EX459" s="240">
        <f t="shared" ca="1" si="1003"/>
        <v>3.5911365584769781E-4</v>
      </c>
      <c r="EY459" s="240">
        <f t="shared" ca="1" si="1004"/>
        <v>-1.1789059363661108E-4</v>
      </c>
      <c r="EZ459" s="240">
        <f t="shared" ca="1" si="1005"/>
        <v>-1.8441131980007595E-4</v>
      </c>
      <c r="FA459" s="240">
        <f t="shared" ca="1" si="1006"/>
        <v>3.911701435047294E-4</v>
      </c>
      <c r="FB459" s="240">
        <f t="shared" ca="1" si="1007"/>
        <v>-3.9526459627010273E-4</v>
      </c>
      <c r="FC459" s="240">
        <f t="shared" ca="1" si="1008"/>
        <v>1.9457335133388136E-4</v>
      </c>
      <c r="FD459" s="240">
        <f t="shared" ca="1" si="1009"/>
        <v>1.0692590900025298E-4</v>
      </c>
      <c r="FE459" s="240">
        <f t="shared" ca="1" si="1010"/>
        <v>-3.5302709654055979E-4</v>
      </c>
      <c r="FF459" s="240">
        <f t="shared" ca="1" si="1011"/>
        <v>4.1622573992478875E-4</v>
      </c>
      <c r="FG459" s="240">
        <f t="shared" ca="1" si="1012"/>
        <v>-2.6377876425738404E-4</v>
      </c>
      <c r="FH459" s="240">
        <f t="shared" ca="1" si="1013"/>
        <v>-2.5331395482291421E-5</v>
      </c>
      <c r="FI459" s="240">
        <f t="shared" ca="1" si="1014"/>
        <v>3.0131741623621461E-4</v>
      </c>
      <c r="FJ459" s="240">
        <f t="shared" ca="1" si="1015"/>
        <v>-4.2119156181625022E-4</v>
      </c>
      <c r="FK459" s="240">
        <f t="shared" ca="1" si="1016"/>
        <v>3.228473071993273E-4</v>
      </c>
      <c r="FL459" s="240">
        <f t="shared" ca="1" si="1017"/>
        <v>-5.723658935806799E-5</v>
      </c>
      <c r="FM459" s="240">
        <f t="shared" ca="1" si="1018"/>
        <v>-2.3802827660664719E-4</v>
      </c>
      <c r="FN459" s="240">
        <f t="shared" ca="1" si="1019"/>
        <v>4.0997122819406051E-4</v>
      </c>
      <c r="FO459" s="240">
        <f t="shared" ca="1" si="1020"/>
        <v>-3.6950900918043898E-4</v>
      </c>
      <c r="FP459" s="240">
        <f t="shared" ca="1" si="1021"/>
        <v>1.376050041680223E-4</v>
      </c>
      <c r="FQ459" s="240">
        <f t="shared" ca="1" si="1022"/>
        <v>1.6559184379489955E-4</v>
      </c>
      <c r="FR459" s="240">
        <f t="shared" ca="1" si="1023"/>
        <v>-3.8299593018688847E-4</v>
      </c>
      <c r="FS459" s="240">
        <f t="shared" ca="1" si="1024"/>
        <v>4.0197068716178768E-4</v>
      </c>
      <c r="FT459" s="240">
        <f t="shared" ca="1" si="1025"/>
        <v>-2.1268533583757552E-4</v>
      </c>
      <c r="FU459" s="240">
        <f t="shared" ca="1" si="1026"/>
        <v>-8.6791809291090539E-5</v>
      </c>
      <c r="FV459" s="240">
        <f t="shared" ca="1" si="1027"/>
        <v>3.4130231336922828E-4</v>
      </c>
      <c r="FW459" s="240">
        <f t="shared" ca="1" si="1028"/>
        <v>-4.1898485706326922E-4</v>
      </c>
      <c r="FX459" s="240">
        <f t="shared" ca="1" si="1029"/>
        <v>2.7959228932620216E-4</v>
      </c>
      <c r="FY459" s="240">
        <f t="shared" ca="1" si="1030"/>
        <v>4.6564142296327089E-6</v>
      </c>
      <c r="FZ459" s="240">
        <f t="shared" ca="1" si="1031"/>
        <v>-2.8649264005333255E-4</v>
      </c>
      <c r="GA459" s="240">
        <f t="shared" ca="1" si="1032"/>
        <v>4.1989767387722612E-4</v>
      </c>
      <c r="GB459" s="240">
        <f t="shared" ca="1" si="1033"/>
        <v>-3.3575466793318642E-4</v>
      </c>
      <c r="GC459" s="240">
        <f t="shared" ca="1" si="1034"/>
        <v>7.7657924219322701E-5</v>
      </c>
      <c r="GD459" s="240">
        <f t="shared" ca="1" si="1035"/>
        <v>2.2067321524711216E-4</v>
      </c>
      <c r="GE459" s="240">
        <f t="shared" ca="1" si="1036"/>
        <v>-4.0467405856541158E-4</v>
      </c>
      <c r="GF459" s="240">
        <f t="shared" ca="1" si="1037"/>
        <v>3.790141829448974E-4</v>
      </c>
      <c r="GG459" s="240">
        <f t="shared" ca="1" si="1038"/>
        <v>-1.5698791219161777E-4</v>
      </c>
      <c r="GH459" s="240">
        <f t="shared" ca="1" si="1039"/>
        <v>-1.4637344253388865E-4</v>
      </c>
      <c r="GI459" s="240">
        <f t="shared" ca="1" si="1040"/>
        <v>3.7389904612674562E-4</v>
      </c>
      <c r="GJ459" s="240">
        <f t="shared" ca="1" si="1041"/>
        <v>-4.0770839545962577E-4</v>
      </c>
      <c r="GK459" s="240">
        <f t="shared" ca="1" si="1042"/>
        <v>2.3028494273820156E-4</v>
      </c>
      <c r="GL459" s="240">
        <f t="shared" ca="1" si="1043"/>
        <v>6.6448620511281136E-5</v>
      </c>
      <c r="GM459" s="240">
        <f t="shared" ca="1" si="1044"/>
        <v>-3.2875530303043806E-4</v>
      </c>
      <c r="GN459" s="240">
        <f t="shared" ca="1" si="1045"/>
        <v>4.2073460298234496E-4</v>
      </c>
      <c r="GO459" s="240">
        <f t="shared" ca="1" si="1046"/>
        <v>-2.9473225208064105E-4</v>
      </c>
      <c r="GP459" s="240">
        <f t="shared" ca="1" si="1047"/>
        <v>1.6029784732758905E-5</v>
      </c>
      <c r="GQ459" s="240">
        <f t="shared" ca="1" si="1048"/>
        <v>2.7097767800677024E-4</v>
      </c>
      <c r="GR459" s="240">
        <f t="shared" ca="1" si="1049"/>
        <v>-4.1759221566313817E-4</v>
      </c>
      <c r="GS459" s="240">
        <f t="shared" ca="1" si="1050"/>
        <v>3.4785316626337402E-4</v>
      </c>
      <c r="GT459" s="240">
        <f t="shared" ca="1" si="1051"/>
        <v>-9.789217433912593E-5</v>
      </c>
      <c r="GU459" s="240">
        <f t="shared" ca="1" si="1052"/>
        <v>-2.0278653278333608E-4</v>
      </c>
      <c r="GV459" s="240">
        <f t="shared" ca="1" si="1053"/>
        <v>3.9840199368441144E-4</v>
      </c>
      <c r="GW459" s="240">
        <f t="shared" ca="1" si="1054"/>
        <v>-3.876062783449103E-4</v>
      </c>
      <c r="GX459" s="240">
        <f t="shared" ca="1" si="1055"/>
        <v>1.7599262258420463E-4</v>
      </c>
      <c r="GY459" s="240">
        <f t="shared" ca="1" si="1056"/>
        <v>1.2680241482903695E-4</v>
      </c>
      <c r="GZ459" s="240">
        <f t="shared" ca="1" si="1057"/>
        <v>-3.639014065148067E-4</v>
      </c>
      <c r="HA459" s="240">
        <f t="shared" ca="1" si="1058"/>
        <v>4.1246389852176351E-4</v>
      </c>
      <c r="HB459" s="240">
        <f t="shared" ca="1" si="1059"/>
        <v>-2.4732977304119238E-4</v>
      </c>
      <c r="HC459" s="240">
        <f t="shared" ca="1" si="1060"/>
        <v>-4.5945351184448243E-5</v>
      </c>
      <c r="HD459" s="240">
        <f t="shared" ca="1" si="1061"/>
        <v>3.1541629237108362E-4</v>
      </c>
      <c r="HE459" s="240">
        <f t="shared" ca="1" si="1062"/>
        <v>-4.2147076239083705E-4</v>
      </c>
      <c r="HF459" s="240">
        <f t="shared" ca="1" si="1063"/>
        <v>3.0916217902432117E-4</v>
      </c>
      <c r="HG459" s="240">
        <f t="shared" ca="1" si="1064"/>
        <v>-3.6677366539685974E-5</v>
      </c>
      <c r="HH459" s="240">
        <f t="shared" ca="1" si="1065"/>
        <v>-2.5480990699904796E-4</v>
      </c>
      <c r="HI459" s="240">
        <f t="shared" ca="1" si="1066"/>
        <v>4.1428074122475914E-4</v>
      </c>
      <c r="HJ459" s="240">
        <f t="shared" ca="1" si="1067"/>
        <v>-3.5911365584769418E-4</v>
      </c>
      <c r="HK459" s="240">
        <f t="shared" ca="1" si="1068"/>
        <v>1.1789059363658134E-4</v>
      </c>
      <c r="HL459" s="240">
        <f t="shared" ca="1" si="1069"/>
        <v>1.8441131980008224E-4</v>
      </c>
      <c r="HM459" s="240">
        <f t="shared" ca="1" si="1070"/>
        <v>-3.9117014350472312E-4</v>
      </c>
      <c r="HN459" s="240">
        <f t="shared" ca="1" si="1071"/>
        <v>3.9526459627010023E-4</v>
      </c>
      <c r="HO459" s="240">
        <f t="shared" ca="1" si="1072"/>
        <v>-1.9457335133389641E-4</v>
      </c>
      <c r="HP459" s="240">
        <f t="shared" ca="1" si="1073"/>
        <v>-1.0692590900025979E-4</v>
      </c>
      <c r="HQ459" s="240">
        <f t="shared" ca="1" si="1074"/>
        <v>3.5302709654055046E-4</v>
      </c>
      <c r="HR459" s="240">
        <f t="shared" ca="1" si="1075"/>
        <v>-4.1622573992478761E-4</v>
      </c>
      <c r="HS459" s="240">
        <f t="shared" ca="1" si="1076"/>
        <v>2.6377876425739727E-4</v>
      </c>
      <c r="HT459" s="240">
        <f t="shared" ca="1" si="1077"/>
        <v>2.5331395482298428E-5</v>
      </c>
      <c r="HU459" s="240">
        <f t="shared" ca="1" si="1078"/>
        <v>-3.0131741623620284E-4</v>
      </c>
      <c r="HV459" s="240">
        <f t="shared" ca="1" si="1079"/>
        <v>4.2119156181625141E-4</v>
      </c>
      <c r="HW459" s="240">
        <f t="shared" ca="1" si="1080"/>
        <v>-3.2284730719932275E-4</v>
      </c>
      <c r="HX459" s="240">
        <f t="shared" ca="1" si="1081"/>
        <v>5.7236589358037286E-5</v>
      </c>
      <c r="HY459" s="240">
        <f t="shared" ca="1" si="1082"/>
        <v>2.3802827660665299E-4</v>
      </c>
      <c r="HZ459" s="240">
        <f t="shared" ca="1" si="1083"/>
        <v>-4.0997122819406772E-4</v>
      </c>
      <c r="IA459" s="240">
        <f t="shared" ca="1" si="1084"/>
        <v>3.6950900918043551E-4</v>
      </c>
      <c r="IB459" s="240">
        <f t="shared" ca="1" si="1085"/>
        <v>-1.3760500416799303E-4</v>
      </c>
      <c r="IC459" s="240">
        <f t="shared" ca="1" si="1086"/>
        <v>-1.65591843794906E-4</v>
      </c>
      <c r="ID459" s="240">
        <f t="shared" ca="1" si="1087"/>
        <v>3.8299593018690142E-4</v>
      </c>
      <c r="IE459" s="240">
        <f t="shared" ca="1" si="1088"/>
        <v>-3.1748263354630684E-4</v>
      </c>
      <c r="IF459" s="240">
        <f t="shared" ca="1" si="1089"/>
        <v>2.1268533583754877E-4</v>
      </c>
      <c r="IG459" s="240">
        <f t="shared" ca="1" si="1090"/>
        <v>8.6791809291097397E-5</v>
      </c>
      <c r="IH459" s="240">
        <f t="shared" ca="1" si="1091"/>
        <v>-3.413023133692183E-4</v>
      </c>
      <c r="II459" s="240">
        <f t="shared" ca="1" si="1092"/>
        <v>4.1898485706326846E-4</v>
      </c>
      <c r="IJ459" s="240">
        <f t="shared" ca="1" si="1093"/>
        <v>-2.795922893262149E-4</v>
      </c>
      <c r="IK459" s="240">
        <f t="shared" ca="1" si="1094"/>
        <v>-4.6564142296397325E-6</v>
      </c>
      <c r="IL459" s="240">
        <f t="shared" ca="1" si="1095"/>
        <v>2.8649264005332014E-4</v>
      </c>
      <c r="IM459" s="240">
        <f t="shared" ca="1" si="1096"/>
        <v>-4.1989767387722677E-4</v>
      </c>
      <c r="IN459" s="240">
        <f t="shared" ca="1" si="1097"/>
        <v>3.3575466793319666E-4</v>
      </c>
      <c r="IO459" s="240">
        <f t="shared" ca="1" si="1098"/>
        <v>-7.765792421931579E-5</v>
      </c>
      <c r="IP459" s="240">
        <f t="shared" ca="1" si="1099"/>
        <v>-2.2067321524709774E-4</v>
      </c>
      <c r="IQ459" s="240">
        <f t="shared" ca="1" si="1100"/>
        <v>4.0467405856541353E-4</v>
      </c>
      <c r="IR459" s="240">
        <f t="shared" ca="1" si="1101"/>
        <v>-3.7901418294489431E-4</v>
      </c>
      <c r="IS459" s="240">
        <f t="shared" ca="1" si="1102"/>
        <v>1.5698791219158901E-4</v>
      </c>
      <c r="IT459" s="240">
        <f t="shared" ca="1" si="1103"/>
        <v>1.4637344253389521E-4</v>
      </c>
      <c r="IU459" s="240">
        <f t="shared" ca="1" si="1104"/>
        <v>-3.7389904612675993E-4</v>
      </c>
      <c r="IV459" s="240">
        <f t="shared" ca="1" si="1105"/>
        <v>4.0770839545962398E-4</v>
      </c>
      <c r="IW459" s="240">
        <f t="shared" ca="1" si="1106"/>
        <v>-2.3028494273817564E-4</v>
      </c>
      <c r="IX459" s="240">
        <f t="shared" ca="1" si="1107"/>
        <v>-6.6448620511288061E-5</v>
      </c>
      <c r="IY459" s="240">
        <f t="shared" ca="1" si="1108"/>
        <v>3.2875530303045741E-4</v>
      </c>
      <c r="IZ459" s="240">
        <f t="shared" ca="1" si="1109"/>
        <v>-4.2073460298234448E-4</v>
      </c>
      <c r="JA459" s="240">
        <f t="shared" ca="1" si="1110"/>
        <v>2.9473225208061893E-4</v>
      </c>
      <c r="JB459" s="240">
        <f t="shared" ca="1" si="1111"/>
        <v>-1.6029784732751889E-5</v>
      </c>
    </row>
    <row r="460" spans="2:262">
      <c r="B460" s="248">
        <v>99</v>
      </c>
      <c r="C460" s="247">
        <f t="shared" si="1112"/>
        <v>1.9335937500000013E-3</v>
      </c>
      <c r="D460" s="244">
        <f t="shared" ca="1" si="855"/>
        <v>79.524216714995816</v>
      </c>
      <c r="E460" s="243">
        <f ca="1">DA361</f>
        <v>-0.47578328500418571</v>
      </c>
      <c r="F460" s="242">
        <v>99</v>
      </c>
      <c r="G460" s="240">
        <f t="shared" ca="1" si="856"/>
        <v>-4.2962296180054215E-4</v>
      </c>
      <c r="H460" s="240">
        <f t="shared" ca="1" si="857"/>
        <v>6.8619105383896611E-4</v>
      </c>
      <c r="I460" s="240">
        <f t="shared" ca="1" si="858"/>
        <v>-6.0955691092040316E-4</v>
      </c>
      <c r="J460" s="240">
        <f t="shared" ca="1" si="859"/>
        <v>2.3693271695722262E-4</v>
      </c>
      <c r="K460" s="240">
        <f t="shared" ca="1" si="860"/>
        <v>2.5074181230675139E-4</v>
      </c>
      <c r="L460" s="240">
        <f t="shared" ca="1" si="861"/>
        <v>-6.1666055389270329E-4</v>
      </c>
      <c r="M460" s="240">
        <f t="shared" ca="1" si="862"/>
        <v>6.8313984109153695E-4</v>
      </c>
      <c r="N460" s="240">
        <f t="shared" ca="1" si="863"/>
        <v>-4.1789850825838795E-4</v>
      </c>
      <c r="O460" s="240">
        <f t="shared" ca="1" si="864"/>
        <v>-5.0266946301307899E-5</v>
      </c>
      <c r="P460" s="240">
        <f t="shared" ca="1" si="865"/>
        <v>4.9402366111082148E-4</v>
      </c>
      <c r="Q460" s="240">
        <f t="shared" ca="1" si="866"/>
        <v>-6.9789122685196307E-4</v>
      </c>
      <c r="R460" s="240">
        <f t="shared" ca="1" si="867"/>
        <v>5.6287516063232028E-4</v>
      </c>
      <c r="S460" s="240">
        <f t="shared" ca="1" si="868"/>
        <v>-1.5453687536713965E-4</v>
      </c>
      <c r="T460" s="240">
        <f t="shared" ca="1" si="869"/>
        <v>-3.2884178235338392E-4</v>
      </c>
      <c r="U460" s="241">
        <f t="shared" ca="1" si="870"/>
        <v>6.5254068876502403E-4</v>
      </c>
      <c r="V460" s="240">
        <f t="shared" ca="1" si="871"/>
        <v>-6.593773821232374E-4</v>
      </c>
      <c r="W460" s="240">
        <f t="shared" ca="1" si="872"/>
        <v>3.4603208509497981E-4</v>
      </c>
      <c r="X460" s="240">
        <f t="shared" ca="1" si="873"/>
        <v>1.3534027010523084E-4</v>
      </c>
      <c r="Y460" s="240">
        <f t="shared" ca="1" si="874"/>
        <v>-5.5099378471949549E-4</v>
      </c>
      <c r="Z460" s="240">
        <f t="shared" ca="1" si="875"/>
        <v>6.9909446621415196E-4</v>
      </c>
      <c r="AA460" s="240">
        <f t="shared" ca="1" si="876"/>
        <v>-5.0772724400267313E-4</v>
      </c>
      <c r="AB460" s="240">
        <f t="shared" ca="1" si="877"/>
        <v>6.9816655328208959E-5</v>
      </c>
      <c r="AC460" s="240">
        <f t="shared" ca="1" si="878"/>
        <v>4.019956659066453E-4</v>
      </c>
      <c r="AD460" s="240">
        <f t="shared" ca="1" si="879"/>
        <v>-6.7860600429176172E-4</v>
      </c>
      <c r="AE460" s="240">
        <f t="shared" ca="1" si="880"/>
        <v>6.2569727357763704E-4</v>
      </c>
      <c r="AF460" s="240">
        <f t="shared" ca="1" si="881"/>
        <v>-2.6896101728418782E-4</v>
      </c>
      <c r="AG460" s="240">
        <f t="shared" ca="1" si="882"/>
        <v>-2.1837795027169614E-4</v>
      </c>
      <c r="AH460" s="240">
        <f t="shared" ca="1" si="883"/>
        <v>5.9967644893955062E-4</v>
      </c>
      <c r="AI460" s="240">
        <f t="shared" ca="1" si="884"/>
        <v>-6.8978267408554748E-4</v>
      </c>
      <c r="AJ460" s="240">
        <f t="shared" ca="1" si="885"/>
        <v>4.4494263702940062E-4</v>
      </c>
      <c r="AK460" s="240">
        <f t="shared" ca="1" si="886"/>
        <v>1.5953672192375981E-5</v>
      </c>
      <c r="AL460" s="240">
        <f t="shared" ca="1" si="887"/>
        <v>-4.6910316046606379E-4</v>
      </c>
      <c r="AM460" s="240">
        <f t="shared" ca="1" si="888"/>
        <v>6.9446445386573275E-4</v>
      </c>
      <c r="AN460" s="240">
        <f t="shared" ca="1" si="889"/>
        <v>-5.8260609563679053E-4</v>
      </c>
      <c r="AO460" s="240">
        <f t="shared" ca="1" si="890"/>
        <v>1.8784452542382841E-4</v>
      </c>
      <c r="AP460" s="240">
        <f t="shared" ca="1" si="891"/>
        <v>2.981310227993203E-4</v>
      </c>
      <c r="AQ460" s="240">
        <f t="shared" ca="1" si="892"/>
        <v>-6.3933942118717189E-4</v>
      </c>
      <c r="AR460" s="240">
        <f t="shared" ca="1" si="893"/>
        <v>6.7009590848720311E-4</v>
      </c>
      <c r="AS460" s="240">
        <f t="shared" ca="1" si="894"/>
        <v>-3.7546567864144768E-4</v>
      </c>
      <c r="AT460" s="240">
        <f t="shared" ca="1" si="895"/>
        <v>-1.0148404163347327E-4</v>
      </c>
      <c r="AU460" s="240">
        <f t="shared" ca="1" si="896"/>
        <v>5.2915490684964442E-4</v>
      </c>
      <c r="AV460" s="240">
        <f t="shared" ca="1" si="897"/>
        <v>-6.9987751164425746E-4</v>
      </c>
      <c r="AW460" s="240">
        <f t="shared" ca="1" si="898"/>
        <v>5.3075197972630918E-4</v>
      </c>
      <c r="AX460" s="240">
        <f t="shared" ca="1" si="899"/>
        <v>-1.0390267705492549E-4</v>
      </c>
      <c r="AY460" s="240">
        <f t="shared" ca="1" si="900"/>
        <v>-3.7339992724291728E-4</v>
      </c>
      <c r="AZ460" s="240">
        <f t="shared" ca="1" si="901"/>
        <v>6.6938613344135465E-4</v>
      </c>
      <c r="BA460" s="240">
        <f t="shared" ca="1" si="902"/>
        <v>-6.4033027669821018E-4</v>
      </c>
      <c r="BB460" s="240">
        <f t="shared" ca="1" si="903"/>
        <v>3.003413669623137E-4</v>
      </c>
      <c r="BC460" s="240">
        <f t="shared" ca="1" si="904"/>
        <v>1.8548799662678568E-4</v>
      </c>
      <c r="BD460" s="240">
        <f t="shared" ca="1" si="905"/>
        <v>-5.8124767089544772E-4</v>
      </c>
      <c r="BE460" s="240">
        <f t="shared" ca="1" si="906"/>
        <v>6.9476376019985959E-4</v>
      </c>
      <c r="BF460" s="240">
        <f t="shared" ca="1" si="907"/>
        <v>-4.7091486001543892E-4</v>
      </c>
      <c r="BG460" s="240">
        <f t="shared" ca="1" si="908"/>
        <v>1.8398035710236575E-5</v>
      </c>
      <c r="BH460" s="240">
        <f t="shared" ca="1" si="909"/>
        <v>4.4305254921915717E-4</v>
      </c>
      <c r="BI460" s="240">
        <f t="shared" ca="1" si="910"/>
        <v>-6.8936465518223912E-4</v>
      </c>
      <c r="BJ460" s="240">
        <f t="shared" ca="1" si="911"/>
        <v>6.0093348152660722E-4</v>
      </c>
      <c r="BK460" s="240">
        <f t="shared" ca="1" si="912"/>
        <v>-2.206996415655292E-4</v>
      </c>
      <c r="BL460" s="240">
        <f t="shared" ca="1" si="913"/>
        <v>-2.6670203949813513E-4</v>
      </c>
      <c r="BM460" s="240">
        <f t="shared" ca="1" si="914"/>
        <v>6.2459792894416254E-4</v>
      </c>
      <c r="BN460" s="240">
        <f t="shared" ca="1" si="915"/>
        <v>-6.7920011511415489E-4</v>
      </c>
      <c r="BO460" s="240">
        <f t="shared" ca="1" si="916"/>
        <v>4.0399474248115498E-4</v>
      </c>
      <c r="BP460" s="240">
        <f t="shared" ca="1" si="917"/>
        <v>6.7383329216463527E-5</v>
      </c>
      <c r="BQ460" s="240">
        <f t="shared" ca="1" si="918"/>
        <v>-5.0604124846070008E-4</v>
      </c>
      <c r="BR460" s="240">
        <f t="shared" ca="1" si="919"/>
        <v>6.9897449084678183E-4</v>
      </c>
      <c r="BS460" s="240">
        <f t="shared" ca="1" si="920"/>
        <v>-5.5249808744241063E-4</v>
      </c>
      <c r="BT460" s="240">
        <f t="shared" ca="1" si="921"/>
        <v>1.3773838813182194E-4</v>
      </c>
      <c r="BU460" s="240">
        <f t="shared" ca="1" si="922"/>
        <v>3.4390463544847728E-4</v>
      </c>
      <c r="BV460" s="240">
        <f t="shared" ca="1" si="923"/>
        <v>-6.5855365276418394E-4</v>
      </c>
      <c r="BW460" s="240">
        <f t="shared" ca="1" si="924"/>
        <v>6.5342066809591685E-4</v>
      </c>
      <c r="BX460" s="240">
        <f t="shared" ca="1" si="925"/>
        <v>-3.3099816798062159E-4</v>
      </c>
      <c r="BY460" s="240">
        <f t="shared" ca="1" si="926"/>
        <v>-1.5215118615117152E-4</v>
      </c>
      <c r="BZ460" s="240">
        <f t="shared" ca="1" si="927"/>
        <v>5.6141861630088017E-4</v>
      </c>
      <c r="CA460" s="240">
        <f t="shared" ca="1" si="928"/>
        <v>-6.9807109956173156E-4</v>
      </c>
      <c r="CB460" s="240">
        <f t="shared" ca="1" si="929"/>
        <v>4.9575260785642255E-4</v>
      </c>
      <c r="CC460" s="240">
        <f t="shared" ca="1" si="930"/>
        <v>-5.2705421133365408E-5</v>
      </c>
      <c r="CD460" s="240">
        <f t="shared" ca="1" si="931"/>
        <v>-4.1593458557436934E-4</v>
      </c>
      <c r="CE460" s="240">
        <f t="shared" ca="1" si="932"/>
        <v>6.826041166631948E-4</v>
      </c>
      <c r="CF460" s="240">
        <f t="shared" ca="1" si="933"/>
        <v>-6.1781316602386495E-4</v>
      </c>
      <c r="CG460" s="240">
        <f t="shared" ca="1" si="934"/>
        <v>2.5302307293971184E-4</v>
      </c>
      <c r="CH460" s="240">
        <f t="shared" ca="1" si="935"/>
        <v>2.3463054762346843E-4</v>
      </c>
      <c r="CI460" s="240">
        <f t="shared" ca="1" si="936"/>
        <v>-6.0835172558200011E-4</v>
      </c>
      <c r="CJ460" s="240">
        <f t="shared" ca="1" si="937"/>
        <v>6.8666806917289038E-4</v>
      </c>
      <c r="CK460" s="240">
        <f t="shared" ca="1" si="938"/>
        <v>-4.3155054760048086E-4</v>
      </c>
      <c r="CL460" s="240">
        <f t="shared" ca="1" si="939"/>
        <v>-3.3120284457298626E-5</v>
      </c>
      <c r="CM460" s="240">
        <f t="shared" ca="1" si="940"/>
        <v>4.8170849238022119E-4</v>
      </c>
      <c r="CN460" s="240">
        <f t="shared" ca="1" si="941"/>
        <v>-6.9638757927792221E-4</v>
      </c>
      <c r="CO460" s="240">
        <f t="shared" ca="1" si="942"/>
        <v>5.7291317887273399E-4</v>
      </c>
      <c r="CP460" s="240">
        <f t="shared" ca="1" si="943"/>
        <v>-1.7124227536724116E-4</v>
      </c>
      <c r="CQ460" s="240">
        <f t="shared" ca="1" si="944"/>
        <v>-3.1358084726477048E-4</v>
      </c>
      <c r="CR460" s="240">
        <f t="shared" ca="1" si="945"/>
        <v>6.4613465865502042E-4</v>
      </c>
      <c r="CS460" s="240">
        <f t="shared" ca="1" si="946"/>
        <v>-6.6493691187128169E-4</v>
      </c>
      <c r="CT460" s="240">
        <f t="shared" ca="1" si="947"/>
        <v>3.60857565420249E-4</v>
      </c>
      <c r="CU460" s="240">
        <f t="shared" ca="1" si="948"/>
        <v>1.1844783014125894E-4</v>
      </c>
      <c r="CV460" s="240">
        <f t="shared" ca="1" si="949"/>
        <v>-5.4023705508518115E-4</v>
      </c>
      <c r="CW460" s="240">
        <f t="shared" ca="1" si="950"/>
        <v>6.9969672450095172E-4</v>
      </c>
      <c r="CX460" s="240">
        <f t="shared" ca="1" si="951"/>
        <v>-5.1939604424229362E-4</v>
      </c>
      <c r="CY460" s="240">
        <f t="shared" ca="1" si="952"/>
        <v>8.6885834580514458E-5</v>
      </c>
      <c r="CZ460" s="240">
        <f t="shared" ca="1" si="953"/>
        <v>3.8781459908134958E-4</v>
      </c>
      <c r="DA460" s="240">
        <f t="shared" ca="1" si="954"/>
        <v>-6.741991250380538E-4</v>
      </c>
      <c r="DB460" s="240">
        <f t="shared" ca="1" si="955"/>
        <v>6.3320448449013785E-4</v>
      </c>
      <c r="DC460" s="240">
        <f t="shared" ca="1" si="956"/>
        <v>-2.8473694956896031E-4</v>
      </c>
      <c r="DD460" s="240">
        <f t="shared" ca="1" si="957"/>
        <v>-2.0199381020834912E-4</v>
      </c>
      <c r="DE460" s="240">
        <f t="shared" ca="1" si="958"/>
        <v>5.9063994962760226E-4</v>
      </c>
      <c r="DF460" s="240">
        <f t="shared" ca="1" si="959"/>
        <v>-6.9248177970797223E-4</v>
      </c>
      <c r="DG460" s="240">
        <f t="shared" ca="1" si="960"/>
        <v>4.580667096512576E-4</v>
      </c>
      <c r="DH460" s="240">
        <f t="shared" ca="1" si="961"/>
        <v>-1.2225499681181684E-6</v>
      </c>
      <c r="DI460" s="240">
        <f t="shared" ca="1" si="962"/>
        <v>-4.5621525834893198E-4</v>
      </c>
      <c r="DJ460" s="240">
        <f t="shared" ca="1" si="963"/>
        <v>6.921230090342317E-4</v>
      </c>
      <c r="DK460" s="240">
        <f t="shared" ca="1" si="964"/>
        <v>-5.9194807227389609E-4</v>
      </c>
      <c r="DL460" s="240">
        <f t="shared" ca="1" si="965"/>
        <v>2.0433362496224895E-4</v>
      </c>
      <c r="DM460" s="240">
        <f t="shared" ca="1" si="966"/>
        <v>2.8250161535356481E-4</v>
      </c>
      <c r="DN460" s="240">
        <f t="shared" ca="1" si="967"/>
        <v>-6.3215906955843689E-4</v>
      </c>
      <c r="DO460" s="240">
        <f t="shared" ca="1" si="968"/>
        <v>6.7485126438435975E-4</v>
      </c>
      <c r="DP460" s="240">
        <f t="shared" ca="1" si="969"/>
        <v>-3.898476253773896E-4</v>
      </c>
      <c r="DQ460" s="240">
        <f t="shared" ca="1" si="970"/>
        <v>-8.4459122933731553E-5</v>
      </c>
      <c r="DR460" s="240">
        <f t="shared" ca="1" si="971"/>
        <v>5.1775401548459152E-4</v>
      </c>
      <c r="DS460" s="240">
        <f t="shared" ca="1" si="972"/>
        <v>-6.9963671874465408E-4</v>
      </c>
      <c r="DT460" s="240">
        <f t="shared" ca="1" si="973"/>
        <v>5.4178821006383847E-4</v>
      </c>
      <c r="DU460" s="240">
        <f t="shared" ca="1" si="974"/>
        <v>-1.2085693244185882E-4</v>
      </c>
      <c r="DV460" s="240">
        <f t="shared" ca="1" si="975"/>
        <v>-3.5876033325061218E-4</v>
      </c>
      <c r="DW460" s="240">
        <f t="shared" ca="1" si="976"/>
        <v>6.6416992866782151E-4</v>
      </c>
      <c r="DX460" s="240">
        <f t="shared" ca="1" si="977"/>
        <v>-6.4707035789109504E-4</v>
      </c>
      <c r="DY460" s="240">
        <f t="shared" ca="1" si="978"/>
        <v>3.1576486994668615E-4</v>
      </c>
      <c r="DZ460" s="240">
        <f t="shared" ca="1" si="979"/>
        <v>1.6887045201188864E-4</v>
      </c>
      <c r="EA460" s="240">
        <f t="shared" ca="1" si="980"/>
        <v>-5.7150527030059098E-4</v>
      </c>
      <c r="EB460" s="240">
        <f t="shared" ca="1" si="981"/>
        <v>6.9662724098149204E-4</v>
      </c>
      <c r="EC460" s="240">
        <f t="shared" ca="1" si="982"/>
        <v>-4.8347934887657963E-4</v>
      </c>
      <c r="ED460" s="240">
        <f t="shared" ca="1" si="983"/>
        <v>3.5562439163598902E-5</v>
      </c>
      <c r="EE460" s="240">
        <f t="shared" ca="1" si="984"/>
        <v>4.2962296180052757E-4</v>
      </c>
      <c r="EF460" s="240">
        <f t="shared" ca="1" si="985"/>
        <v>-6.8619105383896047E-4</v>
      </c>
      <c r="EG460" s="240">
        <f t="shared" ca="1" si="986"/>
        <v>6.0955691092040207E-4</v>
      </c>
      <c r="EH460" s="240">
        <f t="shared" ca="1" si="987"/>
        <v>-2.3693271695722986E-4</v>
      </c>
      <c r="EI460" s="240">
        <f t="shared" ca="1" si="988"/>
        <v>-2.5074181230673497E-4</v>
      </c>
      <c r="EJ460" s="240">
        <f t="shared" ca="1" si="989"/>
        <v>6.1666055389269071E-4</v>
      </c>
      <c r="EK460" s="240">
        <f t="shared" ca="1" si="990"/>
        <v>-6.8313984109153608E-4</v>
      </c>
      <c r="EL460" s="240">
        <f t="shared" ca="1" si="991"/>
        <v>4.1789850825839315E-4</v>
      </c>
      <c r="EM460" s="240">
        <f t="shared" ca="1" si="992"/>
        <v>5.0266946301291575E-5</v>
      </c>
      <c r="EN460" s="240">
        <f t="shared" ca="1" si="993"/>
        <v>-4.9402366111080283E-4</v>
      </c>
      <c r="EO460" s="240">
        <f t="shared" ca="1" si="994"/>
        <v>6.9789122685196328E-4</v>
      </c>
      <c r="EP460" s="240">
        <f t="shared" ca="1" si="995"/>
        <v>-5.6287516063232245E-4</v>
      </c>
      <c r="EQ460" s="240">
        <f t="shared" ca="1" si="996"/>
        <v>1.5453687536715318E-4</v>
      </c>
      <c r="ER460" s="240">
        <f t="shared" ca="1" si="997"/>
        <v>3.2884178235336288E-4</v>
      </c>
      <c r="ES460" s="240">
        <f t="shared" ca="1" si="998"/>
        <v>-6.5254068876502631E-4</v>
      </c>
      <c r="ET460" s="240">
        <f t="shared" ca="1" si="999"/>
        <v>6.593773821232387E-4</v>
      </c>
      <c r="EU460" s="240">
        <f t="shared" ca="1" si="1000"/>
        <v>-3.4603208509499189E-4</v>
      </c>
      <c r="EV460" s="240">
        <f t="shared" ca="1" si="1001"/>
        <v>-1.3534027010520742E-4</v>
      </c>
      <c r="EW460" s="240">
        <f t="shared" ca="1" si="1002"/>
        <v>5.5099378471949918E-4</v>
      </c>
      <c r="EX460" s="240">
        <f t="shared" ca="1" si="1003"/>
        <v>-6.9909446621415207E-4</v>
      </c>
      <c r="EY460" s="240">
        <f t="shared" ca="1" si="1004"/>
        <v>5.0772724400268256E-4</v>
      </c>
      <c r="EZ460" s="240">
        <f t="shared" ca="1" si="1005"/>
        <v>-6.9816655328232676E-5</v>
      </c>
      <c r="FA460" s="240">
        <f t="shared" ca="1" si="1006"/>
        <v>-4.0199566590665023E-4</v>
      </c>
      <c r="FB460" s="240">
        <f t="shared" ca="1" si="1007"/>
        <v>6.7860600429176183E-4</v>
      </c>
      <c r="FC460" s="240">
        <f t="shared" ca="1" si="1008"/>
        <v>-6.2569727357764105E-4</v>
      </c>
      <c r="FD460" s="240">
        <f t="shared" ca="1" si="1009"/>
        <v>2.6896101728420528E-4</v>
      </c>
      <c r="FE460" s="240">
        <f t="shared" ca="1" si="1010"/>
        <v>2.1837795027170658E-4</v>
      </c>
      <c r="FF460" s="240">
        <f t="shared" ca="1" si="1011"/>
        <v>-5.9967644893955127E-4</v>
      </c>
      <c r="FG460" s="240">
        <f t="shared" ca="1" si="1012"/>
        <v>6.8978267408554899E-4</v>
      </c>
      <c r="FH460" s="240">
        <f t="shared" ca="1" si="1013"/>
        <v>-4.449426370294152E-4</v>
      </c>
      <c r="FI460" s="240">
        <f t="shared" ca="1" si="1014"/>
        <v>-1.5953672192386952E-5</v>
      </c>
      <c r="FJ460" s="240">
        <f t="shared" ca="1" si="1015"/>
        <v>4.6910316046606455E-4</v>
      </c>
      <c r="FK460" s="240">
        <f t="shared" ca="1" si="1016"/>
        <v>-6.9446445386573167E-4</v>
      </c>
      <c r="FL460" s="240">
        <f t="shared" ca="1" si="1017"/>
        <v>5.8260609563680083E-4</v>
      </c>
      <c r="FM460" s="240">
        <f t="shared" ca="1" si="1018"/>
        <v>-1.8784452542385612E-4</v>
      </c>
      <c r="FN460" s="240">
        <f t="shared" ca="1" si="1019"/>
        <v>-2.9813102279932122E-4</v>
      </c>
      <c r="FO460" s="240">
        <f t="shared" ca="1" si="1020"/>
        <v>6.393394211871682E-4</v>
      </c>
      <c r="FP460" s="240">
        <f t="shared" ca="1" si="1021"/>
        <v>-6.7009590848720853E-4</v>
      </c>
      <c r="FQ460" s="240">
        <f t="shared" ca="1" si="1022"/>
        <v>3.7546567864147197E-4</v>
      </c>
      <c r="FR460" s="240">
        <f t="shared" ca="1" si="1023"/>
        <v>1.0148404163347429E-4</v>
      </c>
      <c r="FS460" s="240">
        <f t="shared" ca="1" si="1024"/>
        <v>-5.2915490684963856E-4</v>
      </c>
      <c r="FT460" s="240">
        <f t="shared" ca="1" si="1025"/>
        <v>6.9987751164425746E-4</v>
      </c>
      <c r="FU460" s="240">
        <f t="shared" ca="1" si="1026"/>
        <v>-5.3075197972632783E-4</v>
      </c>
      <c r="FV460" s="240">
        <f t="shared" ca="1" si="1027"/>
        <v>1.0390267705492448E-4</v>
      </c>
      <c r="FW460" s="240">
        <f t="shared" ca="1" si="1028"/>
        <v>3.7339992724290974E-4</v>
      </c>
      <c r="FX460" s="240">
        <f t="shared" ca="1" si="1029"/>
        <v>-6.6938613344134923E-4</v>
      </c>
      <c r="FY460" s="240">
        <f t="shared" ca="1" si="1030"/>
        <v>6.4033027669822189E-4</v>
      </c>
      <c r="FZ460" s="240">
        <f t="shared" ca="1" si="1031"/>
        <v>-3.0034136696230378E-4</v>
      </c>
      <c r="GA460" s="240">
        <f t="shared" ca="1" si="1032"/>
        <v>-1.8548799662678668E-4</v>
      </c>
      <c r="GB460" s="240">
        <f t="shared" ca="1" si="1033"/>
        <v>5.8124767089544284E-4</v>
      </c>
      <c r="GC460" s="240">
        <f t="shared" ca="1" si="1034"/>
        <v>-6.9476376019986187E-4</v>
      </c>
      <c r="GD460" s="240">
        <f t="shared" ca="1" si="1035"/>
        <v>4.7091486001543079E-4</v>
      </c>
      <c r="GE460" s="240">
        <f t="shared" ca="1" si="1036"/>
        <v>-1.839803571024549E-5</v>
      </c>
      <c r="GF460" s="240">
        <f t="shared" ca="1" si="1037"/>
        <v>-4.4305254921915029E-4</v>
      </c>
      <c r="GG460" s="240">
        <f t="shared" ca="1" si="1038"/>
        <v>6.8936465518223402E-4</v>
      </c>
      <c r="GH460" s="240">
        <f t="shared" ca="1" si="1039"/>
        <v>-6.0093348152660158E-4</v>
      </c>
      <c r="GI460" s="240">
        <f t="shared" ca="1" si="1040"/>
        <v>2.2069964156553766E-4</v>
      </c>
      <c r="GJ460" s="240">
        <f t="shared" ca="1" si="1041"/>
        <v>2.6670203949812684E-4</v>
      </c>
      <c r="GK460" s="240">
        <f t="shared" ca="1" si="1042"/>
        <v>-6.2459792894414964E-4</v>
      </c>
      <c r="GL460" s="240">
        <f t="shared" ca="1" si="1043"/>
        <v>6.7920011511415218E-4</v>
      </c>
      <c r="GM460" s="240">
        <f t="shared" ca="1" si="1044"/>
        <v>-4.0399474248116229E-4</v>
      </c>
      <c r="GN460" s="240">
        <f t="shared" ca="1" si="1045"/>
        <v>-6.738332921645465E-5</v>
      </c>
      <c r="GO460" s="240">
        <f t="shared" ca="1" si="1046"/>
        <v>5.0604124846068002E-4</v>
      </c>
      <c r="GP460" s="240">
        <f t="shared" ca="1" si="1047"/>
        <v>-6.9897449084678031E-4</v>
      </c>
      <c r="GQ460" s="240">
        <f t="shared" ca="1" si="1048"/>
        <v>5.5249808744240391E-4</v>
      </c>
      <c r="GR460" s="240">
        <f t="shared" ca="1" si="1049"/>
        <v>-1.377383881318307E-4</v>
      </c>
      <c r="GS460" s="240">
        <f t="shared" ca="1" si="1050"/>
        <v>-3.4390463544846953E-4</v>
      </c>
      <c r="GT460" s="240">
        <f t="shared" ca="1" si="1051"/>
        <v>6.5855365276417429E-4</v>
      </c>
      <c r="GU460" s="240">
        <f t="shared" ca="1" si="1052"/>
        <v>-6.5342066809591284E-4</v>
      </c>
      <c r="GV460" s="240">
        <f t="shared" ca="1" si="1053"/>
        <v>3.3099816798062945E-4</v>
      </c>
      <c r="GW460" s="240">
        <f t="shared" ca="1" si="1054"/>
        <v>1.5215118615116279E-4</v>
      </c>
      <c r="GX460" s="240">
        <f t="shared" ca="1" si="1055"/>
        <v>-5.6141861630086304E-4</v>
      </c>
      <c r="GY460" s="240">
        <f t="shared" ca="1" si="1056"/>
        <v>6.9807109956173069E-4</v>
      </c>
      <c r="GZ460" s="240">
        <f t="shared" ca="1" si="1057"/>
        <v>-4.9575260785642873E-4</v>
      </c>
      <c r="HA460" s="240">
        <f t="shared" ca="1" si="1058"/>
        <v>5.2705421133374298E-5</v>
      </c>
      <c r="HB460" s="240">
        <f t="shared" ca="1" si="1059"/>
        <v>4.1593458557434614E-4</v>
      </c>
      <c r="HC460" s="240">
        <f t="shared" ca="1" si="1060"/>
        <v>-6.8260411666319729E-4</v>
      </c>
      <c r="HD460" s="240">
        <f t="shared" ca="1" si="1061"/>
        <v>6.1781316602386907E-4</v>
      </c>
      <c r="HE460" s="240">
        <f t="shared" ca="1" si="1062"/>
        <v>-2.5302307293972019E-4</v>
      </c>
      <c r="HF460" s="240">
        <f t="shared" ca="1" si="1063"/>
        <v>-2.3463054762344124E-4</v>
      </c>
      <c r="HG460" s="240">
        <f t="shared" ca="1" si="1064"/>
        <v>6.0835172558200564E-4</v>
      </c>
      <c r="HH460" s="240">
        <f t="shared" ca="1" si="1065"/>
        <v>-6.86668069172892E-4</v>
      </c>
      <c r="HI460" s="240">
        <f t="shared" ca="1" si="1066"/>
        <v>4.3155054760045657E-4</v>
      </c>
      <c r="HJ460" s="240">
        <f t="shared" ca="1" si="1067"/>
        <v>3.3120284457309597E-5</v>
      </c>
      <c r="HK460" s="240">
        <f t="shared" ca="1" si="1068"/>
        <v>-4.8170849238022932E-4</v>
      </c>
      <c r="HL460" s="240">
        <f t="shared" ca="1" si="1069"/>
        <v>6.9638757927792134E-4</v>
      </c>
      <c r="HM460" s="240">
        <f t="shared" ca="1" si="1070"/>
        <v>-5.7291317887273908E-4</v>
      </c>
      <c r="HN460" s="240">
        <f t="shared" ca="1" si="1071"/>
        <v>1.7124227536726911E-4</v>
      </c>
      <c r="HO460" s="240">
        <f t="shared" ca="1" si="1072"/>
        <v>3.1358084726474474E-4</v>
      </c>
      <c r="HP460" s="240">
        <f t="shared" ca="1" si="1073"/>
        <v>-6.4613465865500177E-4</v>
      </c>
      <c r="HQ460" s="240">
        <f t="shared" ca="1" si="1074"/>
        <v>6.6493691187127215E-4</v>
      </c>
      <c r="HR460" s="240">
        <f t="shared" ca="1" si="1075"/>
        <v>-3.6085756542023956E-4</v>
      </c>
      <c r="HS460" s="240">
        <f t="shared" ca="1" si="1076"/>
        <v>-1.1844783014126973E-4</v>
      </c>
      <c r="HT460" s="240">
        <f t="shared" ca="1" si="1077"/>
        <v>5.4023705508517562E-4</v>
      </c>
      <c r="HU460" s="240">
        <f t="shared" ca="1" si="1078"/>
        <v>-6.9969672450095183E-4</v>
      </c>
      <c r="HV460" s="240">
        <f t="shared" ca="1" si="1079"/>
        <v>5.1939604424229959E-4</v>
      </c>
      <c r="HW460" s="240">
        <f t="shared" ca="1" si="1080"/>
        <v>-8.6885834580543054E-5</v>
      </c>
      <c r="HX460" s="240">
        <f t="shared" ca="1" si="1081"/>
        <v>-3.8781459908132561E-4</v>
      </c>
      <c r="HY460" s="240">
        <f t="shared" ca="1" si="1082"/>
        <v>6.7419912503804079E-4</v>
      </c>
      <c r="HZ460" s="240">
        <f t="shared" ca="1" si="1083"/>
        <v>-6.3320448449012473E-4</v>
      </c>
      <c r="IA460" s="240">
        <f t="shared" ca="1" si="1084"/>
        <v>2.8473694956895033E-4</v>
      </c>
      <c r="IB460" s="240">
        <f t="shared" ca="1" si="1085"/>
        <v>2.0199381020835963E-4</v>
      </c>
      <c r="IC460" s="240">
        <f t="shared" ca="1" si="1086"/>
        <v>-5.9063994962759749E-4</v>
      </c>
      <c r="ID460" s="240">
        <f t="shared" ca="1" si="1087"/>
        <v>6.9248177970797353E-4</v>
      </c>
      <c r="IE460" s="240">
        <f t="shared" ca="1" si="1088"/>
        <v>-7.2511611105564703E-4</v>
      </c>
      <c r="IF460" s="240">
        <f t="shared" ca="1" si="1089"/>
        <v>1.2225499681668694E-6</v>
      </c>
      <c r="IG460" s="240">
        <f t="shared" ca="1" si="1090"/>
        <v>4.5621525834889501E-4</v>
      </c>
      <c r="IH460" s="240">
        <f t="shared" ca="1" si="1091"/>
        <v>-6.9212300903423625E-4</v>
      </c>
      <c r="II460" s="240">
        <f t="shared" ca="1" si="1092"/>
        <v>5.9194807227387961E-4</v>
      </c>
      <c r="IJ460" s="240">
        <f t="shared" ca="1" si="1093"/>
        <v>-2.0433362496225749E-4</v>
      </c>
      <c r="IK460" s="240">
        <f t="shared" ca="1" si="1094"/>
        <v>-2.8250161535355668E-4</v>
      </c>
      <c r="IL460" s="240">
        <f t="shared" ca="1" si="1095"/>
        <v>6.321590695584331E-4</v>
      </c>
      <c r="IM460" s="240">
        <f t="shared" ca="1" si="1096"/>
        <v>-6.7485126438436213E-4</v>
      </c>
      <c r="IN460" s="240">
        <f t="shared" ca="1" si="1097"/>
        <v>3.8984762537742999E-4</v>
      </c>
      <c r="IO460" s="240">
        <f t="shared" ca="1" si="1098"/>
        <v>8.4459122933683197E-5</v>
      </c>
      <c r="IP460" s="240">
        <f t="shared" ca="1" si="1099"/>
        <v>-5.1775401548461233E-4</v>
      </c>
      <c r="IQ460" s="240">
        <f t="shared" ca="1" si="1100"/>
        <v>6.9963671874465495E-4</v>
      </c>
      <c r="IR460" s="240">
        <f t="shared" ca="1" si="1101"/>
        <v>-5.4178821006384411E-4</v>
      </c>
      <c r="IS460" s="240">
        <f t="shared" ca="1" si="1102"/>
        <v>1.208569324418676E-4</v>
      </c>
      <c r="IT460" s="240">
        <f t="shared" ca="1" si="1103"/>
        <v>3.5876033325060453E-4</v>
      </c>
      <c r="IU460" s="240">
        <f t="shared" ca="1" si="1104"/>
        <v>-6.6416992866781858E-4</v>
      </c>
      <c r="IV460" s="240">
        <f t="shared" ca="1" si="1105"/>
        <v>6.4707035789111347E-4</v>
      </c>
      <c r="IW460" s="240">
        <f t="shared" ca="1" si="1106"/>
        <v>-3.1576486994672962E-4</v>
      </c>
      <c r="IX460" s="240">
        <f t="shared" ca="1" si="1107"/>
        <v>-1.6887045201191859E-4</v>
      </c>
      <c r="IY460" s="240">
        <f t="shared" ca="1" si="1108"/>
        <v>5.7150527030060876E-4</v>
      </c>
      <c r="IZ460" s="240">
        <f t="shared" ca="1" si="1109"/>
        <v>-6.9662724098149302E-4</v>
      </c>
      <c r="JA460" s="240">
        <f t="shared" ca="1" si="1110"/>
        <v>4.8347934887658613E-4</v>
      </c>
      <c r="JB460" s="240">
        <f t="shared" ca="1" si="1111"/>
        <v>-3.5562439163607806E-5</v>
      </c>
    </row>
    <row r="461" spans="2:262">
      <c r="B461" s="248">
        <v>100</v>
      </c>
      <c r="C461" s="247">
        <f t="shared" si="1112"/>
        <v>1.9531250000000013E-3</v>
      </c>
      <c r="D461" s="244">
        <f t="shared" ca="1" si="855"/>
        <v>79.535635671881664</v>
      </c>
      <c r="E461" s="243">
        <f ca="1">DB361</f>
        <v>-0.46436432811833339</v>
      </c>
      <c r="F461" s="242">
        <v>100</v>
      </c>
      <c r="G461" s="240">
        <f t="shared" ca="1" si="856"/>
        <v>-2.7058825902116551E-4</v>
      </c>
      <c r="H461" s="240">
        <f t="shared" ca="1" si="857"/>
        <v>4.3540956197861706E-4</v>
      </c>
      <c r="I461" s="240">
        <f t="shared" ca="1" si="858"/>
        <v>-4.0256402678595746E-4</v>
      </c>
      <c r="J461" s="240">
        <f t="shared" ca="1" si="859"/>
        <v>1.8696283972806696E-4</v>
      </c>
      <c r="K461" s="240">
        <f t="shared" ca="1" si="860"/>
        <v>1.1351556778560183E-4</v>
      </c>
      <c r="L461" s="240">
        <f t="shared" ca="1" si="861"/>
        <v>-3.6246028076342065E-4</v>
      </c>
      <c r="M461" s="240">
        <f t="shared" ca="1" si="862"/>
        <v>4.4685560413223102E-4</v>
      </c>
      <c r="N461" s="240">
        <f t="shared" ca="1" si="863"/>
        <v>-3.2838782551245085E-4</v>
      </c>
      <c r="O461" s="240">
        <f t="shared" ca="1" si="864"/>
        <v>6.0838839624134395E-5</v>
      </c>
      <c r="P461" s="240">
        <f t="shared" ca="1" si="865"/>
        <v>2.3432970751261964E-4</v>
      </c>
      <c r="Q461" s="240">
        <f t="shared" ca="1" si="866"/>
        <v>-4.2311746650551091E-4</v>
      </c>
      <c r="R461" s="240">
        <f t="shared" ca="1" si="867"/>
        <v>4.1981874170561492E-4</v>
      </c>
      <c r="S461" s="240">
        <f t="shared" ca="1" si="868"/>
        <v>-2.2593108520655212E-4</v>
      </c>
      <c r="T461" s="240">
        <f t="shared" ca="1" si="869"/>
        <v>-7.0524560497110277E-5</v>
      </c>
      <c r="U461" s="241">
        <f t="shared" ca="1" si="870"/>
        <v>3.349635301727124E-4</v>
      </c>
      <c r="V461" s="240">
        <f t="shared" ca="1" si="871"/>
        <v>-4.4733606014047002E-4</v>
      </c>
      <c r="W461" s="240">
        <f t="shared" ca="1" si="872"/>
        <v>3.5662737113665948E-4</v>
      </c>
      <c r="X461" s="240">
        <f t="shared" ca="1" si="873"/>
        <v>-1.0401731154734824E-4</v>
      </c>
      <c r="Y461" s="240">
        <f t="shared" ca="1" si="874"/>
        <v>-1.9581443282307978E-4</v>
      </c>
      <c r="Z461" s="240">
        <f t="shared" ca="1" si="875"/>
        <v>4.0675051853042101E-4</v>
      </c>
      <c r="AA461" s="240">
        <f t="shared" ca="1" si="876"/>
        <v>-4.3303037264637875E-4</v>
      </c>
      <c r="AB461" s="240">
        <f t="shared" ca="1" si="877"/>
        <v>2.6272349082800321E-4</v>
      </c>
      <c r="AC461" s="240">
        <f t="shared" ca="1" si="878"/>
        <v>2.6854363138386753E-5</v>
      </c>
      <c r="AD461" s="240">
        <f t="shared" ca="1" si="879"/>
        <v>-3.0424089767674945E-4</v>
      </c>
      <c r="AE461" s="240">
        <f t="shared" ca="1" si="880"/>
        <v>4.4350842535079122E-4</v>
      </c>
      <c r="AF461" s="240">
        <f t="shared" ca="1" si="881"/>
        <v>-3.814324002244692E-4</v>
      </c>
      <c r="AG461" s="240">
        <f t="shared" ca="1" si="882"/>
        <v>1.4619403989871765E-4</v>
      </c>
      <c r="AH461" s="240">
        <f t="shared" ca="1" si="883"/>
        <v>1.5541335810239325E-4</v>
      </c>
      <c r="AI461" s="240">
        <f t="shared" ca="1" si="884"/>
        <v>-3.864663407094341E-4</v>
      </c>
      <c r="AJ461" s="240">
        <f t="shared" ca="1" si="885"/>
        <v>4.4207168438007712E-4</v>
      </c>
      <c r="AK461" s="240">
        <f t="shared" ca="1" si="886"/>
        <v>-2.9698572561351154E-4</v>
      </c>
      <c r="AL461" s="240">
        <f t="shared" ca="1" si="887"/>
        <v>1.7074456417447601E-5</v>
      </c>
      <c r="AM461" s="240">
        <f t="shared" ca="1" si="888"/>
        <v>2.7058825902116453E-4</v>
      </c>
      <c r="AN461" s="240">
        <f t="shared" ca="1" si="889"/>
        <v>-4.3540956197861657E-4</v>
      </c>
      <c r="AO461" s="240">
        <f t="shared" ca="1" si="890"/>
        <v>4.0256402678595887E-4</v>
      </c>
      <c r="AP461" s="240">
        <f t="shared" ca="1" si="891"/>
        <v>-1.8696283972806499E-4</v>
      </c>
      <c r="AQ461" s="240">
        <f t="shared" ca="1" si="892"/>
        <v>-1.1351556778560312E-4</v>
      </c>
      <c r="AR461" s="240">
        <f t="shared" ca="1" si="893"/>
        <v>3.6246028076342048E-4</v>
      </c>
      <c r="AS461" s="240">
        <f t="shared" ca="1" si="894"/>
        <v>-4.4685560413223102E-4</v>
      </c>
      <c r="AT461" s="240">
        <f t="shared" ca="1" si="895"/>
        <v>3.283878255124521E-4</v>
      </c>
      <c r="AU461" s="240">
        <f t="shared" ca="1" si="896"/>
        <v>-6.0838839624137763E-5</v>
      </c>
      <c r="AV461" s="240">
        <f t="shared" ca="1" si="897"/>
        <v>-2.3432970751262216E-4</v>
      </c>
      <c r="AW461" s="240">
        <f t="shared" ca="1" si="898"/>
        <v>4.2311746650551134E-4</v>
      </c>
      <c r="AX461" s="240">
        <f t="shared" ca="1" si="899"/>
        <v>-4.1981874170561497E-4</v>
      </c>
      <c r="AY461" s="240">
        <f t="shared" ca="1" si="900"/>
        <v>2.2593108520655231E-4</v>
      </c>
      <c r="AZ461" s="240">
        <f t="shared" ca="1" si="901"/>
        <v>7.0524560497110074E-5</v>
      </c>
      <c r="BA461" s="240">
        <f t="shared" ca="1" si="902"/>
        <v>-3.3496353017271017E-4</v>
      </c>
      <c r="BB461" s="240">
        <f t="shared" ca="1" si="903"/>
        <v>4.4733606014047013E-4</v>
      </c>
      <c r="BC461" s="240">
        <f t="shared" ca="1" si="904"/>
        <v>-3.5662737113665763E-4</v>
      </c>
      <c r="BD461" s="240">
        <f t="shared" ca="1" si="905"/>
        <v>1.0401731154734846E-4</v>
      </c>
      <c r="BE461" s="240">
        <f t="shared" ca="1" si="906"/>
        <v>1.9581443282307959E-4</v>
      </c>
      <c r="BF461" s="240">
        <f t="shared" ca="1" si="907"/>
        <v>-4.0675051853042091E-4</v>
      </c>
      <c r="BG461" s="240">
        <f t="shared" ca="1" si="908"/>
        <v>4.3303037264637962E-4</v>
      </c>
      <c r="BH461" s="240">
        <f t="shared" ca="1" si="909"/>
        <v>-2.6272349082800592E-4</v>
      </c>
      <c r="BI461" s="240">
        <f t="shared" ca="1" si="910"/>
        <v>-2.6854363138383351E-5</v>
      </c>
      <c r="BJ461" s="240">
        <f t="shared" ca="1" si="911"/>
        <v>3.0424089767674462E-4</v>
      </c>
      <c r="BK461" s="240">
        <f t="shared" ca="1" si="912"/>
        <v>-4.435084253507903E-4</v>
      </c>
      <c r="BL461" s="240">
        <f t="shared" ca="1" si="913"/>
        <v>3.8143240022446605E-4</v>
      </c>
      <c r="BM461" s="240">
        <f t="shared" ca="1" si="914"/>
        <v>-1.4619403989871187E-4</v>
      </c>
      <c r="BN461" s="240">
        <f t="shared" ca="1" si="915"/>
        <v>-1.55413358102399E-4</v>
      </c>
      <c r="BO461" s="240">
        <f t="shared" ca="1" si="916"/>
        <v>3.86466340709434E-4</v>
      </c>
      <c r="BP461" s="240">
        <f t="shared" ca="1" si="917"/>
        <v>-4.4207168438007718E-4</v>
      </c>
      <c r="BQ461" s="240">
        <f t="shared" ca="1" si="918"/>
        <v>2.9698572561351165E-4</v>
      </c>
      <c r="BR461" s="240">
        <f t="shared" ca="1" si="919"/>
        <v>-1.7074456417447818E-5</v>
      </c>
      <c r="BS461" s="240">
        <f t="shared" ca="1" si="920"/>
        <v>-2.7058825902116443E-4</v>
      </c>
      <c r="BT461" s="240">
        <f t="shared" ca="1" si="921"/>
        <v>4.3540956197861652E-4</v>
      </c>
      <c r="BU461" s="240">
        <f t="shared" ca="1" si="922"/>
        <v>-4.0256402678595898E-4</v>
      </c>
      <c r="BV461" s="240">
        <f t="shared" ca="1" si="923"/>
        <v>1.8696283972807095E-4</v>
      </c>
      <c r="BW461" s="240">
        <f t="shared" ca="1" si="924"/>
        <v>1.1351556778559679E-4</v>
      </c>
      <c r="BX461" s="240">
        <f t="shared" ca="1" si="925"/>
        <v>-3.6246028076341663E-4</v>
      </c>
      <c r="BY461" s="240">
        <f t="shared" ca="1" si="926"/>
        <v>4.4685560413223064E-4</v>
      </c>
      <c r="BZ461" s="240">
        <f t="shared" ca="1" si="927"/>
        <v>-3.2838782551244792E-4</v>
      </c>
      <c r="CA461" s="240">
        <f t="shared" ca="1" si="928"/>
        <v>6.0838839624131671E-5</v>
      </c>
      <c r="CB461" s="240">
        <f t="shared" ca="1" si="929"/>
        <v>2.34329707512622E-4</v>
      </c>
      <c r="CC461" s="240">
        <f t="shared" ca="1" si="930"/>
        <v>-4.2311746650551128E-4</v>
      </c>
      <c r="CD461" s="240">
        <f t="shared" ca="1" si="931"/>
        <v>4.1981874170561508E-4</v>
      </c>
      <c r="CE461" s="240">
        <f t="shared" ca="1" si="932"/>
        <v>-2.259310852065525E-4</v>
      </c>
      <c r="CF461" s="240">
        <f t="shared" ca="1" si="933"/>
        <v>-7.052456049710983E-5</v>
      </c>
      <c r="CG461" s="240">
        <f t="shared" ca="1" si="934"/>
        <v>3.3496353017271001E-4</v>
      </c>
      <c r="CH461" s="240">
        <f t="shared" ca="1" si="935"/>
        <v>-4.4733606014046986E-4</v>
      </c>
      <c r="CI461" s="240">
        <f t="shared" ca="1" si="936"/>
        <v>3.5662737113666164E-4</v>
      </c>
      <c r="CJ461" s="240">
        <f t="shared" ca="1" si="937"/>
        <v>-1.0401731154735487E-4</v>
      </c>
      <c r="CK461" s="240">
        <f t="shared" ca="1" si="938"/>
        <v>-1.9581443282307368E-4</v>
      </c>
      <c r="CL461" s="240">
        <f t="shared" ca="1" si="939"/>
        <v>4.0675051853042351E-4</v>
      </c>
      <c r="CM461" s="240">
        <f t="shared" ca="1" si="940"/>
        <v>-4.3303037264637805E-4</v>
      </c>
      <c r="CN461" s="240">
        <f t="shared" ca="1" si="941"/>
        <v>2.6272349082800099E-4</v>
      </c>
      <c r="CO461" s="240">
        <f t="shared" ca="1" si="942"/>
        <v>2.6854363138389483E-5</v>
      </c>
      <c r="CP461" s="240">
        <f t="shared" ca="1" si="943"/>
        <v>-3.0424089767674918E-4</v>
      </c>
      <c r="CQ461" s="240">
        <f t="shared" ca="1" si="944"/>
        <v>4.4350842535079117E-4</v>
      </c>
      <c r="CR461" s="240">
        <f t="shared" ca="1" si="945"/>
        <v>-3.8143240022446947E-4</v>
      </c>
      <c r="CS461" s="240">
        <f t="shared" ca="1" si="946"/>
        <v>1.4619403989871808E-4</v>
      </c>
      <c r="CT461" s="240">
        <f t="shared" ca="1" si="947"/>
        <v>1.5541335810239284E-4</v>
      </c>
      <c r="CU461" s="240">
        <f t="shared" ca="1" si="948"/>
        <v>-3.8646634070943069E-4</v>
      </c>
      <c r="CV461" s="240">
        <f t="shared" ca="1" si="949"/>
        <v>4.4207168438007821E-4</v>
      </c>
      <c r="CW461" s="240">
        <f t="shared" ca="1" si="950"/>
        <v>-2.9698572561351664E-4</v>
      </c>
      <c r="CX461" s="240">
        <f t="shared" ca="1" si="951"/>
        <v>1.7074456417441682E-5</v>
      </c>
      <c r="CY461" s="240">
        <f t="shared" ca="1" si="952"/>
        <v>2.7058825902116925E-4</v>
      </c>
      <c r="CZ461" s="240">
        <f t="shared" ca="1" si="953"/>
        <v>-4.3540956197861798E-4</v>
      </c>
      <c r="DA461" s="240">
        <f t="shared" ca="1" si="954"/>
        <v>4.0256402678595632E-4</v>
      </c>
      <c r="DB461" s="240">
        <f t="shared" ca="1" si="955"/>
        <v>-1.8696283972806539E-4</v>
      </c>
      <c r="DC461" s="240">
        <f t="shared" ca="1" si="956"/>
        <v>-1.1351556778560274E-4</v>
      </c>
      <c r="DD461" s="240">
        <f t="shared" ca="1" si="957"/>
        <v>3.6246028076342021E-4</v>
      </c>
      <c r="DE461" s="240">
        <f t="shared" ca="1" si="958"/>
        <v>-4.4685560413223107E-4</v>
      </c>
      <c r="DF461" s="240">
        <f t="shared" ca="1" si="959"/>
        <v>3.2838782551245237E-4</v>
      </c>
      <c r="DG461" s="240">
        <f t="shared" ca="1" si="960"/>
        <v>-6.0838839624125586E-5</v>
      </c>
      <c r="DH461" s="240">
        <f t="shared" ca="1" si="961"/>
        <v>-2.3432970751261639E-4</v>
      </c>
      <c r="DI461" s="240">
        <f t="shared" ca="1" si="962"/>
        <v>4.2311746650551329E-4</v>
      </c>
      <c r="DJ461" s="240">
        <f t="shared" ca="1" si="963"/>
        <v>-4.1981874170561741E-4</v>
      </c>
      <c r="DK461" s="240">
        <f t="shared" ca="1" si="964"/>
        <v>2.2593108520654721E-4</v>
      </c>
      <c r="DL461" s="240">
        <f t="shared" ca="1" si="965"/>
        <v>7.0524560497103352E-5</v>
      </c>
      <c r="DM461" s="240">
        <f t="shared" ca="1" si="966"/>
        <v>-3.3496353017271408E-4</v>
      </c>
      <c r="DN461" s="240">
        <f t="shared" ca="1" si="967"/>
        <v>4.4733606014046965E-4</v>
      </c>
      <c r="DO461" s="240">
        <f t="shared" ca="1" si="968"/>
        <v>-3.5662737113665796E-4</v>
      </c>
      <c r="DP461" s="240">
        <f t="shared" ca="1" si="969"/>
        <v>1.0401731154736126E-4</v>
      </c>
      <c r="DQ461" s="240">
        <f t="shared" ca="1" si="970"/>
        <v>1.9581443282307918E-4</v>
      </c>
      <c r="DR461" s="240">
        <f t="shared" ca="1" si="971"/>
        <v>-4.0675051853042606E-4</v>
      </c>
      <c r="DS461" s="240">
        <f t="shared" ca="1" si="972"/>
        <v>4.3303037264637968E-4</v>
      </c>
      <c r="DT461" s="240">
        <f t="shared" ca="1" si="973"/>
        <v>-2.62723490827996E-4</v>
      </c>
      <c r="DU461" s="240">
        <f t="shared" ca="1" si="974"/>
        <v>-2.6854363138382914E-5</v>
      </c>
      <c r="DV461" s="240">
        <f t="shared" ca="1" si="975"/>
        <v>3.0424089767675362E-4</v>
      </c>
      <c r="DW461" s="240">
        <f t="shared" ca="1" si="976"/>
        <v>-4.435084253507903E-4</v>
      </c>
      <c r="DX461" s="240">
        <f t="shared" ca="1" si="977"/>
        <v>3.8143240022446632E-4</v>
      </c>
      <c r="DY461" s="240">
        <f t="shared" ca="1" si="978"/>
        <v>-1.4619403989872429E-4</v>
      </c>
      <c r="DZ461" s="240">
        <f t="shared" ca="1" si="979"/>
        <v>-1.5541335810239859E-4</v>
      </c>
      <c r="EA461" s="240">
        <f t="shared" ca="1" si="980"/>
        <v>3.8646634070942733E-4</v>
      </c>
      <c r="EB461" s="240">
        <f t="shared" ca="1" si="981"/>
        <v>-4.4207168438007728E-4</v>
      </c>
      <c r="EC461" s="240">
        <f t="shared" ca="1" si="982"/>
        <v>2.9698572561352152E-4</v>
      </c>
      <c r="ED461" s="240">
        <f t="shared" ca="1" si="983"/>
        <v>-1.7074456417448259E-5</v>
      </c>
      <c r="EE461" s="240">
        <f t="shared" ca="1" si="984"/>
        <v>-2.7058825902117418E-4</v>
      </c>
      <c r="EF461" s="240">
        <f t="shared" ca="1" si="985"/>
        <v>4.3540956197861641E-4</v>
      </c>
      <c r="EG461" s="240">
        <f t="shared" ca="1" si="986"/>
        <v>-4.0256402678595367E-4</v>
      </c>
      <c r="EH461" s="240">
        <f t="shared" ca="1" si="987"/>
        <v>1.8696283972807136E-4</v>
      </c>
      <c r="EI461" s="240">
        <f t="shared" ca="1" si="988"/>
        <v>1.1351556778560866E-4</v>
      </c>
      <c r="EJ461" s="240">
        <f t="shared" ca="1" si="989"/>
        <v>-3.6246028076341631E-4</v>
      </c>
      <c r="EK461" s="240">
        <f t="shared" ca="1" si="990"/>
        <v>4.468556041322307E-4</v>
      </c>
      <c r="EL461" s="240">
        <f t="shared" ca="1" si="991"/>
        <v>-3.2838782551245681E-4</v>
      </c>
      <c r="EM461" s="240">
        <f t="shared" ca="1" si="992"/>
        <v>6.0838839624132112E-5</v>
      </c>
      <c r="EN461" s="240">
        <f t="shared" ca="1" si="993"/>
        <v>2.3432970751261075E-4</v>
      </c>
      <c r="EO461" s="240">
        <f t="shared" ca="1" si="994"/>
        <v>-4.2311746650551112E-4</v>
      </c>
      <c r="EP461" s="240">
        <f t="shared" ca="1" si="995"/>
        <v>4.1981874170561969E-4</v>
      </c>
      <c r="EQ461" s="240">
        <f t="shared" ca="1" si="996"/>
        <v>-2.2593108520655288E-4</v>
      </c>
      <c r="ER461" s="240">
        <f t="shared" ca="1" si="997"/>
        <v>-7.0524560497121973E-5</v>
      </c>
      <c r="ES461" s="240">
        <f t="shared" ca="1" si="998"/>
        <v>3.3496353017270969E-4</v>
      </c>
      <c r="ET461" s="240">
        <f t="shared" ca="1" si="999"/>
        <v>-4.4733606014047035E-4</v>
      </c>
      <c r="EU461" s="240">
        <f t="shared" ca="1" si="1000"/>
        <v>3.5662737113666192E-4</v>
      </c>
      <c r="EV461" s="240">
        <f t="shared" ca="1" si="1001"/>
        <v>-1.040173115473429E-4</v>
      </c>
      <c r="EW461" s="240">
        <f t="shared" ca="1" si="1002"/>
        <v>-1.958144328230733E-4</v>
      </c>
      <c r="EX461" s="240">
        <f t="shared" ca="1" si="1003"/>
        <v>4.0675051853042329E-4</v>
      </c>
      <c r="EY461" s="240">
        <f t="shared" ca="1" si="1004"/>
        <v>-4.3303037264638136E-4</v>
      </c>
      <c r="EZ461" s="240">
        <f t="shared" ca="1" si="1005"/>
        <v>2.6272349082800137E-4</v>
      </c>
      <c r="FA461" s="240">
        <f t="shared" ca="1" si="1006"/>
        <v>2.6854363138376351E-5</v>
      </c>
      <c r="FB461" s="240">
        <f t="shared" ca="1" si="1007"/>
        <v>-3.0424089767674874E-4</v>
      </c>
      <c r="FC461" s="240">
        <f t="shared" ca="1" si="1008"/>
        <v>4.4350842535078938E-4</v>
      </c>
      <c r="FD461" s="240">
        <f t="shared" ca="1" si="1009"/>
        <v>-3.8143240022446974E-4</v>
      </c>
      <c r="FE461" s="240">
        <f t="shared" ca="1" si="1010"/>
        <v>1.4619403989870645E-4</v>
      </c>
      <c r="FF461" s="240">
        <f t="shared" ca="1" si="1011"/>
        <v>1.5541335810239244E-4</v>
      </c>
      <c r="FG461" s="240">
        <f t="shared" ca="1" si="1012"/>
        <v>-3.8646634070943687E-4</v>
      </c>
      <c r="FH461" s="240">
        <f t="shared" ca="1" si="1013"/>
        <v>4.4207168438007826E-4</v>
      </c>
      <c r="FI461" s="240">
        <f t="shared" ca="1" si="1014"/>
        <v>-2.9698572561350742E-4</v>
      </c>
      <c r="FJ461" s="240">
        <f t="shared" ca="1" si="1015"/>
        <v>1.7074456417454835E-5</v>
      </c>
      <c r="FK461" s="240">
        <f t="shared" ca="1" si="1016"/>
        <v>2.7058825902116887E-4</v>
      </c>
      <c r="FL461" s="240">
        <f t="shared" ca="1" si="1017"/>
        <v>-4.3540956197861489E-4</v>
      </c>
      <c r="FM461" s="240">
        <f t="shared" ca="1" si="1018"/>
        <v>4.0256402678595654E-4</v>
      </c>
      <c r="FN461" s="240">
        <f t="shared" ca="1" si="1019"/>
        <v>-1.8696283972807732E-4</v>
      </c>
      <c r="FO461" s="240">
        <f t="shared" ca="1" si="1020"/>
        <v>-1.1351556778560229E-4</v>
      </c>
      <c r="FP461" s="240">
        <f t="shared" ca="1" si="1021"/>
        <v>3.6246028076341246E-4</v>
      </c>
      <c r="FQ461" s="240">
        <f t="shared" ca="1" si="1022"/>
        <v>-4.4685560413223107E-4</v>
      </c>
      <c r="FR461" s="240">
        <f t="shared" ca="1" si="1023"/>
        <v>3.2838782551244407E-4</v>
      </c>
      <c r="FS461" s="240">
        <f t="shared" ca="1" si="1024"/>
        <v>-6.0838839624138624E-5</v>
      </c>
      <c r="FT461" s="240">
        <f t="shared" ca="1" si="1025"/>
        <v>-2.3432970751262683E-4</v>
      </c>
      <c r="FU461" s="240">
        <f t="shared" ca="1" si="1026"/>
        <v>4.2311746650550895E-4</v>
      </c>
      <c r="FV461" s="240">
        <f t="shared" ca="1" si="1027"/>
        <v>-4.1981874170561313E-4</v>
      </c>
      <c r="FW461" s="240">
        <f t="shared" ca="1" si="1028"/>
        <v>2.2593108520655857E-4</v>
      </c>
      <c r="FX461" s="240">
        <f t="shared" ca="1" si="1029"/>
        <v>7.0524560497115495E-5</v>
      </c>
      <c r="FY461" s="240">
        <f t="shared" ca="1" si="1030"/>
        <v>-3.3496353017270535E-4</v>
      </c>
      <c r="FZ461" s="240">
        <f t="shared" ca="1" si="1031"/>
        <v>4.4733606014047008E-4</v>
      </c>
      <c r="GA461" s="240">
        <f t="shared" ca="1" si="1032"/>
        <v>-3.5662737113666587E-4</v>
      </c>
      <c r="GB461" s="240">
        <f t="shared" ca="1" si="1033"/>
        <v>1.0401731154734931E-4</v>
      </c>
      <c r="GC461" s="240">
        <f t="shared" ca="1" si="1034"/>
        <v>1.9581443282306736E-4</v>
      </c>
      <c r="GD461" s="240">
        <f t="shared" ca="1" si="1035"/>
        <v>-4.0675051853042058E-4</v>
      </c>
      <c r="GE461" s="240">
        <f t="shared" ca="1" si="1036"/>
        <v>4.3303037264637659E-4</v>
      </c>
      <c r="GF461" s="240">
        <f t="shared" ca="1" si="1037"/>
        <v>-2.6272349082800668E-4</v>
      </c>
      <c r="GG461" s="240">
        <f t="shared" ca="1" si="1038"/>
        <v>-2.6854363138395179E-5</v>
      </c>
      <c r="GH461" s="240">
        <f t="shared" ca="1" si="1039"/>
        <v>3.0424089767674397E-4</v>
      </c>
      <c r="GI461" s="240">
        <f t="shared" ca="1" si="1040"/>
        <v>-4.4350842535079192E-4</v>
      </c>
      <c r="GJ461" s="240">
        <f t="shared" ca="1" si="1041"/>
        <v>3.8143240022447315E-4</v>
      </c>
      <c r="GK461" s="240">
        <f t="shared" ca="1" si="1042"/>
        <v>-1.4619403989871269E-4</v>
      </c>
      <c r="GL461" s="240">
        <f t="shared" ca="1" si="1043"/>
        <v>-1.5541335810238626E-4</v>
      </c>
      <c r="GM461" s="240">
        <f t="shared" ca="1" si="1044"/>
        <v>3.8646634070943356E-4</v>
      </c>
      <c r="GN461" s="240">
        <f t="shared" ca="1" si="1045"/>
        <v>-4.4207168438007929E-4</v>
      </c>
      <c r="GO461" s="240">
        <f t="shared" ca="1" si="1046"/>
        <v>2.9698572561351235E-4</v>
      </c>
      <c r="GP461" s="240">
        <f t="shared" ca="1" si="1047"/>
        <v>-1.7074456417435983E-5</v>
      </c>
      <c r="GQ461" s="240">
        <f t="shared" ca="1" si="1048"/>
        <v>-2.7058825902116367E-4</v>
      </c>
      <c r="GR461" s="240">
        <f t="shared" ca="1" si="1049"/>
        <v>4.3540956197861928E-4</v>
      </c>
      <c r="GS461" s="240">
        <f t="shared" ca="1" si="1050"/>
        <v>-4.0256402678595941E-4</v>
      </c>
      <c r="GT461" s="240">
        <f t="shared" ca="1" si="1051"/>
        <v>1.8696283972806019E-4</v>
      </c>
      <c r="GU461" s="240">
        <f t="shared" ca="1" si="1052"/>
        <v>1.1351556778559591E-4</v>
      </c>
      <c r="GV461" s="240">
        <f t="shared" ca="1" si="1053"/>
        <v>-3.6246028076342357E-4</v>
      </c>
      <c r="GW461" s="240">
        <f t="shared" ca="1" si="1054"/>
        <v>4.4685560413223151E-4</v>
      </c>
      <c r="GX461" s="240">
        <f t="shared" ca="1" si="1055"/>
        <v>-3.2838782551244852E-4</v>
      </c>
      <c r="GY461" s="240">
        <f t="shared" ca="1" si="1056"/>
        <v>6.0838839624145156E-5</v>
      </c>
      <c r="GZ461" s="240">
        <f t="shared" ca="1" si="1057"/>
        <v>2.3432970751262127E-4</v>
      </c>
      <c r="HA461" s="240">
        <f t="shared" ca="1" si="1058"/>
        <v>-4.2311746650550684E-4</v>
      </c>
      <c r="HB461" s="240">
        <f t="shared" ca="1" si="1059"/>
        <v>4.1981874170561546E-4</v>
      </c>
      <c r="HC461" s="240">
        <f t="shared" ca="1" si="1060"/>
        <v>-2.2593108520654228E-4</v>
      </c>
      <c r="HD461" s="240">
        <f t="shared" ca="1" si="1061"/>
        <v>-7.0524560497108976E-5</v>
      </c>
      <c r="HE461" s="240">
        <f t="shared" ca="1" si="1062"/>
        <v>3.3496353017271787E-4</v>
      </c>
      <c r="HF461" s="240">
        <f t="shared" ca="1" si="1063"/>
        <v>-4.4733606014046986E-4</v>
      </c>
      <c r="HG461" s="240">
        <f t="shared" ca="1" si="1064"/>
        <v>3.5662737113665449E-4</v>
      </c>
      <c r="HH461" s="240">
        <f t="shared" ca="1" si="1065"/>
        <v>-1.0401731154733097E-4</v>
      </c>
      <c r="HI461" s="240">
        <f t="shared" ca="1" si="1066"/>
        <v>-1.9581443282306146E-4</v>
      </c>
      <c r="HJ461" s="240">
        <f t="shared" ca="1" si="1067"/>
        <v>4.0675051853041782E-4</v>
      </c>
      <c r="HK461" s="240">
        <f t="shared" ca="1" si="1068"/>
        <v>-4.3303037264637827E-4</v>
      </c>
      <c r="HL461" s="240">
        <f t="shared" ca="1" si="1069"/>
        <v>2.6272349082799134E-4</v>
      </c>
      <c r="HM461" s="240">
        <f t="shared" ca="1" si="1070"/>
        <v>2.6854363138363208E-5</v>
      </c>
      <c r="HN461" s="240">
        <f t="shared" ca="1" si="1071"/>
        <v>-3.0424089767673915E-4</v>
      </c>
      <c r="HO461" s="240">
        <f t="shared" ca="1" si="1072"/>
        <v>4.4350842535079106E-4</v>
      </c>
      <c r="HP461" s="240">
        <f t="shared" ca="1" si="1073"/>
        <v>-3.8143240022446329E-4</v>
      </c>
      <c r="HQ461" s="240">
        <f t="shared" ca="1" si="1074"/>
        <v>1.4619403989869485E-4</v>
      </c>
      <c r="HR461" s="240">
        <f t="shared" ca="1" si="1075"/>
        <v>1.5541335810238008E-4</v>
      </c>
      <c r="HS461" s="240">
        <f t="shared" ca="1" si="1076"/>
        <v>-3.864663407094302E-4</v>
      </c>
      <c r="HT461" s="240">
        <f t="shared" ca="1" si="1077"/>
        <v>4.4207168438007636E-4</v>
      </c>
      <c r="HU461" s="240">
        <f t="shared" ca="1" si="1078"/>
        <v>-2.9698572561349826E-4</v>
      </c>
      <c r="HV461" s="240">
        <f t="shared" ca="1" si="1079"/>
        <v>1.7074456417467988E-5</v>
      </c>
      <c r="HW461" s="240">
        <f t="shared" ca="1" si="1080"/>
        <v>2.7058825902115841E-4</v>
      </c>
      <c r="HX461" s="240">
        <f t="shared" ca="1" si="1081"/>
        <v>-4.3540956197861771E-4</v>
      </c>
      <c r="HY461" s="240">
        <f t="shared" ca="1" si="1082"/>
        <v>4.0256402678595117E-4</v>
      </c>
      <c r="HZ461" s="240">
        <f t="shared" ca="1" si="1083"/>
        <v>-1.8696283972808927E-4</v>
      </c>
      <c r="IA461" s="240">
        <f t="shared" ca="1" si="1084"/>
        <v>-1.1351556778558958E-4</v>
      </c>
      <c r="IB461" s="240">
        <f t="shared" ca="1" si="1085"/>
        <v>3.6246028076341972E-4</v>
      </c>
      <c r="IC461" s="240">
        <f t="shared" ca="1" si="1086"/>
        <v>-4.4685560413223037E-4</v>
      </c>
      <c r="ID461" s="240">
        <f t="shared" ca="1" si="1087"/>
        <v>3.2838782551243567E-4</v>
      </c>
      <c r="IE461" s="240">
        <f t="shared" ca="1" si="1088"/>
        <v>-3.0077923056019815E-4</v>
      </c>
      <c r="IF461" s="240">
        <f t="shared" ca="1" si="1089"/>
        <v>-2.3432970751261566E-4</v>
      </c>
      <c r="IG461" s="240">
        <f t="shared" ca="1" si="1090"/>
        <v>4.2311746650551302E-4</v>
      </c>
      <c r="IH461" s="240">
        <f t="shared" ca="1" si="1091"/>
        <v>-4.198187417056089E-4</v>
      </c>
      <c r="II461" s="240">
        <f t="shared" ca="1" si="1092"/>
        <v>2.2593108520656992E-4</v>
      </c>
      <c r="IJ461" s="240">
        <f t="shared" ca="1" si="1093"/>
        <v>7.0524560497102484E-5</v>
      </c>
      <c r="IK461" s="240">
        <f t="shared" ca="1" si="1094"/>
        <v>-3.3496353017271348E-4</v>
      </c>
      <c r="IL461" s="240">
        <f t="shared" ca="1" si="1095"/>
        <v>4.4733606014047057E-4</v>
      </c>
      <c r="IM461" s="240">
        <f t="shared" ca="1" si="1096"/>
        <v>-3.5662737113667384E-4</v>
      </c>
      <c r="IN461" s="240">
        <f t="shared" ca="1" si="1097"/>
        <v>1.0401731154736212E-4</v>
      </c>
      <c r="IO461" s="240">
        <f t="shared" ca="1" si="1098"/>
        <v>1.958144328230784E-4</v>
      </c>
      <c r="IP461" s="240">
        <f t="shared" ca="1" si="1099"/>
        <v>-4.0675051853042568E-4</v>
      </c>
      <c r="IQ461" s="240">
        <f t="shared" ca="1" si="1100"/>
        <v>4.3303037264637344E-4</v>
      </c>
      <c r="IR461" s="240">
        <f t="shared" ca="1" si="1101"/>
        <v>-2.6272349082801731E-4</v>
      </c>
      <c r="IS461" s="240">
        <f t="shared" ca="1" si="1102"/>
        <v>-2.6854363138382046E-5</v>
      </c>
      <c r="IT461" s="240">
        <f t="shared" ca="1" si="1103"/>
        <v>3.0424089767675297E-4</v>
      </c>
      <c r="IU461" s="240">
        <f t="shared" ca="1" si="1104"/>
        <v>-4.4350842535079361E-4</v>
      </c>
      <c r="IV461" s="240">
        <f t="shared" ca="1" si="1105"/>
        <v>3.8143240022448004E-4</v>
      </c>
      <c r="IW461" s="240">
        <f t="shared" ca="1" si="1106"/>
        <v>-1.461940398987251E-4</v>
      </c>
      <c r="IX461" s="240">
        <f t="shared" ca="1" si="1107"/>
        <v>-1.5541335810239778E-4</v>
      </c>
      <c r="IY461" s="240">
        <f t="shared" ca="1" si="1108"/>
        <v>3.8646634070943974E-4</v>
      </c>
      <c r="IZ461" s="240">
        <f t="shared" ca="1" si="1109"/>
        <v>-4.4207168438008135E-4</v>
      </c>
      <c r="JA461" s="240">
        <f t="shared" ca="1" si="1110"/>
        <v>2.9698572561352222E-4</v>
      </c>
      <c r="JB461" s="240">
        <f t="shared" ca="1" si="1111"/>
        <v>-1.7074456417449133E-5</v>
      </c>
    </row>
    <row r="462" spans="2:262">
      <c r="B462" s="248">
        <v>101</v>
      </c>
      <c r="C462" s="247">
        <f t="shared" si="1112"/>
        <v>1.9726562500000013E-3</v>
      </c>
      <c r="D462" s="244">
        <f t="shared" ca="1" si="855"/>
        <v>79.547341242613243</v>
      </c>
      <c r="E462" s="243">
        <f ca="1">DC361</f>
        <v>-0.45265875738675126</v>
      </c>
      <c r="F462" s="242">
        <v>101</v>
      </c>
      <c r="G462" s="240">
        <f t="shared" ca="1" si="856"/>
        <v>-1.1557509258290433E-4</v>
      </c>
      <c r="H462" s="240">
        <f t="shared" ca="1" si="857"/>
        <v>1.8061979263601536E-4</v>
      </c>
      <c r="I462" s="240">
        <f t="shared" ca="1" si="858"/>
        <v>-1.6920684398361794E-4</v>
      </c>
      <c r="J462" s="240">
        <f t="shared" ca="1" si="859"/>
        <v>8.6167429332899991E-5</v>
      </c>
      <c r="K462" s="240">
        <f t="shared" ca="1" si="860"/>
        <v>3.3347273798898489E-5</v>
      </c>
      <c r="L462" s="240">
        <f t="shared" ca="1" si="861"/>
        <v>-1.3874583767379566E-4</v>
      </c>
      <c r="M462" s="240">
        <f t="shared" ca="1" si="862"/>
        <v>1.8541229715749737E-4</v>
      </c>
      <c r="N462" s="240">
        <f t="shared" ca="1" si="863"/>
        <v>-1.5359240653051582E-4</v>
      </c>
      <c r="O462" s="240">
        <f t="shared" ca="1" si="864"/>
        <v>5.6755752840314036E-5</v>
      </c>
      <c r="P462" s="240">
        <f t="shared" ca="1" si="865"/>
        <v>6.4106016532675998E-5</v>
      </c>
      <c r="Q462" s="240">
        <f t="shared" ca="1" si="866"/>
        <v>-1.5783125108612809E-4</v>
      </c>
      <c r="R462" s="240">
        <f t="shared" ca="1" si="867"/>
        <v>1.8474538939049822E-4</v>
      </c>
      <c r="S462" s="240">
        <f t="shared" ca="1" si="868"/>
        <v>-1.3345548440684297E-4</v>
      </c>
      <c r="T462" s="240">
        <f t="shared" ca="1" si="869"/>
        <v>2.5672919368127202E-5</v>
      </c>
      <c r="U462" s="241">
        <f t="shared" ca="1" si="870"/>
        <v>9.2977175865623904E-5</v>
      </c>
      <c r="V462" s="240">
        <f t="shared" ca="1" si="871"/>
        <v>-1.722693682570789E-4</v>
      </c>
      <c r="W462" s="240">
        <f t="shared" ca="1" si="872"/>
        <v>1.7863870624429645E-4</v>
      </c>
      <c r="X462" s="240">
        <f t="shared" ca="1" si="873"/>
        <v>-1.0938900354998133E-4</v>
      </c>
      <c r="Y462" s="240">
        <f t="shared" ca="1" si="874"/>
        <v>-6.165845903773251E-6</v>
      </c>
      <c r="Z462" s="240">
        <f t="shared" ca="1" si="875"/>
        <v>1.1911064873305289E-4</v>
      </c>
      <c r="AA462" s="240">
        <f t="shared" ca="1" si="876"/>
        <v>-1.8163506293820573E-4</v>
      </c>
      <c r="AB462" s="240">
        <f t="shared" ca="1" si="877"/>
        <v>1.6727205726508419E-4</v>
      </c>
      <c r="AC462" s="240">
        <f t="shared" ca="1" si="878"/>
        <v>-8.2101594635158244E-5</v>
      </c>
      <c r="AD462" s="240">
        <f t="shared" ca="1" si="879"/>
        <v>-3.7823059598933651E-5</v>
      </c>
      <c r="AE462" s="240">
        <f t="shared" ca="1" si="880"/>
        <v>1.4173694246861441E-4</v>
      </c>
      <c r="AF462" s="240">
        <f t="shared" ca="1" si="881"/>
        <v>-1.8565256491676594E-4</v>
      </c>
      <c r="AG462" s="240">
        <f t="shared" ca="1" si="882"/>
        <v>1.5098013019508393E-4</v>
      </c>
      <c r="AH462" s="240">
        <f t="shared" ca="1" si="883"/>
        <v>-5.2396727647021051E-5</v>
      </c>
      <c r="AI462" s="240">
        <f t="shared" ca="1" si="884"/>
        <v>-6.8366584075375524E-5</v>
      </c>
      <c r="AJ462" s="240">
        <f t="shared" ca="1" si="885"/>
        <v>1.6018983229673409E-4</v>
      </c>
      <c r="AK462" s="240">
        <f t="shared" ca="1" si="886"/>
        <v>-1.8420357999109606E-4</v>
      </c>
      <c r="AL462" s="240">
        <f t="shared" ca="1" si="887"/>
        <v>1.3024263618729041E-4</v>
      </c>
      <c r="AM462" s="240">
        <f t="shared" ca="1" si="888"/>
        <v>-2.1149053934749018E-5</v>
      </c>
      <c r="AN462" s="240">
        <f t="shared" ca="1" si="889"/>
        <v>-9.6897073953008923E-5</v>
      </c>
      <c r="AO462" s="240">
        <f t="shared" ca="1" si="890"/>
        <v>1.7392597813139829E-4</v>
      </c>
      <c r="AP462" s="240">
        <f t="shared" ca="1" si="891"/>
        <v>-1.7733077310969428E-4</v>
      </c>
      <c r="AQ462" s="240">
        <f t="shared" ca="1" si="892"/>
        <v>1.0567018484718405E-4</v>
      </c>
      <c r="AR462" s="240">
        <f t="shared" ca="1" si="893"/>
        <v>1.0721347647851466E-5</v>
      </c>
      <c r="AS462" s="240">
        <f t="shared" ca="1" si="894"/>
        <v>-1.2257445708223737E-4</v>
      </c>
      <c r="AT462" s="240">
        <f t="shared" ca="1" si="895"/>
        <v>1.8254092307025494E-4</v>
      </c>
      <c r="AU462" s="240">
        <f t="shared" ca="1" si="896"/>
        <v>-1.6523651211395902E-4</v>
      </c>
      <c r="AV462" s="240">
        <f t="shared" ca="1" si="897"/>
        <v>7.7986305006786112E-5</v>
      </c>
      <c r="AW462" s="240">
        <f t="shared" ca="1" si="898"/>
        <v>4.2276062202163626E-5</v>
      </c>
      <c r="AX462" s="240">
        <f t="shared" ca="1" si="899"/>
        <v>-1.4464267022917576E-4</v>
      </c>
      <c r="AY462" s="240">
        <f t="shared" ca="1" si="900"/>
        <v>1.8578100251292519E-4</v>
      </c>
      <c r="AZ462" s="240">
        <f t="shared" ca="1" si="901"/>
        <v>-1.48276909074732E-4</v>
      </c>
      <c r="BA462" s="240">
        <f t="shared" ca="1" si="902"/>
        <v>4.8006140624235856E-5</v>
      </c>
      <c r="BB462" s="240">
        <f t="shared" ca="1" si="903"/>
        <v>7.2585970144218063E-5</v>
      </c>
      <c r="BC462" s="240">
        <f t="shared" ca="1" si="904"/>
        <v>-1.6245192114224915E-4</v>
      </c>
      <c r="BD462" s="240">
        <f t="shared" ca="1" si="905"/>
        <v>1.8355081324292305E-4</v>
      </c>
      <c r="BE462" s="240">
        <f t="shared" ca="1" si="906"/>
        <v>-1.2695133467378349E-4</v>
      </c>
      <c r="BF462" s="240">
        <f t="shared" ca="1" si="907"/>
        <v>1.6612449102091981E-5</v>
      </c>
      <c r="BG462" s="240">
        <f t="shared" ca="1" si="908"/>
        <v>1.0075860486625955E-4</v>
      </c>
      <c r="BH462" s="240">
        <f t="shared" ca="1" si="909"/>
        <v>-1.7547782150000211E-4</v>
      </c>
      <c r="BI462" s="240">
        <f t="shared" ca="1" si="910"/>
        <v>1.759160225481947E-4</v>
      </c>
      <c r="BJ462" s="240">
        <f t="shared" ca="1" si="911"/>
        <v>-1.0188771437629752E-4</v>
      </c>
      <c r="BK462" s="240">
        <f t="shared" ca="1" si="912"/>
        <v>-1.5270391253002308E-5</v>
      </c>
      <c r="BL462" s="240">
        <f t="shared" ca="1" si="913"/>
        <v>1.2596443116183166E-4</v>
      </c>
      <c r="BM462" s="240">
        <f t="shared" ca="1" si="914"/>
        <v>-1.833368273758913E-4</v>
      </c>
      <c r="BN462" s="240">
        <f t="shared" ca="1" si="915"/>
        <v>1.6310143466652816E-4</v>
      </c>
      <c r="BO462" s="240">
        <f t="shared" ca="1" si="916"/>
        <v>-7.382403934437127E-5</v>
      </c>
      <c r="BP462" s="240">
        <f t="shared" ca="1" si="917"/>
        <v>-4.6703599286326791E-5</v>
      </c>
      <c r="BQ462" s="240">
        <f t="shared" ca="1" si="918"/>
        <v>1.4746127065372802E-4</v>
      </c>
      <c r="BR462" s="240">
        <f t="shared" ca="1" si="919"/>
        <v>-1.8579753257996979E-4</v>
      </c>
      <c r="BS462" s="240">
        <f t="shared" ca="1" si="920"/>
        <v>1.4548437148878416E-4</v>
      </c>
      <c r="BT462" s="240">
        <f t="shared" ca="1" si="921"/>
        <v>-4.3586636497403861E-5</v>
      </c>
      <c r="BU462" s="240">
        <f t="shared" ca="1" si="922"/>
        <v>-7.6761633138812394E-5</v>
      </c>
      <c r="BV462" s="240">
        <f t="shared" ca="1" si="923"/>
        <v>1.6461615502493668E-4</v>
      </c>
      <c r="BW462" s="240">
        <f t="shared" ca="1" si="924"/>
        <v>-1.8278748234825957E-4</v>
      </c>
      <c r="BX462" s="240">
        <f t="shared" ca="1" si="925"/>
        <v>1.235835624232872E-4</v>
      </c>
      <c r="BY462" s="240">
        <f t="shared" ca="1" si="926"/>
        <v>-1.2065837551275321E-5</v>
      </c>
      <c r="BZ462" s="240">
        <f t="shared" ca="1" si="927"/>
        <v>-1.0455944256354126E-4</v>
      </c>
      <c r="CA462" s="240">
        <f t="shared" ca="1" si="928"/>
        <v>1.7692396359047353E-4</v>
      </c>
      <c r="CB462" s="240">
        <f t="shared" ca="1" si="929"/>
        <v>-1.7439530675263581E-4</v>
      </c>
      <c r="CC462" s="240">
        <f t="shared" ca="1" si="930"/>
        <v>9.8043870556102164E-5</v>
      </c>
      <c r="CD462" s="240">
        <f t="shared" ca="1" si="931"/>
        <v>1.981023654546168E-5</v>
      </c>
      <c r="CE462" s="240">
        <f t="shared" ca="1" si="932"/>
        <v>-1.2927852897820743E-4</v>
      </c>
      <c r="CF462" s="240">
        <f t="shared" ca="1" si="933"/>
        <v>1.8402229643212117E-4</v>
      </c>
      <c r="CG462" s="240">
        <f t="shared" ca="1" si="934"/>
        <v>-1.608681110136084E-4</v>
      </c>
      <c r="CH462" s="240">
        <f t="shared" ca="1" si="935"/>
        <v>6.9617304841113989E-5</v>
      </c>
      <c r="CI462" s="240">
        <f t="shared" ca="1" si="936"/>
        <v>5.1103003868634839E-5</v>
      </c>
      <c r="CJ462" s="240">
        <f t="shared" ca="1" si="937"/>
        <v>-1.5019104592277214E-4</v>
      </c>
      <c r="CK462" s="240">
        <f t="shared" ca="1" si="938"/>
        <v>1.8570214516080538E-4</v>
      </c>
      <c r="CL462" s="240">
        <f t="shared" ca="1" si="939"/>
        <v>-1.4260419955746585E-4</v>
      </c>
      <c r="CM462" s="240">
        <f t="shared" ca="1" si="940"/>
        <v>3.9140877410552574E-5</v>
      </c>
      <c r="CN462" s="240">
        <f t="shared" ca="1" si="941"/>
        <v>8.0891057795906213E-5</v>
      </c>
      <c r="CO462" s="240">
        <f t="shared" ca="1" si="942"/>
        <v>-1.6668123029122932E-4</v>
      </c>
      <c r="CP462" s="240">
        <f t="shared" ca="1" si="943"/>
        <v>1.8191404710909319E-4</v>
      </c>
      <c r="CQ462" s="240">
        <f t="shared" ca="1" si="944"/>
        <v>-1.2014134805587218E-4</v>
      </c>
      <c r="CR462" s="240">
        <f t="shared" ca="1" si="945"/>
        <v>7.5119579910937674E-6</v>
      </c>
      <c r="CS462" s="240">
        <f t="shared" ca="1" si="946"/>
        <v>1.0829729756235645E-4</v>
      </c>
      <c r="CT462" s="240">
        <f t="shared" ca="1" si="947"/>
        <v>-1.7826353330089109E-4</v>
      </c>
      <c r="CU462" s="240">
        <f t="shared" ca="1" si="948"/>
        <v>1.7276954174535154E-4</v>
      </c>
      <c r="CV462" s="240">
        <f t="shared" ca="1" si="949"/>
        <v>-9.4140968774375814E-5</v>
      </c>
      <c r="CW462" s="240">
        <f t="shared" ca="1" si="950"/>
        <v>-2.4338148892178514E-5</v>
      </c>
      <c r="CX462" s="240">
        <f t="shared" ca="1" si="951"/>
        <v>1.3251475424275858E-4</v>
      </c>
      <c r="CY462" s="240">
        <f t="shared" ca="1" si="952"/>
        <v>-1.8459691733801797E-4</v>
      </c>
      <c r="CZ462" s="240">
        <f t="shared" ca="1" si="953"/>
        <v>1.5853788642586009E-4</v>
      </c>
      <c r="DA462" s="240">
        <f t="shared" ca="1" si="954"/>
        <v>-6.5368635476579075E-5</v>
      </c>
      <c r="DB462" s="240">
        <f t="shared" ca="1" si="955"/>
        <v>-5.5471625912281909E-5</v>
      </c>
      <c r="DC462" s="240">
        <f t="shared" ca="1" si="956"/>
        <v>1.5283035172175723E-4</v>
      </c>
      <c r="DD462" s="240">
        <f t="shared" ca="1" si="957"/>
        <v>-1.8549489771324645E-4</v>
      </c>
      <c r="DE462" s="240">
        <f t="shared" ca="1" si="958"/>
        <v>1.3963812818864528E-4</v>
      </c>
      <c r="DF462" s="240">
        <f t="shared" ca="1" si="959"/>
        <v>-3.4671541322720827E-5</v>
      </c>
      <c r="DG462" s="240">
        <f t="shared" ca="1" si="960"/>
        <v>-8.4971756704495217E-5</v>
      </c>
      <c r="DH462" s="240">
        <f t="shared" ca="1" si="961"/>
        <v>1.6864590301701171E-4</v>
      </c>
      <c r="DI462" s="240">
        <f t="shared" ca="1" si="962"/>
        <v>-1.809310336501538E-4</v>
      </c>
      <c r="DJ462" s="240">
        <f t="shared" ca="1" si="963"/>
        <v>1.1662676503276671E-4</v>
      </c>
      <c r="DK462" s="240">
        <f t="shared" ca="1" si="964"/>
        <v>-2.953553508303311E-6</v>
      </c>
      <c r="DL462" s="240">
        <f t="shared" ca="1" si="965"/>
        <v>-1.1196991831861684E-4</v>
      </c>
      <c r="DM462" s="240">
        <f t="shared" ca="1" si="966"/>
        <v>1.7949572372455099E-4</v>
      </c>
      <c r="DN462" s="240">
        <f t="shared" ca="1" si="967"/>
        <v>-1.7103970682638521E-4</v>
      </c>
      <c r="DO462" s="240">
        <f t="shared" ca="1" si="968"/>
        <v>9.0181359993221914E-5</v>
      </c>
      <c r="DP462" s="240">
        <f t="shared" ca="1" si="969"/>
        <v>2.885140084805948E-5</v>
      </c>
      <c r="DQ462" s="240">
        <f t="shared" ca="1" si="970"/>
        <v>-1.3567115757440342E-4</v>
      </c>
      <c r="DR462" s="240">
        <f t="shared" ca="1" si="971"/>
        <v>1.850603439634336E-4</v>
      </c>
      <c r="DS462" s="240">
        <f t="shared" ca="1" si="972"/>
        <v>-1.5611216454344216E-4</v>
      </c>
      <c r="DT462" s="240">
        <f t="shared" ca="1" si="973"/>
        <v>6.108059049032377E-5</v>
      </c>
      <c r="DU462" s="240">
        <f t="shared" ca="1" si="974"/>
        <v>5.9806833922692087E-5</v>
      </c>
      <c r="DV462" s="240">
        <f t="shared" ca="1" si="975"/>
        <v>-1.5537759823155715E-4</v>
      </c>
      <c r="DW462" s="240">
        <f t="shared" ca="1" si="976"/>
        <v>1.8517591507540641E-4</v>
      </c>
      <c r="DX462" s="240">
        <f t="shared" ca="1" si="977"/>
        <v>-1.3658794403280971E-4</v>
      </c>
      <c r="DY462" s="240">
        <f t="shared" ca="1" si="978"/>
        <v>3.0181320394848704E-5</v>
      </c>
      <c r="DZ462" s="240">
        <f t="shared" ca="1" si="979"/>
        <v>8.9001271804144036E-5</v>
      </c>
      <c r="EA462" s="240">
        <f t="shared" ca="1" si="980"/>
        <v>-1.7050898975688657E-4</v>
      </c>
      <c r="EB462" s="240">
        <f t="shared" ca="1" si="981"/>
        <v>1.7983903410198951E-4</v>
      </c>
      <c r="EC462" s="240">
        <f t="shared" ca="1" si="982"/>
        <v>-1.1304193040735707E-4</v>
      </c>
      <c r="ED462" s="240">
        <f t="shared" ca="1" si="983"/>
        <v>-1.606630084680071E-6</v>
      </c>
      <c r="EE462" s="240">
        <f t="shared" ca="1" si="984"/>
        <v>1.1557509258290698E-4</v>
      </c>
      <c r="EF462" s="240">
        <f t="shared" ca="1" si="985"/>
        <v>-1.8061979263601658E-4</v>
      </c>
      <c r="EG462" s="240">
        <f t="shared" ca="1" si="986"/>
        <v>1.6920684398361507E-4</v>
      </c>
      <c r="EH462" s="240">
        <f t="shared" ca="1" si="987"/>
        <v>-8.6167429332901753E-5</v>
      </c>
      <c r="EI462" s="240">
        <f t="shared" ca="1" si="988"/>
        <v>-3.3347273798898157E-5</v>
      </c>
      <c r="EJ462" s="240">
        <f t="shared" ca="1" si="989"/>
        <v>1.3874583767379672E-4</v>
      </c>
      <c r="EK462" s="240">
        <f t="shared" ca="1" si="990"/>
        <v>-1.8541229715749759E-4</v>
      </c>
      <c r="EL462" s="240">
        <f t="shared" ca="1" si="991"/>
        <v>1.5359240653051306E-4</v>
      </c>
      <c r="EM462" s="240">
        <f t="shared" ca="1" si="992"/>
        <v>-5.675575284030745E-5</v>
      </c>
      <c r="EN462" s="240">
        <f t="shared" ca="1" si="993"/>
        <v>-6.4106016532673816E-5</v>
      </c>
      <c r="EO462" s="240">
        <f t="shared" ca="1" si="994"/>
        <v>1.578312510861279E-4</v>
      </c>
      <c r="EP462" s="240">
        <f t="shared" ca="1" si="995"/>
        <v>-1.8474538939049806E-4</v>
      </c>
      <c r="EQ462" s="240">
        <f t="shared" ca="1" si="996"/>
        <v>1.3345548440684091E-4</v>
      </c>
      <c r="ER462" s="240">
        <f t="shared" ca="1" si="997"/>
        <v>-2.567291936812296E-5</v>
      </c>
      <c r="ES462" s="240">
        <f t="shared" ca="1" si="998"/>
        <v>-9.2977175865629908E-5</v>
      </c>
      <c r="ET462" s="240">
        <f t="shared" ca="1" si="999"/>
        <v>1.7226936825707803E-4</v>
      </c>
      <c r="EU462" s="240">
        <f t="shared" ca="1" si="1000"/>
        <v>-1.7863870624429675E-4</v>
      </c>
      <c r="EV462" s="240">
        <f t="shared" ca="1" si="1001"/>
        <v>1.0938900354998002E-4</v>
      </c>
      <c r="EW462" s="240">
        <f t="shared" ca="1" si="1002"/>
        <v>6.1658459037762088E-6</v>
      </c>
      <c r="EX462" s="240">
        <f t="shared" ca="1" si="1003"/>
        <v>-1.1911064873305617E-4</v>
      </c>
      <c r="EY462" s="240">
        <f t="shared" ca="1" si="1004"/>
        <v>1.816350629382072E-4</v>
      </c>
      <c r="EZ462" s="240">
        <f t="shared" ca="1" si="1005"/>
        <v>-1.6727205726508519E-4</v>
      </c>
      <c r="FA462" s="240">
        <f t="shared" ca="1" si="1006"/>
        <v>8.2101594635159138E-5</v>
      </c>
      <c r="FB462" s="240">
        <f t="shared" ca="1" si="1007"/>
        <v>3.782305959893525E-5</v>
      </c>
      <c r="FC462" s="240">
        <f t="shared" ca="1" si="1008"/>
        <v>-1.4173694246861636E-4</v>
      </c>
      <c r="FD462" s="240">
        <f t="shared" ca="1" si="1009"/>
        <v>1.8565256491676613E-4</v>
      </c>
      <c r="FE462" s="240">
        <f t="shared" ca="1" si="1010"/>
        <v>-1.5098013019507989E-4</v>
      </c>
      <c r="FF462" s="240">
        <f t="shared" ca="1" si="1011"/>
        <v>5.2396727647024534E-5</v>
      </c>
      <c r="FG462" s="240">
        <f t="shared" ca="1" si="1012"/>
        <v>6.8366584075374589E-5</v>
      </c>
      <c r="FH462" s="240">
        <f t="shared" ca="1" si="1013"/>
        <v>-1.6018983229673493E-4</v>
      </c>
      <c r="FI462" s="240">
        <f t="shared" ca="1" si="1014"/>
        <v>1.8420357999109584E-4</v>
      </c>
      <c r="FJ462" s="240">
        <f t="shared" ca="1" si="1015"/>
        <v>-1.3024263618728734E-4</v>
      </c>
      <c r="FK462" s="240">
        <f t="shared" ca="1" si="1016"/>
        <v>2.114905393474214E-5</v>
      </c>
      <c r="FL462" s="240">
        <f t="shared" ca="1" si="1017"/>
        <v>9.6897073953005819E-5</v>
      </c>
      <c r="FM462" s="240">
        <f t="shared" ca="1" si="1018"/>
        <v>-1.7392597813139794E-4</v>
      </c>
      <c r="FN462" s="240">
        <f t="shared" ca="1" si="1019"/>
        <v>1.7733077310969379E-4</v>
      </c>
      <c r="FO462" s="240">
        <f t="shared" ca="1" si="1020"/>
        <v>-1.0567018484718271E-4</v>
      </c>
      <c r="FP462" s="240">
        <f t="shared" ca="1" si="1021"/>
        <v>-1.0721347647855739E-5</v>
      </c>
      <c r="FQ462" s="240">
        <f t="shared" ca="1" si="1022"/>
        <v>1.2257445708224258E-4</v>
      </c>
      <c r="FR462" s="240">
        <f t="shared" ca="1" si="1023"/>
        <v>-1.8254092307025426E-4</v>
      </c>
      <c r="FS462" s="240">
        <f t="shared" ca="1" si="1024"/>
        <v>1.6523651211395948E-4</v>
      </c>
      <c r="FT462" s="240">
        <f t="shared" ca="1" si="1025"/>
        <v>-7.7986305006784621E-5</v>
      </c>
      <c r="FU462" s="240">
        <f t="shared" ca="1" si="1026"/>
        <v>-4.2276062202165226E-5</v>
      </c>
      <c r="FV462" s="240">
        <f t="shared" ca="1" si="1027"/>
        <v>1.4464267022917842E-4</v>
      </c>
      <c r="FW462" s="240">
        <f t="shared" ca="1" si="1028"/>
        <v>-1.8578100251292529E-4</v>
      </c>
      <c r="FX462" s="240">
        <f t="shared" ca="1" si="1029"/>
        <v>1.4827690907473422E-4</v>
      </c>
      <c r="FY462" s="240">
        <f t="shared" ca="1" si="1030"/>
        <v>-4.8006140624236825E-5</v>
      </c>
      <c r="FZ462" s="240">
        <f t="shared" ca="1" si="1031"/>
        <v>-7.2585970144219554E-5</v>
      </c>
      <c r="GA462" s="240">
        <f t="shared" ca="1" si="1032"/>
        <v>1.6245192114224999E-4</v>
      </c>
      <c r="GB462" s="240">
        <f t="shared" ca="1" si="1033"/>
        <v>-1.8355081324292237E-4</v>
      </c>
      <c r="GC462" s="240">
        <f t="shared" ca="1" si="1034"/>
        <v>1.2695133467378037E-4</v>
      </c>
      <c r="GD462" s="240">
        <f t="shared" ca="1" si="1035"/>
        <v>-1.661244910209561E-5</v>
      </c>
      <c r="GE462" s="240">
        <f t="shared" ca="1" si="1036"/>
        <v>-1.007586048662565E-4</v>
      </c>
      <c r="GF462" s="240">
        <f t="shared" ca="1" si="1037"/>
        <v>1.7547782150000263E-4</v>
      </c>
      <c r="GG462" s="240">
        <f t="shared" ca="1" si="1038"/>
        <v>-1.7591602254819419E-4</v>
      </c>
      <c r="GH462" s="240">
        <f t="shared" ca="1" si="1039"/>
        <v>1.0188771437629615E-4</v>
      </c>
      <c r="GI462" s="240">
        <f t="shared" ca="1" si="1040"/>
        <v>1.5270391253009206E-5</v>
      </c>
      <c r="GJ462" s="240">
        <f t="shared" ca="1" si="1041"/>
        <v>-1.2596443116182895E-4</v>
      </c>
      <c r="GK462" s="240">
        <f t="shared" ca="1" si="1042"/>
        <v>1.8333682737589071E-4</v>
      </c>
      <c r="GL462" s="240">
        <f t="shared" ca="1" si="1043"/>
        <v>-1.631014346665274E-4</v>
      </c>
      <c r="GM462" s="240">
        <f t="shared" ca="1" si="1044"/>
        <v>7.3824039344369752E-5</v>
      </c>
      <c r="GN462" s="240">
        <f t="shared" ca="1" si="1045"/>
        <v>4.6703599286328377E-5</v>
      </c>
      <c r="GO462" s="240">
        <f t="shared" ca="1" si="1046"/>
        <v>-1.4746127065373219E-4</v>
      </c>
      <c r="GP462" s="240">
        <f t="shared" ca="1" si="1047"/>
        <v>1.8579753257996981E-4</v>
      </c>
      <c r="GQ462" s="240">
        <f t="shared" ca="1" si="1048"/>
        <v>-1.4548437148878643E-4</v>
      </c>
      <c r="GR462" s="240">
        <f t="shared" ca="1" si="1049"/>
        <v>4.3586636497402269E-5</v>
      </c>
      <c r="GS462" s="240">
        <f t="shared" ca="1" si="1050"/>
        <v>7.6761633138813884E-5</v>
      </c>
      <c r="GT462" s="240">
        <f t="shared" ca="1" si="1051"/>
        <v>-1.6461615502493746E-4</v>
      </c>
      <c r="GU462" s="240">
        <f t="shared" ca="1" si="1052"/>
        <v>1.8278748234825832E-4</v>
      </c>
      <c r="GV462" s="240">
        <f t="shared" ca="1" si="1053"/>
        <v>-1.2358356242328205E-4</v>
      </c>
      <c r="GW462" s="240">
        <f t="shared" ca="1" si="1054"/>
        <v>1.2065837551278953E-5</v>
      </c>
      <c r="GX462" s="240">
        <f t="shared" ca="1" si="1055"/>
        <v>1.0455944256354262E-4</v>
      </c>
      <c r="GY462" s="240">
        <f t="shared" ca="1" si="1056"/>
        <v>-1.7692396359047401E-4</v>
      </c>
      <c r="GZ462" s="240">
        <f t="shared" ca="1" si="1057"/>
        <v>1.7439530675263524E-4</v>
      </c>
      <c r="HA462" s="240">
        <f t="shared" ca="1" si="1058"/>
        <v>-9.8043870556096282E-5</v>
      </c>
      <c r="HB462" s="240">
        <f t="shared" ca="1" si="1059"/>
        <v>-1.9810236545468561E-5</v>
      </c>
      <c r="HC462" s="240">
        <f t="shared" ca="1" si="1060"/>
        <v>1.2927852897820483E-4</v>
      </c>
      <c r="HD462" s="240">
        <f t="shared" ca="1" si="1061"/>
        <v>-1.8402229643212138E-4</v>
      </c>
      <c r="HE462" s="240">
        <f t="shared" ca="1" si="1062"/>
        <v>1.608681110136023E-4</v>
      </c>
      <c r="HF462" s="240">
        <f t="shared" ca="1" si="1063"/>
        <v>-6.9617304841112457E-5</v>
      </c>
      <c r="HG462" s="240">
        <f t="shared" ca="1" si="1064"/>
        <v>-5.1103003868631342E-5</v>
      </c>
      <c r="HH462" s="240">
        <f t="shared" ca="1" si="1065"/>
        <v>1.501910459227762E-4</v>
      </c>
      <c r="HI462" s="240">
        <f t="shared" ca="1" si="1066"/>
        <v>-1.8570214516080549E-4</v>
      </c>
      <c r="HJ462" s="240">
        <f t="shared" ca="1" si="1067"/>
        <v>1.4260419955745802E-4</v>
      </c>
      <c r="HK462" s="240">
        <f t="shared" ca="1" si="1068"/>
        <v>-3.9140877410550968E-5</v>
      </c>
      <c r="HL462" s="240">
        <f t="shared" ca="1" si="1069"/>
        <v>-8.0891057795898176E-5</v>
      </c>
      <c r="HM462" s="240">
        <f t="shared" ca="1" si="1070"/>
        <v>1.6668123029123236E-4</v>
      </c>
      <c r="HN462" s="240">
        <f t="shared" ca="1" si="1071"/>
        <v>-1.8191404710909392E-4</v>
      </c>
      <c r="HO462" s="240">
        <f t="shared" ca="1" si="1072"/>
        <v>1.201413480558669E-4</v>
      </c>
      <c r="HP462" s="240">
        <f t="shared" ca="1" si="1073"/>
        <v>-7.5119579910921309E-6</v>
      </c>
      <c r="HQ462" s="240">
        <f t="shared" ca="1" si="1074"/>
        <v>-1.0829729756236639E-4</v>
      </c>
      <c r="HR462" s="240">
        <f t="shared" ca="1" si="1075"/>
        <v>1.7826353330089158E-4</v>
      </c>
      <c r="HS462" s="240">
        <f t="shared" ca="1" si="1076"/>
        <v>-1.727695417453529E-4</v>
      </c>
      <c r="HT462" s="240">
        <f t="shared" ca="1" si="1077"/>
        <v>9.4140968774369851E-5</v>
      </c>
      <c r="HU462" s="240">
        <f t="shared" ca="1" si="1078"/>
        <v>2.4338148892174902E-5</v>
      </c>
      <c r="HV462" s="240">
        <f t="shared" ca="1" si="1079"/>
        <v>-1.3251475424276712E-4</v>
      </c>
      <c r="HW462" s="240">
        <f t="shared" ca="1" si="1080"/>
        <v>1.8459691733801816E-4</v>
      </c>
      <c r="HX462" s="240">
        <f t="shared" ca="1" si="1081"/>
        <v>-1.5853788642586475E-4</v>
      </c>
      <c r="HY462" s="240">
        <f t="shared" ca="1" si="1082"/>
        <v>6.536863547657753E-5</v>
      </c>
      <c r="HZ462" s="240">
        <f t="shared" ca="1" si="1083"/>
        <v>5.5471625912278439E-5</v>
      </c>
      <c r="IA462" s="240">
        <f t="shared" ca="1" si="1084"/>
        <v>-1.5283035172176116E-4</v>
      </c>
      <c r="IB462" s="240">
        <f t="shared" ca="1" si="1085"/>
        <v>1.8549489771324667E-4</v>
      </c>
      <c r="IC462" s="240">
        <f t="shared" ca="1" si="1086"/>
        <v>-1.3963812818863723E-4</v>
      </c>
      <c r="ID462" s="240">
        <f t="shared" ca="1" si="1087"/>
        <v>3.4671541322719221E-5</v>
      </c>
      <c r="IE462" s="240">
        <f t="shared" ca="1" si="1088"/>
        <v>2.4178682448127568E-5</v>
      </c>
      <c r="IF462" s="240">
        <f t="shared" ca="1" si="1089"/>
        <v>-1.6864590301701241E-4</v>
      </c>
      <c r="IG462" s="240">
        <f t="shared" ca="1" si="1090"/>
        <v>1.8093103365015342E-4</v>
      </c>
      <c r="IH462" s="240">
        <f t="shared" ca="1" si="1091"/>
        <v>-1.166267650327572E-4</v>
      </c>
      <c r="II462" s="240">
        <f t="shared" ca="1" si="1092"/>
        <v>2.9535535083016711E-6</v>
      </c>
      <c r="IJ462" s="240">
        <f t="shared" ca="1" si="1093"/>
        <v>1.1196991831860974E-4</v>
      </c>
      <c r="IK462" s="240">
        <f t="shared" ca="1" si="1094"/>
        <v>-1.7949572372455143E-4</v>
      </c>
      <c r="IL462" s="240">
        <f t="shared" ca="1" si="1095"/>
        <v>1.7103970682638868E-4</v>
      </c>
      <c r="IM462" s="240">
        <f t="shared" ca="1" si="1096"/>
        <v>-9.0181359993211235E-5</v>
      </c>
      <c r="IN462" s="240">
        <f t="shared" ca="1" si="1097"/>
        <v>-2.8851400848061096E-5</v>
      </c>
      <c r="IO462" s="240">
        <f t="shared" ca="1" si="1098"/>
        <v>1.3567115757441177E-4</v>
      </c>
      <c r="IP462" s="240">
        <f t="shared" ca="1" si="1099"/>
        <v>-1.8506034396343377E-4</v>
      </c>
      <c r="IQ462" s="240">
        <f t="shared" ca="1" si="1100"/>
        <v>1.5611216454344704E-4</v>
      </c>
      <c r="IR462" s="240">
        <f t="shared" ca="1" si="1101"/>
        <v>-6.1080590490322211E-5</v>
      </c>
      <c r="IS462" s="240">
        <f t="shared" ca="1" si="1102"/>
        <v>-5.9806833922693638E-5</v>
      </c>
      <c r="IT462" s="240">
        <f t="shared" ca="1" si="1103"/>
        <v>1.5537759823156381E-4</v>
      </c>
      <c r="IU462" s="240">
        <f t="shared" ca="1" si="1104"/>
        <v>-1.8517591507540628E-4</v>
      </c>
      <c r="IV462" s="240">
        <f t="shared" ca="1" si="1105"/>
        <v>1.3658794403281573E-4</v>
      </c>
      <c r="IW462" s="240">
        <f t="shared" ca="1" si="1106"/>
        <v>-3.0181320394847081E-5</v>
      </c>
      <c r="IX462" s="240">
        <f t="shared" ca="1" si="1107"/>
        <v>-8.9001271804136189E-5</v>
      </c>
      <c r="IY462" s="240">
        <f t="shared" ca="1" si="1108"/>
        <v>1.7050898975689142E-4</v>
      </c>
      <c r="IZ462" s="240">
        <f t="shared" ca="1" si="1109"/>
        <v>-1.7983903410198911E-4</v>
      </c>
      <c r="JA462" s="240">
        <f t="shared" ca="1" si="1110"/>
        <v>1.1304193040734738E-4</v>
      </c>
      <c r="JB462" s="240">
        <f t="shared" ca="1" si="1111"/>
        <v>1.60663008468171E-6</v>
      </c>
    </row>
    <row r="463" spans="2:262">
      <c r="B463" s="248">
        <v>102</v>
      </c>
      <c r="C463" s="247">
        <f t="shared" si="1112"/>
        <v>1.9921875000000013E-3</v>
      </c>
      <c r="D463" s="244">
        <f t="shared" ca="1" si="855"/>
        <v>79.561954049360196</v>
      </c>
      <c r="E463" s="243">
        <f ca="1">DD361</f>
        <v>-0.43804595063979851</v>
      </c>
      <c r="F463" s="242">
        <v>102</v>
      </c>
      <c r="G463" s="240">
        <f t="shared" ca="1" si="856"/>
        <v>-2.2773261622386192E-4</v>
      </c>
      <c r="H463" s="240">
        <f t="shared" ca="1" si="857"/>
        <v>3.8141081825471908E-4</v>
      </c>
      <c r="I463" s="240">
        <f t="shared" ca="1" si="858"/>
        <v>-3.849714673969096E-4</v>
      </c>
      <c r="J463" s="240">
        <f t="shared" ca="1" si="859"/>
        <v>2.3701314578198759E-4</v>
      </c>
      <c r="K463" s="240">
        <f t="shared" ca="1" si="860"/>
        <v>4.2299798928845595E-6</v>
      </c>
      <c r="L463" s="240">
        <f t="shared" ca="1" si="861"/>
        <v>-2.4380824919794129E-4</v>
      </c>
      <c r="M463" s="240">
        <f t="shared" ca="1" si="862"/>
        <v>3.8742726409290746E-4</v>
      </c>
      <c r="N463" s="240">
        <f t="shared" ca="1" si="863"/>
        <v>-3.7856074364278711E-4</v>
      </c>
      <c r="O463" s="240">
        <f t="shared" ca="1" si="864"/>
        <v>2.2069841674069316E-4</v>
      </c>
      <c r="P463" s="240">
        <f t="shared" ca="1" si="865"/>
        <v>2.4027482618829428E-5</v>
      </c>
      <c r="Q463" s="240">
        <f t="shared" ca="1" si="866"/>
        <v>-2.5929652674462134E-4</v>
      </c>
      <c r="R463" s="240">
        <f t="shared" ca="1" si="867"/>
        <v>3.9251036371727569E-4</v>
      </c>
      <c r="S463" s="240">
        <f t="shared" ca="1" si="868"/>
        <v>-3.7123803389922384E-4</v>
      </c>
      <c r="T463" s="240">
        <f t="shared" ca="1" si="869"/>
        <v>2.0385200588257158E-4</v>
      </c>
      <c r="U463" s="241">
        <f t="shared" ca="1" si="870"/>
        <v>4.3767101034587329E-5</v>
      </c>
      <c r="V463" s="240">
        <f t="shared" ca="1" si="871"/>
        <v>-2.7416013624668133E-4</v>
      </c>
      <c r="W463" s="240">
        <f t="shared" ca="1" si="872"/>
        <v>3.9664787149560113E-4</v>
      </c>
      <c r="X463" s="240">
        <f t="shared" ca="1" si="873"/>
        <v>-3.6302097921538654E-4</v>
      </c>
      <c r="Y463" s="240">
        <f t="shared" ca="1" si="874"/>
        <v>1.8651449768695318E-4</v>
      </c>
      <c r="Z463" s="240">
        <f t="shared" ca="1" si="875"/>
        <v>6.3401280670406185E-5</v>
      </c>
      <c r="AA463" s="240">
        <f t="shared" ca="1" si="876"/>
        <v>-2.8836326996693019E-4</v>
      </c>
      <c r="AB463" s="240">
        <f t="shared" ca="1" si="877"/>
        <v>3.9982981980924348E-4</v>
      </c>
      <c r="AC463" s="240">
        <f t="shared" ca="1" si="878"/>
        <v>-3.5392937519573701E-4</v>
      </c>
      <c r="AD463" s="240">
        <f t="shared" ca="1" si="879"/>
        <v>1.6872765972966386E-4</v>
      </c>
      <c r="AE463" s="240">
        <f t="shared" ca="1" si="880"/>
        <v>8.2882721067796533E-5</v>
      </c>
      <c r="AF463" s="240">
        <f t="shared" ca="1" si="881"/>
        <v>-3.0187171131219127E-4</v>
      </c>
      <c r="AG463" s="240">
        <f t="shared" ca="1" si="882"/>
        <v>4.0204854306600933E-4</v>
      </c>
      <c r="AH463" s="240">
        <f t="shared" ca="1" si="883"/>
        <v>-3.4398512431068755E-4</v>
      </c>
      <c r="AI463" s="240">
        <f t="shared" ca="1" si="884"/>
        <v>1.505343420612934E-4</v>
      </c>
      <c r="AJ463" s="240">
        <f t="shared" ca="1" si="885"/>
        <v>1.0216448973046279E-4</v>
      </c>
      <c r="AK463" s="240">
        <f t="shared" ca="1" si="886"/>
        <v>-3.1465291726405839E-4</v>
      </c>
      <c r="AL463" s="240">
        <f t="shared" ca="1" si="887"/>
        <v>4.0329869616723607E-4</v>
      </c>
      <c r="AM463" s="240">
        <f t="shared" ca="1" si="888"/>
        <v>-3.3321218313163501E-4</v>
      </c>
      <c r="AN463" s="240">
        <f t="shared" ca="1" si="889"/>
        <v>1.3197837397764089E-4</v>
      </c>
      <c r="AO463" s="240">
        <f t="shared" ca="1" si="890"/>
        <v>1.212001351888187E-4</v>
      </c>
      <c r="AP463" s="240">
        <f t="shared" ca="1" si="891"/>
        <v>-3.2667609677789952E-4</v>
      </c>
      <c r="AQ463" s="240">
        <f t="shared" ca="1" si="892"/>
        <v>4.03577267384602E-4</v>
      </c>
      <c r="AR463" s="240">
        <f t="shared" ca="1" si="893"/>
        <v>-3.2163650461748141E-4</v>
      </c>
      <c r="AS463" s="240">
        <f t="shared" ca="1" si="894"/>
        <v>1.1310445843113587E-4</v>
      </c>
      <c r="AT463" s="240">
        <f t="shared" ca="1" si="895"/>
        <v>1.3994379890562122E-4</v>
      </c>
      <c r="AU463" s="240">
        <f t="shared" ca="1" si="896"/>
        <v>-3.379122849611558E-4</v>
      </c>
      <c r="AV463" s="240">
        <f t="shared" ca="1" si="897"/>
        <v>4.0288358561564483E-4</v>
      </c>
      <c r="AW463" s="240">
        <f t="shared" ca="1" si="898"/>
        <v>-3.0928597559167035E-4</v>
      </c>
      <c r="AX463" s="240">
        <f t="shared" ca="1" si="899"/>
        <v>9.3958064337495276E-5</v>
      </c>
      <c r="AY463" s="240">
        <f t="shared" ca="1" si="900"/>
        <v>1.5835032575323637E-4</v>
      </c>
      <c r="AZ463" s="240">
        <f t="shared" ca="1" si="901"/>
        <v>-3.4833441285231706E-4</v>
      </c>
      <c r="BA463" s="240">
        <f t="shared" ca="1" si="902"/>
        <v>4.0121932200050495E-4</v>
      </c>
      <c r="BB463" s="240">
        <f t="shared" ca="1" si="903"/>
        <v>-2.9619034956040671E-4</v>
      </c>
      <c r="BC463" s="240">
        <f t="shared" ca="1" si="904"/>
        <v>7.4585317037105625E-5</v>
      </c>
      <c r="BD463" s="240">
        <f t="shared" ca="1" si="905"/>
        <v>1.7637537279626149E-4</v>
      </c>
      <c r="BE463" s="240">
        <f t="shared" ca="1" si="906"/>
        <v>-3.5791737263242884E-4</v>
      </c>
      <c r="BF463" s="240">
        <f t="shared" ca="1" si="907"/>
        <v>3.9858848589600346E-4</v>
      </c>
      <c r="BG463" s="240">
        <f t="shared" ca="1" si="908"/>
        <v>-2.8238117503384555E-4</v>
      </c>
      <c r="BH463" s="240">
        <f t="shared" ca="1" si="909"/>
        <v>5.5032887175077025E-5</v>
      </c>
      <c r="BI463" s="240">
        <f t="shared" ca="1" si="910"/>
        <v>1.9397551611756219E-4</v>
      </c>
      <c r="BJ463" s="240">
        <f t="shared" ca="1" si="911"/>
        <v>-3.6663807811200978E-4</v>
      </c>
      <c r="BK463" s="240">
        <f t="shared" ca="1" si="912"/>
        <v>3.9499741521675146E-4</v>
      </c>
      <c r="BL463" s="240">
        <f t="shared" ca="1" si="913"/>
        <v>-2.6789171952295828E-4</v>
      </c>
      <c r="BM463" s="240">
        <f t="shared" ca="1" si="914"/>
        <v>3.5347878267520673E-5</v>
      </c>
      <c r="BN463" s="240">
        <f t="shared" ca="1" si="915"/>
        <v>2.1110835543028218E-4</v>
      </c>
      <c r="BO463" s="240">
        <f t="shared" ca="1" si="916"/>
        <v>-3.7447552034771358E-4</v>
      </c>
      <c r="BP463" s="240">
        <f t="shared" ca="1" si="917"/>
        <v>3.9045476116655517E-4</v>
      </c>
      <c r="BQ463" s="240">
        <f t="shared" ca="1" si="918"/>
        <v>-2.5275688939518812E-4</v>
      </c>
      <c r="BR463" s="240">
        <f t="shared" ca="1" si="919"/>
        <v>1.5577713225120785E-5</v>
      </c>
      <c r="BS463" s="240">
        <f t="shared" ca="1" si="920"/>
        <v>2.2773261622386262E-4</v>
      </c>
      <c r="BT463" s="240">
        <f t="shared" ca="1" si="921"/>
        <v>-3.8141081825472211E-4</v>
      </c>
      <c r="BU463" s="240">
        <f t="shared" ca="1" si="922"/>
        <v>3.8497146739690776E-4</v>
      </c>
      <c r="BV463" s="240">
        <f t="shared" ca="1" si="923"/>
        <v>-2.3701314578198496E-4</v>
      </c>
      <c r="BW463" s="240">
        <f t="shared" ca="1" si="924"/>
        <v>-4.2299798928849356E-6</v>
      </c>
      <c r="BX463" s="240">
        <f t="shared" ca="1" si="925"/>
        <v>2.4380824919794787E-4</v>
      </c>
      <c r="BY463" s="240">
        <f t="shared" ca="1" si="926"/>
        <v>-3.8742726409290903E-4</v>
      </c>
      <c r="BZ463" s="240">
        <f t="shared" ca="1" si="927"/>
        <v>3.7856074364278625E-4</v>
      </c>
      <c r="CA463" s="240">
        <f t="shared" ca="1" si="928"/>
        <v>-2.2069841674069346E-4</v>
      </c>
      <c r="CB463" s="240">
        <f t="shared" ca="1" si="929"/>
        <v>-2.4027482618837664E-5</v>
      </c>
      <c r="CC463" s="240">
        <f t="shared" ca="1" si="930"/>
        <v>2.5929652674462546E-4</v>
      </c>
      <c r="CD463" s="240">
        <f t="shared" ca="1" si="931"/>
        <v>-3.9251036371727591E-4</v>
      </c>
      <c r="CE463" s="240">
        <f t="shared" ca="1" si="932"/>
        <v>3.7123803389922454E-4</v>
      </c>
      <c r="CF463" s="240">
        <f t="shared" ca="1" si="933"/>
        <v>-2.038520058825657E-4</v>
      </c>
      <c r="CG463" s="240">
        <f t="shared" ca="1" si="934"/>
        <v>-4.3767101034591253E-5</v>
      </c>
      <c r="CH463" s="240">
        <f t="shared" ca="1" si="935"/>
        <v>2.7416013624668214E-4</v>
      </c>
      <c r="CI463" s="240">
        <f t="shared" ca="1" si="936"/>
        <v>-3.9664787149560292E-4</v>
      </c>
      <c r="CJ463" s="240">
        <f t="shared" ca="1" si="937"/>
        <v>3.6302097921538351E-4</v>
      </c>
      <c r="CK463" s="240">
        <f t="shared" ca="1" si="938"/>
        <v>-1.8651449768694969E-4</v>
      </c>
      <c r="CL463" s="240">
        <f t="shared" ca="1" si="939"/>
        <v>-6.3401280670407256E-5</v>
      </c>
      <c r="CM463" s="240">
        <f t="shared" ca="1" si="940"/>
        <v>2.8836326996693691E-4</v>
      </c>
      <c r="CN463" s="240">
        <f t="shared" ca="1" si="941"/>
        <v>-3.998298198092444E-4</v>
      </c>
      <c r="CO463" s="240">
        <f t="shared" ca="1" si="942"/>
        <v>3.5392937519573505E-4</v>
      </c>
      <c r="CP463" s="240">
        <f t="shared" ca="1" si="943"/>
        <v>-1.6872765972966546E-4</v>
      </c>
      <c r="CQ463" s="240">
        <f t="shared" ca="1" si="944"/>
        <v>-8.2882721067803215E-5</v>
      </c>
      <c r="CR463" s="240">
        <f t="shared" ca="1" si="945"/>
        <v>3.0187171131219393E-4</v>
      </c>
      <c r="CS463" s="240">
        <f t="shared" ca="1" si="946"/>
        <v>-4.0204854306600971E-4</v>
      </c>
      <c r="CT463" s="240">
        <f t="shared" ca="1" si="947"/>
        <v>3.4398512431068847E-4</v>
      </c>
      <c r="CU463" s="240">
        <f t="shared" ca="1" si="948"/>
        <v>-1.5053434206128437E-4</v>
      </c>
      <c r="CV463" s="240">
        <f t="shared" ca="1" si="949"/>
        <v>-1.0216448973046662E-4</v>
      </c>
      <c r="CW463" s="240">
        <f t="shared" ca="1" si="950"/>
        <v>3.1465291726406083E-4</v>
      </c>
      <c r="CX463" s="240">
        <f t="shared" ca="1" si="951"/>
        <v>-4.0329869616723645E-4</v>
      </c>
      <c r="CY463" s="240">
        <f t="shared" ca="1" si="952"/>
        <v>3.3321218313163274E-4</v>
      </c>
      <c r="CZ463" s="240">
        <f t="shared" ca="1" si="953"/>
        <v>-1.3197837397763712E-4</v>
      </c>
      <c r="DA463" s="240">
        <f t="shared" ca="1" si="954"/>
        <v>-1.2120013518881699E-4</v>
      </c>
      <c r="DB463" s="240">
        <f t="shared" ca="1" si="955"/>
        <v>3.2667609677790522E-4</v>
      </c>
      <c r="DC463" s="240">
        <f t="shared" ca="1" si="956"/>
        <v>-4.0357726738460194E-4</v>
      </c>
      <c r="DD463" s="240">
        <f t="shared" ca="1" si="957"/>
        <v>3.2163650461747902E-4</v>
      </c>
      <c r="DE463" s="240">
        <f t="shared" ca="1" si="958"/>
        <v>-1.1310445843112658E-4</v>
      </c>
      <c r="DF463" s="240">
        <f t="shared" ca="1" si="959"/>
        <v>-1.3994379890563027E-4</v>
      </c>
      <c r="DG463" s="240">
        <f t="shared" ca="1" si="960"/>
        <v>3.3791228496115797E-4</v>
      </c>
      <c r="DH463" s="240">
        <f t="shared" ca="1" si="961"/>
        <v>-4.0288358561564456E-4</v>
      </c>
      <c r="DI463" s="240">
        <f t="shared" ca="1" si="962"/>
        <v>3.0928597559167143E-4</v>
      </c>
      <c r="DJ463" s="240">
        <f t="shared" ca="1" si="963"/>
        <v>-9.3958064337497011E-5</v>
      </c>
      <c r="DK463" s="240">
        <f t="shared" ca="1" si="964"/>
        <v>-1.5835032575322946E-4</v>
      </c>
      <c r="DL463" s="240">
        <f t="shared" ca="1" si="965"/>
        <v>3.4833441285232487E-4</v>
      </c>
      <c r="DM463" s="240">
        <f t="shared" ca="1" si="966"/>
        <v>-4.0121932200050381E-4</v>
      </c>
      <c r="DN463" s="240">
        <f t="shared" ca="1" si="967"/>
        <v>2.9619034956040406E-4</v>
      </c>
      <c r="DO463" s="240">
        <f t="shared" ca="1" si="968"/>
        <v>-7.4585317037101736E-5</v>
      </c>
      <c r="DP463" s="240">
        <f t="shared" ca="1" si="969"/>
        <v>-1.7637537279625986E-4</v>
      </c>
      <c r="DQ463" s="240">
        <f t="shared" ca="1" si="970"/>
        <v>3.5791737263242803E-4</v>
      </c>
      <c r="DR463" s="240">
        <f t="shared" ca="1" si="971"/>
        <v>-3.9858848589600465E-4</v>
      </c>
      <c r="DS463" s="240">
        <f t="shared" ca="1" si="972"/>
        <v>2.8238117503383449E-4</v>
      </c>
      <c r="DT463" s="240">
        <f t="shared" ca="1" si="973"/>
        <v>-5.5032887175061751E-5</v>
      </c>
      <c r="DU463" s="240">
        <f t="shared" ca="1" si="974"/>
        <v>-1.9397551611756566E-4</v>
      </c>
      <c r="DV463" s="240">
        <f t="shared" ca="1" si="975"/>
        <v>3.666380781120114E-4</v>
      </c>
      <c r="DW463" s="240">
        <f t="shared" ca="1" si="976"/>
        <v>-3.9499741521675059E-4</v>
      </c>
      <c r="DX463" s="240">
        <f t="shared" ca="1" si="977"/>
        <v>2.678917195229553E-4</v>
      </c>
      <c r="DY463" s="240">
        <f t="shared" ca="1" si="978"/>
        <v>-3.5347878267528161E-5</v>
      </c>
      <c r="DZ463" s="240">
        <f t="shared" ca="1" si="979"/>
        <v>-2.1110835543027573E-4</v>
      </c>
      <c r="EA463" s="240">
        <f t="shared" ca="1" si="980"/>
        <v>3.7447552034771938E-4</v>
      </c>
      <c r="EB463" s="240">
        <f t="shared" ca="1" si="981"/>
        <v>-3.9045476116655132E-4</v>
      </c>
      <c r="EC463" s="240">
        <f t="shared" ca="1" si="982"/>
        <v>2.5275688939518503E-4</v>
      </c>
      <c r="ED463" s="240">
        <f t="shared" ca="1" si="983"/>
        <v>-1.5577713225116835E-5</v>
      </c>
      <c r="EE463" s="240">
        <f t="shared" ca="1" si="984"/>
        <v>-2.2773261622386593E-4</v>
      </c>
      <c r="EF463" s="240">
        <f t="shared" ca="1" si="985"/>
        <v>3.8141081825471967E-4</v>
      </c>
      <c r="EG463" s="240">
        <f t="shared" ca="1" si="986"/>
        <v>-3.8497146739691003E-4</v>
      </c>
      <c r="EH463" s="240">
        <f t="shared" ca="1" si="987"/>
        <v>2.3701314578197246E-4</v>
      </c>
      <c r="EI463" s="240">
        <f t="shared" ca="1" si="988"/>
        <v>4.2299798929003618E-6</v>
      </c>
      <c r="EJ463" s="240">
        <f t="shared" ca="1" si="989"/>
        <v>-2.4380824919795102E-4</v>
      </c>
      <c r="EK463" s="240">
        <f t="shared" ca="1" si="990"/>
        <v>3.8742726409291011E-4</v>
      </c>
      <c r="EL463" s="240">
        <f t="shared" ca="1" si="991"/>
        <v>-3.7856074364278484E-4</v>
      </c>
      <c r="EM463" s="240">
        <f t="shared" ca="1" si="992"/>
        <v>2.2069841674069015E-4</v>
      </c>
      <c r="EN463" s="240">
        <f t="shared" ca="1" si="993"/>
        <v>2.402748261883017E-5</v>
      </c>
      <c r="EO463" s="240">
        <f t="shared" ca="1" si="994"/>
        <v>-2.5929652674461972E-4</v>
      </c>
      <c r="EP463" s="240">
        <f t="shared" ca="1" si="995"/>
        <v>3.9251036371727949E-4</v>
      </c>
      <c r="EQ463" s="240">
        <f t="shared" ca="1" si="996"/>
        <v>-3.7123803389921853E-4</v>
      </c>
      <c r="ER463" s="240">
        <f t="shared" ca="1" si="997"/>
        <v>2.0385200588256229E-4</v>
      </c>
      <c r="ES463" s="240">
        <f t="shared" ca="1" si="998"/>
        <v>4.3767101034595183E-5</v>
      </c>
      <c r="ET463" s="240">
        <f t="shared" ca="1" si="999"/>
        <v>-2.7416013624668507E-4</v>
      </c>
      <c r="EU463" s="240">
        <f t="shared" ca="1" si="1000"/>
        <v>3.9664787149560157E-4</v>
      </c>
      <c r="EV463" s="240">
        <f t="shared" ca="1" si="1001"/>
        <v>-3.6302097921538687E-4</v>
      </c>
      <c r="EW463" s="240">
        <f t="shared" ca="1" si="1002"/>
        <v>1.8651449768693603E-4</v>
      </c>
      <c r="EX463" s="240">
        <f t="shared" ca="1" si="1003"/>
        <v>6.3401280670422489E-5</v>
      </c>
      <c r="EY463" s="240">
        <f t="shared" ca="1" si="1004"/>
        <v>-2.8836326996693973E-4</v>
      </c>
      <c r="EZ463" s="240">
        <f t="shared" ca="1" si="1005"/>
        <v>3.99829819809245E-4</v>
      </c>
      <c r="FA463" s="240">
        <f t="shared" ca="1" si="1006"/>
        <v>-3.5392937519573321E-4</v>
      </c>
      <c r="FB463" s="240">
        <f t="shared" ca="1" si="1007"/>
        <v>1.6872765972966188E-4</v>
      </c>
      <c r="FC463" s="240">
        <f t="shared" ca="1" si="1008"/>
        <v>8.2882721067795856E-5</v>
      </c>
      <c r="FD463" s="240">
        <f t="shared" ca="1" si="1009"/>
        <v>-3.0187171131218889E-4</v>
      </c>
      <c r="FE463" s="240">
        <f t="shared" ca="1" si="1010"/>
        <v>4.0204854306601106E-4</v>
      </c>
      <c r="FF463" s="240">
        <f t="shared" ca="1" si="1011"/>
        <v>-3.439851243106804E-4</v>
      </c>
      <c r="FG463" s="240">
        <f t="shared" ca="1" si="1012"/>
        <v>1.5053434206128071E-4</v>
      </c>
      <c r="FH463" s="240">
        <f t="shared" ca="1" si="1013"/>
        <v>1.0216448973047044E-4</v>
      </c>
      <c r="FI463" s="240">
        <f t="shared" ca="1" si="1014"/>
        <v>-3.1465291726406338E-4</v>
      </c>
      <c r="FJ463" s="240">
        <f t="shared" ca="1" si="1015"/>
        <v>4.0329869616723618E-4</v>
      </c>
      <c r="FK463" s="240">
        <f t="shared" ca="1" si="1016"/>
        <v>-3.3321218313163696E-4</v>
      </c>
      <c r="FL463" s="240">
        <f t="shared" ca="1" si="1017"/>
        <v>1.3197837397762257E-4</v>
      </c>
      <c r="FM463" s="240">
        <f t="shared" ca="1" si="1018"/>
        <v>1.2120013518883169E-4</v>
      </c>
      <c r="FN463" s="240">
        <f t="shared" ca="1" si="1019"/>
        <v>-3.2667609677790755E-4</v>
      </c>
      <c r="FO463" s="240">
        <f t="shared" ca="1" si="1020"/>
        <v>4.0357726738460194E-4</v>
      </c>
      <c r="FP463" s="240">
        <f t="shared" ca="1" si="1021"/>
        <v>-3.2163650461747664E-4</v>
      </c>
      <c r="FQ463" s="240">
        <f t="shared" ca="1" si="1022"/>
        <v>1.131044584311338E-4</v>
      </c>
      <c r="FR463" s="240">
        <f t="shared" ca="1" si="1023"/>
        <v>1.3994379890562323E-4</v>
      </c>
      <c r="FS463" s="240">
        <f t="shared" ca="1" si="1024"/>
        <v>-3.3791228496115379E-4</v>
      </c>
      <c r="FT463" s="240">
        <f t="shared" ca="1" si="1025"/>
        <v>4.0288358561564364E-4</v>
      </c>
      <c r="FU463" s="240">
        <f t="shared" ca="1" si="1026"/>
        <v>-3.0928597559166156E-4</v>
      </c>
      <c r="FV463" s="240">
        <f t="shared" ca="1" si="1027"/>
        <v>9.3958064337481994E-5</v>
      </c>
      <c r="FW463" s="240">
        <f t="shared" ca="1" si="1028"/>
        <v>1.5835032575324363E-4</v>
      </c>
      <c r="FX463" s="240">
        <f t="shared" ca="1" si="1029"/>
        <v>-3.4833441285232107E-4</v>
      </c>
      <c r="FY463" s="240">
        <f t="shared" ca="1" si="1030"/>
        <v>4.0121932200050462E-4</v>
      </c>
      <c r="FZ463" s="240">
        <f t="shared" ca="1" si="1031"/>
        <v>-2.9619034956040921E-4</v>
      </c>
      <c r="GA463" s="240">
        <f t="shared" ca="1" si="1032"/>
        <v>7.4585317037086584E-5</v>
      </c>
      <c r="GB463" s="240">
        <f t="shared" ca="1" si="1033"/>
        <v>1.7637537279627377E-4</v>
      </c>
      <c r="GC463" s="240">
        <f t="shared" ca="1" si="1034"/>
        <v>-3.5791737263243518E-4</v>
      </c>
      <c r="GD463" s="240">
        <f t="shared" ca="1" si="1035"/>
        <v>3.9858848589600221E-4</v>
      </c>
      <c r="GE463" s="240">
        <f t="shared" ca="1" si="1036"/>
        <v>-2.8238117503383991E-4</v>
      </c>
      <c r="GF463" s="240">
        <f t="shared" ca="1" si="1037"/>
        <v>5.5032887175069192E-5</v>
      </c>
      <c r="GG463" s="240">
        <f t="shared" ca="1" si="1038"/>
        <v>1.9397551611755905E-4</v>
      </c>
      <c r="GH463" s="240">
        <f t="shared" ca="1" si="1039"/>
        <v>-3.6663807811200826E-4</v>
      </c>
      <c r="GI463" s="240">
        <f t="shared" ca="1" si="1040"/>
        <v>3.949974152167475E-4</v>
      </c>
      <c r="GJ463" s="240">
        <f t="shared" ca="1" si="1041"/>
        <v>-2.678917195229438E-4</v>
      </c>
      <c r="GK463" s="240">
        <f t="shared" ca="1" si="1042"/>
        <v>3.5347878267512792E-5</v>
      </c>
      <c r="GL463" s="240">
        <f t="shared" ca="1" si="1043"/>
        <v>2.1110835543028888E-4</v>
      </c>
      <c r="GM463" s="240">
        <f t="shared" ca="1" si="1044"/>
        <v>-3.7447552034771656E-4</v>
      </c>
      <c r="GN463" s="240">
        <f t="shared" ca="1" si="1045"/>
        <v>3.9045476116655322E-4</v>
      </c>
      <c r="GO463" s="240">
        <f t="shared" ca="1" si="1046"/>
        <v>-2.5275688939519088E-4</v>
      </c>
      <c r="GP463" s="240">
        <f t="shared" ca="1" si="1047"/>
        <v>1.5577713225101419E-5</v>
      </c>
      <c r="GQ463" s="240">
        <f t="shared" ca="1" si="1048"/>
        <v>2.2773261622387867E-4</v>
      </c>
      <c r="GR463" s="240">
        <f t="shared" ca="1" si="1049"/>
        <v>-3.8141081825472466E-4</v>
      </c>
      <c r="GS463" s="240">
        <f t="shared" ca="1" si="1050"/>
        <v>3.8497146739690537E-4</v>
      </c>
      <c r="GT463" s="240">
        <f t="shared" ca="1" si="1051"/>
        <v>-2.3701314578197856E-4</v>
      </c>
      <c r="GU463" s="240">
        <f t="shared" ca="1" si="1052"/>
        <v>-4.2299798928928435E-6</v>
      </c>
      <c r="GV463" s="240">
        <f t="shared" ca="1" si="1053"/>
        <v>2.4380824919794503E-4</v>
      </c>
      <c r="GW463" s="240">
        <f t="shared" ca="1" si="1054"/>
        <v>-3.8742726409290795E-4</v>
      </c>
      <c r="GX463" s="240">
        <f t="shared" ca="1" si="1055"/>
        <v>3.7856074364277947E-4</v>
      </c>
      <c r="GY463" s="240">
        <f t="shared" ca="1" si="1056"/>
        <v>-2.2069841674067723E-4</v>
      </c>
      <c r="GZ463" s="240">
        <f t="shared" ca="1" si="1057"/>
        <v>-2.4027482618845569E-5</v>
      </c>
      <c r="HA463" s="240">
        <f t="shared" ca="1" si="1058"/>
        <v>2.5929652674463153E-4</v>
      </c>
      <c r="HB463" s="240">
        <f t="shared" ca="1" si="1059"/>
        <v>-3.9251036371727781E-4</v>
      </c>
      <c r="HC463" s="240">
        <f t="shared" ca="1" si="1060"/>
        <v>3.7123803389921246E-4</v>
      </c>
      <c r="HD463" s="240">
        <f t="shared" ca="1" si="1061"/>
        <v>-2.0385200588254898E-4</v>
      </c>
      <c r="HE463" s="240">
        <f t="shared" ca="1" si="1062"/>
        <v>-4.3767101034610524E-5</v>
      </c>
      <c r="HF463" s="240">
        <f t="shared" ca="1" si="1063"/>
        <v>2.7416013624669629E-4</v>
      </c>
      <c r="HG463" s="240">
        <f t="shared" ca="1" si="1064"/>
        <v>-3.9664787149560444E-4</v>
      </c>
      <c r="HH463" s="240">
        <f t="shared" ca="1" si="1065"/>
        <v>3.6302097921538009E-4</v>
      </c>
      <c r="HI463" s="240">
        <f t="shared" ca="1" si="1066"/>
        <v>-1.8651449768694269E-4</v>
      </c>
      <c r="HJ463" s="240">
        <f t="shared" ca="1" si="1067"/>
        <v>-6.3401280670415076E-5</v>
      </c>
      <c r="HK463" s="240">
        <f t="shared" ca="1" si="1068"/>
        <v>2.8836326996693453E-4</v>
      </c>
      <c r="HL463" s="240">
        <f t="shared" ca="1" si="1069"/>
        <v>-3.9982981980924391E-4</v>
      </c>
      <c r="HM463" s="240">
        <f t="shared" ca="1" si="1070"/>
        <v>3.5392937519573679E-4</v>
      </c>
      <c r="HN463" s="240">
        <f t="shared" ca="1" si="1071"/>
        <v>-1.6872765972966871E-4</v>
      </c>
      <c r="HO463" s="240">
        <f t="shared" ca="1" si="1072"/>
        <v>-8.288272106778851E-5</v>
      </c>
      <c r="HP463" s="240">
        <f t="shared" ca="1" si="1073"/>
        <v>3.018717113121839E-4</v>
      </c>
      <c r="HQ463" s="240">
        <f t="shared" ca="1" si="1074"/>
        <v>-4.0204854306601242E-4</v>
      </c>
      <c r="HR463" s="240">
        <f t="shared" ca="1" si="1075"/>
        <v>3.4398512431067232E-4</v>
      </c>
      <c r="HS463" s="240">
        <f t="shared" ca="1" si="1076"/>
        <v>-1.5053434206126643E-4</v>
      </c>
      <c r="HT463" s="240">
        <f t="shared" ca="1" si="1077"/>
        <v>-1.0216448973048538E-4</v>
      </c>
      <c r="HU463" s="240">
        <f t="shared" ca="1" si="1078"/>
        <v>3.1465291726407303E-4</v>
      </c>
      <c r="HV463" s="240">
        <f t="shared" ca="1" si="1079"/>
        <v>-4.0329869616723677E-4</v>
      </c>
      <c r="HW463" s="240">
        <f t="shared" ca="1" si="1080"/>
        <v>3.3321218313162829E-4</v>
      </c>
      <c r="HX463" s="240">
        <f t="shared" ca="1" si="1081"/>
        <v>-1.3197837397762967E-4</v>
      </c>
      <c r="HY463" s="240">
        <f t="shared" ca="1" si="1082"/>
        <v>-1.2120013518882454E-4</v>
      </c>
      <c r="HZ463" s="240">
        <f t="shared" ca="1" si="1083"/>
        <v>3.266760967779031E-4</v>
      </c>
      <c r="IA463" s="240">
        <f t="shared" ca="1" si="1084"/>
        <v>-4.03577267384602E-4</v>
      </c>
      <c r="IB463" s="240">
        <f t="shared" ca="1" si="1085"/>
        <v>3.2163650461748114E-4</v>
      </c>
      <c r="IC463" s="240">
        <f t="shared" ca="1" si="1086"/>
        <v>-1.1310445843114101E-4</v>
      </c>
      <c r="ID463" s="240">
        <f t="shared" ca="1" si="1087"/>
        <v>-1.3994379890561618E-4</v>
      </c>
      <c r="IE463" s="240">
        <f t="shared" ca="1" si="1088"/>
        <v>3.1592400508056979E-4</v>
      </c>
      <c r="IF463" s="240">
        <f t="shared" ca="1" si="1089"/>
        <v>-4.0288358561564271E-4</v>
      </c>
      <c r="IG463" s="240">
        <f t="shared" ca="1" si="1090"/>
        <v>3.0928597559165164E-4</v>
      </c>
      <c r="IH463" s="240">
        <f t="shared" ca="1" si="1091"/>
        <v>-9.3958064337466992E-5</v>
      </c>
      <c r="II463" s="240">
        <f t="shared" ca="1" si="1092"/>
        <v>-1.5835032575325784E-4</v>
      </c>
      <c r="IJ463" s="240">
        <f t="shared" ca="1" si="1093"/>
        <v>3.4833441285232882E-4</v>
      </c>
      <c r="IK463" s="240">
        <f t="shared" ca="1" si="1094"/>
        <v>-4.01219322000503E-4</v>
      </c>
      <c r="IL463" s="240">
        <f t="shared" ca="1" si="1095"/>
        <v>2.9619034956039869E-4</v>
      </c>
      <c r="IM463" s="240">
        <f t="shared" ca="1" si="1096"/>
        <v>-7.458531703709397E-5</v>
      </c>
      <c r="IN463" s="240">
        <f t="shared" ca="1" si="1097"/>
        <v>-1.7637537279626699E-4</v>
      </c>
      <c r="IO463" s="240">
        <f t="shared" ca="1" si="1098"/>
        <v>3.5791737263243166E-4</v>
      </c>
      <c r="IP463" s="240">
        <f t="shared" ca="1" si="1099"/>
        <v>-3.985884858960034E-4</v>
      </c>
      <c r="IQ463" s="240">
        <f t="shared" ca="1" si="1100"/>
        <v>2.8238117503384528E-4</v>
      </c>
      <c r="IR463" s="240">
        <f t="shared" ca="1" si="1101"/>
        <v>-5.5032887175076632E-5</v>
      </c>
      <c r="IS463" s="240">
        <f t="shared" ca="1" si="1102"/>
        <v>-1.9397551611755246E-4</v>
      </c>
      <c r="IT463" s="240">
        <f t="shared" ca="1" si="1103"/>
        <v>3.6663807811200506E-4</v>
      </c>
      <c r="IU463" s="240">
        <f t="shared" ca="1" si="1104"/>
        <v>-3.949974152167443E-4</v>
      </c>
      <c r="IV463" s="240">
        <f t="shared" ca="1" si="1105"/>
        <v>2.6789171952293226E-4</v>
      </c>
      <c r="IW463" s="240">
        <f t="shared" ca="1" si="1106"/>
        <v>-3.5347878267497424E-5</v>
      </c>
      <c r="IX463" s="240">
        <f t="shared" ca="1" si="1107"/>
        <v>-2.1110835543030205E-4</v>
      </c>
      <c r="IY463" s="240">
        <f t="shared" ca="1" si="1108"/>
        <v>3.744755203477223E-4</v>
      </c>
      <c r="IZ463" s="240">
        <f t="shared" ca="1" si="1109"/>
        <v>-3.9045476116654932E-4</v>
      </c>
      <c r="JA463" s="240">
        <f t="shared" ca="1" si="1110"/>
        <v>2.527568893951789E-4</v>
      </c>
      <c r="JB463" s="240">
        <f t="shared" ca="1" si="1111"/>
        <v>-1.5577713225108927E-5</v>
      </c>
    </row>
    <row r="464" spans="2:262">
      <c r="B464" s="248">
        <v>103</v>
      </c>
      <c r="C464" s="247">
        <f t="shared" si="1112"/>
        <v>2.0117187500000014E-3</v>
      </c>
      <c r="D464" s="244">
        <f t="shared" ca="1" si="855"/>
        <v>79.5707438562264</v>
      </c>
      <c r="E464" s="243">
        <f ca="1">DE361</f>
        <v>-0.42925614377360038</v>
      </c>
      <c r="F464" s="242">
        <v>103</v>
      </c>
      <c r="G464" s="240">
        <f t="shared" ca="1" si="856"/>
        <v>-3.3668419124204723E-4</v>
      </c>
      <c r="H464" s="240">
        <f t="shared" ca="1" si="857"/>
        <v>5.835559897351373E-4</v>
      </c>
      <c r="I464" s="240">
        <f t="shared" ca="1" si="858"/>
        <v>-6.1752883842013204E-4</v>
      </c>
      <c r="J464" s="240">
        <f t="shared" ca="1" si="859"/>
        <v>4.2620841021573873E-4</v>
      </c>
      <c r="K464" s="240">
        <f t="shared" ca="1" si="860"/>
        <v>-7.9394208439604328E-5</v>
      </c>
      <c r="L464" s="240">
        <f t="shared" ca="1" si="861"/>
        <v>-2.9638541207091431E-4</v>
      </c>
      <c r="M464" s="240">
        <f t="shared" ca="1" si="862"/>
        <v>5.6403463193731231E-4</v>
      </c>
      <c r="N464" s="240">
        <f t="shared" ca="1" si="863"/>
        <v>-6.2590688625606503E-4</v>
      </c>
      <c r="O464" s="240">
        <f t="shared" ca="1" si="864"/>
        <v>4.5942929736259589E-4</v>
      </c>
      <c r="P464" s="240">
        <f t="shared" ca="1" si="865"/>
        <v>-1.2533794622505745E-4</v>
      </c>
      <c r="Q464" s="240">
        <f t="shared" ca="1" si="866"/>
        <v>-2.5448049467216235E-4</v>
      </c>
      <c r="R464" s="240">
        <f t="shared" ca="1" si="867"/>
        <v>5.4145672159958093E-4</v>
      </c>
      <c r="S464" s="240">
        <f t="shared" ca="1" si="868"/>
        <v>-6.3089309044516415E-4</v>
      </c>
      <c r="T464" s="240">
        <f t="shared" ca="1" si="869"/>
        <v>4.901604973408881E-4</v>
      </c>
      <c r="U464" s="241">
        <f t="shared" ca="1" si="870"/>
        <v>-1.7060246682030795E-4</v>
      </c>
      <c r="V464" s="240">
        <f t="shared" ca="1" si="871"/>
        <v>-2.1119652542392328E-4</v>
      </c>
      <c r="W464" s="240">
        <f t="shared" ca="1" si="872"/>
        <v>5.1594461037427267E-4</v>
      </c>
      <c r="X464" s="240">
        <f t="shared" ca="1" si="873"/>
        <v>-6.3246043031491114E-4</v>
      </c>
      <c r="Y464" s="240">
        <f t="shared" ca="1" si="874"/>
        <v>5.1823547511530054E-4</v>
      </c>
      <c r="Z464" s="240">
        <f t="shared" ca="1" si="875"/>
        <v>-2.1494247786641674E-4</v>
      </c>
      <c r="AA464" s="240">
        <f t="shared" ca="1" si="876"/>
        <v>-1.6676806390579179E-4</v>
      </c>
      <c r="AB464" s="240">
        <f t="shared" ca="1" si="877"/>
        <v>4.8763655060255639E-4</v>
      </c>
      <c r="AC464" s="240">
        <f t="shared" ca="1" si="878"/>
        <v>-6.3060041231475334E-4</v>
      </c>
      <c r="AD464" s="240">
        <f t="shared" ca="1" si="879"/>
        <v>5.4350208994878406E-4</v>
      </c>
      <c r="AE464" s="240">
        <f t="shared" ca="1" si="880"/>
        <v>-2.5811769700178808E-4</v>
      </c>
      <c r="AF464" s="240">
        <f t="shared" ca="1" si="881"/>
        <v>-1.2143587180013727E-4</v>
      </c>
      <c r="AG464" s="240">
        <f t="shared" ca="1" si="882"/>
        <v>4.5668594611301115E-4</v>
      </c>
      <c r="AH464" s="240">
        <f t="shared" ca="1" si="883"/>
        <v>-6.2532311604339018E-4</v>
      </c>
      <c r="AI464" s="240">
        <f t="shared" ca="1" si="884"/>
        <v>5.6582341986638821E-4</v>
      </c>
      <c r="AJ464" s="240">
        <f t="shared" ca="1" si="885"/>
        <v>-2.9989415397310937E-4</v>
      </c>
      <c r="AK464" s="240">
        <f t="shared" ca="1" si="886"/>
        <v>-7.5445608183666969E-5</v>
      </c>
      <c r="AL464" s="240">
        <f t="shared" ca="1" si="887"/>
        <v>4.2326052091301884E-4</v>
      </c>
      <c r="AM464" s="240">
        <f t="shared" ca="1" si="888"/>
        <v>-6.1665713962655592E-4</v>
      </c>
      <c r="AN464" s="240">
        <f t="shared" ca="1" si="889"/>
        <v>5.8507850364731715E-4</v>
      </c>
      <c r="AO464" s="240">
        <f t="shared" ca="1" si="890"/>
        <v>-3.4004545854044322E-4</v>
      </c>
      <c r="AP464" s="240">
        <f t="shared" ca="1" si="891"/>
        <v>-2.9046498279653161E-5</v>
      </c>
      <c r="AQ464" s="240">
        <f t="shared" ca="1" si="892"/>
        <v>3.8754141027779907E-4</v>
      </c>
      <c r="AR464" s="240">
        <f t="shared" ca="1" si="893"/>
        <v>-6.0464944474129345E-4</v>
      </c>
      <c r="AS464" s="240">
        <f t="shared" ca="1" si="894"/>
        <v>6.0116299632424373E-4</v>
      </c>
      <c r="AT464" s="240">
        <f t="shared" ca="1" si="895"/>
        <v>-3.7835402730550949E-4</v>
      </c>
      <c r="AU464" s="240">
        <f t="shared" ca="1" si="896"/>
        <v>1.7510017115211751E-5</v>
      </c>
      <c r="AV464" s="240">
        <f t="shared" ca="1" si="897"/>
        <v>3.4972217916267386E-4</v>
      </c>
      <c r="AW464" s="240">
        <f t="shared" ca="1" si="898"/>
        <v>-5.8936510212656893E-4</v>
      </c>
      <c r="AX464" s="240">
        <f t="shared" ca="1" si="899"/>
        <v>6.1398973463775287E-4</v>
      </c>
      <c r="AY464" s="240">
        <f t="shared" ca="1" si="900"/>
        <v>-4.1461226281503028E-4</v>
      </c>
      <c r="AZ464" s="240">
        <f t="shared" ca="1" si="901"/>
        <v>6.3971644210206624E-5</v>
      </c>
      <c r="BA464" s="240">
        <f t="shared" ca="1" si="902"/>
        <v>3.1000777325782789E-4</v>
      </c>
      <c r="BB464" s="240">
        <f t="shared" ca="1" si="903"/>
        <v>-5.7088693895928071E-4</v>
      </c>
      <c r="BC464" s="240">
        <f t="shared" ca="1" si="904"/>
        <v>6.2348920938158322E-4</v>
      </c>
      <c r="BD464" s="240">
        <f t="shared" ca="1" si="905"/>
        <v>-4.4862367854925719E-4</v>
      </c>
      <c r="BE464" s="240">
        <f t="shared" ca="1" si="906"/>
        <v>1.1008660342255561E-4</v>
      </c>
      <c r="BF464" s="240">
        <f t="shared" ca="1" si="907"/>
        <v>2.6861340836981242E-4</v>
      </c>
      <c r="BG464" s="240">
        <f t="shared" ca="1" si="908"/>
        <v>-5.4931509000664069E-4</v>
      </c>
      <c r="BH464" s="240">
        <f t="shared" ca="1" si="909"/>
        <v>6.2960994207903582E-4</v>
      </c>
      <c r="BI464" s="240">
        <f t="shared" ca="1" si="910"/>
        <v>-4.8020396369950118E-4</v>
      </c>
      <c r="BJ464" s="240">
        <f t="shared" ca="1" si="911"/>
        <v>1.556049937927749E-4</v>
      </c>
      <c r="BK464" s="240">
        <f t="shared" ca="1" si="912"/>
        <v>2.257634041484635E-4</v>
      </c>
      <c r="BL464" s="240">
        <f t="shared" ca="1" si="913"/>
        <v>-5.2476645498714786E-4</v>
      </c>
      <c r="BM464" s="240">
        <f t="shared" ca="1" si="914"/>
        <v>6.3231876394930647E-4</v>
      </c>
      <c r="BN464" s="240">
        <f t="shared" ca="1" si="915"/>
        <v>-5.0918198196431709E-4</v>
      </c>
      <c r="BO464" s="240">
        <f t="shared" ca="1" si="916"/>
        <v>2.0028014721960668E-4</v>
      </c>
      <c r="BP464" s="240">
        <f t="shared" ca="1" si="917"/>
        <v>1.8168996847930111E-4</v>
      </c>
      <c r="BQ464" s="240">
        <f t="shared" ca="1" si="918"/>
        <v>-4.9737406508093887E-4</v>
      </c>
      <c r="BR464" s="240">
        <f t="shared" ca="1" si="919"/>
        <v>6.3160099565198258E-4</v>
      </c>
      <c r="BS464" s="240">
        <f t="shared" ca="1" si="920"/>
        <v>-5.3540069895201877E-4</v>
      </c>
      <c r="BT464" s="240">
        <f t="shared" ca="1" si="921"/>
        <v>2.4386996517584205E-4</v>
      </c>
      <c r="BU464" s="240">
        <f t="shared" ca="1" si="922"/>
        <v>1.3663193912887193E-4</v>
      </c>
      <c r="BV464" s="240">
        <f t="shared" ca="1" si="923"/>
        <v>-4.6728636202226386E-4</v>
      </c>
      <c r="BW464" s="240">
        <f t="shared" ca="1" si="924"/>
        <v>6.2746052683565511E-4</v>
      </c>
      <c r="BX464" s="240">
        <f t="shared" ca="1" si="925"/>
        <v>-5.5871803316357978E-4</v>
      </c>
      <c r="BY464" s="240">
        <f t="shared" ca="1" si="926"/>
        <v>2.8613823066127368E-4</v>
      </c>
      <c r="BZ464" s="240">
        <f t="shared" ca="1" si="927"/>
        <v>9.083348946213688E-5</v>
      </c>
      <c r="CA464" s="240">
        <f t="shared" ca="1" si="928"/>
        <v>-4.3466639368088829E-4</v>
      </c>
      <c r="CB464" s="240">
        <f t="shared" ca="1" si="929"/>
        <v>6.1991979505958449E-4</v>
      </c>
      <c r="CC464" s="240">
        <f t="shared" ca="1" si="930"/>
        <v>-5.790076259446328E-4</v>
      </c>
      <c r="CD464" s="240">
        <f t="shared" ca="1" si="931"/>
        <v>3.2685588828298566E-4</v>
      </c>
      <c r="CE464" s="240">
        <f t="shared" ca="1" si="932"/>
        <v>4.4542805245954919E-5</v>
      </c>
      <c r="CF464" s="240">
        <f t="shared" ca="1" si="933"/>
        <v>-3.9969093049150835E-4</v>
      </c>
      <c r="CG464" s="240">
        <f t="shared" ca="1" si="934"/>
        <v>6.0901966420260809E-4</v>
      </c>
      <c r="CH464" s="240">
        <f t="shared" ca="1" si="935"/>
        <v>-5.9615952623394777E-4</v>
      </c>
      <c r="CI464" s="240">
        <f t="shared" ca="1" si="936"/>
        <v>3.6580228552642681E-4</v>
      </c>
      <c r="CJ464" s="240">
        <f t="shared" ca="1" si="937"/>
        <v>-1.9892602911602118E-6</v>
      </c>
      <c r="CK464" s="240">
        <f t="shared" ca="1" si="938"/>
        <v>-3.6254950751952531E-4</v>
      </c>
      <c r="CL464" s="240">
        <f t="shared" ca="1" si="939"/>
        <v>5.9481920301825803E-4</v>
      </c>
      <c r="CM464" s="240">
        <f t="shared" ca="1" si="940"/>
        <v>-6.1008078639778461E-4</v>
      </c>
      <c r="CN464" s="240">
        <f t="shared" ca="1" si="941"/>
        <v>4.0276636849054698E-4</v>
      </c>
      <c r="CO464" s="240">
        <f t="shared" ca="1" si="942"/>
        <v>-4.8510545854384914E-5</v>
      </c>
      <c r="CP464" s="240">
        <f t="shared" ca="1" si="943"/>
        <v>-3.2344339735406998E-4</v>
      </c>
      <c r="CQ464" s="240">
        <f t="shared" ca="1" si="944"/>
        <v>5.7739536503605734E-4</v>
      </c>
      <c r="CR464" s="240">
        <f t="shared" ca="1" si="945"/>
        <v>-6.2069596592113365E-4</v>
      </c>
      <c r="CS464" s="240">
        <f t="shared" ca="1" si="946"/>
        <v>4.3754782560708318E-4</v>
      </c>
      <c r="CT464" s="240">
        <f t="shared" ca="1" si="947"/>
        <v>-9.4768948566561844E-5</v>
      </c>
      <c r="CU464" s="240">
        <f t="shared" ca="1" si="948"/>
        <v>-2.8258451939435457E-4</v>
      </c>
      <c r="CV464" s="240">
        <f t="shared" ca="1" si="949"/>
        <v>5.5684257154368748E-4</v>
      </c>
      <c r="CW464" s="240">
        <f t="shared" ca="1" si="950"/>
        <v>-6.2794754022642881E-4</v>
      </c>
      <c r="CX464" s="240">
        <f t="shared" ca="1" si="951"/>
        <v>4.6995817314636435E-4</v>
      </c>
      <c r="CY464" s="240">
        <f t="shared" ca="1" si="952"/>
        <v>-1.4051379013542656E-4</v>
      </c>
      <c r="CZ464" s="240">
        <f t="shared" ca="1" si="953"/>
        <v>-2.401942914401779E-4</v>
      </c>
      <c r="DA464" s="240">
        <f t="shared" ca="1" si="954"/>
        <v>5.3327219990981516E-4</v>
      </c>
      <c r="DB464" s="240">
        <f t="shared" ca="1" si="955"/>
        <v>-6.3179621240421987E-4</v>
      </c>
      <c r="DC464" s="240">
        <f t="shared" ca="1" si="956"/>
        <v>4.9982177662694668E-4</v>
      </c>
      <c r="DD464" s="240">
        <f t="shared" ca="1" si="957"/>
        <v>-1.8549717530104716E-4</v>
      </c>
      <c r="DE464" s="240">
        <f t="shared" ca="1" si="958"/>
        <v>-1.9650242980962402E-4</v>
      </c>
      <c r="DF464" s="240">
        <f t="shared" ca="1" si="959"/>
        <v>5.0681198002054141E-4</v>
      </c>
      <c r="DG464" s="240">
        <f t="shared" ca="1" si="960"/>
        <v>-6.3222112616651298E-4</v>
      </c>
      <c r="DH464" s="240">
        <f t="shared" ca="1" si="961"/>
        <v>5.2697680259412101E-4</v>
      </c>
      <c r="DI464" s="240">
        <f t="shared" ca="1" si="962"/>
        <v>-2.2947533520176753E-4</v>
      </c>
      <c r="DJ464" s="240">
        <f t="shared" ca="1" si="963"/>
        <v>-1.5174570448644629E-4</v>
      </c>
      <c r="DK464" s="240">
        <f t="shared" ca="1" si="964"/>
        <v>4.7760530210000856E-4</v>
      </c>
      <c r="DL464" s="240">
        <f t="shared" ca="1" si="965"/>
        <v>-6.2921997886881465E-4</v>
      </c>
      <c r="DM464" s="240">
        <f t="shared" ca="1" si="966"/>
        <v>5.5127609560939764E-4</v>
      </c>
      <c r="DN464" s="240">
        <f t="shared" ca="1" si="967"/>
        <v>-2.7220994837868514E-4</v>
      </c>
      <c r="DO464" s="240">
        <f t="shared" ca="1" si="968"/>
        <v>-1.0616665604304651E-4</v>
      </c>
      <c r="DP464" s="240">
        <f t="shared" ca="1" si="969"/>
        <v>4.4581043966642088E-4</v>
      </c>
      <c r="DQ464" s="240">
        <f t="shared" ca="1" si="970"/>
        <v>-6.2280903398835802E-4</v>
      </c>
      <c r="DR464" s="240">
        <f t="shared" ca="1" si="971"/>
        <v>5.7258797569856139E-4</v>
      </c>
      <c r="DS464" s="240">
        <f t="shared" ca="1" si="972"/>
        <v>-3.1346943226035531E-4</v>
      </c>
      <c r="DT464" s="240">
        <f t="shared" ca="1" si="973"/>
        <v>-6.0012281291957196E-5</v>
      </c>
      <c r="DU464" s="240">
        <f t="shared" ca="1" si="974"/>
        <v>4.1159969183409599E-4</v>
      </c>
      <c r="DV464" s="240">
        <f t="shared" ca="1" si="975"/>
        <v>-6.1302303299092073E-4</v>
      </c>
      <c r="DW464" s="240">
        <f t="shared" ca="1" si="976"/>
        <v>5.9079695193689182E-4</v>
      </c>
      <c r="DX464" s="240">
        <f t="shared" ca="1" si="977"/>
        <v>-3.5303019812879354E-4</v>
      </c>
      <c r="DY464" s="240">
        <f t="shared" ca="1" si="978"/>
        <v>-1.3532694788925454E-5</v>
      </c>
      <c r="DZ464" s="240">
        <f t="shared" ca="1" si="979"/>
        <v>3.7515844960964617E-4</v>
      </c>
      <c r="EA464" s="240">
        <f t="shared" ca="1" si="980"/>
        <v>-5.999150070637771E-4</v>
      </c>
      <c r="EB464" s="240">
        <f t="shared" ca="1" si="981"/>
        <v>6.0580434830448014E-4</v>
      </c>
      <c r="EC464" s="240">
        <f t="shared" ca="1" si="982"/>
        <v>-3.9067786276608207E-4</v>
      </c>
      <c r="ED464" s="240">
        <f t="shared" ca="1" si="983"/>
        <v>3.3020226559675608E-5</v>
      </c>
      <c r="EE464" s="240">
        <f t="shared" ca="1" si="984"/>
        <v>3.3668419124205043E-4</v>
      </c>
      <c r="EF464" s="240">
        <f t="shared" ca="1" si="985"/>
        <v>-5.8355598973514663E-4</v>
      </c>
      <c r="EG464" s="240">
        <f t="shared" ca="1" si="986"/>
        <v>6.1752883842013009E-4</v>
      </c>
      <c r="EH464" s="240">
        <f t="shared" ca="1" si="987"/>
        <v>-4.2620841021571716E-4</v>
      </c>
      <c r="EI464" s="240">
        <f t="shared" ca="1" si="988"/>
        <v>7.9394208439590829E-5</v>
      </c>
      <c r="EJ464" s="240">
        <f t="shared" ca="1" si="989"/>
        <v>2.9638541207094521E-4</v>
      </c>
      <c r="EK464" s="240">
        <f t="shared" ca="1" si="990"/>
        <v>-5.6403463193732109E-4</v>
      </c>
      <c r="EL464" s="240">
        <f t="shared" ca="1" si="991"/>
        <v>6.2590688625606438E-4</v>
      </c>
      <c r="EM464" s="240">
        <f t="shared" ca="1" si="992"/>
        <v>-4.5942929736257962E-4</v>
      </c>
      <c r="EN464" s="240">
        <f t="shared" ca="1" si="993"/>
        <v>1.2533794622504962E-4</v>
      </c>
      <c r="EO464" s="240">
        <f t="shared" ca="1" si="994"/>
        <v>2.5448049467218816E-4</v>
      </c>
      <c r="EP464" s="240">
        <f t="shared" ca="1" si="995"/>
        <v>-5.4145672159958862E-4</v>
      </c>
      <c r="EQ464" s="240">
        <f t="shared" ca="1" si="996"/>
        <v>6.3089309044516177E-4</v>
      </c>
      <c r="ER464" s="240">
        <f t="shared" ca="1" si="997"/>
        <v>-4.9016049734087596E-4</v>
      </c>
      <c r="ES464" s="240">
        <f t="shared" ca="1" si="998"/>
        <v>1.7060246682030675E-4</v>
      </c>
      <c r="ET464" s="240">
        <f t="shared" ca="1" si="999"/>
        <v>2.1119652542394562E-4</v>
      </c>
      <c r="EU464" s="240">
        <f t="shared" ca="1" si="1000"/>
        <v>-5.1594461037427863E-4</v>
      </c>
      <c r="EV464" s="240">
        <f t="shared" ca="1" si="1001"/>
        <v>6.3246043031491125E-4</v>
      </c>
      <c r="EW464" s="240">
        <f t="shared" ca="1" si="1002"/>
        <v>-5.1823547511529219E-4</v>
      </c>
      <c r="EX464" s="240">
        <f t="shared" ca="1" si="1003"/>
        <v>2.14942477866386E-4</v>
      </c>
      <c r="EY464" s="240">
        <f t="shared" ca="1" si="1004"/>
        <v>1.667680639058103E-4</v>
      </c>
      <c r="EZ464" s="240">
        <f t="shared" ca="1" si="1005"/>
        <v>-4.876365506025572E-4</v>
      </c>
      <c r="FA464" s="240">
        <f t="shared" ca="1" si="1006"/>
        <v>6.3060041231475519E-4</v>
      </c>
      <c r="FB464" s="240">
        <f t="shared" ca="1" si="1007"/>
        <v>-5.4350208994877875E-4</v>
      </c>
      <c r="FC464" s="240">
        <f t="shared" ca="1" si="1008"/>
        <v>2.5811769700176239E-4</v>
      </c>
      <c r="FD464" s="240">
        <f t="shared" ca="1" si="1009"/>
        <v>1.214358718001473E-4</v>
      </c>
      <c r="FE464" s="240">
        <f t="shared" ca="1" si="1010"/>
        <v>-4.566859461130369E-4</v>
      </c>
      <c r="FF464" s="240">
        <f t="shared" ca="1" si="1011"/>
        <v>6.25323116043393E-4</v>
      </c>
      <c r="FG464" s="240">
        <f t="shared" ca="1" si="1012"/>
        <v>-5.6582341986638766E-4</v>
      </c>
      <c r="FH464" s="240">
        <f t="shared" ca="1" si="1013"/>
        <v>2.9989415397309245E-4</v>
      </c>
      <c r="FI464" s="240">
        <f t="shared" ca="1" si="1014"/>
        <v>7.5445608183677133E-5</v>
      </c>
      <c r="FJ464" s="240">
        <f t="shared" ca="1" si="1015"/>
        <v>-4.2326052091303976E-4</v>
      </c>
      <c r="FK464" s="240">
        <f t="shared" ca="1" si="1016"/>
        <v>6.1665713962655831E-4</v>
      </c>
      <c r="FL464" s="240">
        <f t="shared" ca="1" si="1017"/>
        <v>-5.8507850364730306E-4</v>
      </c>
      <c r="FM464" s="240">
        <f t="shared" ca="1" si="1018"/>
        <v>3.4004545854042696E-4</v>
      </c>
      <c r="FN464" s="240">
        <f t="shared" ca="1" si="1019"/>
        <v>2.9046498279654401E-5</v>
      </c>
      <c r="FO464" s="240">
        <f t="shared" ca="1" si="1020"/>
        <v>-3.8754141027781436E-4</v>
      </c>
      <c r="FP464" s="240">
        <f t="shared" ca="1" si="1021"/>
        <v>6.046494447412966E-4</v>
      </c>
      <c r="FQ464" s="240">
        <f t="shared" ca="1" si="1022"/>
        <v>-6.0116299632423495E-4</v>
      </c>
      <c r="FR464" s="240">
        <f t="shared" ca="1" si="1023"/>
        <v>3.783540273055013E-4</v>
      </c>
      <c r="FS464" s="240">
        <f t="shared" ca="1" si="1024"/>
        <v>-1.7510017115174573E-5</v>
      </c>
      <c r="FT464" s="240">
        <f t="shared" ca="1" si="1025"/>
        <v>-3.497221791626899E-4</v>
      </c>
      <c r="FU464" s="240">
        <f t="shared" ca="1" si="1026"/>
        <v>5.8936510212656925E-4</v>
      </c>
      <c r="FV464" s="240">
        <f t="shared" ca="1" si="1027"/>
        <v>-6.1398973463774832E-4</v>
      </c>
      <c r="FW464" s="240">
        <f t="shared" ca="1" si="1028"/>
        <v>4.1461226281502253E-4</v>
      </c>
      <c r="FX464" s="240">
        <f t="shared" ca="1" si="1029"/>
        <v>-6.3971644210178571E-5</v>
      </c>
      <c r="FY464" s="240">
        <f t="shared" ca="1" si="1030"/>
        <v>-3.1000777325783678E-4</v>
      </c>
      <c r="FZ464" s="240">
        <f t="shared" ca="1" si="1031"/>
        <v>5.7088693895929676E-4</v>
      </c>
      <c r="GA464" s="240">
        <f t="shared" ca="1" si="1032"/>
        <v>-6.2348920938158007E-4</v>
      </c>
      <c r="GB464" s="240">
        <f t="shared" ca="1" si="1033"/>
        <v>4.4862367854925622E-4</v>
      </c>
      <c r="GC464" s="240">
        <f t="shared" ca="1" si="1034"/>
        <v>-1.100866034225367E-4</v>
      </c>
      <c r="GD464" s="240">
        <f t="shared" ca="1" si="1035"/>
        <v>-2.6861340836981356E-4</v>
      </c>
      <c r="GE464" s="240">
        <f t="shared" ca="1" si="1036"/>
        <v>5.4931509000665012E-4</v>
      </c>
      <c r="GF464" s="240">
        <f t="shared" ca="1" si="1037"/>
        <v>-6.2960994207903397E-4</v>
      </c>
      <c r="GG464" s="240">
        <f t="shared" ca="1" si="1038"/>
        <v>4.80203963699477E-4</v>
      </c>
      <c r="GH464" s="240">
        <f t="shared" ca="1" si="1039"/>
        <v>-1.5560499379275628E-4</v>
      </c>
      <c r="GI464" s="240">
        <f t="shared" ca="1" si="1040"/>
        <v>-2.2576340414846472E-4</v>
      </c>
      <c r="GJ464" s="240">
        <f t="shared" ca="1" si="1041"/>
        <v>5.247664549871587E-4</v>
      </c>
      <c r="GK464" s="240">
        <f t="shared" ca="1" si="1042"/>
        <v>-6.3231876394930636E-4</v>
      </c>
      <c r="GL464" s="240">
        <f t="shared" ca="1" si="1043"/>
        <v>5.091819819643057E-4</v>
      </c>
      <c r="GM464" s="240">
        <f t="shared" ca="1" si="1044"/>
        <v>-2.0028014721958846E-4</v>
      </c>
      <c r="GN464" s="240">
        <f t="shared" ca="1" si="1045"/>
        <v>-1.8168996847933673E-4</v>
      </c>
      <c r="GO464" s="240">
        <f t="shared" ca="1" si="1046"/>
        <v>4.973740650809508E-4</v>
      </c>
      <c r="GP464" s="240">
        <f t="shared" ca="1" si="1047"/>
        <v>-6.3160099565198258E-4</v>
      </c>
      <c r="GQ464" s="240">
        <f t="shared" ca="1" si="1048"/>
        <v>5.3540069895200858E-4</v>
      </c>
      <c r="GR464" s="240">
        <f t="shared" ca="1" si="1049"/>
        <v>-2.4386996517584088E-4</v>
      </c>
      <c r="GS464" s="240">
        <f t="shared" ca="1" si="1050"/>
        <v>-1.3663193912889069E-4</v>
      </c>
      <c r="GT464" s="240">
        <f t="shared" ca="1" si="1051"/>
        <v>4.6728636202227676E-4</v>
      </c>
      <c r="GU464" s="240">
        <f t="shared" ca="1" si="1052"/>
        <v>-6.2746052683565977E-4</v>
      </c>
      <c r="GV464" s="240">
        <f t="shared" ca="1" si="1053"/>
        <v>5.5871803316357078E-4</v>
      </c>
      <c r="GW464" s="240">
        <f t="shared" ca="1" si="1054"/>
        <v>-2.8613823066124045E-4</v>
      </c>
      <c r="GX464" s="240">
        <f t="shared" ca="1" si="1055"/>
        <v>-9.0833489462155881E-5</v>
      </c>
      <c r="GY464" s="240">
        <f t="shared" ca="1" si="1056"/>
        <v>4.3466639368088911E-4</v>
      </c>
      <c r="GZ464" s="240">
        <f t="shared" ca="1" si="1057"/>
        <v>-6.1991979505958829E-4</v>
      </c>
      <c r="HA464" s="240">
        <f t="shared" ca="1" si="1058"/>
        <v>5.7900762594462511E-4</v>
      </c>
      <c r="HB464" s="240">
        <f t="shared" ca="1" si="1059"/>
        <v>-3.2685588828295378E-4</v>
      </c>
      <c r="HC464" s="240">
        <f t="shared" ca="1" si="1060"/>
        <v>-4.4542805246009962E-5</v>
      </c>
      <c r="HD464" s="240">
        <f t="shared" ca="1" si="1061"/>
        <v>3.9969093049150927E-4</v>
      </c>
      <c r="HE464" s="240">
        <f t="shared" ca="1" si="1062"/>
        <v>-6.090196642026133E-4</v>
      </c>
      <c r="HF464" s="240">
        <f t="shared" ca="1" si="1063"/>
        <v>5.9615952623393541E-4</v>
      </c>
      <c r="HG464" s="240">
        <f t="shared" ca="1" si="1064"/>
        <v>-3.6580228552644041E-4</v>
      </c>
      <c r="HH464" s="240">
        <f t="shared" ca="1" si="1065"/>
        <v>1.9892602911410011E-6</v>
      </c>
      <c r="HI464" s="240">
        <f t="shared" ca="1" si="1066"/>
        <v>3.6254950751955572E-4</v>
      </c>
      <c r="HJ464" s="240">
        <f t="shared" ca="1" si="1067"/>
        <v>-5.9481920301827679E-4</v>
      </c>
      <c r="HK464" s="240">
        <f t="shared" ca="1" si="1068"/>
        <v>6.1008078639778417E-4</v>
      </c>
      <c r="HL464" s="240">
        <f t="shared" ca="1" si="1069"/>
        <v>-4.0276636849053213E-4</v>
      </c>
      <c r="HM464" s="240">
        <f t="shared" ca="1" si="1070"/>
        <v>4.8510545854347835E-5</v>
      </c>
      <c r="HN464" s="240">
        <f t="shared" ca="1" si="1071"/>
        <v>3.2344339735405561E-4</v>
      </c>
      <c r="HO464" s="240">
        <f t="shared" ca="1" si="1072"/>
        <v>-5.7739536503606526E-4</v>
      </c>
      <c r="HP464" s="240">
        <f t="shared" ca="1" si="1073"/>
        <v>6.206959659211265E-4</v>
      </c>
      <c r="HQ464" s="240">
        <f t="shared" ca="1" si="1074"/>
        <v>-4.3754782560704328E-4</v>
      </c>
      <c r="HR464" s="240">
        <f t="shared" ca="1" si="1075"/>
        <v>9.4768948566560638E-5</v>
      </c>
      <c r="HS464" s="240">
        <f t="shared" ca="1" si="1076"/>
        <v>2.8258451939437175E-4</v>
      </c>
      <c r="HT464" s="240">
        <f t="shared" ca="1" si="1077"/>
        <v>-5.5684257154370504E-4</v>
      </c>
      <c r="HU464" s="240">
        <f t="shared" ca="1" si="1078"/>
        <v>6.2794754022643087E-4</v>
      </c>
      <c r="HV464" s="240">
        <f t="shared" ca="1" si="1079"/>
        <v>-4.6995817314635145E-4</v>
      </c>
      <c r="HW464" s="240">
        <f t="shared" ca="1" si="1080"/>
        <v>1.4051379013539029E-4</v>
      </c>
      <c r="HX464" s="240">
        <f t="shared" ca="1" si="1081"/>
        <v>2.4019429144022894E-4</v>
      </c>
      <c r="HY464" s="240">
        <f t="shared" ca="1" si="1082"/>
        <v>-5.3327219990981581E-4</v>
      </c>
      <c r="HZ464" s="240">
        <f t="shared" ca="1" si="1083"/>
        <v>6.31796212404219E-4</v>
      </c>
      <c r="IA464" s="240">
        <f t="shared" ca="1" si="1084"/>
        <v>-4.9982177662692381E-4</v>
      </c>
      <c r="IB464" s="240">
        <f t="shared" ca="1" si="1085"/>
        <v>1.8549717530106315E-4</v>
      </c>
      <c r="IC464" s="240">
        <f t="shared" ca="1" si="1086"/>
        <v>1.9650242980964229E-4</v>
      </c>
      <c r="ID464" s="240">
        <f t="shared" ca="1" si="1087"/>
        <v>-5.0681198002055291E-4</v>
      </c>
      <c r="IE464" s="240">
        <f t="shared" ca="1" si="1088"/>
        <v>6.2311269685237549E-4</v>
      </c>
      <c r="IF464" s="240">
        <f t="shared" ca="1" si="1089"/>
        <v>-5.2697680259413023E-4</v>
      </c>
      <c r="IG464" s="240">
        <f t="shared" ca="1" si="1090"/>
        <v>2.2947533520174961E-4</v>
      </c>
      <c r="IH464" s="240">
        <f t="shared" ca="1" si="1091"/>
        <v>1.5174570448649988E-4</v>
      </c>
      <c r="II464" s="240">
        <f t="shared" ca="1" si="1092"/>
        <v>-4.7760530209999772E-4</v>
      </c>
      <c r="IJ464" s="240">
        <f t="shared" ca="1" si="1093"/>
        <v>6.292199788688165E-4</v>
      </c>
      <c r="IK464" s="240">
        <f t="shared" ca="1" si="1094"/>
        <v>-5.5127609560938831E-4</v>
      </c>
      <c r="IL464" s="240">
        <f t="shared" ca="1" si="1095"/>
        <v>2.7220994837863532E-4</v>
      </c>
      <c r="IM464" s="240">
        <f t="shared" ca="1" si="1096"/>
        <v>1.0616665604303E-4</v>
      </c>
      <c r="IN464" s="240">
        <f t="shared" ca="1" si="1097"/>
        <v>-4.4581043966643454E-4</v>
      </c>
      <c r="IO464" s="240">
        <f t="shared" ca="1" si="1098"/>
        <v>6.2280903398836778E-4</v>
      </c>
      <c r="IP464" s="240">
        <f t="shared" ca="1" si="1099"/>
        <v>-5.7258797569856854E-4</v>
      </c>
      <c r="IQ464" s="240">
        <f t="shared" ca="1" si="1100"/>
        <v>3.1346943226033861E-4</v>
      </c>
      <c r="IR464" s="240">
        <f t="shared" ca="1" si="1101"/>
        <v>6.0012281291976332E-5</v>
      </c>
      <c r="IS464" s="240">
        <f t="shared" ca="1" si="1102"/>
        <v>-4.1159969183413784E-4</v>
      </c>
      <c r="IT464" s="240">
        <f t="shared" ca="1" si="1103"/>
        <v>6.1302303299091651E-4</v>
      </c>
      <c r="IU464" s="240">
        <f t="shared" ca="1" si="1104"/>
        <v>-5.9079695193688499E-4</v>
      </c>
      <c r="IV464" s="240">
        <f t="shared" ca="1" si="1105"/>
        <v>3.5303019812874778E-4</v>
      </c>
      <c r="IW464" s="240">
        <f t="shared" ca="1" si="1106"/>
        <v>1.3532694788908723E-5</v>
      </c>
      <c r="IX464" s="240">
        <f t="shared" ca="1" si="1107"/>
        <v>-3.7515844960966162E-4</v>
      </c>
      <c r="IY464" s="240">
        <f t="shared" ca="1" si="1108"/>
        <v>5.9991500706378317E-4</v>
      </c>
      <c r="IZ464" s="240">
        <f t="shared" ca="1" si="1109"/>
        <v>-6.0580434830446431E-4</v>
      </c>
      <c r="JA464" s="240">
        <f t="shared" ca="1" si="1110"/>
        <v>3.9067786276609525E-4</v>
      </c>
      <c r="JB464" s="240">
        <f t="shared" ca="1" si="1111"/>
        <v>-3.3020226559656417E-5</v>
      </c>
    </row>
    <row r="465" spans="2:262">
      <c r="B465" s="248">
        <v>104</v>
      </c>
      <c r="C465" s="247">
        <f t="shared" si="1112"/>
        <v>2.0312500000000014E-3</v>
      </c>
      <c r="D465" s="244">
        <f t="shared" ca="1" si="855"/>
        <v>79.578390577399475</v>
      </c>
      <c r="E465" s="243">
        <f ca="1">DF361</f>
        <v>-0.42160942260053214</v>
      </c>
      <c r="F465" s="242">
        <v>104</v>
      </c>
      <c r="G465" s="240">
        <f t="shared" ca="1" si="856"/>
        <v>-2.2434489444995363E-4</v>
      </c>
      <c r="H465" s="240">
        <f t="shared" ca="1" si="857"/>
        <v>3.8973436453045712E-4</v>
      </c>
      <c r="I465" s="240">
        <f t="shared" ca="1" si="858"/>
        <v>-4.2375966750428254E-4</v>
      </c>
      <c r="J465" s="240">
        <f t="shared" ca="1" si="859"/>
        <v>3.1495220836802549E-4</v>
      </c>
      <c r="K465" s="240">
        <f t="shared" ca="1" si="860"/>
        <v>-9.9986713666902634E-5</v>
      </c>
      <c r="L465" s="240">
        <f t="shared" ca="1" si="861"/>
        <v>-1.4868038027197514E-4</v>
      </c>
      <c r="M465" s="240">
        <f t="shared" ca="1" si="862"/>
        <v>3.4723314995037055E-4</v>
      </c>
      <c r="N465" s="240">
        <f t="shared" ca="1" si="863"/>
        <v>-4.2874724486367799E-4</v>
      </c>
      <c r="O465" s="240">
        <f t="shared" ca="1" si="864"/>
        <v>3.657474609748022E-4</v>
      </c>
      <c r="P465" s="240">
        <f t="shared" ca="1" si="865"/>
        <v>-1.7946855429104084E-4</v>
      </c>
      <c r="Q465" s="240">
        <f t="shared" ca="1" si="866"/>
        <v>-6.7302162461061734E-5</v>
      </c>
      <c r="R465" s="240">
        <f t="shared" ca="1" si="867"/>
        <v>2.9138796014828596E-4</v>
      </c>
      <c r="S465" s="240">
        <f t="shared" ca="1" si="868"/>
        <v>-4.1725830604718732E-4</v>
      </c>
      <c r="T465" s="240">
        <f t="shared" ca="1" si="869"/>
        <v>4.0248724376985758E-4</v>
      </c>
      <c r="U465" s="241">
        <f t="shared" ca="1" si="870"/>
        <v>-2.5205351902089968E-4</v>
      </c>
      <c r="V465" s="240">
        <f t="shared" ca="1" si="871"/>
        <v>1.6662439709741241E-5</v>
      </c>
      <c r="W465" s="240">
        <f t="shared" ca="1" si="872"/>
        <v>2.2434489444995355E-4</v>
      </c>
      <c r="X465" s="240">
        <f t="shared" ca="1" si="873"/>
        <v>-3.8973436453045745E-4</v>
      </c>
      <c r="Y465" s="240">
        <f t="shared" ca="1" si="874"/>
        <v>4.2375966750428276E-4</v>
      </c>
      <c r="Z465" s="240">
        <f t="shared" ca="1" si="875"/>
        <v>-3.1495220836802603E-4</v>
      </c>
      <c r="AA465" s="240">
        <f t="shared" ca="1" si="876"/>
        <v>9.9986713666902743E-5</v>
      </c>
      <c r="AB465" s="240">
        <f t="shared" ca="1" si="877"/>
        <v>1.4868038027197292E-4</v>
      </c>
      <c r="AC465" s="240">
        <f t="shared" ca="1" si="878"/>
        <v>-3.4723314995037006E-4</v>
      </c>
      <c r="AD465" s="240">
        <f t="shared" ca="1" si="879"/>
        <v>4.2874724486367794E-4</v>
      </c>
      <c r="AE465" s="240">
        <f t="shared" ca="1" si="880"/>
        <v>-3.6574746097480263E-4</v>
      </c>
      <c r="AF465" s="240">
        <f t="shared" ca="1" si="881"/>
        <v>1.7946855429104021E-4</v>
      </c>
      <c r="AG465" s="240">
        <f t="shared" ca="1" si="882"/>
        <v>6.730216246106393E-5</v>
      </c>
      <c r="AH465" s="240">
        <f t="shared" ca="1" si="883"/>
        <v>-2.9138796014828309E-4</v>
      </c>
      <c r="AI465" s="240">
        <f t="shared" ca="1" si="884"/>
        <v>4.1725830604718645E-4</v>
      </c>
      <c r="AJ465" s="240">
        <f t="shared" ca="1" si="885"/>
        <v>-4.0248724376985796E-4</v>
      </c>
      <c r="AK465" s="240">
        <f t="shared" ca="1" si="886"/>
        <v>2.5205351902090034E-4</v>
      </c>
      <c r="AL465" s="240">
        <f t="shared" ca="1" si="887"/>
        <v>-1.6662439709742081E-5</v>
      </c>
      <c r="AM465" s="240">
        <f t="shared" ca="1" si="888"/>
        <v>-2.2434489444995279E-4</v>
      </c>
      <c r="AN465" s="240">
        <f t="shared" ca="1" si="889"/>
        <v>3.8973436453045707E-4</v>
      </c>
      <c r="AO465" s="240">
        <f t="shared" ca="1" si="890"/>
        <v>-4.2375966750428243E-4</v>
      </c>
      <c r="AP465" s="240">
        <f t="shared" ca="1" si="891"/>
        <v>3.1495220836802451E-4</v>
      </c>
      <c r="AQ465" s="240">
        <f t="shared" ca="1" si="892"/>
        <v>-9.998671366690651E-5</v>
      </c>
      <c r="AR465" s="240">
        <f t="shared" ca="1" si="893"/>
        <v>-1.4868038027197213E-4</v>
      </c>
      <c r="AS465" s="240">
        <f t="shared" ca="1" si="894"/>
        <v>3.4723314995036952E-4</v>
      </c>
      <c r="AT465" s="240">
        <f t="shared" ca="1" si="895"/>
        <v>-4.2874724486367788E-4</v>
      </c>
      <c r="AU465" s="240">
        <f t="shared" ca="1" si="896"/>
        <v>3.6574746097480301E-4</v>
      </c>
      <c r="AV465" s="240">
        <f t="shared" ca="1" si="897"/>
        <v>-1.7946855429104097E-4</v>
      </c>
      <c r="AW465" s="240">
        <f t="shared" ca="1" si="898"/>
        <v>-6.7302162461063103E-5</v>
      </c>
      <c r="AX465" s="240">
        <f t="shared" ca="1" si="899"/>
        <v>2.9138796014828249E-4</v>
      </c>
      <c r="AY465" s="240">
        <f t="shared" ca="1" si="900"/>
        <v>-4.1725830604718629E-4</v>
      </c>
      <c r="AZ465" s="240">
        <f t="shared" ca="1" si="901"/>
        <v>4.0248724376985823E-4</v>
      </c>
      <c r="BA465" s="240">
        <f t="shared" ca="1" si="902"/>
        <v>-2.5205351902090104E-4</v>
      </c>
      <c r="BB465" s="240">
        <f t="shared" ca="1" si="903"/>
        <v>1.6662439709742921E-5</v>
      </c>
      <c r="BC465" s="240">
        <f t="shared" ca="1" si="904"/>
        <v>2.2434489444995211E-4</v>
      </c>
      <c r="BD465" s="240">
        <f t="shared" ca="1" si="905"/>
        <v>-3.8973436453045674E-4</v>
      </c>
      <c r="BE465" s="240">
        <f t="shared" ca="1" si="906"/>
        <v>4.2375966750428352E-4</v>
      </c>
      <c r="BF465" s="240">
        <f t="shared" ca="1" si="907"/>
        <v>-3.1495220836802511E-4</v>
      </c>
      <c r="BG465" s="240">
        <f t="shared" ca="1" si="908"/>
        <v>9.9986713666907323E-5</v>
      </c>
      <c r="BH465" s="240">
        <f t="shared" ca="1" si="909"/>
        <v>1.4868038027197707E-4</v>
      </c>
      <c r="BI465" s="240">
        <f t="shared" ca="1" si="910"/>
        <v>-3.4723314995036908E-4</v>
      </c>
      <c r="BJ465" s="240">
        <f t="shared" ca="1" si="911"/>
        <v>4.2874724486367767E-4</v>
      </c>
      <c r="BK465" s="240">
        <f t="shared" ca="1" si="912"/>
        <v>-3.657474609748035E-4</v>
      </c>
      <c r="BL465" s="240">
        <f t="shared" ca="1" si="913"/>
        <v>1.7946855429104726E-4</v>
      </c>
      <c r="BM465" s="240">
        <f t="shared" ca="1" si="914"/>
        <v>6.7302162461062276E-5</v>
      </c>
      <c r="BN465" s="240">
        <f t="shared" ca="1" si="915"/>
        <v>-2.9138796014828184E-4</v>
      </c>
      <c r="BO465" s="240">
        <f t="shared" ca="1" si="916"/>
        <v>4.1725830604718753E-4</v>
      </c>
      <c r="BP465" s="240">
        <f t="shared" ca="1" si="917"/>
        <v>-4.024872437698585E-4</v>
      </c>
      <c r="BQ465" s="240">
        <f t="shared" ca="1" si="918"/>
        <v>2.5205351902089676E-4</v>
      </c>
      <c r="BR465" s="240">
        <f t="shared" ca="1" si="919"/>
        <v>-1.6662439709743762E-5</v>
      </c>
      <c r="BS465" s="240">
        <f t="shared" ca="1" si="920"/>
        <v>-2.243448944499462E-4</v>
      </c>
      <c r="BT465" s="240">
        <f t="shared" ca="1" si="921"/>
        <v>3.8973436453045636E-4</v>
      </c>
      <c r="BU465" s="240">
        <f t="shared" ca="1" si="922"/>
        <v>-4.2375966750428368E-4</v>
      </c>
      <c r="BV465" s="240">
        <f t="shared" ca="1" si="923"/>
        <v>3.1495220836802565E-4</v>
      </c>
      <c r="BW465" s="240">
        <f t="shared" ca="1" si="924"/>
        <v>-9.9986713666908164E-5</v>
      </c>
      <c r="BX465" s="240">
        <f t="shared" ca="1" si="925"/>
        <v>-1.4868038027197625E-4</v>
      </c>
      <c r="BY465" s="240">
        <f t="shared" ca="1" si="926"/>
        <v>3.472331499503686E-4</v>
      </c>
      <c r="BZ465" s="240">
        <f t="shared" ca="1" si="927"/>
        <v>-4.287472448636781E-4</v>
      </c>
      <c r="CA465" s="240">
        <f t="shared" ca="1" si="928"/>
        <v>3.6574746097480394E-4</v>
      </c>
      <c r="CB465" s="240">
        <f t="shared" ca="1" si="929"/>
        <v>-1.7946855429104805E-4</v>
      </c>
      <c r="CC465" s="240">
        <f t="shared" ca="1" si="930"/>
        <v>-6.7302162461061436E-5</v>
      </c>
      <c r="CD465" s="240">
        <f t="shared" ca="1" si="931"/>
        <v>2.9138796014828124E-4</v>
      </c>
      <c r="CE465" s="240">
        <f t="shared" ca="1" si="932"/>
        <v>-4.1725830604718726E-4</v>
      </c>
      <c r="CF465" s="240">
        <f t="shared" ca="1" si="933"/>
        <v>4.0248724376985877E-4</v>
      </c>
      <c r="CG465" s="240">
        <f t="shared" ca="1" si="934"/>
        <v>-2.5205351902089746E-4</v>
      </c>
      <c r="CH465" s="240">
        <f t="shared" ca="1" si="935"/>
        <v>1.6662439709744602E-5</v>
      </c>
      <c r="CI465" s="240">
        <f t="shared" ca="1" si="936"/>
        <v>2.2434489444994547E-4</v>
      </c>
      <c r="CJ465" s="240">
        <f t="shared" ca="1" si="937"/>
        <v>-3.8973436453045604E-4</v>
      </c>
      <c r="CK465" s="240">
        <f t="shared" ca="1" si="938"/>
        <v>4.2375966750428379E-4</v>
      </c>
      <c r="CL465" s="240">
        <f t="shared" ca="1" si="939"/>
        <v>-3.1495220836802625E-4</v>
      </c>
      <c r="CM465" s="240">
        <f t="shared" ca="1" si="940"/>
        <v>9.9986713666908963E-5</v>
      </c>
      <c r="CN465" s="240">
        <f t="shared" ca="1" si="941"/>
        <v>1.486803802719755E-4</v>
      </c>
      <c r="CO465" s="240">
        <f t="shared" ca="1" si="942"/>
        <v>-3.4723314995036811E-4</v>
      </c>
      <c r="CP465" s="240">
        <f t="shared" ca="1" si="943"/>
        <v>4.2874724486367756E-4</v>
      </c>
      <c r="CQ465" s="240">
        <f t="shared" ca="1" si="944"/>
        <v>-3.6574746097480442E-4</v>
      </c>
      <c r="CR465" s="240">
        <f t="shared" ca="1" si="945"/>
        <v>1.7946855429104881E-4</v>
      </c>
      <c r="CS465" s="240">
        <f t="shared" ca="1" si="946"/>
        <v>6.730216246106061E-5</v>
      </c>
      <c r="CT465" s="240">
        <f t="shared" ca="1" si="947"/>
        <v>-2.9138796014828065E-4</v>
      </c>
      <c r="CU465" s="240">
        <f t="shared" ca="1" si="948"/>
        <v>4.172583060471871E-4</v>
      </c>
      <c r="CV465" s="240">
        <f t="shared" ca="1" si="949"/>
        <v>-4.0248724376985905E-4</v>
      </c>
      <c r="CW465" s="240">
        <f t="shared" ca="1" si="950"/>
        <v>2.5205351902089811E-4</v>
      </c>
      <c r="CX465" s="240">
        <f t="shared" ca="1" si="951"/>
        <v>-1.6662439709745442E-5</v>
      </c>
      <c r="CY465" s="240">
        <f t="shared" ca="1" si="952"/>
        <v>-2.2434489444994474E-4</v>
      </c>
      <c r="CZ465" s="240">
        <f t="shared" ca="1" si="953"/>
        <v>3.8973436453045566E-4</v>
      </c>
      <c r="DA465" s="240">
        <f t="shared" ca="1" si="954"/>
        <v>-4.2375966750428395E-4</v>
      </c>
      <c r="DB465" s="240">
        <f t="shared" ca="1" si="955"/>
        <v>3.1495220836802684E-4</v>
      </c>
      <c r="DC465" s="240">
        <f t="shared" ca="1" si="956"/>
        <v>-9.9986713666897918E-5</v>
      </c>
      <c r="DD465" s="240">
        <f t="shared" ca="1" si="957"/>
        <v>-1.4868038027196327E-4</v>
      </c>
      <c r="DE465" s="240">
        <f t="shared" ca="1" si="958"/>
        <v>3.4723314995036757E-4</v>
      </c>
      <c r="DF465" s="240">
        <f t="shared" ca="1" si="959"/>
        <v>-4.2874724486367799E-4</v>
      </c>
      <c r="DG465" s="240">
        <f t="shared" ca="1" si="960"/>
        <v>3.657474609748112E-4</v>
      </c>
      <c r="DH465" s="240">
        <f t="shared" ca="1" si="961"/>
        <v>-1.7946855429104957E-4</v>
      </c>
      <c r="DI465" s="240">
        <f t="shared" ca="1" si="962"/>
        <v>-6.7302162461059769E-5</v>
      </c>
      <c r="DJ465" s="240">
        <f t="shared" ca="1" si="963"/>
        <v>2.9138796014828894E-4</v>
      </c>
      <c r="DK465" s="240">
        <f t="shared" ca="1" si="964"/>
        <v>-4.1725830604718401E-4</v>
      </c>
      <c r="DL465" s="240">
        <f t="shared" ca="1" si="965"/>
        <v>4.0248724376985937E-4</v>
      </c>
      <c r="DM465" s="240">
        <f t="shared" ca="1" si="966"/>
        <v>-2.5205351902089882E-4</v>
      </c>
      <c r="DN465" s="240">
        <f t="shared" ca="1" si="967"/>
        <v>1.666243970975847E-5</v>
      </c>
      <c r="DO465" s="240">
        <f t="shared" ca="1" si="968"/>
        <v>2.2434489444994406E-4</v>
      </c>
      <c r="DP465" s="240">
        <f t="shared" ca="1" si="969"/>
        <v>-3.8973436453045528E-4</v>
      </c>
      <c r="DQ465" s="240">
        <f t="shared" ca="1" si="970"/>
        <v>4.2375966750428216E-4</v>
      </c>
      <c r="DR465" s="240">
        <f t="shared" ca="1" si="971"/>
        <v>-3.1495220836803568E-4</v>
      </c>
      <c r="DS465" s="240">
        <f t="shared" ca="1" si="972"/>
        <v>9.998671366691059E-5</v>
      </c>
      <c r="DT465" s="240">
        <f t="shared" ca="1" si="973"/>
        <v>1.4868038027197392E-4</v>
      </c>
      <c r="DU465" s="240">
        <f t="shared" ca="1" si="974"/>
        <v>-3.4723314995037423E-4</v>
      </c>
      <c r="DV465" s="240">
        <f t="shared" ca="1" si="975"/>
        <v>4.287472448636775E-4</v>
      </c>
      <c r="DW465" s="240">
        <f t="shared" ca="1" si="976"/>
        <v>-3.6574746097480524E-4</v>
      </c>
      <c r="DX465" s="240">
        <f t="shared" ca="1" si="977"/>
        <v>1.7946855429103927E-4</v>
      </c>
      <c r="DY465" s="240">
        <f t="shared" ca="1" si="978"/>
        <v>6.7302162461046894E-5</v>
      </c>
      <c r="DZ465" s="240">
        <f t="shared" ca="1" si="979"/>
        <v>-2.913879601482794E-4</v>
      </c>
      <c r="EA465" s="240">
        <f t="shared" ca="1" si="980"/>
        <v>4.1725830604718672E-4</v>
      </c>
      <c r="EB465" s="240">
        <f t="shared" ca="1" si="981"/>
        <v>-4.0248724376985547E-4</v>
      </c>
      <c r="EC465" s="240">
        <f t="shared" ca="1" si="982"/>
        <v>2.5205351902090939E-4</v>
      </c>
      <c r="ED465" s="240">
        <f t="shared" ca="1" si="983"/>
        <v>-1.6662439709747123E-5</v>
      </c>
      <c r="EE465" s="240">
        <f t="shared" ca="1" si="984"/>
        <v>-2.2434489444995374E-4</v>
      </c>
      <c r="EF465" s="240">
        <f t="shared" ca="1" si="985"/>
        <v>3.8973436453044991E-4</v>
      </c>
      <c r="EG465" s="240">
        <f t="shared" ca="1" si="986"/>
        <v>-4.2375966750428417E-4</v>
      </c>
      <c r="EH465" s="240">
        <f t="shared" ca="1" si="987"/>
        <v>3.1495220836802798E-4</v>
      </c>
      <c r="EI465" s="240">
        <f t="shared" ca="1" si="988"/>
        <v>-9.9986713666899544E-5</v>
      </c>
      <c r="EJ465" s="240">
        <f t="shared" ca="1" si="989"/>
        <v>-1.486803802719617E-4</v>
      </c>
      <c r="EK465" s="240">
        <f t="shared" ca="1" si="990"/>
        <v>3.4723314995036659E-4</v>
      </c>
      <c r="EL465" s="240">
        <f t="shared" ca="1" si="991"/>
        <v>-4.2874724486367794E-4</v>
      </c>
      <c r="EM465" s="240">
        <f t="shared" ca="1" si="992"/>
        <v>3.6574746097481207E-4</v>
      </c>
      <c r="EN465" s="240">
        <f t="shared" ca="1" si="993"/>
        <v>-1.7946855429105111E-4</v>
      </c>
      <c r="EO465" s="240">
        <f t="shared" ca="1" si="994"/>
        <v>-6.7302162461058102E-5</v>
      </c>
      <c r="EP465" s="240">
        <f t="shared" ca="1" si="995"/>
        <v>2.9138796014828769E-4</v>
      </c>
      <c r="EQ465" s="240">
        <f t="shared" ca="1" si="996"/>
        <v>-4.1725830604718363E-4</v>
      </c>
      <c r="ER465" s="240">
        <f t="shared" ca="1" si="997"/>
        <v>4.0248724376985997E-4</v>
      </c>
      <c r="ES465" s="240">
        <f t="shared" ca="1" si="998"/>
        <v>-2.5205351902090017E-4</v>
      </c>
      <c r="ET465" s="240">
        <f t="shared" ca="1" si="999"/>
        <v>1.6662439709735779E-5</v>
      </c>
      <c r="EU465" s="240">
        <f t="shared" ca="1" si="1000"/>
        <v>2.2434489444994257E-4</v>
      </c>
      <c r="EV465" s="240">
        <f t="shared" ca="1" si="1001"/>
        <v>-3.8973436453045463E-4</v>
      </c>
      <c r="EW465" s="240">
        <f t="shared" ca="1" si="1002"/>
        <v>4.2375966750428238E-4</v>
      </c>
      <c r="EX465" s="240">
        <f t="shared" ca="1" si="1003"/>
        <v>-3.1495220836803682E-4</v>
      </c>
      <c r="EY465" s="240">
        <f t="shared" ca="1" si="1004"/>
        <v>9.9986713666912229E-5</v>
      </c>
      <c r="EZ465" s="240">
        <f t="shared" ca="1" si="1005"/>
        <v>1.4868038027197232E-4</v>
      </c>
      <c r="FA465" s="240">
        <f t="shared" ca="1" si="1006"/>
        <v>-3.4723314995037326E-4</v>
      </c>
      <c r="FB465" s="240">
        <f t="shared" ca="1" si="1007"/>
        <v>4.2874724486367745E-4</v>
      </c>
      <c r="FC465" s="240">
        <f t="shared" ca="1" si="1008"/>
        <v>-3.657474609748061E-4</v>
      </c>
      <c r="FD465" s="240">
        <f t="shared" ca="1" si="1009"/>
        <v>1.7946855429104078E-4</v>
      </c>
      <c r="FE465" s="240">
        <f t="shared" ca="1" si="1010"/>
        <v>6.7302162461045241E-5</v>
      </c>
      <c r="FF465" s="240">
        <f t="shared" ca="1" si="1011"/>
        <v>-2.9138796014827821E-4</v>
      </c>
      <c r="FG465" s="240">
        <f t="shared" ca="1" si="1012"/>
        <v>4.1725830604718634E-4</v>
      </c>
      <c r="FH465" s="240">
        <f t="shared" ca="1" si="1013"/>
        <v>-4.0248724376985601E-4</v>
      </c>
      <c r="FI465" s="240">
        <f t="shared" ca="1" si="1014"/>
        <v>2.5205351902091074E-4</v>
      </c>
      <c r="FJ465" s="240">
        <f t="shared" ca="1" si="1015"/>
        <v>-1.6662439709748803E-5</v>
      </c>
      <c r="FK465" s="240">
        <f t="shared" ca="1" si="1016"/>
        <v>-2.2434489444995225E-4</v>
      </c>
      <c r="FL465" s="240">
        <f t="shared" ca="1" si="1017"/>
        <v>3.8973436453044915E-4</v>
      </c>
      <c r="FM465" s="240">
        <f t="shared" ca="1" si="1018"/>
        <v>-4.2375966750428444E-4</v>
      </c>
      <c r="FN465" s="240">
        <f t="shared" ca="1" si="1019"/>
        <v>3.1495220836802912E-4</v>
      </c>
      <c r="FO465" s="240">
        <f t="shared" ca="1" si="1020"/>
        <v>-9.9986713666901198E-5</v>
      </c>
      <c r="FP465" s="240">
        <f t="shared" ca="1" si="1021"/>
        <v>-1.4868038027196013E-4</v>
      </c>
      <c r="FQ465" s="240">
        <f t="shared" ca="1" si="1022"/>
        <v>3.4723314995036562E-4</v>
      </c>
      <c r="FR465" s="240">
        <f t="shared" ca="1" si="1023"/>
        <v>-4.2874724486367788E-4</v>
      </c>
      <c r="FS465" s="240">
        <f t="shared" ca="1" si="1024"/>
        <v>3.6574746097481293E-4</v>
      </c>
      <c r="FT465" s="240">
        <f t="shared" ca="1" si="1025"/>
        <v>-1.7946855429105263E-4</v>
      </c>
      <c r="FU465" s="240">
        <f t="shared" ca="1" si="1026"/>
        <v>-6.7302162461056449E-5</v>
      </c>
      <c r="FV465" s="240">
        <f t="shared" ca="1" si="1027"/>
        <v>2.9138796014828645E-4</v>
      </c>
      <c r="FW465" s="240">
        <f t="shared" ca="1" si="1028"/>
        <v>-4.1725830604718331E-4</v>
      </c>
      <c r="FX465" s="240">
        <f t="shared" ca="1" si="1029"/>
        <v>4.0248724376986051E-4</v>
      </c>
      <c r="FY465" s="240">
        <f t="shared" ca="1" si="1030"/>
        <v>-2.5205351902090158E-4</v>
      </c>
      <c r="FZ465" s="240">
        <f t="shared" ca="1" si="1031"/>
        <v>1.6662439709761831E-5</v>
      </c>
      <c r="GA465" s="240">
        <f t="shared" ca="1" si="1032"/>
        <v>2.2434489444994116E-4</v>
      </c>
      <c r="GB465" s="240">
        <f t="shared" ca="1" si="1033"/>
        <v>-3.8973436453045387E-4</v>
      </c>
      <c r="GC465" s="240">
        <f t="shared" ca="1" si="1034"/>
        <v>4.2375966750428265E-4</v>
      </c>
      <c r="GD465" s="240">
        <f t="shared" ca="1" si="1035"/>
        <v>-3.1495220836803796E-4</v>
      </c>
      <c r="GE465" s="240">
        <f t="shared" ca="1" si="1036"/>
        <v>9.9986713666913869E-5</v>
      </c>
      <c r="GF465" s="240">
        <f t="shared" ca="1" si="1037"/>
        <v>1.4868038027197075E-4</v>
      </c>
      <c r="GG465" s="240">
        <f t="shared" ca="1" si="1038"/>
        <v>-3.4723314995037228E-4</v>
      </c>
      <c r="GH465" s="240">
        <f t="shared" ca="1" si="1039"/>
        <v>4.287472448636774E-4</v>
      </c>
      <c r="GI465" s="240">
        <f t="shared" ca="1" si="1040"/>
        <v>-3.6574746097480703E-4</v>
      </c>
      <c r="GJ465" s="240">
        <f t="shared" ca="1" si="1041"/>
        <v>1.794685542910423E-4</v>
      </c>
      <c r="GK465" s="240">
        <f t="shared" ca="1" si="1042"/>
        <v>6.7302162461043574E-5</v>
      </c>
      <c r="GL465" s="240">
        <f t="shared" ca="1" si="1043"/>
        <v>-2.9138796014827696E-4</v>
      </c>
      <c r="GM465" s="240">
        <f t="shared" ca="1" si="1044"/>
        <v>4.1725830604718591E-4</v>
      </c>
      <c r="GN465" s="240">
        <f t="shared" ca="1" si="1045"/>
        <v>-4.0248724376985661E-4</v>
      </c>
      <c r="GO465" s="240">
        <f t="shared" ca="1" si="1046"/>
        <v>2.5205351902091204E-4</v>
      </c>
      <c r="GP465" s="240">
        <f t="shared" ca="1" si="1047"/>
        <v>-1.6662439709750484E-5</v>
      </c>
      <c r="GQ465" s="240">
        <f t="shared" ca="1" si="1048"/>
        <v>-2.2434489444995084E-4</v>
      </c>
      <c r="GR465" s="240">
        <f t="shared" ca="1" si="1049"/>
        <v>3.897343645304485E-4</v>
      </c>
      <c r="GS465" s="240">
        <f t="shared" ca="1" si="1050"/>
        <v>-4.2375966750428471E-4</v>
      </c>
      <c r="GT465" s="240">
        <f t="shared" ca="1" si="1051"/>
        <v>3.149522083680302E-4</v>
      </c>
      <c r="GU465" s="240">
        <f t="shared" ca="1" si="1052"/>
        <v>-9.9986713666902824E-5</v>
      </c>
      <c r="GV465" s="240">
        <f t="shared" ca="1" si="1053"/>
        <v>-1.4868038027195853E-4</v>
      </c>
      <c r="GW465" s="240">
        <f t="shared" ca="1" si="1054"/>
        <v>3.4723314995036459E-4</v>
      </c>
      <c r="GX465" s="240">
        <f t="shared" ca="1" si="1055"/>
        <v>-4.2874724486367783E-4</v>
      </c>
      <c r="GY465" s="240">
        <f t="shared" ca="1" si="1056"/>
        <v>3.6574746097481386E-4</v>
      </c>
      <c r="GZ465" s="240">
        <f t="shared" ca="1" si="1057"/>
        <v>-1.79468554291032E-4</v>
      </c>
      <c r="HA465" s="240">
        <f t="shared" ca="1" si="1058"/>
        <v>-6.7302162461054795E-5</v>
      </c>
      <c r="HB465" s="240">
        <f t="shared" ca="1" si="1059"/>
        <v>2.9138796014826736E-4</v>
      </c>
      <c r="HC465" s="240">
        <f t="shared" ca="1" si="1060"/>
        <v>-4.1725830604718862E-4</v>
      </c>
      <c r="HD465" s="240">
        <f t="shared" ca="1" si="1061"/>
        <v>4.0248724376986111E-4</v>
      </c>
      <c r="HE465" s="240">
        <f t="shared" ca="1" si="1062"/>
        <v>-2.5205351902092267E-4</v>
      </c>
      <c r="HF465" s="240">
        <f t="shared" ca="1" si="1063"/>
        <v>1.666243970973914E-5</v>
      </c>
      <c r="HG465" s="240">
        <f t="shared" ca="1" si="1064"/>
        <v>2.2434489444993978E-4</v>
      </c>
      <c r="HH465" s="240">
        <f t="shared" ca="1" si="1065"/>
        <v>-3.8973436453044303E-4</v>
      </c>
      <c r="HI465" s="240">
        <f t="shared" ca="1" si="1066"/>
        <v>4.2375966750428292E-4</v>
      </c>
      <c r="HJ465" s="240">
        <f t="shared" ca="1" si="1067"/>
        <v>-3.1495220836803909E-4</v>
      </c>
      <c r="HK465" s="240">
        <f t="shared" ca="1" si="1068"/>
        <v>9.9986713666891792E-5</v>
      </c>
      <c r="HL465" s="240">
        <f t="shared" ca="1" si="1069"/>
        <v>1.4868038027196918E-4</v>
      </c>
      <c r="HM465" s="240">
        <f t="shared" ca="1" si="1070"/>
        <v>-3.47233149950357E-4</v>
      </c>
      <c r="HN465" s="240">
        <f t="shared" ca="1" si="1071"/>
        <v>4.2874724486367826E-4</v>
      </c>
      <c r="HO465" s="240">
        <f t="shared" ca="1" si="1072"/>
        <v>-3.6574746097480789E-4</v>
      </c>
      <c r="HP465" s="240">
        <f t="shared" ca="1" si="1073"/>
        <v>1.7946855429106602E-4</v>
      </c>
      <c r="HQ465" s="240">
        <f t="shared" ca="1" si="1074"/>
        <v>6.7302162461066003E-5</v>
      </c>
      <c r="HR465" s="240">
        <f t="shared" ca="1" si="1075"/>
        <v>-2.9138796014827571E-4</v>
      </c>
      <c r="HS465" s="240">
        <f t="shared" ca="1" si="1076"/>
        <v>4.1725830604717984E-4</v>
      </c>
      <c r="HT465" s="240">
        <f t="shared" ca="1" si="1077"/>
        <v>-4.024872437698572E-4</v>
      </c>
      <c r="HU465" s="240">
        <f t="shared" ca="1" si="1078"/>
        <v>2.5205351902091345E-4</v>
      </c>
      <c r="HV465" s="240">
        <f t="shared" ca="1" si="1079"/>
        <v>-1.6662439709776538E-5</v>
      </c>
      <c r="HW465" s="240">
        <f t="shared" ca="1" si="1080"/>
        <v>-2.2434489444994943E-4</v>
      </c>
      <c r="HX465" s="240">
        <f t="shared" ca="1" si="1081"/>
        <v>3.897343645304478E-4</v>
      </c>
      <c r="HY465" s="240">
        <f t="shared" ca="1" si="1082"/>
        <v>-4.2375966750428118E-4</v>
      </c>
      <c r="HZ465" s="240">
        <f t="shared" ca="1" si="1083"/>
        <v>3.1495220836803134E-4</v>
      </c>
      <c r="IA465" s="240">
        <f t="shared" ca="1" si="1084"/>
        <v>-9.9986713666928194E-5</v>
      </c>
      <c r="IB465" s="240">
        <f t="shared" ca="1" si="1085"/>
        <v>-1.4868038027197981E-4</v>
      </c>
      <c r="IC465" s="240">
        <f t="shared" ca="1" si="1086"/>
        <v>3.4723314995036366E-4</v>
      </c>
      <c r="ID465" s="240">
        <f t="shared" ca="1" si="1087"/>
        <v>-4.287472448636768E-4</v>
      </c>
      <c r="IE465" s="240">
        <f t="shared" ca="1" si="1088"/>
        <v>2.4745636224765707E-4</v>
      </c>
      <c r="IF465" s="240">
        <f t="shared" ca="1" si="1089"/>
        <v>-1.7946855429105569E-4</v>
      </c>
      <c r="IG465" s="240">
        <f t="shared" ca="1" si="1090"/>
        <v>-6.7302162461029046E-5</v>
      </c>
      <c r="IH465" s="240">
        <f t="shared" ca="1" si="1091"/>
        <v>2.9138796014828406E-4</v>
      </c>
      <c r="II465" s="240">
        <f t="shared" ca="1" si="1092"/>
        <v>-4.1725830604718249E-4</v>
      </c>
      <c r="IJ465" s="240">
        <f t="shared" ca="1" si="1093"/>
        <v>4.0248724376985325E-4</v>
      </c>
      <c r="IK465" s="240">
        <f t="shared" ca="1" si="1094"/>
        <v>-2.5205351902090429E-4</v>
      </c>
      <c r="IL465" s="240">
        <f t="shared" ca="1" si="1095"/>
        <v>1.6662439709765192E-5</v>
      </c>
      <c r="IM465" s="240">
        <f t="shared" ca="1" si="1096"/>
        <v>2.2434489444995911E-4</v>
      </c>
      <c r="IN465" s="240">
        <f t="shared" ca="1" si="1097"/>
        <v>-3.8973436453045251E-4</v>
      </c>
      <c r="IO465" s="240">
        <f t="shared" ca="1" si="1098"/>
        <v>4.2375966750428704E-4</v>
      </c>
      <c r="IP465" s="240">
        <f t="shared" ca="1" si="1099"/>
        <v>-3.149522083680237E-4</v>
      </c>
      <c r="IQ465" s="240">
        <f t="shared" ca="1" si="1100"/>
        <v>9.9986713666917149E-5</v>
      </c>
      <c r="IR465" s="240">
        <f t="shared" ca="1" si="1101"/>
        <v>1.4868038027194473E-4</v>
      </c>
      <c r="IS465" s="240">
        <f t="shared" ca="1" si="1102"/>
        <v>-3.4723314995037028E-4</v>
      </c>
      <c r="IT465" s="240">
        <f t="shared" ca="1" si="1103"/>
        <v>4.2874724486367723E-4</v>
      </c>
      <c r="IU465" s="240">
        <f t="shared" ca="1" si="1104"/>
        <v>-3.657474609748215E-4</v>
      </c>
      <c r="IV465" s="240">
        <f t="shared" ca="1" si="1105"/>
        <v>1.7946855429104536E-4</v>
      </c>
      <c r="IW465" s="240">
        <f t="shared" ca="1" si="1106"/>
        <v>6.7302162461040254E-5</v>
      </c>
      <c r="IX465" s="240">
        <f t="shared" ca="1" si="1107"/>
        <v>-2.9138796014829241E-4</v>
      </c>
      <c r="IY465" s="240">
        <f t="shared" ca="1" si="1108"/>
        <v>4.1725830604718509E-4</v>
      </c>
      <c r="IZ465" s="240">
        <f t="shared" ca="1" si="1109"/>
        <v>-4.0248724376986626E-4</v>
      </c>
      <c r="JA465" s="240">
        <f t="shared" ca="1" si="1110"/>
        <v>2.5205351902089508E-4</v>
      </c>
      <c r="JB465" s="240">
        <f t="shared" ca="1" si="1111"/>
        <v>-1.6662439709753845E-5</v>
      </c>
    </row>
    <row r="466" spans="2:262">
      <c r="B466" s="248">
        <v>105</v>
      </c>
      <c r="C466" s="247">
        <f t="shared" si="1112"/>
        <v>2.0507812500000014E-3</v>
      </c>
      <c r="D466" s="244">
        <f t="shared" ca="1" si="855"/>
        <v>79.578975649740684</v>
      </c>
      <c r="E466" s="243">
        <f ca="1">DG361</f>
        <v>-0.4210243502593094</v>
      </c>
      <c r="F466" s="242">
        <v>105</v>
      </c>
      <c r="G466" s="240">
        <f t="shared" ca="1" si="856"/>
        <v>-1.1483523037198229E-4</v>
      </c>
      <c r="H466" s="240">
        <f t="shared" ca="1" si="857"/>
        <v>1.9405590850033505E-4</v>
      </c>
      <c r="I466" s="240">
        <f t="shared" ca="1" si="858"/>
        <v>-2.1306242193657566E-4</v>
      </c>
      <c r="J466" s="240">
        <f t="shared" ca="1" si="859"/>
        <v>1.659571850873717E-4</v>
      </c>
      <c r="K466" s="240">
        <f t="shared" ca="1" si="860"/>
        <v>-6.7356617063167514E-5</v>
      </c>
      <c r="L466" s="240">
        <f t="shared" ca="1" si="861"/>
        <v>-5.2144228949419354E-5</v>
      </c>
      <c r="M466" s="240">
        <f t="shared" ca="1" si="862"/>
        <v>1.5546509253339531E-4</v>
      </c>
      <c r="N466" s="240">
        <f t="shared" ca="1" si="863"/>
        <v>-2.1054624644800975E-4</v>
      </c>
      <c r="O466" s="240">
        <f t="shared" ca="1" si="864"/>
        <v>2.0029640138969387E-4</v>
      </c>
      <c r="P466" s="240">
        <f t="shared" ca="1" si="865"/>
        <v>-1.2789601119352897E-4</v>
      </c>
      <c r="Q466" s="240">
        <f t="shared" ca="1" si="866"/>
        <v>1.5810400686444293E-5</v>
      </c>
      <c r="R466" s="240">
        <f t="shared" ca="1" si="867"/>
        <v>1.011810644175906E-4</v>
      </c>
      <c r="S466" s="240">
        <f t="shared" ca="1" si="868"/>
        <v>-1.8677676670436814E-4</v>
      </c>
      <c r="T466" s="240">
        <f t="shared" ca="1" si="869"/>
        <v>2.1441697009440532E-4</v>
      </c>
      <c r="U466" s="241">
        <f t="shared" ca="1" si="870"/>
        <v>-1.755251165642284E-4</v>
      </c>
      <c r="V466" s="240">
        <f t="shared" ca="1" si="871"/>
        <v>8.2169070945912413E-5</v>
      </c>
      <c r="W466" s="240">
        <f t="shared" ca="1" si="872"/>
        <v>3.6683451480407897E-5</v>
      </c>
      <c r="X466" s="240">
        <f t="shared" ca="1" si="873"/>
        <v>-1.4415336048368695E-4</v>
      </c>
      <c r="Y466" s="240">
        <f t="shared" ca="1" si="874"/>
        <v>2.0689350961433057E-4</v>
      </c>
      <c r="Z466" s="240">
        <f t="shared" ca="1" si="875"/>
        <v>-2.0543607796569673E-4</v>
      </c>
      <c r="AA466" s="240">
        <f t="shared" ca="1" si="876"/>
        <v>1.4023329618613979E-4</v>
      </c>
      <c r="AB466" s="240">
        <f t="shared" ca="1" si="877"/>
        <v>-3.1517122533460575E-5</v>
      </c>
      <c r="AC466" s="240">
        <f t="shared" ca="1" si="878"/>
        <v>-8.6978589508527666E-5</v>
      </c>
      <c r="AD466" s="240">
        <f t="shared" ca="1" si="879"/>
        <v>1.7848546542680138E-4</v>
      </c>
      <c r="AE466" s="240">
        <f t="shared" ca="1" si="880"/>
        <v>-2.1460957411364553E-4</v>
      </c>
      <c r="AF466" s="240">
        <f t="shared" ca="1" si="881"/>
        <v>1.8414186222646728E-4</v>
      </c>
      <c r="AG466" s="240">
        <f t="shared" ca="1" si="882"/>
        <v>-9.6536243513857176E-5</v>
      </c>
      <c r="AH466" s="240">
        <f t="shared" ca="1" si="883"/>
        <v>-2.1023883209474911E-5</v>
      </c>
      <c r="AI466" s="240">
        <f t="shared" ca="1" si="884"/>
        <v>1.3206044888369387E-4</v>
      </c>
      <c r="AJ466" s="240">
        <f t="shared" ca="1" si="885"/>
        <v>-2.0211959892625617E-4</v>
      </c>
      <c r="AK466" s="240">
        <f t="shared" ca="1" si="886"/>
        <v>2.0946247863568306E-4</v>
      </c>
      <c r="AL466" s="240">
        <f t="shared" ca="1" si="887"/>
        <v>-1.5181064479653894E-4</v>
      </c>
      <c r="AM466" s="240">
        <f t="shared" ca="1" si="888"/>
        <v>4.7053050362742722E-5</v>
      </c>
      <c r="AN466" s="240">
        <f t="shared" ca="1" si="889"/>
        <v>7.230477008686448E-5</v>
      </c>
      <c r="AO466" s="240">
        <f t="shared" ca="1" si="890"/>
        <v>-1.6922693594763845E-4</v>
      </c>
      <c r="AP466" s="240">
        <f t="shared" ca="1" si="891"/>
        <v>2.13639190256428E-4</v>
      </c>
      <c r="AQ466" s="240">
        <f t="shared" ca="1" si="892"/>
        <v>-1.9176072718276913E-4</v>
      </c>
      <c r="AR466" s="240">
        <f t="shared" ca="1" si="893"/>
        <v>1.1038027781405001E-4</v>
      </c>
      <c r="AS466" s="240">
        <f t="shared" ca="1" si="894"/>
        <v>5.2503846938624261E-6</v>
      </c>
      <c r="AT466" s="240">
        <f t="shared" ca="1" si="895"/>
        <v>-1.1925189026913435E-4</v>
      </c>
      <c r="AU466" s="240">
        <f t="shared" ca="1" si="896"/>
        <v>1.9625038461942892E-4</v>
      </c>
      <c r="AV466" s="240">
        <f t="shared" ca="1" si="897"/>
        <v>-2.1235378398556495E-4</v>
      </c>
      <c r="AW466" s="240">
        <f t="shared" ca="1" si="898"/>
        <v>1.6256531836951262E-4</v>
      </c>
      <c r="AX466" s="240">
        <f t="shared" ca="1" si="899"/>
        <v>-6.2333993635308135E-5</v>
      </c>
      <c r="AY466" s="240">
        <f t="shared" ca="1" si="900"/>
        <v>-5.7239124851427325E-5</v>
      </c>
      <c r="AZ466" s="240">
        <f t="shared" ca="1" si="901"/>
        <v>1.5905135104031116E-4</v>
      </c>
      <c r="BA466" s="240">
        <f t="shared" ca="1" si="902"/>
        <v>-2.1151107711695201E-4</v>
      </c>
      <c r="BB466" s="240">
        <f t="shared" ca="1" si="903"/>
        <v>1.9834042414381431E-4</v>
      </c>
      <c r="BC466" s="240">
        <f t="shared" ca="1" si="904"/>
        <v>-1.236261518251294E-4</v>
      </c>
      <c r="BD466" s="240">
        <f t="shared" ca="1" si="905"/>
        <v>1.0551566111307095E-5</v>
      </c>
      <c r="BE466" s="240">
        <f t="shared" ca="1" si="906"/>
        <v>1.0579709532891534E-4</v>
      </c>
      <c r="BF466" s="240">
        <f t="shared" ca="1" si="907"/>
        <v>-1.8931767247470173E-4</v>
      </c>
      <c r="BG466" s="240">
        <f t="shared" ca="1" si="908"/>
        <v>2.1409432578114101E-4</v>
      </c>
      <c r="BH466" s="240">
        <f t="shared" ca="1" si="909"/>
        <v>-1.72439036397157E-4</v>
      </c>
      <c r="BI466" s="240">
        <f t="shared" ca="1" si="910"/>
        <v>7.7277143595583367E-5</v>
      </c>
      <c r="BJ466" s="240">
        <f t="shared" ca="1" si="911"/>
        <v>4.1863295839072582E-5</v>
      </c>
      <c r="BK466" s="240">
        <f t="shared" ca="1" si="912"/>
        <v>-1.4801385308107083E-4</v>
      </c>
      <c r="BL466" s="240">
        <f t="shared" ca="1" si="913"/>
        <v>2.082367671247056E-4</v>
      </c>
      <c r="BM466" s="240">
        <f t="shared" ca="1" si="914"/>
        <v>-2.0384529716169041E-4</v>
      </c>
      <c r="BN466" s="240">
        <f t="shared" ca="1" si="915"/>
        <v>1.3620208500817488E-4</v>
      </c>
      <c r="BO466" s="240">
        <f t="shared" ca="1" si="916"/>
        <v>-2.6296337065510201E-5</v>
      </c>
      <c r="BP466" s="240">
        <f t="shared" ca="1" si="917"/>
        <v>-9.1768976762566249E-5</v>
      </c>
      <c r="BQ466" s="240">
        <f t="shared" ca="1" si="918"/>
        <v>1.8135903145985352E-4</v>
      </c>
      <c r="BR466" s="240">
        <f t="shared" ca="1" si="919"/>
        <v>-2.14674671875616E-4</v>
      </c>
      <c r="BS466" s="240">
        <f t="shared" ca="1" si="920"/>
        <v>1.813782923459971E-4</v>
      </c>
      <c r="BT466" s="240">
        <f t="shared" ca="1" si="921"/>
        <v>-9.1801522019222768E-5</v>
      </c>
      <c r="BU466" s="240">
        <f t="shared" ca="1" si="922"/>
        <v>-2.6260605999417299E-5</v>
      </c>
      <c r="BV466" s="240">
        <f t="shared" ca="1" si="923"/>
        <v>1.361742552276739E-4</v>
      </c>
      <c r="BW466" s="240">
        <f t="shared" ca="1" si="924"/>
        <v>-2.0383400404923058E-4</v>
      </c>
      <c r="BX466" s="240">
        <f t="shared" ca="1" si="925"/>
        <v>2.0824551485255764E-4</v>
      </c>
      <c r="BY466" s="240">
        <f t="shared" ca="1" si="926"/>
        <v>-1.4803992729165791E-4</v>
      </c>
      <c r="BZ466" s="240">
        <f t="shared" ca="1" si="927"/>
        <v>4.1898605890771736E-5</v>
      </c>
      <c r="CA466" s="240">
        <f t="shared" ca="1" si="928"/>
        <v>7.7243554160036129E-5</v>
      </c>
      <c r="CB466" s="240">
        <f t="shared" ca="1" si="929"/>
        <v>-1.7241759014010254E-4</v>
      </c>
      <c r="CC466" s="240">
        <f t="shared" ca="1" si="930"/>
        <v>2.1409167732322078E-4</v>
      </c>
      <c r="CD466" s="240">
        <f t="shared" ca="1" si="931"/>
        <v>-1.8933464361352355E-4</v>
      </c>
      <c r="CE466" s="240">
        <f t="shared" ca="1" si="932"/>
        <v>1.0582842004111553E-4</v>
      </c>
      <c r="CF466" s="240">
        <f t="shared" ca="1" si="933"/>
        <v>1.0515607660563442E-5</v>
      </c>
      <c r="CG466" s="240">
        <f t="shared" ca="1" si="934"/>
        <v>-1.2359671728670382E-4</v>
      </c>
      <c r="CH466" s="240">
        <f t="shared" ca="1" si="935"/>
        <v>1.983266468451004E-4</v>
      </c>
      <c r="CI466" s="240">
        <f t="shared" ca="1" si="936"/>
        <v>-2.1151723205550054E-4</v>
      </c>
      <c r="CJ466" s="240">
        <f t="shared" ca="1" si="937"/>
        <v>1.5907552838257603E-4</v>
      </c>
      <c r="CK466" s="240">
        <f t="shared" ca="1" si="938"/>
        <v>-5.7273822540500262E-5</v>
      </c>
      <c r="CL466" s="240">
        <f t="shared" ca="1" si="939"/>
        <v>-6.2299542044934607E-5</v>
      </c>
      <c r="CM466" s="240">
        <f t="shared" ca="1" si="940"/>
        <v>1.6254180296067439E-4</v>
      </c>
      <c r="CN466" s="240">
        <f t="shared" ca="1" si="941"/>
        <v>-2.1234850142194783E-4</v>
      </c>
      <c r="CO466" s="240">
        <f t="shared" ca="1" si="942"/>
        <v>1.9626497404285611E-4</v>
      </c>
      <c r="CP466" s="240">
        <f t="shared" ca="1" si="943"/>
        <v>-1.1928182468554869E-4</v>
      </c>
      <c r="CQ466" s="240">
        <f t="shared" ca="1" si="944"/>
        <v>5.2863756672967231E-6</v>
      </c>
      <c r="CR466" s="240">
        <f t="shared" ca="1" si="945"/>
        <v>1.1034939802601882E-4</v>
      </c>
      <c r="CS466" s="240">
        <f t="shared" ca="1" si="946"/>
        <v>-1.9174454035817884E-4</v>
      </c>
      <c r="CT466" s="240">
        <f t="shared" ca="1" si="947"/>
        <v>2.1364271905152882E-4</v>
      </c>
      <c r="CU466" s="240">
        <f t="shared" ca="1" si="948"/>
        <v>-1.6924908540247264E-4</v>
      </c>
      <c r="CV466" s="240">
        <f t="shared" ca="1" si="949"/>
        <v>7.2338667383533702E-5</v>
      </c>
      <c r="CW466" s="240">
        <f t="shared" ca="1" si="950"/>
        <v>4.7017923313690282E-5</v>
      </c>
      <c r="CX466" s="240">
        <f t="shared" ca="1" si="951"/>
        <v>-1.5178518766795085E-4</v>
      </c>
      <c r="CY466" s="240">
        <f t="shared" ca="1" si="952"/>
        <v>2.0945459059303821E-4</v>
      </c>
      <c r="CZ466" s="240">
        <f t="shared" ca="1" si="953"/>
        <v>-2.0213172757294149E-4</v>
      </c>
      <c r="DA466" s="240">
        <f t="shared" ca="1" si="954"/>
        <v>1.3208883078712628E-4</v>
      </c>
      <c r="DB466" s="240">
        <f t="shared" ca="1" si="955"/>
        <v>-2.1059711667390386E-5</v>
      </c>
      <c r="DC466" s="240">
        <f t="shared" ca="1" si="956"/>
        <v>-9.6504085816470205E-5</v>
      </c>
      <c r="DD466" s="240">
        <f t="shared" ca="1" si="957"/>
        <v>1.8412335359380757E-4</v>
      </c>
      <c r="DE466" s="240">
        <f t="shared" ca="1" si="958"/>
        <v>-2.1461045764245156E-4</v>
      </c>
      <c r="DF466" s="240">
        <f t="shared" ca="1" si="959"/>
        <v>1.7850546696438551E-4</v>
      </c>
      <c r="DG466" s="240">
        <f t="shared" ca="1" si="960"/>
        <v>-8.7011502720398456E-5</v>
      </c>
      <c r="DH466" s="240">
        <f t="shared" ca="1" si="961"/>
        <v>-3.1481510382258997E-5</v>
      </c>
      <c r="DI466" s="240">
        <f t="shared" ca="1" si="962"/>
        <v>1.4020603529219284E-4</v>
      </c>
      <c r="DJ466" s="240">
        <f t="shared" ca="1" si="963"/>
        <v>-2.0542562719001191E-4</v>
      </c>
      <c r="DK466" s="240">
        <f t="shared" ca="1" si="964"/>
        <v>2.0690311175808481E-4</v>
      </c>
      <c r="DL466" s="240">
        <f t="shared" ca="1" si="965"/>
        <v>-1.4418003607014136E-4</v>
      </c>
      <c r="DM466" s="240">
        <f t="shared" ca="1" si="966"/>
        <v>3.6718923265295938E-5</v>
      </c>
      <c r="DN466" s="240">
        <f t="shared" ca="1" si="967"/>
        <v>8.2135809604509951E-5</v>
      </c>
      <c r="DO466" s="240">
        <f t="shared" ca="1" si="968"/>
        <v>-1.7550438642337875E-4</v>
      </c>
      <c r="DP466" s="240">
        <f t="shared" ca="1" si="969"/>
        <v>2.1441520356899787E-4</v>
      </c>
      <c r="DQ466" s="240">
        <f t="shared" ca="1" si="970"/>
        <v>-1.8679451193464059E-4</v>
      </c>
      <c r="DR466" s="240">
        <f t="shared" ca="1" si="971"/>
        <v>1.0121281518512244E-4</v>
      </c>
      <c r="DS466" s="240">
        <f t="shared" ca="1" si="972"/>
        <v>1.5774496418419716E-5</v>
      </c>
      <c r="DT466" s="240">
        <f t="shared" ca="1" si="973"/>
        <v>-1.278670942633637E-4</v>
      </c>
      <c r="DU466" s="240">
        <f t="shared" ca="1" si="974"/>
        <v>2.0028344451462684E-4</v>
      </c>
      <c r="DV466" s="240">
        <f t="shared" ca="1" si="975"/>
        <v>-2.1055327005398521E-4</v>
      </c>
      <c r="DW466" s="240">
        <f t="shared" ca="1" si="976"/>
        <v>1.5548991724556095E-4</v>
      </c>
      <c r="DX466" s="240">
        <f t="shared" ca="1" si="977"/>
        <v>-5.2179151836603101E-5</v>
      </c>
      <c r="DY466" s="240">
        <f t="shared" ca="1" si="978"/>
        <v>-6.7322432323841037E-5</v>
      </c>
      <c r="DZ466" s="240">
        <f t="shared" ca="1" si="979"/>
        <v>1.6593434577676159E-4</v>
      </c>
      <c r="EA466" s="240">
        <f t="shared" ca="1" si="980"/>
        <v>-2.1305801492990857E-4</v>
      </c>
      <c r="EB466" s="240">
        <f t="shared" ca="1" si="981"/>
        <v>1.9407130126035575E-4</v>
      </c>
      <c r="EC466" s="240">
        <f t="shared" ca="1" si="982"/>
        <v>-1.1486564663501468E-4</v>
      </c>
      <c r="ED466" s="240">
        <f t="shared" ca="1" si="983"/>
        <v>1.8000908254691558E-8</v>
      </c>
      <c r="EE466" s="240">
        <f t="shared" ca="1" si="984"/>
        <v>1.1483523037198124E-4</v>
      </c>
      <c r="EF466" s="240">
        <f t="shared" ca="1" si="985"/>
        <v>-1.9405590850033442E-4</v>
      </c>
      <c r="EG466" s="240">
        <f t="shared" ca="1" si="986"/>
        <v>2.1306242193657588E-4</v>
      </c>
      <c r="EH466" s="240">
        <f t="shared" ca="1" si="987"/>
        <v>-1.6595718508737286E-4</v>
      </c>
      <c r="EI466" s="240">
        <f t="shared" ca="1" si="988"/>
        <v>6.7356617063169235E-5</v>
      </c>
      <c r="EJ466" s="240">
        <f t="shared" ca="1" si="989"/>
        <v>5.2144228949417226E-5</v>
      </c>
      <c r="EK466" s="240">
        <f t="shared" ca="1" si="990"/>
        <v>-1.5546509253339355E-4</v>
      </c>
      <c r="EL466" s="240">
        <f t="shared" ca="1" si="991"/>
        <v>2.1054624644800923E-4</v>
      </c>
      <c r="EM466" s="240">
        <f t="shared" ca="1" si="992"/>
        <v>-2.0029640138969479E-4</v>
      </c>
      <c r="EN466" s="240">
        <f t="shared" ca="1" si="993"/>
        <v>1.2789601119353106E-4</v>
      </c>
      <c r="EO466" s="240">
        <f t="shared" ca="1" si="994"/>
        <v>-1.5810400686447623E-5</v>
      </c>
      <c r="EP466" s="240">
        <f t="shared" ca="1" si="995"/>
        <v>-1.0118106441758766E-4</v>
      </c>
      <c r="EQ466" s="240">
        <f t="shared" ca="1" si="996"/>
        <v>1.8677676670436613E-4</v>
      </c>
      <c r="ER466" s="240">
        <f t="shared" ca="1" si="997"/>
        <v>-2.1441697009440554E-4</v>
      </c>
      <c r="ES466" s="240">
        <f t="shared" ca="1" si="998"/>
        <v>1.7552511656423076E-4</v>
      </c>
      <c r="ET466" s="240">
        <f t="shared" ca="1" si="999"/>
        <v>-8.2169070945916194E-5</v>
      </c>
      <c r="EU466" s="240">
        <f t="shared" ca="1" si="1000"/>
        <v>-3.6683451480403851E-5</v>
      </c>
      <c r="EV466" s="240">
        <f t="shared" ca="1" si="1001"/>
        <v>1.4415336048368392E-4</v>
      </c>
      <c r="EW466" s="240">
        <f t="shared" ca="1" si="1002"/>
        <v>-2.0689350961432948E-4</v>
      </c>
      <c r="EX466" s="240">
        <f t="shared" ca="1" si="1003"/>
        <v>2.0543607796569792E-4</v>
      </c>
      <c r="EY466" s="240">
        <f t="shared" ca="1" si="1004"/>
        <v>-1.4023329618614405E-4</v>
      </c>
      <c r="EZ466" s="240">
        <f t="shared" ca="1" si="1005"/>
        <v>3.1517122533466138E-5</v>
      </c>
      <c r="FA466" s="240">
        <f t="shared" ca="1" si="1006"/>
        <v>8.6978589508522529E-5</v>
      </c>
      <c r="FB466" s="240">
        <f t="shared" ca="1" si="1007"/>
        <v>-1.7848546542679827E-4</v>
      </c>
      <c r="FC466" s="240">
        <f t="shared" ca="1" si="1008"/>
        <v>2.1460957411364534E-4</v>
      </c>
      <c r="FD466" s="240">
        <f t="shared" ca="1" si="1009"/>
        <v>-1.8414186222647096E-4</v>
      </c>
      <c r="FE466" s="240">
        <f t="shared" ca="1" si="1010"/>
        <v>9.6536243513863559E-5</v>
      </c>
      <c r="FF466" s="240">
        <f t="shared" ca="1" si="1011"/>
        <v>2.1023883209467789E-5</v>
      </c>
      <c r="FG466" s="240">
        <f t="shared" ca="1" si="1012"/>
        <v>-1.3206044888368823E-4</v>
      </c>
      <c r="FH466" s="240">
        <f t="shared" ca="1" si="1013"/>
        <v>2.0211959892625376E-4</v>
      </c>
      <c r="FI466" s="240">
        <f t="shared" ca="1" si="1014"/>
        <v>-2.0946247863568463E-4</v>
      </c>
      <c r="FJ466" s="240">
        <f t="shared" ca="1" si="1015"/>
        <v>1.5181064479654401E-4</v>
      </c>
      <c r="FK466" s="240">
        <f t="shared" ca="1" si="1016"/>
        <v>-4.7053050362737796E-5</v>
      </c>
      <c r="FL466" s="240">
        <f t="shared" ca="1" si="1017"/>
        <v>-7.2304770086869237E-5</v>
      </c>
      <c r="FM466" s="240">
        <f t="shared" ca="1" si="1018"/>
        <v>1.6922693594764154E-4</v>
      </c>
      <c r="FN466" s="240">
        <f t="shared" ca="1" si="1019"/>
        <v>-2.1363919025642851E-4</v>
      </c>
      <c r="FO466" s="240">
        <f t="shared" ca="1" si="1020"/>
        <v>1.9176072718276682E-4</v>
      </c>
      <c r="FP466" s="240">
        <f t="shared" ca="1" si="1021"/>
        <v>-1.1038027781404568E-4</v>
      </c>
      <c r="FQ466" s="240">
        <f t="shared" ca="1" si="1022"/>
        <v>-5.2503846938674744E-6</v>
      </c>
      <c r="FR466" s="240">
        <f t="shared" ca="1" si="1023"/>
        <v>1.1925189026913855E-4</v>
      </c>
      <c r="FS466" s="240">
        <f t="shared" ca="1" si="1024"/>
        <v>-1.9625038461942973E-4</v>
      </c>
      <c r="FT466" s="240">
        <f t="shared" ca="1" si="1025"/>
        <v>2.1235378398556462E-4</v>
      </c>
      <c r="FU466" s="240">
        <f t="shared" ca="1" si="1026"/>
        <v>-1.6256531836951135E-4</v>
      </c>
      <c r="FV466" s="240">
        <f t="shared" ca="1" si="1027"/>
        <v>6.2333993635306224E-5</v>
      </c>
      <c r="FW466" s="240">
        <f t="shared" ca="1" si="1028"/>
        <v>5.7239124851429243E-5</v>
      </c>
      <c r="FX466" s="240">
        <f t="shared" ca="1" si="1029"/>
        <v>-1.5905135104031249E-4</v>
      </c>
      <c r="FY466" s="240">
        <f t="shared" ca="1" si="1030"/>
        <v>2.1151107711695234E-4</v>
      </c>
      <c r="FZ466" s="240">
        <f t="shared" ca="1" si="1031"/>
        <v>-1.9834042414381355E-4</v>
      </c>
      <c r="GA466" s="240">
        <f t="shared" ca="1" si="1032"/>
        <v>1.2362615182512777E-4</v>
      </c>
      <c r="GB466" s="240">
        <f t="shared" ca="1" si="1033"/>
        <v>-1.0551566111308145E-5</v>
      </c>
      <c r="GC466" s="240">
        <f t="shared" ca="1" si="1034"/>
        <v>-1.0579709532891443E-4</v>
      </c>
      <c r="GD466" s="240">
        <f t="shared" ca="1" si="1035"/>
        <v>1.8931767247470121E-4</v>
      </c>
      <c r="GE466" s="240">
        <f t="shared" ca="1" si="1036"/>
        <v>-2.1409432578114109E-4</v>
      </c>
      <c r="GF466" s="240">
        <f t="shared" ca="1" si="1037"/>
        <v>1.7243903639715762E-4</v>
      </c>
      <c r="GG466" s="240">
        <f t="shared" ca="1" si="1038"/>
        <v>-7.7277143595584342E-5</v>
      </c>
      <c r="GH466" s="240">
        <f t="shared" ca="1" si="1039"/>
        <v>-4.1863295839071552E-5</v>
      </c>
      <c r="GI466" s="240">
        <f t="shared" ca="1" si="1040"/>
        <v>1.4801385308107007E-4</v>
      </c>
      <c r="GJ466" s="240">
        <f t="shared" ca="1" si="1041"/>
        <v>-2.0823676712470533E-4</v>
      </c>
      <c r="GK466" s="240">
        <f t="shared" ca="1" si="1042"/>
        <v>2.0384529716169073E-4</v>
      </c>
      <c r="GL466" s="240">
        <f t="shared" ca="1" si="1043"/>
        <v>-1.3620208500817569E-4</v>
      </c>
      <c r="GM466" s="240">
        <f t="shared" ca="1" si="1044"/>
        <v>2.6296337065511245E-5</v>
      </c>
      <c r="GN466" s="240">
        <f t="shared" ca="1" si="1045"/>
        <v>9.17689767625653E-5</v>
      </c>
      <c r="GO466" s="240">
        <f t="shared" ca="1" si="1046"/>
        <v>-1.8135903145985298E-4</v>
      </c>
      <c r="GP466" s="240">
        <f t="shared" ca="1" si="1047"/>
        <v>2.14674671875616E-4</v>
      </c>
      <c r="GQ466" s="240">
        <f t="shared" ca="1" si="1048"/>
        <v>-1.8137829234599764E-4</v>
      </c>
      <c r="GR466" s="240">
        <f t="shared" ca="1" si="1049"/>
        <v>9.1801522019223716E-5</v>
      </c>
      <c r="GS466" s="240">
        <f t="shared" ca="1" si="1050"/>
        <v>2.6260605999416259E-5</v>
      </c>
      <c r="GT466" s="240">
        <f t="shared" ca="1" si="1051"/>
        <v>-1.3617425522767309E-4</v>
      </c>
      <c r="GU466" s="240">
        <f t="shared" ca="1" si="1052"/>
        <v>2.0383400404923023E-4</v>
      </c>
      <c r="GV466" s="240">
        <f t="shared" ca="1" si="1053"/>
        <v>-2.0824551485255785E-4</v>
      </c>
      <c r="GW466" s="240">
        <f t="shared" ca="1" si="1054"/>
        <v>1.4803992729164983E-4</v>
      </c>
      <c r="GX466" s="240">
        <f t="shared" ca="1" si="1055"/>
        <v>-4.1898605890760806E-5</v>
      </c>
      <c r="GY466" s="240">
        <f t="shared" ca="1" si="1056"/>
        <v>-7.7243554160046524E-5</v>
      </c>
      <c r="GZ466" s="240">
        <f t="shared" ca="1" si="1057"/>
        <v>1.7241759014010918E-4</v>
      </c>
      <c r="HA466" s="240">
        <f t="shared" ca="1" si="1058"/>
        <v>-2.1409167732322159E-4</v>
      </c>
      <c r="HB466" s="240">
        <f t="shared" ca="1" si="1059"/>
        <v>1.8933464361351832E-4</v>
      </c>
      <c r="HC466" s="240">
        <f t="shared" ca="1" si="1060"/>
        <v>-1.0582842004110582E-4</v>
      </c>
      <c r="HD466" s="240">
        <f t="shared" ca="1" si="1061"/>
        <v>-1.0515607660574579E-5</v>
      </c>
      <c r="HE466" s="240">
        <f t="shared" ca="1" si="1062"/>
        <v>1.2359671728671298E-4</v>
      </c>
      <c r="HF466" s="240">
        <f t="shared" ca="1" si="1063"/>
        <v>-1.9832664684510466E-4</v>
      </c>
      <c r="HG466" s="240">
        <f t="shared" ca="1" si="1064"/>
        <v>2.115172320554997E-4</v>
      </c>
      <c r="HH466" s="240">
        <f t="shared" ca="1" si="1065"/>
        <v>-1.5907552838257264E-4</v>
      </c>
      <c r="HI466" s="240">
        <f t="shared" ca="1" si="1066"/>
        <v>5.7273822540495404E-5</v>
      </c>
      <c r="HJ466" s="240">
        <f t="shared" ca="1" si="1067"/>
        <v>6.2299542044939432E-5</v>
      </c>
      <c r="HK466" s="240">
        <f t="shared" ca="1" si="1068"/>
        <v>-1.625418029606777E-4</v>
      </c>
      <c r="HL466" s="240">
        <f t="shared" ca="1" si="1069"/>
        <v>2.1234850142194857E-4</v>
      </c>
      <c r="HM466" s="240">
        <f t="shared" ca="1" si="1070"/>
        <v>-1.9626497404285405E-4</v>
      </c>
      <c r="HN466" s="240">
        <f t="shared" ca="1" si="1071"/>
        <v>1.192818246855445E-4</v>
      </c>
      <c r="HO466" s="240">
        <f t="shared" ca="1" si="1072"/>
        <v>-5.2863756672916748E-6</v>
      </c>
      <c r="HP466" s="240">
        <f t="shared" ca="1" si="1073"/>
        <v>-1.1034939802602316E-4</v>
      </c>
      <c r="HQ466" s="240">
        <f t="shared" ca="1" si="1074"/>
        <v>1.9174454035818112E-4</v>
      </c>
      <c r="HR466" s="240">
        <f t="shared" ca="1" si="1075"/>
        <v>-2.1364271905152831E-4</v>
      </c>
      <c r="HS466" s="240">
        <f t="shared" ca="1" si="1076"/>
        <v>1.6924908540246955E-4</v>
      </c>
      <c r="HT466" s="240">
        <f t="shared" ca="1" si="1077"/>
        <v>-7.2338667383528945E-5</v>
      </c>
      <c r="HU466" s="240">
        <f t="shared" ca="1" si="1078"/>
        <v>-4.7017923313695208E-5</v>
      </c>
      <c r="HV466" s="240">
        <f t="shared" ca="1" si="1079"/>
        <v>1.5178518766795443E-4</v>
      </c>
      <c r="HW466" s="240">
        <f t="shared" ca="1" si="1080"/>
        <v>-2.0945459059303929E-4</v>
      </c>
      <c r="HX466" s="240">
        <f t="shared" ca="1" si="1081"/>
        <v>2.0213172757293976E-4</v>
      </c>
      <c r="HY466" s="240">
        <f t="shared" ca="1" si="1082"/>
        <v>-1.320888307871223E-4</v>
      </c>
      <c r="HZ466" s="240">
        <f t="shared" ca="1" si="1083"/>
        <v>2.1059711667391429E-5</v>
      </c>
      <c r="IA466" s="240">
        <f t="shared" ca="1" si="1084"/>
        <v>9.650408581646927E-5</v>
      </c>
      <c r="IB466" s="240">
        <f t="shared" ca="1" si="1085"/>
        <v>-1.8412335359380702E-4</v>
      </c>
      <c r="IC466" s="240">
        <f t="shared" ca="1" si="1086"/>
        <v>2.1461045764245158E-4</v>
      </c>
      <c r="ID466" s="240">
        <f t="shared" ca="1" si="1087"/>
        <v>-1.785054669643861E-4</v>
      </c>
      <c r="IE466" s="240">
        <f t="shared" ca="1" si="1088"/>
        <v>-4.7019030232283912E-5</v>
      </c>
      <c r="IF466" s="240">
        <f t="shared" ca="1" si="1089"/>
        <v>3.1481510382257954E-5</v>
      </c>
      <c r="IG466" s="240">
        <f t="shared" ca="1" si="1090"/>
        <v>-1.4020603529219205E-4</v>
      </c>
      <c r="IH466" s="240">
        <f t="shared" ca="1" si="1091"/>
        <v>2.0542562719001159E-4</v>
      </c>
      <c r="II466" s="240">
        <f t="shared" ca="1" si="1092"/>
        <v>-2.0690311175808508E-4</v>
      </c>
      <c r="IJ466" s="240">
        <f t="shared" ca="1" si="1093"/>
        <v>1.4418003607014214E-4</v>
      </c>
      <c r="IK466" s="240">
        <f t="shared" ca="1" si="1094"/>
        <v>-3.6718923265296975E-5</v>
      </c>
      <c r="IL466" s="240">
        <f t="shared" ca="1" si="1095"/>
        <v>-8.2135809604508975E-5</v>
      </c>
      <c r="IM466" s="240">
        <f t="shared" ca="1" si="1096"/>
        <v>1.7550438642337815E-4</v>
      </c>
      <c r="IN466" s="240">
        <f t="shared" ca="1" si="1097"/>
        <v>-2.1441520356899781E-4</v>
      </c>
      <c r="IO466" s="240">
        <f t="shared" ca="1" si="1098"/>
        <v>1.8679451193464114E-4</v>
      </c>
      <c r="IP466" s="240">
        <f t="shared" ca="1" si="1099"/>
        <v>-1.0121281518512338E-4</v>
      </c>
      <c r="IQ466" s="240">
        <f t="shared" ca="1" si="1100"/>
        <v>-1.5774496418418669E-5</v>
      </c>
      <c r="IR466" s="240">
        <f t="shared" ca="1" si="1101"/>
        <v>1.2786709426336289E-4</v>
      </c>
      <c r="IS466" s="240">
        <f t="shared" ca="1" si="1102"/>
        <v>-2.0028344451462646E-4</v>
      </c>
      <c r="IT466" s="240">
        <f t="shared" ca="1" si="1103"/>
        <v>2.105532700539854E-4</v>
      </c>
      <c r="IU466" s="240">
        <f t="shared" ca="1" si="1104"/>
        <v>-1.5548991724556168E-4</v>
      </c>
      <c r="IV466" s="240">
        <f t="shared" ca="1" si="1105"/>
        <v>5.2179151836604125E-5</v>
      </c>
      <c r="IW466" s="240">
        <f t="shared" ca="1" si="1106"/>
        <v>6.7322432323840034E-5</v>
      </c>
      <c r="IX466" s="240">
        <f t="shared" ca="1" si="1107"/>
        <v>-1.6593434577676094E-4</v>
      </c>
      <c r="IY466" s="240">
        <f t="shared" ca="1" si="1108"/>
        <v>2.1305801492990846E-4</v>
      </c>
      <c r="IZ466" s="240">
        <f t="shared" ca="1" si="1109"/>
        <v>-1.9407130126035621E-4</v>
      </c>
      <c r="JA466" s="240">
        <f t="shared" ca="1" si="1110"/>
        <v>1.1486564663501556E-4</v>
      </c>
      <c r="JB466" s="240">
        <f t="shared" ca="1" si="1111"/>
        <v>-1.8000908255743358E-8</v>
      </c>
    </row>
    <row r="467" spans="2:262">
      <c r="B467" s="248">
        <v>106</v>
      </c>
      <c r="C467" s="247">
        <f t="shared" si="1112"/>
        <v>2.0703125000000014E-3</v>
      </c>
      <c r="D467" s="244">
        <f t="shared" ca="1" si="855"/>
        <v>79.581191854657632</v>
      </c>
      <c r="E467" s="243">
        <f ca="1">DH361</f>
        <v>-0.41880814534236183</v>
      </c>
      <c r="F467" s="242">
        <v>106</v>
      </c>
      <c r="G467" s="240">
        <f t="shared" ca="1" si="856"/>
        <v>-1.8583260449032846E-4</v>
      </c>
      <c r="H467" s="240">
        <f t="shared" ca="1" si="857"/>
        <v>3.3402921940221467E-4</v>
      </c>
      <c r="I467" s="240">
        <f t="shared" ca="1" si="858"/>
        <v>-3.8718023162434654E-4</v>
      </c>
      <c r="J467" s="240">
        <f t="shared" ca="1" si="859"/>
        <v>3.301619043792536E-4</v>
      </c>
      <c r="K467" s="240">
        <f t="shared" ca="1" si="860"/>
        <v>-1.7919839101217328E-4</v>
      </c>
      <c r="L467" s="240">
        <f t="shared" ca="1" si="861"/>
        <v>-2.2754730704940327E-5</v>
      </c>
      <c r="M467" s="240">
        <f t="shared" ca="1" si="862"/>
        <v>2.1823315808913119E-4</v>
      </c>
      <c r="N467" s="240">
        <f t="shared" ca="1" si="863"/>
        <v>-3.5161491598257992E-4</v>
      </c>
      <c r="O467" s="240">
        <f t="shared" ca="1" si="864"/>
        <v>3.849471881930703E-4</v>
      </c>
      <c r="P467" s="240">
        <f t="shared" ca="1" si="865"/>
        <v>-3.0874551732213069E-4</v>
      </c>
      <c r="Q467" s="240">
        <f t="shared" ca="1" si="866"/>
        <v>1.446925386399818E-4</v>
      </c>
      <c r="R467" s="240">
        <f t="shared" ca="1" si="867"/>
        <v>6.0531657231966164E-5</v>
      </c>
      <c r="S467" s="240">
        <f t="shared" ca="1" si="868"/>
        <v>-2.4853200707715525E-4</v>
      </c>
      <c r="T467" s="240">
        <f t="shared" ca="1" si="869"/>
        <v>3.6581436870976796E-4</v>
      </c>
      <c r="U467" s="241">
        <f t="shared" ca="1" si="870"/>
        <v>-3.7900689290595597E-4</v>
      </c>
      <c r="V467" s="240">
        <f t="shared" ca="1" si="871"/>
        <v>2.8435574215572769E-4</v>
      </c>
      <c r="W467" s="240">
        <f t="shared" ca="1" si="872"/>
        <v>-1.0879321802370123E-4</v>
      </c>
      <c r="X467" s="240">
        <f t="shared" ca="1" si="873"/>
        <v>-9.7725630809878376E-5</v>
      </c>
      <c r="Y467" s="240">
        <f t="shared" ca="1" si="874"/>
        <v>2.7643735697561442E-4</v>
      </c>
      <c r="Z467" s="240">
        <f t="shared" ca="1" si="875"/>
        <v>-3.7649082909180535E-4</v>
      </c>
      <c r="AA467" s="240">
        <f t="shared" ca="1" si="876"/>
        <v>3.694165540539155E-4</v>
      </c>
      <c r="AB467" s="240">
        <f t="shared" ca="1" si="877"/>
        <v>-2.5722746574770446E-4</v>
      </c>
      <c r="AC467" s="240">
        <f t="shared" ca="1" si="878"/>
        <v>7.1846159245425836E-5</v>
      </c>
      <c r="AD467" s="240">
        <f t="shared" ca="1" si="879"/>
        <v>1.3397845314082752E-4</v>
      </c>
      <c r="AE467" s="240">
        <f t="shared" ca="1" si="880"/>
        <v>-3.0168046401036347E-4</v>
      </c>
      <c r="AF467" s="240">
        <f t="shared" ca="1" si="881"/>
        <v>3.835414769788659E-4</v>
      </c>
      <c r="AG467" s="240">
        <f t="shared" ca="1" si="882"/>
        <v>-3.5626853184270369E-4</v>
      </c>
      <c r="AH467" s="240">
        <f t="shared" ca="1" si="883"/>
        <v>2.2762194822969453E-4</v>
      </c>
      <c r="AI467" s="240">
        <f t="shared" ca="1" si="884"/>
        <v>-3.4207182678516648E-5</v>
      </c>
      <c r="AJ467" s="240">
        <f t="shared" ca="1" si="885"/>
        <v>-1.6894098972796044E-4</v>
      </c>
      <c r="AK467" s="240">
        <f t="shared" ca="1" si="886"/>
        <v>3.240182232613793E-4</v>
      </c>
      <c r="AL467" s="240">
        <f t="shared" ca="1" si="887"/>
        <v>-3.8689841077752202E-4</v>
      </c>
      <c r="AM467" s="240">
        <f t="shared" ca="1" si="888"/>
        <v>3.3968944891365869E-4</v>
      </c>
      <c r="AN467" s="240">
        <f t="shared" ca="1" si="889"/>
        <v>-1.9582430691942094E-4</v>
      </c>
      <c r="AO467" s="240">
        <f t="shared" ca="1" si="890"/>
        <v>-3.7612277571403011E-6</v>
      </c>
      <c r="AP467" s="240">
        <f t="shared" ca="1" si="891"/>
        <v>2.0227653223146901E-4</v>
      </c>
      <c r="AQ467" s="240">
        <f t="shared" ca="1" si="892"/>
        <v>-3.4323550989600671E-4</v>
      </c>
      <c r="AR467" s="240">
        <f t="shared" ca="1" si="893"/>
        <v>3.8652930138020479E-4</v>
      </c>
      <c r="AS467" s="240">
        <f t="shared" ca="1" si="894"/>
        <v>-3.1983897089843079E-4</v>
      </c>
      <c r="AT467" s="240">
        <f t="shared" ca="1" si="895"/>
        <v>1.6214077048505338E-4</v>
      </c>
      <c r="AU467" s="240">
        <f t="shared" ca="1" si="896"/>
        <v>4.1693415513394276E-5</v>
      </c>
      <c r="AV467" s="240">
        <f t="shared" ca="1" si="897"/>
        <v>-2.3366404115398841E-4</v>
      </c>
      <c r="AW467" s="240">
        <f t="shared" ca="1" si="898"/>
        <v>3.5914725093872237E-4</v>
      </c>
      <c r="AX467" s="240">
        <f t="shared" ca="1" si="899"/>
        <v>-3.8243770351218694E-4</v>
      </c>
      <c r="AY467" s="240">
        <f t="shared" ca="1" si="900"/>
        <v>2.9690826875168754E-4</v>
      </c>
      <c r="AZ467" s="240">
        <f t="shared" ca="1" si="901"/>
        <v>-1.2689572979575331E-4</v>
      </c>
      <c r="BA467" s="240">
        <f t="shared" ca="1" si="902"/>
        <v>-7.9224072886320364E-5</v>
      </c>
      <c r="BB467" s="240">
        <f t="shared" ca="1" si="903"/>
        <v>2.6280123762644121E-4</v>
      </c>
      <c r="BC467" s="240">
        <f t="shared" ca="1" si="904"/>
        <v>-3.7160020762503786E-4</v>
      </c>
      <c r="BD467" s="240">
        <f t="shared" ca="1" si="905"/>
        <v>3.7466302149763252E-4</v>
      </c>
      <c r="BE467" s="240">
        <f t="shared" ca="1" si="906"/>
        <v>-2.7111817767029242E-4</v>
      </c>
      <c r="BF467" s="240">
        <f t="shared" ca="1" si="907"/>
        <v>9.0428613860268575E-5</v>
      </c>
      <c r="BG467" s="240">
        <f t="shared" ca="1" si="908"/>
        <v>1.1599175912906223E-4</v>
      </c>
      <c r="BH467" s="240">
        <f t="shared" ca="1" si="909"/>
        <v>-2.8940751451878114E-4</v>
      </c>
      <c r="BI467" s="240">
        <f t="shared" ca="1" si="910"/>
        <v>3.8047445117458798E-4</v>
      </c>
      <c r="BJ467" s="240">
        <f t="shared" ca="1" si="911"/>
        <v>-3.6328012977441339E-4</v>
      </c>
      <c r="BK467" s="240">
        <f t="shared" ca="1" si="912"/>
        <v>2.4271707032966016E-4</v>
      </c>
      <c r="BL467" s="240">
        <f t="shared" ca="1" si="913"/>
        <v>-5.3090620939990203E-5</v>
      </c>
      <c r="BM467" s="240">
        <f t="shared" ca="1" si="914"/>
        <v>-1.5164238132385106E-4</v>
      </c>
      <c r="BN467" s="240">
        <f t="shared" ca="1" si="915"/>
        <v>3.1322663884006451E-4</v>
      </c>
      <c r="BO467" s="240">
        <f t="shared" ca="1" si="916"/>
        <v>-3.8568451777083604E-4</v>
      </c>
      <c r="BP467" s="240">
        <f t="shared" ca="1" si="917"/>
        <v>3.4839865181234654E-4</v>
      </c>
      <c r="BQ467" s="240">
        <f t="shared" ca="1" si="918"/>
        <v>-2.1197846491911496E-4</v>
      </c>
      <c r="BR467" s="240">
        <f t="shared" ca="1" si="919"/>
        <v>1.5241336317774062E-5</v>
      </c>
      <c r="BS467" s="240">
        <f t="shared" ca="1" si="920"/>
        <v>1.8583260449033307E-4</v>
      </c>
      <c r="BT467" s="240">
        <f t="shared" ca="1" si="921"/>
        <v>-3.3402921940221385E-4</v>
      </c>
      <c r="BU467" s="240">
        <f t="shared" ca="1" si="922"/>
        <v>3.8718023162434654E-4</v>
      </c>
      <c r="BV467" s="240">
        <f t="shared" ca="1" si="923"/>
        <v>-3.3016190437925582E-4</v>
      </c>
      <c r="BW467" s="240">
        <f t="shared" ca="1" si="924"/>
        <v>1.7919839101217347E-4</v>
      </c>
      <c r="BX467" s="240">
        <f t="shared" ca="1" si="925"/>
        <v>2.275473070494421E-5</v>
      </c>
      <c r="BY467" s="240">
        <f t="shared" ca="1" si="926"/>
        <v>-2.1823315808912875E-4</v>
      </c>
      <c r="BZ467" s="240">
        <f t="shared" ca="1" si="927"/>
        <v>3.5161491598258046E-4</v>
      </c>
      <c r="CA467" s="240">
        <f t="shared" ca="1" si="928"/>
        <v>-3.8494718819306976E-4</v>
      </c>
      <c r="CB467" s="240">
        <f t="shared" ca="1" si="929"/>
        <v>3.0874551732213166E-4</v>
      </c>
      <c r="CC467" s="240">
        <f t="shared" ca="1" si="930"/>
        <v>-1.4469253863997946E-4</v>
      </c>
      <c r="CD467" s="240">
        <f t="shared" ca="1" si="931"/>
        <v>-6.0531657231972723E-5</v>
      </c>
      <c r="CE467" s="240">
        <f t="shared" ca="1" si="932"/>
        <v>2.4853200707715612E-4</v>
      </c>
      <c r="CF467" s="240">
        <f t="shared" ca="1" si="933"/>
        <v>-3.6581436870976921E-4</v>
      </c>
      <c r="CG467" s="240">
        <f t="shared" ca="1" si="934"/>
        <v>3.7900689290595689E-4</v>
      </c>
      <c r="CH467" s="240">
        <f t="shared" ca="1" si="935"/>
        <v>-2.8435574215572693E-4</v>
      </c>
      <c r="CI467" s="240">
        <f t="shared" ca="1" si="936"/>
        <v>1.0879321802369484E-4</v>
      </c>
      <c r="CJ467" s="240">
        <f t="shared" ca="1" si="937"/>
        <v>9.7725630809876817E-5</v>
      </c>
      <c r="CK467" s="240">
        <f t="shared" ca="1" si="938"/>
        <v>-2.7643735697561512E-4</v>
      </c>
      <c r="CL467" s="240">
        <f t="shared" ca="1" si="939"/>
        <v>3.7649082909180437E-4</v>
      </c>
      <c r="CM467" s="240">
        <f t="shared" ca="1" si="940"/>
        <v>-3.6941655405391507E-4</v>
      </c>
      <c r="CN467" s="240">
        <f t="shared" ca="1" si="941"/>
        <v>2.5722746574770148E-4</v>
      </c>
      <c r="CO467" s="240">
        <f t="shared" ca="1" si="942"/>
        <v>-7.1846159245430132E-5</v>
      </c>
      <c r="CP467" s="240">
        <f t="shared" ca="1" si="943"/>
        <v>-1.3397845314082858E-4</v>
      </c>
      <c r="CQ467" s="240">
        <f t="shared" ca="1" si="944"/>
        <v>3.0168046401036764E-4</v>
      </c>
      <c r="CR467" s="240">
        <f t="shared" ca="1" si="945"/>
        <v>-3.8354147697886606E-4</v>
      </c>
      <c r="CS467" s="240">
        <f t="shared" ca="1" si="946"/>
        <v>3.5626853184270331E-4</v>
      </c>
      <c r="CT467" s="240">
        <f t="shared" ca="1" si="947"/>
        <v>-2.2762194822968917E-4</v>
      </c>
      <c r="CU467" s="240">
        <f t="shared" ca="1" si="948"/>
        <v>3.4207182678515509E-5</v>
      </c>
      <c r="CV467" s="240">
        <f t="shared" ca="1" si="949"/>
        <v>1.6894098972796144E-4</v>
      </c>
      <c r="CW467" s="240">
        <f t="shared" ca="1" si="950"/>
        <v>-3.2401822326137686E-4</v>
      </c>
      <c r="CX467" s="240">
        <f t="shared" ca="1" si="951"/>
        <v>3.8689841077752207E-4</v>
      </c>
      <c r="CY467" s="240">
        <f t="shared" ca="1" si="952"/>
        <v>-3.396894489136555E-4</v>
      </c>
      <c r="CZ467" s="240">
        <f t="shared" ca="1" si="953"/>
        <v>1.9582430691941993E-4</v>
      </c>
      <c r="DA467" s="240">
        <f t="shared" ca="1" si="954"/>
        <v>3.7612277571414396E-6</v>
      </c>
      <c r="DB467" s="240">
        <f t="shared" ca="1" si="955"/>
        <v>-2.0227653223146524E-4</v>
      </c>
      <c r="DC467" s="240">
        <f t="shared" ca="1" si="956"/>
        <v>3.4323550989601235E-4</v>
      </c>
      <c r="DD467" s="240">
        <f t="shared" ca="1" si="957"/>
        <v>-3.8652930138020474E-4</v>
      </c>
      <c r="DE467" s="240">
        <f t="shared" ca="1" si="958"/>
        <v>3.1983897089843323E-4</v>
      </c>
      <c r="DF467" s="240">
        <f t="shared" ca="1" si="959"/>
        <v>-1.6214077048506232E-4</v>
      </c>
      <c r="DG467" s="240">
        <f t="shared" ca="1" si="960"/>
        <v>-4.1693415513400876E-5</v>
      </c>
      <c r="DH467" s="240">
        <f t="shared" ca="1" si="961"/>
        <v>2.3366404115398931E-4</v>
      </c>
      <c r="DI467" s="240">
        <f t="shared" ca="1" si="962"/>
        <v>-3.5914725093871863E-4</v>
      </c>
      <c r="DJ467" s="240">
        <f t="shared" ca="1" si="963"/>
        <v>3.8243770351218586E-4</v>
      </c>
      <c r="DK467" s="240">
        <f t="shared" ca="1" si="964"/>
        <v>-2.9690826875168684E-4</v>
      </c>
      <c r="DL467" s="240">
        <f t="shared" ca="1" si="965"/>
        <v>1.2689572979576264E-4</v>
      </c>
      <c r="DM467" s="240">
        <f t="shared" ca="1" si="966"/>
        <v>7.9224072886326869E-5</v>
      </c>
      <c r="DN467" s="240">
        <f t="shared" ca="1" si="967"/>
        <v>-2.6280123762644202E-4</v>
      </c>
      <c r="DO467" s="240">
        <f t="shared" ca="1" si="968"/>
        <v>3.7160020762503666E-4</v>
      </c>
      <c r="DP467" s="240">
        <f t="shared" ca="1" si="969"/>
        <v>-3.7466302149762948E-4</v>
      </c>
      <c r="DQ467" s="240">
        <f t="shared" ca="1" si="970"/>
        <v>2.7111817767029161E-4</v>
      </c>
      <c r="DR467" s="240">
        <f t="shared" ca="1" si="971"/>
        <v>-9.0428613860267477E-5</v>
      </c>
      <c r="DS467" s="240">
        <f t="shared" ca="1" si="972"/>
        <v>-1.1599175912907382E-4</v>
      </c>
      <c r="DT467" s="240">
        <f t="shared" ca="1" si="973"/>
        <v>2.894075145187819E-4</v>
      </c>
      <c r="DU467" s="240">
        <f t="shared" ca="1" si="974"/>
        <v>-3.8047445117458814E-4</v>
      </c>
      <c r="DV467" s="240">
        <f t="shared" ca="1" si="975"/>
        <v>3.6328012977440921E-4</v>
      </c>
      <c r="DW467" s="240">
        <f t="shared" ca="1" si="976"/>
        <v>-2.4271707032965929E-4</v>
      </c>
      <c r="DX467" s="240">
        <f t="shared" ca="1" si="977"/>
        <v>5.3090620939989071E-5</v>
      </c>
      <c r="DY467" s="240">
        <f t="shared" ca="1" si="978"/>
        <v>1.5164238132384198E-4</v>
      </c>
      <c r="DZ467" s="240">
        <f t="shared" ca="1" si="979"/>
        <v>-3.1322663884006521E-4</v>
      </c>
      <c r="EA467" s="240">
        <f t="shared" ca="1" si="980"/>
        <v>3.8568451777083615E-4</v>
      </c>
      <c r="EB467" s="240">
        <f t="shared" ca="1" si="981"/>
        <v>-3.4839865181235087E-4</v>
      </c>
      <c r="EC467" s="240">
        <f t="shared" ca="1" si="982"/>
        <v>2.1197846491910477E-4</v>
      </c>
      <c r="ED467" s="240">
        <f t="shared" ca="1" si="983"/>
        <v>-1.5241336317772926E-5</v>
      </c>
      <c r="EE467" s="240">
        <f t="shared" ca="1" si="984"/>
        <v>-1.8583260449032442E-4</v>
      </c>
      <c r="EF467" s="240">
        <f t="shared" ca="1" si="985"/>
        <v>3.3402921940222003E-4</v>
      </c>
      <c r="EG467" s="240">
        <f t="shared" ca="1" si="986"/>
        <v>-3.8718023162434654E-4</v>
      </c>
      <c r="EH467" s="240">
        <f t="shared" ca="1" si="987"/>
        <v>3.3016190437925528E-4</v>
      </c>
      <c r="EI467" s="240">
        <f t="shared" ca="1" si="988"/>
        <v>-1.7919839101216274E-4</v>
      </c>
      <c r="EJ467" s="240">
        <f t="shared" ca="1" si="989"/>
        <v>-2.2754730704945345E-5</v>
      </c>
      <c r="EK467" s="240">
        <f t="shared" ca="1" si="990"/>
        <v>2.1823315808912973E-4</v>
      </c>
      <c r="EL467" s="240">
        <f t="shared" ca="1" si="991"/>
        <v>-3.5161491598257629E-4</v>
      </c>
      <c r="EM467" s="240">
        <f t="shared" ca="1" si="992"/>
        <v>3.8494718819306959E-4</v>
      </c>
      <c r="EN467" s="240">
        <f t="shared" ca="1" si="993"/>
        <v>-3.0874551732213096E-4</v>
      </c>
      <c r="EO467" s="240">
        <f t="shared" ca="1" si="994"/>
        <v>1.4469253863998863E-4</v>
      </c>
      <c r="EP467" s="240">
        <f t="shared" ca="1" si="995"/>
        <v>6.0531657231973841E-5</v>
      </c>
      <c r="EQ467" s="240">
        <f t="shared" ca="1" si="996"/>
        <v>-2.4853200707715699E-4</v>
      </c>
      <c r="ER467" s="240">
        <f t="shared" ca="1" si="997"/>
        <v>3.6581436870976601E-4</v>
      </c>
      <c r="ES467" s="240">
        <f t="shared" ca="1" si="998"/>
        <v>-3.790068929059544E-4</v>
      </c>
      <c r="ET467" s="240">
        <f t="shared" ca="1" si="999"/>
        <v>2.8435574215572611E-4</v>
      </c>
      <c r="EU467" s="240">
        <f t="shared" ca="1" si="1000"/>
        <v>-1.0879321802370432E-4</v>
      </c>
      <c r="EV467" s="240">
        <f t="shared" ca="1" si="1001"/>
        <v>-9.7725630809888581E-5</v>
      </c>
      <c r="EW467" s="240">
        <f t="shared" ca="1" si="1002"/>
        <v>2.7643735697561593E-4</v>
      </c>
      <c r="EX467" s="240">
        <f t="shared" ca="1" si="1003"/>
        <v>-3.7649082909180465E-4</v>
      </c>
      <c r="EY467" s="240">
        <f t="shared" ca="1" si="1004"/>
        <v>3.6941655405391149E-4</v>
      </c>
      <c r="EZ467" s="240">
        <f t="shared" ca="1" si="1005"/>
        <v>-2.5722746574770072E-4</v>
      </c>
      <c r="FA467" s="240">
        <f t="shared" ca="1" si="1006"/>
        <v>7.1846159245429007E-5</v>
      </c>
      <c r="FB467" s="240">
        <f t="shared" ca="1" si="1007"/>
        <v>1.3397845314083997E-4</v>
      </c>
      <c r="FC467" s="240">
        <f t="shared" ca="1" si="1008"/>
        <v>-3.016804640103684E-4</v>
      </c>
      <c r="FD467" s="240">
        <f t="shared" ca="1" si="1009"/>
        <v>3.8354147697886623E-4</v>
      </c>
      <c r="FE467" s="240">
        <f t="shared" ca="1" si="1010"/>
        <v>-3.5626853184270711E-4</v>
      </c>
      <c r="FF467" s="240">
        <f t="shared" ca="1" si="1011"/>
        <v>2.2762194822968825E-4</v>
      </c>
      <c r="FG467" s="240">
        <f t="shared" ca="1" si="1012"/>
        <v>-3.4207182678514378E-5</v>
      </c>
      <c r="FH467" s="240">
        <f t="shared" ca="1" si="1013"/>
        <v>-1.6894098972795258E-4</v>
      </c>
      <c r="FI467" s="240">
        <f t="shared" ca="1" si="1014"/>
        <v>3.2401822326138353E-4</v>
      </c>
      <c r="FJ467" s="240">
        <f t="shared" ca="1" si="1015"/>
        <v>-3.8689841077752213E-4</v>
      </c>
      <c r="FK467" s="240">
        <f t="shared" ca="1" si="1016"/>
        <v>3.3968944891366021E-4</v>
      </c>
      <c r="FL467" s="240">
        <f t="shared" ca="1" si="1017"/>
        <v>-1.9582430691940947E-4</v>
      </c>
      <c r="FM467" s="240">
        <f t="shared" ca="1" si="1018"/>
        <v>-3.7612277571425763E-6</v>
      </c>
      <c r="FN467" s="240">
        <f t="shared" ca="1" si="1019"/>
        <v>2.0227653223146621E-4</v>
      </c>
      <c r="FO467" s="240">
        <f t="shared" ca="1" si="1020"/>
        <v>-3.4323550989601279E-4</v>
      </c>
      <c r="FP467" s="240">
        <f t="shared" ca="1" si="1021"/>
        <v>3.8652930138020469E-4</v>
      </c>
      <c r="FQ467" s="240">
        <f t="shared" ca="1" si="1022"/>
        <v>-3.1983897089843264E-4</v>
      </c>
      <c r="FR467" s="240">
        <f t="shared" ca="1" si="1023"/>
        <v>1.6214077048506129E-4</v>
      </c>
      <c r="FS467" s="240">
        <f t="shared" ca="1" si="1024"/>
        <v>4.1693415513402001E-5</v>
      </c>
      <c r="FT467" s="240">
        <f t="shared" ca="1" si="1025"/>
        <v>-2.3366404115399023E-4</v>
      </c>
      <c r="FU467" s="240">
        <f t="shared" ca="1" si="1026"/>
        <v>3.5914725093871906E-4</v>
      </c>
      <c r="FV467" s="240">
        <f t="shared" ca="1" si="1027"/>
        <v>-3.8243770351218569E-4</v>
      </c>
      <c r="FW467" s="240">
        <f t="shared" ca="1" si="1028"/>
        <v>2.9690826875168608E-4</v>
      </c>
      <c r="FX467" s="240">
        <f t="shared" ca="1" si="1029"/>
        <v>-1.2689572979576155E-4</v>
      </c>
      <c r="FY467" s="240">
        <f t="shared" ca="1" si="1030"/>
        <v>-7.9224072886327981E-5</v>
      </c>
      <c r="FZ467" s="240">
        <f t="shared" ca="1" si="1031"/>
        <v>2.6280123762644289E-4</v>
      </c>
      <c r="GA467" s="240">
        <f t="shared" ca="1" si="1032"/>
        <v>-3.7160020762503693E-4</v>
      </c>
      <c r="GB467" s="240">
        <f t="shared" ca="1" si="1033"/>
        <v>3.7466302149762916E-4</v>
      </c>
      <c r="GC467" s="240">
        <f t="shared" ca="1" si="1034"/>
        <v>-2.7111817767029079E-4</v>
      </c>
      <c r="GD467" s="240">
        <f t="shared" ca="1" si="1035"/>
        <v>9.0428613860266379E-5</v>
      </c>
      <c r="GE467" s="240">
        <f t="shared" ca="1" si="1036"/>
        <v>1.1599175912907492E-4</v>
      </c>
      <c r="GF467" s="240">
        <f t="shared" ca="1" si="1037"/>
        <v>-2.8940751451878266E-4</v>
      </c>
      <c r="GG467" s="240">
        <f t="shared" ca="1" si="1038"/>
        <v>3.8047445117458836E-4</v>
      </c>
      <c r="GH467" s="240">
        <f t="shared" ca="1" si="1039"/>
        <v>-3.6328012977440878E-4</v>
      </c>
      <c r="GI467" s="240">
        <f t="shared" ca="1" si="1040"/>
        <v>2.4271707032965837E-4</v>
      </c>
      <c r="GJ467" s="240">
        <f t="shared" ca="1" si="1041"/>
        <v>-5.3090620939987953E-5</v>
      </c>
      <c r="GK467" s="240">
        <f t="shared" ca="1" si="1042"/>
        <v>-1.5164238132384301E-4</v>
      </c>
      <c r="GL467" s="240">
        <f t="shared" ca="1" si="1043"/>
        <v>3.1322663884006581E-4</v>
      </c>
      <c r="GM467" s="240">
        <f t="shared" ca="1" si="1044"/>
        <v>-3.8568451777083626E-4</v>
      </c>
      <c r="GN467" s="240">
        <f t="shared" ca="1" si="1045"/>
        <v>3.4839865181235039E-4</v>
      </c>
      <c r="GO467" s="240">
        <f t="shared" ca="1" si="1046"/>
        <v>-2.1197846491910385E-4</v>
      </c>
      <c r="GP467" s="240">
        <f t="shared" ca="1" si="1047"/>
        <v>1.5241336317771787E-5</v>
      </c>
      <c r="GQ467" s="240">
        <f t="shared" ca="1" si="1048"/>
        <v>1.858326044903254E-4</v>
      </c>
      <c r="GR467" s="240">
        <f t="shared" ca="1" si="1049"/>
        <v>-3.3402921940222058E-4</v>
      </c>
      <c r="GS467" s="240">
        <f t="shared" ca="1" si="1050"/>
        <v>3.8718023162434643E-4</v>
      </c>
      <c r="GT467" s="240">
        <f t="shared" ca="1" si="1051"/>
        <v>-3.3016190437925468E-4</v>
      </c>
      <c r="GU467" s="240">
        <f t="shared" ca="1" si="1052"/>
        <v>1.791983910121812E-4</v>
      </c>
      <c r="GV467" s="240">
        <f t="shared" ca="1" si="1053"/>
        <v>2.275473070494648E-5</v>
      </c>
      <c r="GW467" s="240">
        <f t="shared" ca="1" si="1054"/>
        <v>-2.1823315808914881E-4</v>
      </c>
      <c r="GX467" s="240">
        <f t="shared" ca="1" si="1055"/>
        <v>3.5161491598257677E-4</v>
      </c>
      <c r="GY467" s="240">
        <f t="shared" ca="1" si="1056"/>
        <v>-3.8494718819306948E-4</v>
      </c>
      <c r="GZ467" s="240">
        <f t="shared" ca="1" si="1057"/>
        <v>3.0874551732211697E-4</v>
      </c>
      <c r="HA467" s="240">
        <f t="shared" ca="1" si="1058"/>
        <v>-1.446925386399876E-4</v>
      </c>
      <c r="HB467" s="240">
        <f t="shared" ca="1" si="1059"/>
        <v>-6.0531657231974973E-5</v>
      </c>
      <c r="HC467" s="240">
        <f t="shared" ca="1" si="1060"/>
        <v>2.4853200707717477E-4</v>
      </c>
      <c r="HD467" s="240">
        <f t="shared" ca="1" si="1061"/>
        <v>-3.6581436870976634E-4</v>
      </c>
      <c r="HE467" s="240">
        <f t="shared" ca="1" si="1062"/>
        <v>3.7900689290595413E-4</v>
      </c>
      <c r="HF467" s="240">
        <f t="shared" ca="1" si="1063"/>
        <v>-2.8435574215574037E-4</v>
      </c>
      <c r="HG467" s="240">
        <f t="shared" ca="1" si="1064"/>
        <v>1.0879321802370322E-4</v>
      </c>
      <c r="HH467" s="240">
        <f t="shared" ca="1" si="1065"/>
        <v>9.7725630809889665E-5</v>
      </c>
      <c r="HI467" s="240">
        <f t="shared" ca="1" si="1066"/>
        <v>-2.7643735697560135E-4</v>
      </c>
      <c r="HJ467" s="240">
        <f t="shared" ca="1" si="1067"/>
        <v>3.7649082909180486E-4</v>
      </c>
      <c r="HK467" s="240">
        <f t="shared" ca="1" si="1068"/>
        <v>-3.6941655405391116E-4</v>
      </c>
      <c r="HL467" s="240">
        <f t="shared" ca="1" si="1069"/>
        <v>2.5722746574771628E-4</v>
      </c>
      <c r="HM467" s="240">
        <f t="shared" ca="1" si="1070"/>
        <v>-7.1846159245427896E-5</v>
      </c>
      <c r="HN467" s="240">
        <f t="shared" ca="1" si="1071"/>
        <v>-1.3397845314084105E-4</v>
      </c>
      <c r="HO467" s="240">
        <f t="shared" ca="1" si="1072"/>
        <v>3.0168046401035523E-4</v>
      </c>
      <c r="HP467" s="240">
        <f t="shared" ca="1" si="1073"/>
        <v>-3.8354147697886634E-4</v>
      </c>
      <c r="HQ467" s="240">
        <f t="shared" ca="1" si="1074"/>
        <v>3.5626853184269811E-4</v>
      </c>
      <c r="HR467" s="240">
        <f t="shared" ca="1" si="1075"/>
        <v>-2.2762194822970513E-4</v>
      </c>
      <c r="HS467" s="240">
        <f t="shared" ca="1" si="1076"/>
        <v>3.4207182678513246E-5</v>
      </c>
      <c r="HT467" s="240">
        <f t="shared" ca="1" si="1077"/>
        <v>1.6894098972797342E-4</v>
      </c>
      <c r="HU467" s="240">
        <f t="shared" ca="1" si="1078"/>
        <v>-3.2401822326137209E-4</v>
      </c>
      <c r="HV467" s="240">
        <f t="shared" ca="1" si="1079"/>
        <v>3.8689841077752218E-4</v>
      </c>
      <c r="HW467" s="240">
        <f t="shared" ca="1" si="1080"/>
        <v>-3.396894489136491E-4</v>
      </c>
      <c r="HX467" s="240">
        <f t="shared" ca="1" si="1081"/>
        <v>1.958243069194275E-4</v>
      </c>
      <c r="HY467" s="240">
        <f t="shared" ca="1" si="1082"/>
        <v>3.7612277571437164E-6</v>
      </c>
      <c r="HZ467" s="240">
        <f t="shared" ca="1" si="1083"/>
        <v>-2.0227653223148597E-4</v>
      </c>
      <c r="IA467" s="240">
        <f t="shared" ca="1" si="1084"/>
        <v>3.4323550989600319E-4</v>
      </c>
      <c r="IB467" s="240">
        <f t="shared" ca="1" si="1085"/>
        <v>-3.8652930138020463E-4</v>
      </c>
      <c r="IC467" s="240">
        <f t="shared" ca="1" si="1086"/>
        <v>3.1983897089841957E-4</v>
      </c>
      <c r="ID467" s="240">
        <f t="shared" ca="1" si="1087"/>
        <v>-1.6214077048506024E-4</v>
      </c>
      <c r="IE467" s="240">
        <f t="shared" ca="1" si="1088"/>
        <v>-3.1677746422149622E-4</v>
      </c>
      <c r="IF467" s="240">
        <f t="shared" ca="1" si="1089"/>
        <v>2.3366404115400869E-4</v>
      </c>
      <c r="IG467" s="240">
        <f t="shared" ca="1" si="1090"/>
        <v>-3.5914725093871949E-4</v>
      </c>
      <c r="IH467" s="240">
        <f t="shared" ca="1" si="1091"/>
        <v>3.8243770351218553E-4</v>
      </c>
      <c r="II467" s="240">
        <f t="shared" ca="1" si="1092"/>
        <v>-2.9690826875167128E-4</v>
      </c>
      <c r="IJ467" s="240">
        <f t="shared" ca="1" si="1093"/>
        <v>1.268957297957605E-4</v>
      </c>
      <c r="IK467" s="240">
        <f t="shared" ca="1" si="1094"/>
        <v>7.9224072886329092E-5</v>
      </c>
      <c r="IL467" s="240">
        <f t="shared" ca="1" si="1095"/>
        <v>-2.6280123762645986E-4</v>
      </c>
      <c r="IM467" s="240">
        <f t="shared" ca="1" si="1096"/>
        <v>3.7160020762503726E-4</v>
      </c>
      <c r="IN467" s="240">
        <f t="shared" ca="1" si="1097"/>
        <v>-3.7466302149762889E-4</v>
      </c>
      <c r="IO467" s="240">
        <f t="shared" ca="1" si="1098"/>
        <v>2.711181776703057E-4</v>
      </c>
      <c r="IP467" s="240">
        <f t="shared" ca="1" si="1099"/>
        <v>-9.0428613860265268E-5</v>
      </c>
      <c r="IQ467" s="240">
        <f t="shared" ca="1" si="1100"/>
        <v>-1.15991759129076E-4</v>
      </c>
      <c r="IR467" s="240">
        <f t="shared" ca="1" si="1101"/>
        <v>2.8940751451876883E-4</v>
      </c>
      <c r="IS467" s="240">
        <f t="shared" ca="1" si="1102"/>
        <v>-3.8047445117458858E-4</v>
      </c>
      <c r="IT467" s="240">
        <f t="shared" ca="1" si="1103"/>
        <v>3.632801297744084E-4</v>
      </c>
      <c r="IU467" s="240">
        <f t="shared" ca="1" si="1104"/>
        <v>-2.4271707032967463E-4</v>
      </c>
      <c r="IV467" s="240">
        <f t="shared" ca="1" si="1105"/>
        <v>5.3090620939986815E-5</v>
      </c>
      <c r="IW467" s="240">
        <f t="shared" ca="1" si="1106"/>
        <v>1.5164238132386434E-4</v>
      </c>
      <c r="IX467" s="240">
        <f t="shared" ca="1" si="1107"/>
        <v>-3.1322663884005361E-4</v>
      </c>
      <c r="IY467" s="240">
        <f t="shared" ca="1" si="1108"/>
        <v>3.8568451777083626E-4</v>
      </c>
      <c r="IZ467" s="240">
        <f t="shared" ca="1" si="1109"/>
        <v>-3.4839865181234025E-4</v>
      </c>
      <c r="JA467" s="240">
        <f t="shared" ca="1" si="1110"/>
        <v>2.1197846491912128E-4</v>
      </c>
      <c r="JB467" s="240">
        <f t="shared" ca="1" si="1111"/>
        <v>-1.524133631777065E-5</v>
      </c>
    </row>
    <row r="468" spans="2:262">
      <c r="B468" s="248">
        <v>107</v>
      </c>
      <c r="C468" s="247">
        <f t="shared" si="1112"/>
        <v>2.0898437500000014E-3</v>
      </c>
      <c r="D468" s="244">
        <f t="shared" ca="1" si="855"/>
        <v>79.581846014016378</v>
      </c>
      <c r="E468" s="243">
        <f ca="1">DI361</f>
        <v>-0.41815398598362452</v>
      </c>
      <c r="F468" s="242">
        <v>107</v>
      </c>
      <c r="G468" s="240">
        <f t="shared" ca="1" si="856"/>
        <v>-2.5466517174345345E-4</v>
      </c>
      <c r="H468" s="240">
        <f t="shared" ca="1" si="857"/>
        <v>4.7396200894073972E-4</v>
      </c>
      <c r="I468" s="240">
        <f t="shared" ca="1" si="858"/>
        <v>-5.7011118477472318E-4</v>
      </c>
      <c r="J468" s="240">
        <f t="shared" ca="1" si="859"/>
        <v>5.1813064177538327E-4</v>
      </c>
      <c r="K468" s="240">
        <f t="shared" ca="1" si="860"/>
        <v>-3.3152627743241402E-4</v>
      </c>
      <c r="L468" s="240">
        <f t="shared" ca="1" si="861"/>
        <v>5.8782760633899461E-5</v>
      </c>
      <c r="M468" s="240">
        <f t="shared" ca="1" si="862"/>
        <v>2.2923404677438759E-4</v>
      </c>
      <c r="N468" s="240">
        <f t="shared" ca="1" si="863"/>
        <v>-4.5768988466910127E-4</v>
      </c>
      <c r="O468" s="240">
        <f t="shared" ca="1" si="864"/>
        <v>5.6722598245087486E-4</v>
      </c>
      <c r="P468" s="240">
        <f t="shared" ca="1" si="865"/>
        <v>-5.2938201202962709E-4</v>
      </c>
      <c r="Q468" s="240">
        <f t="shared" ca="1" si="866"/>
        <v>3.5399082153699408E-4</v>
      </c>
      <c r="R468" s="240">
        <f t="shared" ca="1" si="867"/>
        <v>-8.6623605552819735E-5</v>
      </c>
      <c r="S468" s="240">
        <f t="shared" ca="1" si="868"/>
        <v>-2.0325067690811068E-4</v>
      </c>
      <c r="T468" s="240">
        <f t="shared" ca="1" si="869"/>
        <v>4.4031514537639532E-4</v>
      </c>
      <c r="U468" s="241">
        <f t="shared" ca="1" si="870"/>
        <v>-5.6297428305217409E-4</v>
      </c>
      <c r="V468" s="240">
        <f t="shared" ca="1" si="871"/>
        <v>5.3935805464850456E-4</v>
      </c>
      <c r="W468" s="240">
        <f t="shared" ca="1" si="872"/>
        <v>-3.7560257074655587E-4</v>
      </c>
      <c r="X468" s="240">
        <f t="shared" ca="1" si="873"/>
        <v>1.1425576661863051E-4</v>
      </c>
      <c r="Y468" s="240">
        <f t="shared" ca="1" si="874"/>
        <v>1.7677765835850923E-4</v>
      </c>
      <c r="Z468" s="240">
        <f t="shared" ca="1" si="875"/>
        <v>-4.2187964833142848E-4</v>
      </c>
      <c r="AA468" s="240">
        <f t="shared" ca="1" si="876"/>
        <v>5.5736632929487718E-4</v>
      </c>
      <c r="AB468" s="240">
        <f t="shared" ca="1" si="877"/>
        <v>-5.4803473647154757E-4</v>
      </c>
      <c r="AC468" s="240">
        <f t="shared" ca="1" si="878"/>
        <v>3.9630946046429122E-4</v>
      </c>
      <c r="AD468" s="240">
        <f t="shared" ca="1" si="879"/>
        <v>-1.4161267553503581E-4</v>
      </c>
      <c r="AE468" s="240">
        <f t="shared" ca="1" si="880"/>
        <v>-1.498787669460242E-4</v>
      </c>
      <c r="AF468" s="240">
        <f t="shared" ca="1" si="881"/>
        <v>4.0242780626133278E-4</v>
      </c>
      <c r="AG468" s="240">
        <f t="shared" ca="1" si="882"/>
        <v>-5.5041563123078548E-4</v>
      </c>
      <c r="AH468" s="240">
        <f t="shared" ca="1" si="883"/>
        <v>5.5539115461225705E-4</v>
      </c>
      <c r="AI468" s="240">
        <f t="shared" ca="1" si="884"/>
        <v>-4.1606160597915608E-4</v>
      </c>
      <c r="AJ468" s="240">
        <f t="shared" ca="1" si="885"/>
        <v>1.6862842711227181E-4</v>
      </c>
      <c r="AK468" s="240">
        <f t="shared" ca="1" si="886"/>
        <v>1.226188044561406E-4</v>
      </c>
      <c r="AL468" s="240">
        <f t="shared" ca="1" si="887"/>
        <v>-3.8200648035744642E-4</v>
      </c>
      <c r="AM468" s="240">
        <f t="shared" ca="1" si="888"/>
        <v>5.4213893370034095E-4</v>
      </c>
      <c r="AN468" s="240">
        <f t="shared" ca="1" si="889"/>
        <v>-5.6140958681498497E-4</v>
      </c>
      <c r="AO468" s="240">
        <f t="shared" ca="1" si="890"/>
        <v>4.3481142264253025E-4</v>
      </c>
      <c r="AP468" s="240">
        <f t="shared" ca="1" si="891"/>
        <v>-1.9523793803848468E-4</v>
      </c>
      <c r="AQ468" s="240">
        <f t="shared" ca="1" si="892"/>
        <v>-9.5063442526175447E-5</v>
      </c>
      <c r="AR468" s="240">
        <f t="shared" ca="1" si="893"/>
        <v>3.6066486738256336E-4</v>
      </c>
      <c r="AS468" s="240">
        <f t="shared" ca="1" si="894"/>
        <v>-5.3255617599285267E-4</v>
      </c>
      <c r="AT468" s="240">
        <f t="shared" ca="1" si="895"/>
        <v>5.6607553414940383E-4</v>
      </c>
      <c r="AU468" s="240">
        <f t="shared" ca="1" si="896"/>
        <v>-4.5251374050377053E-4</v>
      </c>
      <c r="AV468" s="240">
        <f t="shared" ca="1" si="897"/>
        <v>2.2137710367114679E-4</v>
      </c>
      <c r="AW468" s="240">
        <f t="shared" ca="1" si="898"/>
        <v>6.7279064436598571E-5</v>
      </c>
      <c r="AX468" s="240">
        <f t="shared" ca="1" si="899"/>
        <v>-3.3845438115163794E-4</v>
      </c>
      <c r="AY468" s="240">
        <f t="shared" ca="1" si="900"/>
        <v>5.2169044381098623E-4</v>
      </c>
      <c r="AZ468" s="240">
        <f t="shared" ca="1" si="901"/>
        <v>-5.6937775593969694E-4</v>
      </c>
      <c r="BA468" s="240">
        <f t="shared" ca="1" si="902"/>
        <v>4.6912591312861507E-4</v>
      </c>
      <c r="BB468" s="240">
        <f t="shared" ca="1" si="903"/>
        <v>-2.4698295247071339E-4</v>
      </c>
      <c r="BC468" s="240">
        <f t="shared" ca="1" si="904"/>
        <v>-3.9332605187843885E-5</v>
      </c>
      <c r="BD468" s="240">
        <f t="shared" ca="1" si="905"/>
        <v>3.1542852867142226E-4</v>
      </c>
      <c r="BE468" s="240">
        <f t="shared" ca="1" si="906"/>
        <v>-5.0956791365528939E-4</v>
      </c>
      <c r="BF468" s="240">
        <f t="shared" ca="1" si="907"/>
        <v>5.7130829684432958E-4</v>
      </c>
      <c r="BG468" s="240">
        <f t="shared" ca="1" si="908"/>
        <v>-4.8460792033815602E-4</v>
      </c>
      <c r="BH468" s="240">
        <f t="shared" ca="1" si="909"/>
        <v>2.7199379770462653E-4</v>
      </c>
      <c r="BI468" s="240">
        <f t="shared" ca="1" si="910"/>
        <v>1.1291390248054274E-5</v>
      </c>
      <c r="BJ468" s="240">
        <f t="shared" ca="1" si="911"/>
        <v>-2.9164278123735421E-4</v>
      </c>
      <c r="BK468" s="240">
        <f t="shared" ca="1" si="912"/>
        <v>4.9621778976271873E-4</v>
      </c>
      <c r="BL468" s="240">
        <f t="shared" ca="1" si="913"/>
        <v>-5.7186250602116726E-4</v>
      </c>
      <c r="BM468" s="240">
        <f t="shared" ca="1" si="914"/>
        <v>4.98922464620966E-4</v>
      </c>
      <c r="BN468" s="240">
        <f t="shared" ca="1" si="915"/>
        <v>-2.9634938605603345E-4</v>
      </c>
      <c r="BO468" s="240">
        <f t="shared" ca="1" si="916"/>
        <v>1.6777026639851893E-5</v>
      </c>
      <c r="BP468" s="240">
        <f t="shared" ca="1" si="917"/>
        <v>2.6715444079840881E-4</v>
      </c>
      <c r="BQ468" s="240">
        <f t="shared" ca="1" si="918"/>
        <v>-4.8167223375107312E-4</v>
      </c>
      <c r="BR468" s="240">
        <f t="shared" ca="1" si="919"/>
        <v>5.7103904833176022E-4</v>
      </c>
      <c r="BS468" s="240">
        <f t="shared" ca="1" si="920"/>
        <v>-5.1203506098605701E-4</v>
      </c>
      <c r="BT468" s="240">
        <f t="shared" ca="1" si="921"/>
        <v>3.1999104277929052E-4</v>
      </c>
      <c r="BU468" s="240">
        <f t="shared" ca="1" si="922"/>
        <v>-4.4805026201072462E-5</v>
      </c>
      <c r="BV468" s="240">
        <f t="shared" ca="1" si="923"/>
        <v>-2.4202250191160052E-4</v>
      </c>
      <c r="BW468" s="240">
        <f t="shared" ca="1" si="924"/>
        <v>4.6596628713880769E-4</v>
      </c>
      <c r="BX468" s="240">
        <f t="shared" ca="1" si="925"/>
        <v>-5.6883990755780833E-4</v>
      </c>
      <c r="BY468" s="240">
        <f t="shared" ca="1" si="926"/>
        <v>5.2391412004025118E-4</v>
      </c>
      <c r="BZ468" s="240">
        <f t="shared" ca="1" si="927"/>
        <v>-3.4286181305257397E-4</v>
      </c>
      <c r="CA468" s="240">
        <f t="shared" ca="1" si="928"/>
        <v>7.2725086529734054E-5</v>
      </c>
      <c r="CB468" s="240">
        <f t="shared" ca="1" si="929"/>
        <v>2.1630750961901957E-4</v>
      </c>
      <c r="CC468" s="240">
        <f t="shared" ca="1" si="930"/>
        <v>-4.4913778692699813E-4</v>
      </c>
      <c r="CD468" s="240">
        <f t="shared" ca="1" si="931"/>
        <v>5.6527038162206022E-4</v>
      </c>
      <c r="CE468" s="240">
        <f t="shared" ca="1" si="932"/>
        <v>-5.3453102408981812E-4</v>
      </c>
      <c r="CF468" s="240">
        <f t="shared" ca="1" si="933"/>
        <v>3.6490659918707893E-4</v>
      </c>
      <c r="CG468" s="240">
        <f t="shared" ca="1" si="934"/>
        <v>-1.0046994575498019E-4</v>
      </c>
      <c r="CH468" s="240">
        <f t="shared" ca="1" si="935"/>
        <v>-1.9007141358948128E-4</v>
      </c>
      <c r="CI468" s="240">
        <f t="shared" ca="1" si="936"/>
        <v>4.3122727444666777E-4</v>
      </c>
      <c r="CJ468" s="240">
        <f t="shared" ca="1" si="937"/>
        <v>-5.6033906982514467E-4</v>
      </c>
      <c r="CK468" s="240">
        <f t="shared" ca="1" si="938"/>
        <v>5.4386019608296417E-4</v>
      </c>
      <c r="CL468" s="240">
        <f t="shared" ca="1" si="939"/>
        <v>-3.8607229336209872E-4</v>
      </c>
      <c r="CM468" s="240">
        <f t="shared" ca="1" si="940"/>
        <v>1.279727640807588E-4</v>
      </c>
      <c r="CN468" s="240">
        <f t="shared" ca="1" si="941"/>
        <v>1.6337741887630116E-4</v>
      </c>
      <c r="CO468" s="240">
        <f t="shared" ca="1" si="942"/>
        <v>-4.1227789769113677E-4</v>
      </c>
      <c r="CP468" s="240">
        <f t="shared" ca="1" si="943"/>
        <v>5.5405785212911396E-4</v>
      </c>
      <c r="CQ468" s="240">
        <f t="shared" ca="1" si="944"/>
        <v>-5.5187916122721877E-4</v>
      </c>
      <c r="CR468" s="240">
        <f t="shared" ca="1" si="945"/>
        <v>4.0630790556645842E-4</v>
      </c>
      <c r="CS468" s="240">
        <f t="shared" ca="1" si="946"/>
        <v>-1.5516728480879244E-4</v>
      </c>
      <c r="CT468" s="240">
        <f t="shared" ca="1" si="947"/>
        <v>-1.3628983365087616E-4</v>
      </c>
      <c r="CU468" s="240">
        <f t="shared" ca="1" si="948"/>
        <v>3.9233530736878857E-4</v>
      </c>
      <c r="CV468" s="240">
        <f t="shared" ca="1" si="949"/>
        <v>-5.4644186053757235E-4</v>
      </c>
      <c r="CW468" s="240">
        <f t="shared" ca="1" si="950"/>
        <v>5.5856860113316783E-4</v>
      </c>
      <c r="CX468" s="240">
        <f t="shared" ca="1" si="951"/>
        <v>-4.2556468643795083E-4</v>
      </c>
      <c r="CY468" s="240">
        <f t="shared" ca="1" si="952"/>
        <v>1.8198799395667257E-4</v>
      </c>
      <c r="CZ468" s="240">
        <f t="shared" ca="1" si="953"/>
        <v>1.0887391427862248E-4</v>
      </c>
      <c r="DA468" s="240">
        <f t="shared" ca="1" si="954"/>
        <v>-3.7144754692647428E-4</v>
      </c>
      <c r="DB468" s="240">
        <f t="shared" ca="1" si="955"/>
        <v>5.3750944264133703E-4</v>
      </c>
      <c r="DC468" s="240">
        <f t="shared" ca="1" si="956"/>
        <v>-5.6391240035415691E-4</v>
      </c>
      <c r="DD468" s="240">
        <f t="shared" ca="1" si="957"/>
        <v>4.4379624470474973E-4</v>
      </c>
      <c r="DE468" s="240">
        <f t="shared" ca="1" si="958"/>
        <v>-2.0837027808683021E-4</v>
      </c>
      <c r="DF468" s="240">
        <f t="shared" ca="1" si="959"/>
        <v>-8.1195708110611025E-5</v>
      </c>
      <c r="DG468" s="240">
        <f t="shared" ca="1" si="960"/>
        <v>3.4966493680866419E-4</v>
      </c>
      <c r="DH468" s="240">
        <f t="shared" ca="1" si="961"/>
        <v>-5.2728211741751799E-4</v>
      </c>
      <c r="DI468" s="240">
        <f t="shared" ca="1" si="962"/>
        <v>5.6789768520980495E-4</v>
      </c>
      <c r="DJ468" s="240">
        <f t="shared" ca="1" si="963"/>
        <v>-4.6095865894608484E-4</v>
      </c>
      <c r="DK468" s="240">
        <f t="shared" ca="1" si="964"/>
        <v>2.3425057996602592E-4</v>
      </c>
      <c r="DL468" s="240">
        <f t="shared" ca="1" si="965"/>
        <v>5.3321894369889102E-5</v>
      </c>
      <c r="DM468" s="240">
        <f t="shared" ca="1" si="966"/>
        <v>-3.2703995323105144E-4</v>
      </c>
      <c r="DN468" s="240">
        <f t="shared" ca="1" si="967"/>
        <v>5.1578452338836816E-4</v>
      </c>
      <c r="DO468" s="240">
        <f t="shared" ca="1" si="968"/>
        <v>-5.7051485479981594E-4</v>
      </c>
      <c r="DP468" s="240">
        <f t="shared" ca="1" si="969"/>
        <v>4.7701058340282772E-4</v>
      </c>
      <c r="DQ468" s="240">
        <f t="shared" ca="1" si="970"/>
        <v>-2.5956655168012614E-4</v>
      </c>
      <c r="DR468" s="240">
        <f t="shared" ca="1" si="971"/>
        <v>-2.531962351518388E-5</v>
      </c>
      <c r="DS468" s="240">
        <f t="shared" ca="1" si="972"/>
        <v>3.0362710176076149E-4</v>
      </c>
      <c r="DT468" s="240">
        <f t="shared" ca="1" si="973"/>
        <v>-5.030443592650009E-4</v>
      </c>
      <c r="DU468" s="240">
        <f t="shared" ca="1" si="974"/>
        <v>5.7175760413341592E-4</v>
      </c>
      <c r="DV468" s="240">
        <f t="shared" ca="1" si="975"/>
        <v>-4.9191334758294232E-4</v>
      </c>
      <c r="DW468" s="240">
        <f t="shared" ca="1" si="976"/>
        <v>2.8425720483588464E-4</v>
      </c>
      <c r="DX468" s="240">
        <f t="shared" ca="1" si="977"/>
        <v>-2.7436445303389756E-6</v>
      </c>
      <c r="DY468" s="240">
        <f t="shared" ca="1" si="978"/>
        <v>-2.7948278600776393E-4</v>
      </c>
      <c r="DZ468" s="240">
        <f t="shared" ca="1" si="979"/>
        <v>4.8909231721868318E-4</v>
      </c>
      <c r="EA468" s="240">
        <f t="shared" ca="1" si="980"/>
        <v>-5.7162293931860731E-4</v>
      </c>
      <c r="EB468" s="240">
        <f t="shared" ca="1" si="981"/>
        <v>5.0563104942221012E-4</v>
      </c>
      <c r="EC468" s="240">
        <f t="shared" ca="1" si="982"/>
        <v>-3.0826305748723093E-4</v>
      </c>
      <c r="ED468" s="240">
        <f t="shared" ca="1" si="983"/>
        <v>3.0800302895840886E-5</v>
      </c>
      <c r="EE468" s="240">
        <f t="shared" ca="1" si="984"/>
        <v>2.5466517174347334E-4</v>
      </c>
      <c r="EF468" s="240">
        <f t="shared" ca="1" si="985"/>
        <v>-4.7396200894074102E-4</v>
      </c>
      <c r="EG468" s="240">
        <f t="shared" ca="1" si="986"/>
        <v>5.7011118477472437E-4</v>
      </c>
      <c r="EH468" s="240">
        <f t="shared" ca="1" si="987"/>
        <v>-5.1813064177538522E-4</v>
      </c>
      <c r="EI468" s="240">
        <f t="shared" ca="1" si="988"/>
        <v>3.3152627743240789E-4</v>
      </c>
      <c r="EJ468" s="240">
        <f t="shared" ca="1" si="989"/>
        <v>-5.8782760633878874E-5</v>
      </c>
      <c r="EK468" s="240">
        <f t="shared" ca="1" si="990"/>
        <v>-2.2923404677438887E-4</v>
      </c>
      <c r="EL468" s="240">
        <f t="shared" ca="1" si="991"/>
        <v>4.5768988466910945E-4</v>
      </c>
      <c r="EM468" s="240">
        <f t="shared" ca="1" si="992"/>
        <v>-5.672259824508741E-4</v>
      </c>
      <c r="EN468" s="240">
        <f t="shared" ca="1" si="993"/>
        <v>5.2938201202962513E-4</v>
      </c>
      <c r="EO468" s="240">
        <f t="shared" ca="1" si="994"/>
        <v>-3.5399082153697857E-4</v>
      </c>
      <c r="EP468" s="240">
        <f t="shared" ca="1" si="995"/>
        <v>8.6623605552820345E-5</v>
      </c>
      <c r="EQ468" s="240">
        <f t="shared" ca="1" si="996"/>
        <v>2.0325067690812339E-4</v>
      </c>
      <c r="ER468" s="240">
        <f t="shared" ca="1" si="997"/>
        <v>-4.403151453764118E-4</v>
      </c>
      <c r="ES468" s="240">
        <f t="shared" ca="1" si="998"/>
        <v>5.6297428305217506E-4</v>
      </c>
      <c r="ET468" s="240">
        <f t="shared" ca="1" si="999"/>
        <v>-5.3935805464849871E-4</v>
      </c>
      <c r="EU468" s="240">
        <f t="shared" ca="1" si="1000"/>
        <v>3.7560257074655793E-4</v>
      </c>
      <c r="EV468" s="240">
        <f t="shared" ca="1" si="1001"/>
        <v>-1.1425576661862119E-4</v>
      </c>
      <c r="EW468" s="240">
        <f t="shared" ca="1" si="1002"/>
        <v>-1.7677765835852989E-4</v>
      </c>
      <c r="EX468" s="240">
        <f t="shared" ca="1" si="1003"/>
        <v>4.218796483314294E-4</v>
      </c>
      <c r="EY468" s="240">
        <f t="shared" ca="1" si="1004"/>
        <v>-5.5736632929488119E-4</v>
      </c>
      <c r="EZ468" s="240">
        <f t="shared" ca="1" si="1005"/>
        <v>5.4803473647154844E-4</v>
      </c>
      <c r="FA468" s="240">
        <f t="shared" ca="1" si="1006"/>
        <v>-3.9630946046428429E-4</v>
      </c>
      <c r="FB468" s="240">
        <f t="shared" ca="1" si="1007"/>
        <v>1.4161267553501478E-4</v>
      </c>
      <c r="FC468" s="240">
        <f t="shared" ca="1" si="1008"/>
        <v>1.4987876694602556E-4</v>
      </c>
      <c r="FD468" s="240">
        <f t="shared" ca="1" si="1009"/>
        <v>-4.0242780626134535E-4</v>
      </c>
      <c r="FE468" s="240">
        <f t="shared" ca="1" si="1010"/>
        <v>5.5041563123078353E-4</v>
      </c>
      <c r="FF468" s="240">
        <f t="shared" ca="1" si="1011"/>
        <v>-5.5539115461225488E-4</v>
      </c>
      <c r="FG468" s="240">
        <f t="shared" ca="1" si="1012"/>
        <v>4.1606160597914399E-4</v>
      </c>
      <c r="FH468" s="240">
        <f t="shared" ca="1" si="1013"/>
        <v>-1.6862842711227045E-4</v>
      </c>
      <c r="FI468" s="240">
        <f t="shared" ca="1" si="1014"/>
        <v>-1.2261880445614995E-4</v>
      </c>
      <c r="FJ468" s="240">
        <f t="shared" ca="1" si="1015"/>
        <v>3.8200648035746561E-4</v>
      </c>
      <c r="FK468" s="240">
        <f t="shared" ca="1" si="1016"/>
        <v>-5.4213893370034399E-4</v>
      </c>
      <c r="FL468" s="240">
        <f t="shared" ca="1" si="1017"/>
        <v>5.6140958681498172E-4</v>
      </c>
      <c r="FM468" s="240">
        <f t="shared" ca="1" si="1018"/>
        <v>-4.3481142264252927E-4</v>
      </c>
      <c r="FN468" s="240">
        <f t="shared" ca="1" si="1019"/>
        <v>1.9523793803847569E-4</v>
      </c>
      <c r="FO468" s="240">
        <f t="shared" ca="1" si="1020"/>
        <v>9.5063442526200858E-5</v>
      </c>
      <c r="FP468" s="240">
        <f t="shared" ca="1" si="1021"/>
        <v>-3.606648673825645E-4</v>
      </c>
      <c r="FQ468" s="240">
        <f t="shared" ca="1" si="1022"/>
        <v>5.3255617599285907E-4</v>
      </c>
      <c r="FR468" s="240">
        <f t="shared" ca="1" si="1023"/>
        <v>-5.6607553414940481E-4</v>
      </c>
      <c r="FS468" s="240">
        <f t="shared" ca="1" si="1024"/>
        <v>4.5251374050376473E-4</v>
      </c>
      <c r="FT468" s="240">
        <f t="shared" ca="1" si="1025"/>
        <v>-2.2137710367112299E-4</v>
      </c>
      <c r="FU468" s="240">
        <f t="shared" ca="1" si="1026"/>
        <v>-6.7279064436599967E-5</v>
      </c>
      <c r="FV468" s="240">
        <f t="shared" ca="1" si="1027"/>
        <v>3.384543811516522E-4</v>
      </c>
      <c r="FW468" s="240">
        <f t="shared" ca="1" si="1028"/>
        <v>-5.216904438109833E-4</v>
      </c>
      <c r="FX468" s="240">
        <f t="shared" ca="1" si="1029"/>
        <v>5.6937775593969607E-4</v>
      </c>
      <c r="FY468" s="240">
        <f t="shared" ca="1" si="1030"/>
        <v>-4.6912591312860499E-4</v>
      </c>
      <c r="FZ468" s="240">
        <f t="shared" ca="1" si="1031"/>
        <v>2.4698295247071208E-4</v>
      </c>
      <c r="GA468" s="240">
        <f t="shared" ca="1" si="1032"/>
        <v>3.9332605187853392E-5</v>
      </c>
      <c r="GB468" s="240">
        <f t="shared" ca="1" si="1033"/>
        <v>-3.1542852867141668E-4</v>
      </c>
      <c r="GC468" s="240">
        <f t="shared" ca="1" si="1034"/>
        <v>5.0956791365529383E-4</v>
      </c>
      <c r="GD468" s="240">
        <f t="shared" ca="1" si="1035"/>
        <v>-5.713082968443285E-4</v>
      </c>
      <c r="GE468" s="240">
        <f t="shared" ca="1" si="1036"/>
        <v>4.8460792033815954E-4</v>
      </c>
      <c r="GF468" s="240">
        <f t="shared" ca="1" si="1037"/>
        <v>-2.7199379770461818E-4</v>
      </c>
      <c r="GG468" s="240">
        <f t="shared" ca="1" si="1038"/>
        <v>-1.1291390248080051E-5</v>
      </c>
      <c r="GH468" s="240">
        <f t="shared" ca="1" si="1039"/>
        <v>2.9164278123736245E-4</v>
      </c>
      <c r="GI468" s="240">
        <f t="shared" ca="1" si="1040"/>
        <v>-4.9621778976273174E-4</v>
      </c>
      <c r="GJ468" s="240">
        <f t="shared" ca="1" si="1041"/>
        <v>5.7186250602116716E-4</v>
      </c>
      <c r="GK468" s="240">
        <f t="shared" ca="1" si="1042"/>
        <v>-4.9892246462096123E-4</v>
      </c>
      <c r="GL468" s="240">
        <f t="shared" ca="1" si="1043"/>
        <v>2.9634938605601138E-4</v>
      </c>
      <c r="GM468" s="240">
        <f t="shared" ca="1" si="1044"/>
        <v>-1.6777026639842369E-5</v>
      </c>
      <c r="GN468" s="240">
        <f t="shared" ca="1" si="1045"/>
        <v>-2.6715444079841727E-4</v>
      </c>
      <c r="GO468" s="240">
        <f t="shared" ca="1" si="1046"/>
        <v>4.8167223375106944E-4</v>
      </c>
      <c r="GP468" s="240">
        <f t="shared" ca="1" si="1047"/>
        <v>-5.7103904833176076E-4</v>
      </c>
      <c r="GQ468" s="240">
        <f t="shared" ca="1" si="1048"/>
        <v>5.1203506098604552E-4</v>
      </c>
      <c r="GR468" s="240">
        <f t="shared" ca="1" si="1049"/>
        <v>-3.1999104277928266E-4</v>
      </c>
      <c r="GS468" s="240">
        <f t="shared" ca="1" si="1050"/>
        <v>4.4805026201095366E-5</v>
      </c>
      <c r="GT468" s="240">
        <f t="shared" ca="1" si="1051"/>
        <v>2.4202250191162391E-4</v>
      </c>
      <c r="GU468" s="240">
        <f t="shared" ca="1" si="1052"/>
        <v>-4.6596628713881316E-4</v>
      </c>
      <c r="GV468" s="240">
        <f t="shared" ca="1" si="1053"/>
        <v>5.6883990755780768E-4</v>
      </c>
      <c r="GW468" s="240">
        <f t="shared" ca="1" si="1054"/>
        <v>-5.2391412004024077E-4</v>
      </c>
      <c r="GX468" s="240">
        <f t="shared" ca="1" si="1055"/>
        <v>3.4286181305256632E-4</v>
      </c>
      <c r="GY468" s="240">
        <f t="shared" ca="1" si="1056"/>
        <v>-7.2725086529740722E-5</v>
      </c>
      <c r="GZ468" s="240">
        <f t="shared" ca="1" si="1057"/>
        <v>-2.1630750961905846E-4</v>
      </c>
      <c r="HA468" s="240">
        <f t="shared" ca="1" si="1058"/>
        <v>4.4913778692701401E-4</v>
      </c>
      <c r="HB468" s="240">
        <f t="shared" ca="1" si="1059"/>
        <v>-5.6527038162205924E-4</v>
      </c>
      <c r="HC468" s="240">
        <f t="shared" ca="1" si="1060"/>
        <v>5.3453102408982625E-4</v>
      </c>
      <c r="HD468" s="240">
        <f t="shared" ca="1" si="1061"/>
        <v>-3.6490659918705909E-4</v>
      </c>
      <c r="HE468" s="240">
        <f t="shared" ca="1" si="1062"/>
        <v>1.0046994575497083E-4</v>
      </c>
      <c r="HF468" s="240">
        <f t="shared" ca="1" si="1063"/>
        <v>1.9007141358945963E-4</v>
      </c>
      <c r="HG468" s="240">
        <f t="shared" ca="1" si="1064"/>
        <v>-4.3122727444668474E-4</v>
      </c>
      <c r="HH468" s="240">
        <f t="shared" ca="1" si="1065"/>
        <v>5.6033906982514662E-4</v>
      </c>
      <c r="HI468" s="240">
        <f t="shared" ca="1" si="1066"/>
        <v>-5.4386019608296623E-4</v>
      </c>
      <c r="HJ468" s="240">
        <f t="shared" ca="1" si="1067"/>
        <v>3.8607229336206771E-4</v>
      </c>
      <c r="HK468" s="240">
        <f t="shared" ca="1" si="1068"/>
        <v>-1.279727640807495E-4</v>
      </c>
      <c r="HL468" s="240">
        <f t="shared" ca="1" si="1069"/>
        <v>-1.6337741887629477E-4</v>
      </c>
      <c r="HM468" s="240">
        <f t="shared" ca="1" si="1070"/>
        <v>4.1227789769116588E-4</v>
      </c>
      <c r="HN468" s="240">
        <f t="shared" ca="1" si="1071"/>
        <v>-5.5405785212912036E-4</v>
      </c>
      <c r="HO468" s="240">
        <f t="shared" ca="1" si="1072"/>
        <v>5.5187916122721638E-4</v>
      </c>
      <c r="HP468" s="240">
        <f t="shared" ca="1" si="1073"/>
        <v>-4.0630790556647463E-4</v>
      </c>
      <c r="HQ468" s="240">
        <f t="shared" ca="1" si="1074"/>
        <v>1.5516728480876761E-4</v>
      </c>
      <c r="HR468" s="240">
        <f t="shared" ca="1" si="1075"/>
        <v>1.3628983365088541E-4</v>
      </c>
      <c r="HS468" s="240">
        <f t="shared" ca="1" si="1076"/>
        <v>-3.9233530736878369E-4</v>
      </c>
      <c r="HT468" s="240">
        <f t="shared" ca="1" si="1077"/>
        <v>5.4644186053757994E-4</v>
      </c>
      <c r="HU468" s="240">
        <f t="shared" ca="1" si="1078"/>
        <v>-5.5856860113316577E-4</v>
      </c>
      <c r="HV468" s="240">
        <f t="shared" ca="1" si="1079"/>
        <v>4.2556468643795538E-4</v>
      </c>
      <c r="HW468" s="240">
        <f t="shared" ca="1" si="1080"/>
        <v>-1.8198799395663276E-4</v>
      </c>
      <c r="HX468" s="240">
        <f t="shared" ca="1" si="1081"/>
        <v>-1.0887391427863185E-4</v>
      </c>
      <c r="HY468" s="240">
        <f t="shared" ca="1" si="1082"/>
        <v>3.7144754692648154E-4</v>
      </c>
      <c r="HZ468" s="240">
        <f t="shared" ca="1" si="1083"/>
        <v>-5.3750944264132922E-4</v>
      </c>
      <c r="IA468" s="240">
        <f t="shared" ca="1" si="1084"/>
        <v>5.6391240035415517E-4</v>
      </c>
      <c r="IB468" s="240">
        <f t="shared" ca="1" si="1085"/>
        <v>-4.4379624470474376E-4</v>
      </c>
      <c r="IC468" s="240">
        <f t="shared" ca="1" si="1086"/>
        <v>2.0837027808685163E-4</v>
      </c>
      <c r="ID468" s="240">
        <f t="shared" ca="1" si="1087"/>
        <v>8.1195708110652631E-5</v>
      </c>
      <c r="IE468" s="240">
        <f t="shared" ca="1" si="1088"/>
        <v>-5.2703150558893375E-4</v>
      </c>
      <c r="IF468" s="240">
        <f t="shared" ca="1" si="1089"/>
        <v>5.27282117417509E-4</v>
      </c>
      <c r="IG468" s="240">
        <f t="shared" ca="1" si="1090"/>
        <v>-5.6789768520979997E-4</v>
      </c>
      <c r="IH468" s="240">
        <f t="shared" ca="1" si="1091"/>
        <v>4.6095865894607921E-4</v>
      </c>
      <c r="II468" s="240">
        <f t="shared" ca="1" si="1092"/>
        <v>-2.3425057996601722E-4</v>
      </c>
      <c r="IJ468" s="240">
        <f t="shared" ca="1" si="1093"/>
        <v>-5.3321894369930959E-5</v>
      </c>
      <c r="IK468" s="240">
        <f t="shared" ca="1" si="1094"/>
        <v>3.2703995323105924E-4</v>
      </c>
      <c r="IL468" s="240">
        <f t="shared" ca="1" si="1095"/>
        <v>-5.1578452338837228E-4</v>
      </c>
      <c r="IM468" s="240">
        <f t="shared" ca="1" si="1096"/>
        <v>5.7051485479981756E-4</v>
      </c>
      <c r="IN468" s="240">
        <f t="shared" ca="1" si="1097"/>
        <v>-4.7701058340280452E-4</v>
      </c>
      <c r="IO468" s="240">
        <f t="shared" ca="1" si="1098"/>
        <v>2.5956655168011758E-4</v>
      </c>
      <c r="IP468" s="240">
        <f t="shared" ca="1" si="1099"/>
        <v>2.5319623515160929E-5</v>
      </c>
      <c r="IQ468" s="240">
        <f t="shared" ca="1" si="1100"/>
        <v>-3.0362710176079711E-4</v>
      </c>
      <c r="IR468" s="240">
        <f t="shared" ca="1" si="1101"/>
        <v>5.0304435926500535E-4</v>
      </c>
      <c r="IS468" s="240">
        <f t="shared" ca="1" si="1102"/>
        <v>-5.7175760413341636E-4</v>
      </c>
      <c r="IT468" s="240">
        <f t="shared" ca="1" si="1103"/>
        <v>4.9191334758292096E-4</v>
      </c>
      <c r="IU468" s="240">
        <f t="shared" ca="1" si="1104"/>
        <v>-2.842572048358764E-4</v>
      </c>
      <c r="IV468" s="240">
        <f t="shared" ca="1" si="1105"/>
        <v>2.7436445303294414E-6</v>
      </c>
      <c r="IW468" s="240">
        <f t="shared" ca="1" si="1106"/>
        <v>2.7948278600774387E-4</v>
      </c>
      <c r="IX468" s="240">
        <f t="shared" ca="1" si="1107"/>
        <v>-4.8909231721868806E-4</v>
      </c>
      <c r="IY468" s="240">
        <f t="shared" ca="1" si="1108"/>
        <v>5.7162293931860752E-4</v>
      </c>
      <c r="IZ468" s="240">
        <f t="shared" ca="1" si="1109"/>
        <v>-5.0563104942222075E-4</v>
      </c>
      <c r="JA468" s="240">
        <f t="shared" ca="1" si="1110"/>
        <v>3.0826305748719553E-4</v>
      </c>
      <c r="JB468" s="240">
        <f t="shared" ca="1" si="1111"/>
        <v>-3.0800302895831372E-5</v>
      </c>
    </row>
    <row r="469" spans="2:262">
      <c r="B469" s="248">
        <v>108</v>
      </c>
      <c r="C469" s="247">
        <f t="shared" si="1112"/>
        <v>2.1093750000000014E-3</v>
      </c>
      <c r="D469" s="244">
        <f t="shared" ca="1" si="855"/>
        <v>79.588958170540508</v>
      </c>
      <c r="E469" s="243">
        <f ca="1">DJ361</f>
        <v>-0.41104182945948525</v>
      </c>
      <c r="F469" s="242">
        <v>108</v>
      </c>
      <c r="G469" s="240">
        <f t="shared" ca="1" si="856"/>
        <v>-1.7963614337912533E-4</v>
      </c>
      <c r="H469" s="240">
        <f t="shared" ca="1" si="857"/>
        <v>3.3320852298831681E-4</v>
      </c>
      <c r="I469" s="240">
        <f t="shared" ca="1" si="858"/>
        <v>-4.0809122039188315E-4</v>
      </c>
      <c r="J469" s="240">
        <f t="shared" ca="1" si="859"/>
        <v>3.8660012712662869E-4</v>
      </c>
      <c r="K469" s="240">
        <f t="shared" ca="1" si="860"/>
        <v>-2.7381052543361918E-4</v>
      </c>
      <c r="L469" s="240">
        <f t="shared" ca="1" si="861"/>
        <v>9.6358522437980858E-5</v>
      </c>
      <c r="M469" s="240">
        <f t="shared" ca="1" si="862"/>
        <v>1.0384926555513303E-4</v>
      </c>
      <c r="N469" s="240">
        <f t="shared" ca="1" si="863"/>
        <v>-2.7953227359804155E-4</v>
      </c>
      <c r="O469" s="240">
        <f t="shared" ca="1" si="864"/>
        <v>3.8920164676037766E-4</v>
      </c>
      <c r="P469" s="240">
        <f t="shared" ca="1" si="865"/>
        <v>-4.06958143196707E-4</v>
      </c>
      <c r="Q469" s="240">
        <f t="shared" ca="1" si="866"/>
        <v>3.2860843360941913E-4</v>
      </c>
      <c r="R469" s="240">
        <f t="shared" ca="1" si="867"/>
        <v>-1.7265538729199645E-4</v>
      </c>
      <c r="S469" s="240">
        <f t="shared" ca="1" si="868"/>
        <v>-2.4071518695194018E-5</v>
      </c>
      <c r="T469" s="240">
        <f t="shared" ca="1" si="869"/>
        <v>2.1511375569690014E-4</v>
      </c>
      <c r="U469" s="241">
        <f t="shared" ca="1" si="870"/>
        <v>-3.5535527211067E-4</v>
      </c>
      <c r="V469" s="240">
        <f t="shared" ca="1" si="871"/>
        <v>4.1167698604849208E-4</v>
      </c>
      <c r="W469" s="240">
        <f t="shared" ca="1" si="872"/>
        <v>-3.7077810396734314E-4</v>
      </c>
      <c r="X469" s="240">
        <f t="shared" ca="1" si="873"/>
        <v>2.4231720243863858E-4</v>
      </c>
      <c r="Y469" s="240">
        <f t="shared" ca="1" si="874"/>
        <v>-5.6631283128735226E-5</v>
      </c>
      <c r="Z469" s="240">
        <f t="shared" ca="1" si="875"/>
        <v>-1.4242853680150846E-4</v>
      </c>
      <c r="AA469" s="240">
        <f t="shared" ca="1" si="876"/>
        <v>3.0785279363928055E-4</v>
      </c>
      <c r="AB469" s="240">
        <f t="shared" ca="1" si="877"/>
        <v>-4.0057531319754772E-4</v>
      </c>
      <c r="AC469" s="240">
        <f t="shared" ca="1" si="878"/>
        <v>3.986989797245573E-4</v>
      </c>
      <c r="AD469" s="240">
        <f t="shared" ca="1" si="879"/>
        <v>-3.0266690338861434E-4</v>
      </c>
      <c r="AE469" s="240">
        <f t="shared" ca="1" si="880"/>
        <v>1.3515777650121671E-4</v>
      </c>
      <c r="AF469" s="240">
        <f t="shared" ca="1" si="881"/>
        <v>6.4269869111678341E-5</v>
      </c>
      <c r="AG469" s="240">
        <f t="shared" ca="1" si="882"/>
        <v>-2.4851970495417126E-4</v>
      </c>
      <c r="AH469" s="240">
        <f t="shared" ca="1" si="883"/>
        <v>3.7407975570564604E-4</v>
      </c>
      <c r="AI469" s="240">
        <f t="shared" ca="1" si="884"/>
        <v>-4.112980772839215E-4</v>
      </c>
      <c r="AJ469" s="240">
        <f t="shared" ca="1" si="885"/>
        <v>3.5138528497892111E-4</v>
      </c>
      <c r="AK469" s="240">
        <f t="shared" ca="1" si="886"/>
        <v>-2.0849023232011611E-4</v>
      </c>
      <c r="AL469" s="240">
        <f t="shared" ca="1" si="887"/>
        <v>1.6358653605152855E-5</v>
      </c>
      <c r="AM469" s="240">
        <f t="shared" ca="1" si="888"/>
        <v>1.7963614337912983E-4</v>
      </c>
      <c r="AN469" s="240">
        <f t="shared" ca="1" si="889"/>
        <v>-3.3320852298831757E-4</v>
      </c>
      <c r="AO469" s="240">
        <f t="shared" ca="1" si="890"/>
        <v>4.0809122039188364E-4</v>
      </c>
      <c r="AP469" s="240">
        <f t="shared" ca="1" si="891"/>
        <v>-3.8660012712662874E-4</v>
      </c>
      <c r="AQ469" s="240">
        <f t="shared" ca="1" si="892"/>
        <v>2.7381052543361755E-4</v>
      </c>
      <c r="AR469" s="240">
        <f t="shared" ca="1" si="893"/>
        <v>-9.6358522437976697E-5</v>
      </c>
      <c r="AS469" s="240">
        <f t="shared" ca="1" si="894"/>
        <v>-1.0384926555513294E-4</v>
      </c>
      <c r="AT469" s="240">
        <f t="shared" ca="1" si="895"/>
        <v>2.7953227359804367E-4</v>
      </c>
      <c r="AU469" s="240">
        <f t="shared" ca="1" si="896"/>
        <v>-3.8920164676037956E-4</v>
      </c>
      <c r="AV469" s="240">
        <f t="shared" ca="1" si="897"/>
        <v>4.0695814319670684E-4</v>
      </c>
      <c r="AW469" s="240">
        <f t="shared" ca="1" si="898"/>
        <v>-3.286084336094174E-4</v>
      </c>
      <c r="AX469" s="240">
        <f t="shared" ca="1" si="899"/>
        <v>1.7265538729199122E-4</v>
      </c>
      <c r="AY469" s="240">
        <f t="shared" ca="1" si="900"/>
        <v>2.4071518695196834E-5</v>
      </c>
      <c r="AZ469" s="240">
        <f t="shared" ca="1" si="901"/>
        <v>-2.1511375569690253E-4</v>
      </c>
      <c r="BA469" s="240">
        <f t="shared" ca="1" si="902"/>
        <v>3.5535527211066995E-4</v>
      </c>
      <c r="BB469" s="240">
        <f t="shared" ca="1" si="903"/>
        <v>-4.1167698604849219E-4</v>
      </c>
      <c r="BC469" s="240">
        <f t="shared" ca="1" si="904"/>
        <v>3.7077810396734059E-4</v>
      </c>
      <c r="BD469" s="240">
        <f t="shared" ca="1" si="905"/>
        <v>-2.4231720243863154E-4</v>
      </c>
      <c r="BE469" s="240">
        <f t="shared" ca="1" si="906"/>
        <v>5.6631283128738221E-5</v>
      </c>
      <c r="BF469" s="240">
        <f t="shared" ca="1" si="907"/>
        <v>1.4242853680150838E-4</v>
      </c>
      <c r="BG469" s="240">
        <f t="shared" ca="1" si="908"/>
        <v>-3.0785279363928239E-4</v>
      </c>
      <c r="BH469" s="240">
        <f t="shared" ca="1" si="909"/>
        <v>4.0057531319754837E-4</v>
      </c>
      <c r="BI469" s="240">
        <f t="shared" ca="1" si="910"/>
        <v>-3.9869897972455583E-4</v>
      </c>
      <c r="BJ469" s="240">
        <f t="shared" ca="1" si="911"/>
        <v>3.0266690338860849E-4</v>
      </c>
      <c r="BK469" s="240">
        <f t="shared" ca="1" si="912"/>
        <v>-1.3515777650121961E-4</v>
      </c>
      <c r="BL469" s="240">
        <f t="shared" ca="1" si="913"/>
        <v>-6.4269869111681146E-5</v>
      </c>
      <c r="BM469" s="240">
        <f t="shared" ca="1" si="914"/>
        <v>2.4851970495417354E-4</v>
      </c>
      <c r="BN469" s="240">
        <f t="shared" ca="1" si="915"/>
        <v>-3.7407975570564724E-4</v>
      </c>
      <c r="BO469" s="240">
        <f t="shared" ca="1" si="916"/>
        <v>4.1129807728392095E-4</v>
      </c>
      <c r="BP469" s="240">
        <f t="shared" ca="1" si="917"/>
        <v>-3.5138528497892269E-4</v>
      </c>
      <c r="BQ469" s="240">
        <f t="shared" ca="1" si="918"/>
        <v>2.0849023232011367E-4</v>
      </c>
      <c r="BR469" s="240">
        <f t="shared" ca="1" si="919"/>
        <v>-1.6358653605150032E-5</v>
      </c>
      <c r="BS469" s="240">
        <f t="shared" ca="1" si="920"/>
        <v>-1.7963614337913238E-4</v>
      </c>
      <c r="BT469" s="240">
        <f t="shared" ca="1" si="921"/>
        <v>3.3320852298832272E-4</v>
      </c>
      <c r="BU469" s="240">
        <f t="shared" ca="1" si="922"/>
        <v>-4.080912203918832E-4</v>
      </c>
      <c r="BV469" s="240">
        <f t="shared" ca="1" si="923"/>
        <v>3.8660012712662777E-4</v>
      </c>
      <c r="BW469" s="240">
        <f t="shared" ca="1" si="924"/>
        <v>-2.7381052543361544E-4</v>
      </c>
      <c r="BX469" s="240">
        <f t="shared" ca="1" si="925"/>
        <v>9.635852243797396E-5</v>
      </c>
      <c r="BY469" s="240">
        <f t="shared" ca="1" si="926"/>
        <v>1.0384926555514134E-4</v>
      </c>
      <c r="BZ469" s="240">
        <f t="shared" ca="1" si="927"/>
        <v>-2.7953227359804145E-4</v>
      </c>
      <c r="CA469" s="240">
        <f t="shared" ca="1" si="928"/>
        <v>3.8920164676037859E-4</v>
      </c>
      <c r="CB469" s="240">
        <f t="shared" ca="1" si="929"/>
        <v>-4.0695814319670641E-4</v>
      </c>
      <c r="CC469" s="240">
        <f t="shared" ca="1" si="930"/>
        <v>3.2860843360941572E-4</v>
      </c>
      <c r="CD469" s="240">
        <f t="shared" ca="1" si="931"/>
        <v>-1.7265538729198865E-4</v>
      </c>
      <c r="CE469" s="240">
        <f t="shared" ca="1" si="932"/>
        <v>-2.4071518695205501E-5</v>
      </c>
      <c r="CF469" s="240">
        <f t="shared" ca="1" si="933"/>
        <v>2.1511375569689998E-4</v>
      </c>
      <c r="CG469" s="240">
        <f t="shared" ca="1" si="934"/>
        <v>-3.5535527211067141E-4</v>
      </c>
      <c r="CH469" s="240">
        <f t="shared" ca="1" si="935"/>
        <v>4.1167698604849229E-4</v>
      </c>
      <c r="CI469" s="240">
        <f t="shared" ca="1" si="936"/>
        <v>-3.7077810396733934E-4</v>
      </c>
      <c r="CJ469" s="240">
        <f t="shared" ca="1" si="937"/>
        <v>2.4231720243862926E-4</v>
      </c>
      <c r="CK469" s="240">
        <f t="shared" ca="1" si="938"/>
        <v>-5.6631283128735416E-5</v>
      </c>
      <c r="CL469" s="240">
        <f t="shared" ca="1" si="939"/>
        <v>-1.4242853680151101E-4</v>
      </c>
      <c r="CM469" s="240">
        <f t="shared" ca="1" si="940"/>
        <v>3.0785279363928429E-4</v>
      </c>
      <c r="CN469" s="240">
        <f t="shared" ca="1" si="941"/>
        <v>-4.0057531319754902E-4</v>
      </c>
      <c r="CO469" s="240">
        <f t="shared" ca="1" si="942"/>
        <v>3.9869897972455513E-4</v>
      </c>
      <c r="CP469" s="240">
        <f t="shared" ca="1" si="943"/>
        <v>-3.0266690338860653E-4</v>
      </c>
      <c r="CQ469" s="240">
        <f t="shared" ca="1" si="944"/>
        <v>1.3515777650121693E-4</v>
      </c>
      <c r="CR469" s="240">
        <f t="shared" ca="1" si="945"/>
        <v>6.4269869111683925E-5</v>
      </c>
      <c r="CS469" s="240">
        <f t="shared" ca="1" si="946"/>
        <v>-2.4851970495417576E-4</v>
      </c>
      <c r="CT469" s="240">
        <f t="shared" ca="1" si="947"/>
        <v>3.7407975570564843E-4</v>
      </c>
      <c r="CU469" s="240">
        <f t="shared" ca="1" si="948"/>
        <v>-4.1129807728392079E-4</v>
      </c>
      <c r="CV469" s="240">
        <f t="shared" ca="1" si="949"/>
        <v>3.5138528497892122E-4</v>
      </c>
      <c r="CW469" s="240">
        <f t="shared" ca="1" si="950"/>
        <v>-2.0849023232011123E-4</v>
      </c>
      <c r="CX469" s="240">
        <f t="shared" ca="1" si="951"/>
        <v>1.6358653605147207E-5</v>
      </c>
      <c r="CY469" s="240">
        <f t="shared" ca="1" si="952"/>
        <v>1.796361433791349E-4</v>
      </c>
      <c r="CZ469" s="240">
        <f t="shared" ca="1" si="953"/>
        <v>-3.3320852298832434E-4</v>
      </c>
      <c r="DA469" s="240">
        <f t="shared" ca="1" si="954"/>
        <v>4.0809122039188521E-4</v>
      </c>
      <c r="DB469" s="240">
        <f t="shared" ca="1" si="955"/>
        <v>-3.8660012712662278E-4</v>
      </c>
      <c r="DC469" s="240">
        <f t="shared" ca="1" si="956"/>
        <v>2.7381052543360459E-4</v>
      </c>
      <c r="DD469" s="240">
        <f t="shared" ca="1" si="957"/>
        <v>-9.6358522437982579E-5</v>
      </c>
      <c r="DE469" s="240">
        <f t="shared" ca="1" si="958"/>
        <v>-1.0384926555513274E-4</v>
      </c>
      <c r="DF469" s="240">
        <f t="shared" ca="1" si="959"/>
        <v>2.7953227359804356E-4</v>
      </c>
      <c r="DG469" s="240">
        <f t="shared" ca="1" si="960"/>
        <v>-3.8920164676037951E-4</v>
      </c>
      <c r="DH469" s="240">
        <f t="shared" ca="1" si="961"/>
        <v>4.0695814319670592E-4</v>
      </c>
      <c r="DI469" s="240">
        <f t="shared" ca="1" si="962"/>
        <v>-3.2860843360941398E-4</v>
      </c>
      <c r="DJ469" s="240">
        <f t="shared" ca="1" si="963"/>
        <v>1.7265538729198607E-4</v>
      </c>
      <c r="DK469" s="240">
        <f t="shared" ca="1" si="964"/>
        <v>2.4071518695208323E-5</v>
      </c>
      <c r="DL469" s="240">
        <f t="shared" ca="1" si="965"/>
        <v>-2.1511375569691234E-4</v>
      </c>
      <c r="DM469" s="240">
        <f t="shared" ca="1" si="966"/>
        <v>3.5535527211067873E-4</v>
      </c>
      <c r="DN469" s="240">
        <f t="shared" ca="1" si="967"/>
        <v>-4.1167698604849289E-4</v>
      </c>
      <c r="DO469" s="240">
        <f t="shared" ca="1" si="968"/>
        <v>3.7077810396734325E-4</v>
      </c>
      <c r="DP469" s="240">
        <f t="shared" ca="1" si="969"/>
        <v>-2.4231720243863644E-4</v>
      </c>
      <c r="DQ469" s="240">
        <f t="shared" ca="1" si="970"/>
        <v>5.6631283128732624E-5</v>
      </c>
      <c r="DR469" s="240">
        <f t="shared" ca="1" si="971"/>
        <v>1.4242853680151367E-4</v>
      </c>
      <c r="DS469" s="240">
        <f t="shared" ca="1" si="972"/>
        <v>-3.0785279363928619E-4</v>
      </c>
      <c r="DT469" s="240">
        <f t="shared" ca="1" si="973"/>
        <v>4.0057531319754967E-4</v>
      </c>
      <c r="DU469" s="240">
        <f t="shared" ca="1" si="974"/>
        <v>-3.9869897972455442E-4</v>
      </c>
      <c r="DV469" s="240">
        <f t="shared" ca="1" si="975"/>
        <v>3.0266690338860464E-4</v>
      </c>
      <c r="DW469" s="240">
        <f t="shared" ca="1" si="976"/>
        <v>-1.3515777650120319E-4</v>
      </c>
      <c r="DX469" s="240">
        <f t="shared" ca="1" si="977"/>
        <v>-6.426986911169829E-5</v>
      </c>
      <c r="DY469" s="240">
        <f t="shared" ca="1" si="978"/>
        <v>2.4851970495416866E-4</v>
      </c>
      <c r="DZ469" s="240">
        <f t="shared" ca="1" si="979"/>
        <v>-3.7407975570564469E-4</v>
      </c>
      <c r="EA469" s="240">
        <f t="shared" ca="1" si="980"/>
        <v>4.1129807728392133E-4</v>
      </c>
      <c r="EB469" s="240">
        <f t="shared" ca="1" si="981"/>
        <v>-3.5138528497891976E-4</v>
      </c>
      <c r="EC469" s="240">
        <f t="shared" ca="1" si="982"/>
        <v>2.0849023232010879E-4</v>
      </c>
      <c r="ED469" s="240">
        <f t="shared" ca="1" si="983"/>
        <v>-1.6358653605144384E-5</v>
      </c>
      <c r="EE469" s="240">
        <f t="shared" ca="1" si="984"/>
        <v>-1.7963614337913745E-4</v>
      </c>
      <c r="EF469" s="240">
        <f t="shared" ca="1" si="985"/>
        <v>3.3320852298832603E-4</v>
      </c>
      <c r="EG469" s="240">
        <f t="shared" ca="1" si="986"/>
        <v>-4.0809122039188564E-4</v>
      </c>
      <c r="EH469" s="240">
        <f t="shared" ca="1" si="987"/>
        <v>3.866001271266218E-4</v>
      </c>
      <c r="EI469" s="240">
        <f t="shared" ca="1" si="988"/>
        <v>-2.7381052543360253E-4</v>
      </c>
      <c r="EJ469" s="240">
        <f t="shared" ca="1" si="989"/>
        <v>9.6358522437979828E-5</v>
      </c>
      <c r="EK469" s="240">
        <f t="shared" ca="1" si="990"/>
        <v>1.0384926555513549E-4</v>
      </c>
      <c r="EL469" s="240">
        <f t="shared" ca="1" si="991"/>
        <v>-2.7953227359804562E-4</v>
      </c>
      <c r="EM469" s="240">
        <f t="shared" ca="1" si="992"/>
        <v>3.8920164676038043E-4</v>
      </c>
      <c r="EN469" s="240">
        <f t="shared" ca="1" si="993"/>
        <v>-4.0695814319670549E-4</v>
      </c>
      <c r="EO469" s="240">
        <f t="shared" ca="1" si="994"/>
        <v>3.2860843360941225E-4</v>
      </c>
      <c r="EP469" s="240">
        <f t="shared" ca="1" si="995"/>
        <v>-1.7265538729198352E-4</v>
      </c>
      <c r="EQ469" s="240">
        <f t="shared" ca="1" si="996"/>
        <v>-2.4071518695211145E-5</v>
      </c>
      <c r="ER469" s="240">
        <f t="shared" ca="1" si="997"/>
        <v>2.1511375569691475E-4</v>
      </c>
      <c r="ES469" s="240">
        <f t="shared" ca="1" si="998"/>
        <v>-3.553552721106802E-4</v>
      </c>
      <c r="ET469" s="240">
        <f t="shared" ca="1" si="999"/>
        <v>4.1167698604849208E-4</v>
      </c>
      <c r="EU469" s="240">
        <f t="shared" ca="1" si="1000"/>
        <v>-3.70778103967342E-4</v>
      </c>
      <c r="EV469" s="240">
        <f t="shared" ca="1" si="1001"/>
        <v>2.4231720243863417E-4</v>
      </c>
      <c r="EW469" s="240">
        <f t="shared" ca="1" si="1002"/>
        <v>-5.6631283128729819E-5</v>
      </c>
      <c r="EX469" s="240">
        <f t="shared" ca="1" si="1003"/>
        <v>-1.4242853680151632E-4</v>
      </c>
      <c r="EY469" s="240">
        <f t="shared" ca="1" si="1004"/>
        <v>3.0785279363928803E-4</v>
      </c>
      <c r="EZ469" s="240">
        <f t="shared" ca="1" si="1005"/>
        <v>-4.0057531319755033E-4</v>
      </c>
      <c r="FA469" s="240">
        <f t="shared" ca="1" si="1006"/>
        <v>3.9869897972455367E-4</v>
      </c>
      <c r="FB469" s="240">
        <f t="shared" ca="1" si="1007"/>
        <v>-3.0266690338860269E-4</v>
      </c>
      <c r="FC469" s="240">
        <f t="shared" ca="1" si="1008"/>
        <v>1.3515777650120053E-4</v>
      </c>
      <c r="FD469" s="240">
        <f t="shared" ca="1" si="1009"/>
        <v>6.4269869111701082E-5</v>
      </c>
      <c r="FE469" s="240">
        <f t="shared" ca="1" si="1010"/>
        <v>-2.4851970495417094E-4</v>
      </c>
      <c r="FF469" s="240">
        <f t="shared" ca="1" si="1011"/>
        <v>3.7407975570564588E-4</v>
      </c>
      <c r="FG469" s="240">
        <f t="shared" ca="1" si="1012"/>
        <v>-4.1129807728392117E-4</v>
      </c>
      <c r="FH469" s="240">
        <f t="shared" ca="1" si="1013"/>
        <v>3.513852849789183E-4</v>
      </c>
      <c r="FI469" s="240">
        <f t="shared" ca="1" si="1014"/>
        <v>-2.0849023232010635E-4</v>
      </c>
      <c r="FJ469" s="240">
        <f t="shared" ca="1" si="1015"/>
        <v>1.6358653605141559E-5</v>
      </c>
      <c r="FK469" s="240">
        <f t="shared" ca="1" si="1016"/>
        <v>1.7963614337913999E-4</v>
      </c>
      <c r="FL469" s="240">
        <f t="shared" ca="1" si="1017"/>
        <v>-3.3320852298832771E-4</v>
      </c>
      <c r="FM469" s="240">
        <f t="shared" ca="1" si="1018"/>
        <v>4.0809122039188602E-4</v>
      </c>
      <c r="FN469" s="240">
        <f t="shared" ca="1" si="1019"/>
        <v>-3.8660012712662077E-4</v>
      </c>
      <c r="FO469" s="240">
        <f t="shared" ca="1" si="1020"/>
        <v>2.7381052543360037E-4</v>
      </c>
      <c r="FP469" s="240">
        <f t="shared" ca="1" si="1021"/>
        <v>-9.6358522437977077E-5</v>
      </c>
      <c r="FQ469" s="240">
        <f t="shared" ca="1" si="1022"/>
        <v>-1.0384926555513822E-4</v>
      </c>
      <c r="FR469" s="240">
        <f t="shared" ca="1" si="1023"/>
        <v>2.7953227359804768E-4</v>
      </c>
      <c r="FS469" s="240">
        <f t="shared" ca="1" si="1024"/>
        <v>-3.8920164676038135E-4</v>
      </c>
      <c r="FT469" s="240">
        <f t="shared" ca="1" si="1025"/>
        <v>4.06958143196705E-4</v>
      </c>
      <c r="FU469" s="240">
        <f t="shared" ca="1" si="1026"/>
        <v>-3.2860843360941057E-4</v>
      </c>
      <c r="FV469" s="240">
        <f t="shared" ca="1" si="1027"/>
        <v>1.7265538729198095E-4</v>
      </c>
      <c r="FW469" s="240">
        <f t="shared" ca="1" si="1028"/>
        <v>2.4071518695213971E-5</v>
      </c>
      <c r="FX469" s="240">
        <f t="shared" ca="1" si="1029"/>
        <v>-2.1511375569691719E-4</v>
      </c>
      <c r="FY469" s="240">
        <f t="shared" ca="1" si="1030"/>
        <v>3.553552721106816E-4</v>
      </c>
      <c r="FZ469" s="240">
        <f t="shared" ca="1" si="1031"/>
        <v>-4.1167698604849311E-4</v>
      </c>
      <c r="GA469" s="240">
        <f t="shared" ca="1" si="1032"/>
        <v>3.7077810396734075E-4</v>
      </c>
      <c r="GB469" s="240">
        <f t="shared" ca="1" si="1033"/>
        <v>-2.4231720243863189E-4</v>
      </c>
      <c r="GC469" s="240">
        <f t="shared" ca="1" si="1034"/>
        <v>5.6631283128727027E-5</v>
      </c>
      <c r="GD469" s="240">
        <f t="shared" ca="1" si="1035"/>
        <v>1.4242853680151898E-4</v>
      </c>
      <c r="GE469" s="240">
        <f t="shared" ca="1" si="1036"/>
        <v>-3.0785279363928993E-4</v>
      </c>
      <c r="GF469" s="240">
        <f t="shared" ca="1" si="1037"/>
        <v>4.0057531319755103E-4</v>
      </c>
      <c r="GG469" s="240">
        <f t="shared" ca="1" si="1038"/>
        <v>-3.9869897972455301E-4</v>
      </c>
      <c r="GH469" s="240">
        <f t="shared" ca="1" si="1039"/>
        <v>3.0266690338860073E-4</v>
      </c>
      <c r="GI469" s="240">
        <f t="shared" ca="1" si="1040"/>
        <v>-1.3515777650119785E-4</v>
      </c>
      <c r="GJ469" s="240">
        <f t="shared" ca="1" si="1041"/>
        <v>-6.4269869111703874E-5</v>
      </c>
      <c r="GK469" s="240">
        <f t="shared" ca="1" si="1042"/>
        <v>2.4851970495417321E-4</v>
      </c>
      <c r="GL469" s="240">
        <f t="shared" ca="1" si="1043"/>
        <v>-3.7407975570564707E-4</v>
      </c>
      <c r="GM469" s="240">
        <f t="shared" ca="1" si="1044"/>
        <v>4.1129807728392101E-4</v>
      </c>
      <c r="GN469" s="240">
        <f t="shared" ca="1" si="1045"/>
        <v>-3.5138528497891683E-4</v>
      </c>
      <c r="GO469" s="240">
        <f t="shared" ca="1" si="1046"/>
        <v>2.0849023232010391E-4</v>
      </c>
      <c r="GP469" s="240">
        <f t="shared" ca="1" si="1047"/>
        <v>-1.6358653605138733E-5</v>
      </c>
      <c r="GQ469" s="240">
        <f t="shared" ca="1" si="1048"/>
        <v>-1.7963614337914254E-4</v>
      </c>
      <c r="GR469" s="240">
        <f t="shared" ca="1" si="1049"/>
        <v>3.3320852298832928E-4</v>
      </c>
      <c r="GS469" s="240">
        <f t="shared" ca="1" si="1050"/>
        <v>-4.080912203918864E-4</v>
      </c>
      <c r="GT469" s="240">
        <f t="shared" ca="1" si="1051"/>
        <v>3.8660012712661985E-4</v>
      </c>
      <c r="GU469" s="240">
        <f t="shared" ca="1" si="1052"/>
        <v>-2.7381052543359825E-4</v>
      </c>
      <c r="GV469" s="240">
        <f t="shared" ca="1" si="1053"/>
        <v>9.6358522437951571E-5</v>
      </c>
      <c r="GW469" s="240">
        <f t="shared" ca="1" si="1054"/>
        <v>1.0384926555516361E-4</v>
      </c>
      <c r="GX469" s="240">
        <f t="shared" ca="1" si="1055"/>
        <v>-2.7953227359806692E-4</v>
      </c>
      <c r="GY469" s="240">
        <f t="shared" ca="1" si="1056"/>
        <v>3.8920164676038992E-4</v>
      </c>
      <c r="GZ469" s="240">
        <f t="shared" ca="1" si="1057"/>
        <v>-4.0695814319670093E-4</v>
      </c>
      <c r="HA469" s="240">
        <f t="shared" ca="1" si="1058"/>
        <v>3.2860843360942303E-4</v>
      </c>
      <c r="HB469" s="240">
        <f t="shared" ca="1" si="1059"/>
        <v>-1.7265538729199965E-4</v>
      </c>
      <c r="HC469" s="240">
        <f t="shared" ca="1" si="1060"/>
        <v>-2.4071518695193412E-5</v>
      </c>
      <c r="HD469" s="240">
        <f t="shared" ca="1" si="1061"/>
        <v>2.1511375569689963E-4</v>
      </c>
      <c r="HE469" s="240">
        <f t="shared" ca="1" si="1062"/>
        <v>-3.553552721106712E-4</v>
      </c>
      <c r="HF469" s="240">
        <f t="shared" ca="1" si="1063"/>
        <v>4.1167698604849229E-4</v>
      </c>
      <c r="HG469" s="240">
        <f t="shared" ca="1" si="1064"/>
        <v>-3.7077810396733956E-4</v>
      </c>
      <c r="HH469" s="240">
        <f t="shared" ca="1" si="1065"/>
        <v>2.4231720243862958E-4</v>
      </c>
      <c r="HI469" s="240">
        <f t="shared" ca="1" si="1066"/>
        <v>-5.6631283128724222E-5</v>
      </c>
      <c r="HJ469" s="240">
        <f t="shared" ca="1" si="1067"/>
        <v>-1.4242853680152164E-4</v>
      </c>
      <c r="HK469" s="240">
        <f t="shared" ca="1" si="1068"/>
        <v>3.0785279363929182E-4</v>
      </c>
      <c r="HL469" s="240">
        <f t="shared" ca="1" si="1069"/>
        <v>-4.0057531319755168E-4</v>
      </c>
      <c r="HM469" s="240">
        <f t="shared" ca="1" si="1070"/>
        <v>3.9869897972455231E-4</v>
      </c>
      <c r="HN469" s="240">
        <f t="shared" ca="1" si="1071"/>
        <v>-3.0266690338859884E-4</v>
      </c>
      <c r="HO469" s="240">
        <f t="shared" ca="1" si="1072"/>
        <v>1.3515777650119519E-4</v>
      </c>
      <c r="HP469" s="240">
        <f t="shared" ca="1" si="1073"/>
        <v>6.4269869111706666E-5</v>
      </c>
      <c r="HQ469" s="240">
        <f t="shared" ca="1" si="1074"/>
        <v>-2.4851970495419408E-4</v>
      </c>
      <c r="HR469" s="240">
        <f t="shared" ca="1" si="1075"/>
        <v>3.7407975570565808E-4</v>
      </c>
      <c r="HS469" s="240">
        <f t="shared" ca="1" si="1076"/>
        <v>-4.1129807728391944E-4</v>
      </c>
      <c r="HT469" s="240">
        <f t="shared" ca="1" si="1077"/>
        <v>3.5138528497890312E-4</v>
      </c>
      <c r="HU469" s="240">
        <f t="shared" ca="1" si="1078"/>
        <v>-2.0849023232008128E-4</v>
      </c>
      <c r="HV469" s="240">
        <f t="shared" ca="1" si="1079"/>
        <v>1.6358653605112509E-5</v>
      </c>
      <c r="HW469" s="240">
        <f t="shared" ca="1" si="1080"/>
        <v>1.7963614337912403E-4</v>
      </c>
      <c r="HX469" s="240">
        <f t="shared" ca="1" si="1081"/>
        <v>-3.3320852298831724E-4</v>
      </c>
      <c r="HY469" s="240">
        <f t="shared" ca="1" si="1082"/>
        <v>4.0809122039188358E-4</v>
      </c>
      <c r="HZ469" s="240">
        <f t="shared" ca="1" si="1083"/>
        <v>-3.8660012712662695E-4</v>
      </c>
      <c r="IA469" s="240">
        <f t="shared" ca="1" si="1084"/>
        <v>2.738105254336137E-4</v>
      </c>
      <c r="IB469" s="240">
        <f t="shared" ca="1" si="1085"/>
        <v>-9.6358522437971588E-5</v>
      </c>
      <c r="IC469" s="240">
        <f t="shared" ca="1" si="1086"/>
        <v>-1.038492655551437E-4</v>
      </c>
      <c r="ID469" s="240">
        <f t="shared" ca="1" si="1087"/>
        <v>2.7953227359805185E-4</v>
      </c>
      <c r="IE469" s="240">
        <f t="shared" ca="1" si="1088"/>
        <v>-1.8931452136749532E-4</v>
      </c>
      <c r="IF469" s="240">
        <f t="shared" ca="1" si="1089"/>
        <v>4.0695814319670413E-4</v>
      </c>
      <c r="IG469" s="240">
        <f t="shared" ca="1" si="1090"/>
        <v>-3.286084336094072E-4</v>
      </c>
      <c r="IH469" s="240">
        <f t="shared" ca="1" si="1091"/>
        <v>1.7265538729197583E-4</v>
      </c>
      <c r="II469" s="240">
        <f t="shared" ca="1" si="1092"/>
        <v>2.4071518695219609E-5</v>
      </c>
      <c r="IJ469" s="240">
        <f t="shared" ca="1" si="1093"/>
        <v>-2.1511375569692199E-4</v>
      </c>
      <c r="IK469" s="240">
        <f t="shared" ca="1" si="1094"/>
        <v>3.5535527211068448E-4</v>
      </c>
      <c r="IL469" s="240">
        <f t="shared" ca="1" si="1095"/>
        <v>-4.1167698604849332E-4</v>
      </c>
      <c r="IM469" s="240">
        <f t="shared" ca="1" si="1096"/>
        <v>3.7077810396732807E-4</v>
      </c>
      <c r="IN469" s="240">
        <f t="shared" ca="1" si="1097"/>
        <v>-2.4231720243860836E-4</v>
      </c>
      <c r="IO469" s="240">
        <f t="shared" ca="1" si="1098"/>
        <v>5.6631283128698228E-5</v>
      </c>
      <c r="IP469" s="240">
        <f t="shared" ca="1" si="1099"/>
        <v>1.4242853680154625E-4</v>
      </c>
      <c r="IQ469" s="240">
        <f t="shared" ca="1" si="1100"/>
        <v>-3.0785279363930923E-4</v>
      </c>
      <c r="IR469" s="240">
        <f t="shared" ca="1" si="1101"/>
        <v>4.0057531319754691E-4</v>
      </c>
      <c r="IS469" s="240">
        <f t="shared" ca="1" si="1102"/>
        <v>-3.9869897972455746E-4</v>
      </c>
      <c r="IT469" s="240">
        <f t="shared" ca="1" si="1103"/>
        <v>3.0266690338861277E-4</v>
      </c>
      <c r="IU469" s="240">
        <f t="shared" ca="1" si="1104"/>
        <v>-1.3515777650121463E-4</v>
      </c>
      <c r="IV469" s="240">
        <f t="shared" ca="1" si="1105"/>
        <v>-6.4269869111686323E-5</v>
      </c>
      <c r="IW469" s="240">
        <f t="shared" ca="1" si="1106"/>
        <v>2.4851970495417766E-4</v>
      </c>
      <c r="IX469" s="240">
        <f t="shared" ca="1" si="1107"/>
        <v>-3.7407975570564946E-4</v>
      </c>
      <c r="IY469" s="240">
        <f t="shared" ca="1" si="1108"/>
        <v>4.1129807728392068E-4</v>
      </c>
      <c r="IZ469" s="240">
        <f t="shared" ca="1" si="1109"/>
        <v>-3.513852849789139E-4</v>
      </c>
      <c r="JA469" s="240">
        <f t="shared" ca="1" si="1110"/>
        <v>2.0849023232009904E-4</v>
      </c>
      <c r="JB469" s="240">
        <f t="shared" ca="1" si="1111"/>
        <v>-1.6358653605133085E-5</v>
      </c>
    </row>
    <row r="470" spans="2:262">
      <c r="B470" s="248">
        <v>109</v>
      </c>
      <c r="C470" s="247">
        <f t="shared" si="1112"/>
        <v>2.1289062500000015E-3</v>
      </c>
      <c r="D470" s="244">
        <f t="shared" ca="1" si="855"/>
        <v>79.597711652102589</v>
      </c>
      <c r="E470" s="243">
        <f ca="1">DK361</f>
        <v>-0.40228834789740697</v>
      </c>
      <c r="F470" s="242">
        <v>109</v>
      </c>
      <c r="G470" s="240">
        <f t="shared" ca="1" si="856"/>
        <v>-1.0656618542901974E-4</v>
      </c>
      <c r="H470" s="240">
        <f t="shared" ca="1" si="857"/>
        <v>1.9193480506044235E-4</v>
      </c>
      <c r="I470" s="240">
        <f t="shared" ca="1" si="858"/>
        <v>-2.3631547882140241E-4</v>
      </c>
      <c r="J470" s="240">
        <f t="shared" ca="1" si="859"/>
        <v>2.3023065180341904E-4</v>
      </c>
      <c r="K470" s="240">
        <f t="shared" ca="1" si="860"/>
        <v>-1.7497974732039168E-4</v>
      </c>
      <c r="L470" s="240">
        <f t="shared" ca="1" si="861"/>
        <v>8.2361673243829656E-5</v>
      </c>
      <c r="M470" s="240">
        <f t="shared" ca="1" si="862"/>
        <v>2.7844851263364811E-5</v>
      </c>
      <c r="N470" s="240">
        <f t="shared" ca="1" si="863"/>
        <v>-1.3210506886705383E-4</v>
      </c>
      <c r="O470" s="240">
        <f t="shared" ca="1" si="864"/>
        <v>2.0815406438295448E-4</v>
      </c>
      <c r="P470" s="240">
        <f t="shared" ca="1" si="865"/>
        <v>-2.3975146853188789E-4</v>
      </c>
      <c r="Q470" s="240">
        <f t="shared" ca="1" si="866"/>
        <v>2.2014961149703359E-4</v>
      </c>
      <c r="R470" s="240">
        <f t="shared" ca="1" si="867"/>
        <v>-1.5353449724391554E-4</v>
      </c>
      <c r="S470" s="240">
        <f t="shared" ca="1" si="868"/>
        <v>5.4131876523170154E-5</v>
      </c>
      <c r="T470" s="240">
        <f t="shared" ca="1" si="869"/>
        <v>5.6830682084295854E-5</v>
      </c>
      <c r="U470" s="241">
        <f t="shared" ca="1" si="870"/>
        <v>-1.5565696910558802E-4</v>
      </c>
      <c r="V470" s="240">
        <f t="shared" ca="1" si="871"/>
        <v>2.2124249282680695E-4</v>
      </c>
      <c r="W470" s="240">
        <f t="shared" ca="1" si="872"/>
        <v>-2.3958137299436827E-4</v>
      </c>
      <c r="X470" s="240">
        <f t="shared" ca="1" si="873"/>
        <v>2.0675731611790669E-4</v>
      </c>
      <c r="Y470" s="240">
        <f t="shared" ca="1" si="874"/>
        <v>-1.2977994541858601E-4</v>
      </c>
      <c r="Z470" s="240">
        <f t="shared" ca="1" si="875"/>
        <v>2.5087885993511845E-5</v>
      </c>
      <c r="AA470" s="240">
        <f t="shared" ca="1" si="876"/>
        <v>8.4961726548532751E-5</v>
      </c>
      <c r="AB470" s="240">
        <f t="shared" ca="1" si="877"/>
        <v>-1.7686764364286685E-4</v>
      </c>
      <c r="AC470" s="240">
        <f t="shared" ca="1" si="878"/>
        <v>2.3100322824546067E-4</v>
      </c>
      <c r="AD470" s="240">
        <f t="shared" ca="1" si="879"/>
        <v>-2.3580775060405283E-4</v>
      </c>
      <c r="AE470" s="240">
        <f t="shared" ca="1" si="880"/>
        <v>1.9025519825412323E-4</v>
      </c>
      <c r="AF470" s="240">
        <f t="shared" ca="1" si="881"/>
        <v>-1.0407338241465289E-4</v>
      </c>
      <c r="AG470" s="240">
        <f t="shared" ca="1" si="882"/>
        <v>-4.3334496933595905E-6</v>
      </c>
      <c r="AH470" s="240">
        <f t="shared" ca="1" si="883"/>
        <v>1.1181486756288695E-4</v>
      </c>
      <c r="AI470" s="240">
        <f t="shared" ca="1" si="884"/>
        <v>-1.9541806419089771E-4</v>
      </c>
      <c r="AJ470" s="240">
        <f t="shared" ca="1" si="885"/>
        <v>2.3728946009290189E-4</v>
      </c>
      <c r="AK470" s="240">
        <f t="shared" ca="1" si="886"/>
        <v>-2.2848736015419047E-4</v>
      </c>
      <c r="AL470" s="240">
        <f t="shared" ca="1" si="887"/>
        <v>1.708914651185672E-4</v>
      </c>
      <c r="AM470" s="240">
        <f t="shared" ca="1" si="888"/>
        <v>-7.680145886742893E-5</v>
      </c>
      <c r="AN470" s="240">
        <f t="shared" ca="1" si="889"/>
        <v>-3.3689606263256735E-5</v>
      </c>
      <c r="AO470" s="240">
        <f t="shared" ca="1" si="890"/>
        <v>1.3698620889152516E-4</v>
      </c>
      <c r="AP470" s="240">
        <f t="shared" ca="1" si="891"/>
        <v>-2.1102921515785714E-4</v>
      </c>
      <c r="AQ470" s="240">
        <f t="shared" ca="1" si="892"/>
        <v>2.400066375909043E-4</v>
      </c>
      <c r="AR470" s="240">
        <f t="shared" ca="1" si="893"/>
        <v>-2.1773030713098375E-4</v>
      </c>
      <c r="AS470" s="240">
        <f t="shared" ca="1" si="894"/>
        <v>1.4895736528141096E-4</v>
      </c>
      <c r="AT470" s="240">
        <f t="shared" ca="1" si="895"/>
        <v>-4.8374369891846002E-5</v>
      </c>
      <c r="AU470" s="240">
        <f t="shared" ca="1" si="896"/>
        <v>-6.2539039796578731E-5</v>
      </c>
      <c r="AV470" s="240">
        <f t="shared" ca="1" si="897"/>
        <v>1.6009715013132092E-4</v>
      </c>
      <c r="AW470" s="240">
        <f t="shared" ca="1" si="898"/>
        <v>-2.2346629030230614E-4</v>
      </c>
      <c r="AX470" s="240">
        <f t="shared" ca="1" si="899"/>
        <v>2.3911389186074162E-4</v>
      </c>
      <c r="AY470" s="240">
        <f t="shared" ca="1" si="900"/>
        <v>-2.0369838762459511E-4</v>
      </c>
      <c r="AZ470" s="240">
        <f t="shared" ca="1" si="901"/>
        <v>1.2478280802052509E-4</v>
      </c>
      <c r="BA470" s="240">
        <f t="shared" ca="1" si="902"/>
        <v>-1.92196853660981E-5</v>
      </c>
      <c r="BB470" s="240">
        <f t="shared" ca="1" si="903"/>
        <v>-9.0447827959867018E-5</v>
      </c>
      <c r="BC470" s="240">
        <f t="shared" ca="1" si="904"/>
        <v>1.8080008121430102E-4</v>
      </c>
      <c r="BD470" s="240">
        <f t="shared" ca="1" si="905"/>
        <v>-2.3254222443760768E-4</v>
      </c>
      <c r="BE470" s="240">
        <f t="shared" ca="1" si="906"/>
        <v>2.3462465062916554E-4</v>
      </c>
      <c r="BF470" s="240">
        <f t="shared" ca="1" si="907"/>
        <v>-1.8660265476534959E-4</v>
      </c>
      <c r="BG470" s="240">
        <f t="shared" ca="1" si="908"/>
        <v>9.8731401178844892E-5</v>
      </c>
      <c r="BH470" s="240">
        <f t="shared" ca="1" si="909"/>
        <v>1.0224081117288678E-5</v>
      </c>
      <c r="BI470" s="240">
        <f t="shared" ca="1" si="910"/>
        <v>-1.1699619660155787E-4</v>
      </c>
      <c r="BJ470" s="240">
        <f t="shared" ca="1" si="911"/>
        <v>1.9878361078663566E-4</v>
      </c>
      <c r="BK470" s="240">
        <f t="shared" ca="1" si="912"/>
        <v>-2.3812050706646605E-4</v>
      </c>
      <c r="BL470" s="240">
        <f t="shared" ca="1" si="913"/>
        <v>2.266064362628963E-4</v>
      </c>
      <c r="BM470" s="240">
        <f t="shared" ca="1" si="914"/>
        <v>-1.6670024428819862E-4</v>
      </c>
      <c r="BN470" s="240">
        <f t="shared" ca="1" si="915"/>
        <v>7.1194982164001207E-5</v>
      </c>
      <c r="BO470" s="240">
        <f t="shared" ca="1" si="916"/>
        <v>3.9514067904070335E-5</v>
      </c>
      <c r="BP470" s="240">
        <f t="shared" ca="1" si="917"/>
        <v>-1.4178483354600579E-4</v>
      </c>
      <c r="BQ470" s="240">
        <f t="shared" ca="1" si="918"/>
        <v>2.1377724982444123E-4</v>
      </c>
      <c r="BR470" s="240">
        <f t="shared" ca="1" si="919"/>
        <v>-2.4011723562586203E-4</v>
      </c>
      <c r="BS470" s="240">
        <f t="shared" ca="1" si="920"/>
        <v>2.1517985016938023E-4</v>
      </c>
      <c r="BT470" s="240">
        <f t="shared" ca="1" si="921"/>
        <v>-1.4429050697193542E-4</v>
      </c>
      <c r="BU470" s="240">
        <f t="shared" ca="1" si="922"/>
        <v>4.2587724348931521E-5</v>
      </c>
      <c r="BV470" s="240">
        <f t="shared" ca="1" si="923"/>
        <v>6.8209726329778342E-5</v>
      </c>
      <c r="BW470" s="240">
        <f t="shared" ca="1" si="924"/>
        <v>-1.644408946202327E-4</v>
      </c>
      <c r="BX470" s="240">
        <f t="shared" ca="1" si="925"/>
        <v>2.2555548004046878E-4</v>
      </c>
      <c r="BY470" s="240">
        <f t="shared" ca="1" si="926"/>
        <v>-2.3850237745970225E-4</v>
      </c>
      <c r="BZ470" s="240">
        <f t="shared" ca="1" si="927"/>
        <v>2.0051675883935442E-4</v>
      </c>
      <c r="CA470" s="240">
        <f t="shared" ca="1" si="928"/>
        <v>-1.197105061248379E-4</v>
      </c>
      <c r="CB470" s="240">
        <f t="shared" ca="1" si="929"/>
        <v>1.3339907518890129E-5</v>
      </c>
      <c r="CC470" s="240">
        <f t="shared" ca="1" si="930"/>
        <v>9.5879446981690899E-5</v>
      </c>
      <c r="CD470" s="240">
        <f t="shared" ca="1" si="931"/>
        <v>-1.846236115773621E-4</v>
      </c>
      <c r="CE470" s="240">
        <f t="shared" ca="1" si="932"/>
        <v>2.3394114588906769E-4</v>
      </c>
      <c r="CF470" s="240">
        <f t="shared" ca="1" si="933"/>
        <v>-2.333002215379199E-4</v>
      </c>
      <c r="CG470" s="240">
        <f t="shared" ca="1" si="934"/>
        <v>1.8283770881486792E-4</v>
      </c>
      <c r="CH470" s="240">
        <f t="shared" ca="1" si="935"/>
        <v>-9.3329947838780974E-5</v>
      </c>
      <c r="CI470" s="240">
        <f t="shared" ca="1" si="936"/>
        <v>-1.6108553937055719E-5</v>
      </c>
      <c r="CJ470" s="240">
        <f t="shared" ca="1" si="937"/>
        <v>1.2210705150616857E-4</v>
      </c>
      <c r="CK470" s="240">
        <f t="shared" ca="1" si="938"/>
        <v>-2.0202941756823368E-4</v>
      </c>
      <c r="CL470" s="240">
        <f t="shared" ca="1" si="939"/>
        <v>2.3880811915047252E-4</v>
      </c>
      <c r="CM470" s="240">
        <f t="shared" ca="1" si="940"/>
        <v>-2.245890131277587E-4</v>
      </c>
      <c r="CN470" s="240">
        <f t="shared" ca="1" si="941"/>
        <v>1.6240860946399439E-4</v>
      </c>
      <c r="CO470" s="240">
        <f t="shared" ca="1" si="942"/>
        <v>-6.5545620265466468E-5</v>
      </c>
      <c r="CP470" s="240">
        <f t="shared" ca="1" si="943"/>
        <v>-4.5314727747904657E-5</v>
      </c>
      <c r="CQ470" s="240">
        <f t="shared" ca="1" si="944"/>
        <v>1.4649805231843469E-4</v>
      </c>
      <c r="CR470" s="240">
        <f t="shared" ca="1" si="945"/>
        <v>-2.1639651306937553E-4</v>
      </c>
      <c r="CS470" s="240">
        <f t="shared" ca="1" si="946"/>
        <v>2.400831960166404E-4</v>
      </c>
      <c r="CT470" s="240">
        <f t="shared" ca="1" si="947"/>
        <v>-2.1249977691212599E-4</v>
      </c>
      <c r="CU470" s="240">
        <f t="shared" ca="1" si="948"/>
        <v>1.3953673345642946E-4</v>
      </c>
      <c r="CV470" s="240">
        <f t="shared" ca="1" si="949"/>
        <v>-3.6775425553326802E-5</v>
      </c>
      <c r="CW470" s="240">
        <f t="shared" ca="1" si="950"/>
        <v>-7.3839325874359556E-5</v>
      </c>
      <c r="CX470" s="240">
        <f t="shared" ca="1" si="951"/>
        <v>1.6868558606307114E-4</v>
      </c>
      <c r="CY470" s="240">
        <f t="shared" ca="1" si="952"/>
        <v>-2.2750880359152101E-4</v>
      </c>
      <c r="CZ470" s="240">
        <f t="shared" ca="1" si="953"/>
        <v>2.3774719814465936E-4</v>
      </c>
      <c r="DA470" s="240">
        <f t="shared" ca="1" si="954"/>
        <v>-1.9721434625639156E-4</v>
      </c>
      <c r="DB470" s="240">
        <f t="shared" ca="1" si="955"/>
        <v>1.1456609509653411E-4</v>
      </c>
      <c r="DC470" s="240">
        <f t="shared" ca="1" si="956"/>
        <v>-7.4520942101972225E-6</v>
      </c>
      <c r="DD470" s="240">
        <f t="shared" ca="1" si="957"/>
        <v>-1.0125331180982892E-4</v>
      </c>
      <c r="DE470" s="240">
        <f t="shared" ca="1" si="958"/>
        <v>1.8833593158033035E-4</v>
      </c>
      <c r="DF470" s="240">
        <f t="shared" ca="1" si="959"/>
        <v>-2.351991499418669E-4</v>
      </c>
      <c r="DG470" s="240">
        <f t="shared" ca="1" si="960"/>
        <v>2.3183526111687864E-4</v>
      </c>
      <c r="DH470" s="240">
        <f t="shared" ca="1" si="961"/>
        <v>-1.7896262826533379E-4</v>
      </c>
      <c r="DI470" s="240">
        <f t="shared" ca="1" si="962"/>
        <v>8.7872276027957884E-5</v>
      </c>
      <c r="DJ470" s="240">
        <f t="shared" ca="1" si="963"/>
        <v>2.1983323566268704E-5</v>
      </c>
      <c r="DK470" s="240">
        <f t="shared" ca="1" si="964"/>
        <v>-1.2714435368882865E-4</v>
      </c>
      <c r="DL470" s="240">
        <f t="shared" ca="1" si="965"/>
        <v>2.0515352938305138E-4</v>
      </c>
      <c r="DM470" s="240">
        <f t="shared" ca="1" si="966"/>
        <v>-2.3935188215311391E-4</v>
      </c>
      <c r="DN470" s="240">
        <f t="shared" ca="1" si="967"/>
        <v>2.2243630596903698E-4</v>
      </c>
      <c r="DO470" s="240">
        <f t="shared" ca="1" si="968"/>
        <v>-1.5801914576629809E-4</v>
      </c>
      <c r="DP470" s="240">
        <f t="shared" ca="1" si="969"/>
        <v>5.9856776136192388E-5</v>
      </c>
      <c r="DQ470" s="240">
        <f t="shared" ca="1" si="970"/>
        <v>5.108809169416378E-5</v>
      </c>
      <c r="DR470" s="240">
        <f t="shared" ca="1" si="971"/>
        <v>-1.5112302614206721E-4</v>
      </c>
      <c r="DS470" s="240">
        <f t="shared" ca="1" si="972"/>
        <v>2.1888542714642361E-4</v>
      </c>
      <c r="DT470" s="240">
        <f t="shared" ca="1" si="973"/>
        <v>-2.3990453926742719E-4</v>
      </c>
      <c r="DU470" s="240">
        <f t="shared" ca="1" si="974"/>
        <v>2.0969170173513823E-4</v>
      </c>
      <c r="DV470" s="240">
        <f t="shared" ca="1" si="975"/>
        <v>-1.346989082303095E-4</v>
      </c>
      <c r="DW470" s="240">
        <f t="shared" ca="1" si="976"/>
        <v>3.0940974616483701E-5</v>
      </c>
      <c r="DX470" s="240">
        <f t="shared" ca="1" si="977"/>
        <v>7.9424447370064229E-5</v>
      </c>
      <c r="DY470" s="240">
        <f t="shared" ca="1" si="978"/>
        <v>-1.7282866761641572E-4</v>
      </c>
      <c r="DZ470" s="240">
        <f t="shared" ca="1" si="979"/>
        <v>2.2932508434638735E-4</v>
      </c>
      <c r="EA470" s="240">
        <f t="shared" ca="1" si="980"/>
        <v>-2.3684880880739549E-4</v>
      </c>
      <c r="EB470" s="240">
        <f t="shared" ca="1" si="981"/>
        <v>1.9379313912555913E-4</v>
      </c>
      <c r="EC470" s="240">
        <f t="shared" ca="1" si="982"/>
        <v>-1.0935267373643434E-4</v>
      </c>
      <c r="ED470" s="240">
        <f t="shared" ca="1" si="983"/>
        <v>1.55979203861748E-6</v>
      </c>
      <c r="EE470" s="240">
        <f t="shared" ca="1" si="984"/>
        <v>1.0656618542902547E-4</v>
      </c>
      <c r="EF470" s="240">
        <f t="shared" ca="1" si="985"/>
        <v>-1.9193480506044452E-4</v>
      </c>
      <c r="EG470" s="240">
        <f t="shared" ca="1" si="986"/>
        <v>2.3631547882140493E-4</v>
      </c>
      <c r="EH470" s="240">
        <f t="shared" ca="1" si="987"/>
        <v>-2.3023065180341568E-4</v>
      </c>
      <c r="EI470" s="240">
        <f t="shared" ca="1" si="988"/>
        <v>1.7497974732038539E-4</v>
      </c>
      <c r="EJ470" s="240">
        <f t="shared" ca="1" si="989"/>
        <v>-8.2361673243824235E-5</v>
      </c>
      <c r="EK470" s="240">
        <f t="shared" ca="1" si="990"/>
        <v>-2.7844851263367993E-5</v>
      </c>
      <c r="EL470" s="240">
        <f t="shared" ca="1" si="991"/>
        <v>1.3210506886706579E-4</v>
      </c>
      <c r="EM470" s="240">
        <f t="shared" ca="1" si="992"/>
        <v>-2.0815406438296036E-4</v>
      </c>
      <c r="EN470" s="240">
        <f t="shared" ca="1" si="993"/>
        <v>2.3975146853188841E-4</v>
      </c>
      <c r="EO470" s="240">
        <f t="shared" ca="1" si="994"/>
        <v>-2.2014961149703128E-4</v>
      </c>
      <c r="EP470" s="240">
        <f t="shared" ca="1" si="995"/>
        <v>1.5353449724391373E-4</v>
      </c>
      <c r="EQ470" s="240">
        <f t="shared" ca="1" si="996"/>
        <v>-5.4131876523156222E-5</v>
      </c>
      <c r="ER470" s="240">
        <f t="shared" ca="1" si="997"/>
        <v>-5.6830682084306431E-5</v>
      </c>
      <c r="ES470" s="240">
        <f t="shared" ca="1" si="998"/>
        <v>1.5565696910559501E-4</v>
      </c>
      <c r="ET470" s="240">
        <f t="shared" ca="1" si="999"/>
        <v>-2.2124249282680917E-4</v>
      </c>
      <c r="EU470" s="240">
        <f t="shared" ca="1" si="1000"/>
        <v>2.3958137299436811E-4</v>
      </c>
      <c r="EV470" s="240">
        <f t="shared" ca="1" si="1001"/>
        <v>-2.0675731611789942E-4</v>
      </c>
      <c r="EW470" s="240">
        <f t="shared" ca="1" si="1002"/>
        <v>1.2977994541857685E-4</v>
      </c>
      <c r="EX470" s="240">
        <f t="shared" ca="1" si="1003"/>
        <v>-2.5087885993502714E-5</v>
      </c>
      <c r="EY470" s="240">
        <f t="shared" ca="1" si="1004"/>
        <v>-8.4961726548538145E-5</v>
      </c>
      <c r="EZ470" s="240">
        <f t="shared" ca="1" si="1005"/>
        <v>1.7686764364286848E-4</v>
      </c>
      <c r="FA470" s="240">
        <f t="shared" ca="1" si="1006"/>
        <v>-2.3100322824546457E-4</v>
      </c>
      <c r="FB470" s="240">
        <f t="shared" ca="1" si="1007"/>
        <v>2.358077506040511E-4</v>
      </c>
      <c r="FC470" s="240">
        <f t="shared" ca="1" si="1008"/>
        <v>-1.9025519825411765E-4</v>
      </c>
      <c r="FD470" s="240">
        <f t="shared" ca="1" si="1009"/>
        <v>1.0407338241464768E-4</v>
      </c>
      <c r="FE470" s="240">
        <f t="shared" ca="1" si="1010"/>
        <v>4.3334496933619427E-6</v>
      </c>
      <c r="FF470" s="240">
        <f t="shared" ca="1" si="1011"/>
        <v>-1.1181486756289808E-4</v>
      </c>
      <c r="FG470" s="240">
        <f t="shared" ca="1" si="1012"/>
        <v>1.9541806419090299E-4</v>
      </c>
      <c r="FH470" s="240">
        <f t="shared" ca="1" si="1013"/>
        <v>-2.3728946009290329E-4</v>
      </c>
      <c r="FI470" s="240">
        <f t="shared" ca="1" si="1014"/>
        <v>2.2848736015418871E-4</v>
      </c>
      <c r="FJ470" s="240">
        <f t="shared" ca="1" si="1015"/>
        <v>-1.7089146511856552E-4</v>
      </c>
      <c r="FK470" s="240">
        <f t="shared" ca="1" si="1016"/>
        <v>7.680145886741699E-5</v>
      </c>
      <c r="FL470" s="240">
        <f t="shared" ca="1" si="1017"/>
        <v>3.3689606263265822E-5</v>
      </c>
      <c r="FM470" s="240">
        <f t="shared" ca="1" si="1018"/>
        <v>-1.3698620889153267E-4</v>
      </c>
      <c r="FN470" s="240">
        <f t="shared" ca="1" si="1019"/>
        <v>2.110292151578599E-4</v>
      </c>
      <c r="FO470" s="240">
        <f t="shared" ca="1" si="1020"/>
        <v>-2.4000663759090482E-4</v>
      </c>
      <c r="FP470" s="240">
        <f t="shared" ca="1" si="1021"/>
        <v>2.1773030713097846E-4</v>
      </c>
      <c r="FQ470" s="240">
        <f t="shared" ca="1" si="1022"/>
        <v>-1.4895736528140377E-4</v>
      </c>
      <c r="FR470" s="240">
        <f t="shared" ca="1" si="1023"/>
        <v>4.837436989183701E-5</v>
      </c>
      <c r="FS470" s="240">
        <f t="shared" ca="1" si="1024"/>
        <v>6.2539039796584287E-5</v>
      </c>
      <c r="FT470" s="240">
        <f t="shared" ca="1" si="1025"/>
        <v>-1.6009715013133287E-4</v>
      </c>
      <c r="FU470" s="240">
        <f t="shared" ca="1" si="1026"/>
        <v>2.2346629030231075E-4</v>
      </c>
      <c r="FV470" s="240">
        <f t="shared" ca="1" si="1027"/>
        <v>-2.3911389186074075E-4</v>
      </c>
      <c r="FW470" s="240">
        <f t="shared" ca="1" si="1028"/>
        <v>2.0369838762459205E-4</v>
      </c>
      <c r="FX470" s="240">
        <f t="shared" ca="1" si="1029"/>
        <v>-1.2478280802052016E-4</v>
      </c>
      <c r="FY470" s="240">
        <f t="shared" ca="1" si="1030"/>
        <v>1.9219685366082145E-5</v>
      </c>
      <c r="FZ470" s="240">
        <f t="shared" ca="1" si="1031"/>
        <v>9.0447827959875516E-5</v>
      </c>
      <c r="GA470" s="240">
        <f t="shared" ca="1" si="1032"/>
        <v>-1.8080008121430707E-4</v>
      </c>
      <c r="GB470" s="240">
        <f t="shared" ca="1" si="1033"/>
        <v>2.3254222443760999E-4</v>
      </c>
      <c r="GC470" s="240">
        <f t="shared" ca="1" si="1034"/>
        <v>-2.3462465062916506E-4</v>
      </c>
      <c r="GD470" s="240">
        <f t="shared" ca="1" si="1035"/>
        <v>1.8660265476533951E-4</v>
      </c>
      <c r="GE470" s="240">
        <f t="shared" ca="1" si="1036"/>
        <v>-9.8731401178836544E-5</v>
      </c>
      <c r="GF470" s="240">
        <f t="shared" ca="1" si="1037"/>
        <v>-1.0224081117297848E-5</v>
      </c>
      <c r="GG470" s="240">
        <f t="shared" ca="1" si="1038"/>
        <v>1.1699619660156589E-4</v>
      </c>
      <c r="GH470" s="240">
        <f t="shared" ca="1" si="1039"/>
        <v>-1.9878361078663696E-4</v>
      </c>
      <c r="GI470" s="240">
        <f t="shared" ca="1" si="1040"/>
        <v>2.3812050706646811E-4</v>
      </c>
      <c r="GJ470" s="240">
        <f t="shared" ca="1" si="1041"/>
        <v>-2.2660643626289326E-4</v>
      </c>
      <c r="GK470" s="240">
        <f t="shared" ca="1" si="1042"/>
        <v>1.6670024428819204E-4</v>
      </c>
      <c r="GL470" s="240">
        <f t="shared" ca="1" si="1043"/>
        <v>-7.1194982163992439E-5</v>
      </c>
      <c r="GM470" s="240">
        <f t="shared" ca="1" si="1044"/>
        <v>-3.9514067904072652E-5</v>
      </c>
      <c r="GN470" s="240">
        <f t="shared" ca="1" si="1045"/>
        <v>1.4178483354601872E-4</v>
      </c>
      <c r="GO470" s="240">
        <f t="shared" ca="1" si="1046"/>
        <v>-2.137772498244454E-4</v>
      </c>
      <c r="GP470" s="240">
        <f t="shared" ca="1" si="1047"/>
        <v>2.401172356258622E-4</v>
      </c>
      <c r="GQ470" s="240">
        <f t="shared" ca="1" si="1048"/>
        <v>-2.1517985016937616E-4</v>
      </c>
      <c r="GR470" s="240">
        <f t="shared" ca="1" si="1049"/>
        <v>1.4429050697192263E-4</v>
      </c>
      <c r="GS470" s="240">
        <f t="shared" ca="1" si="1050"/>
        <v>-4.2587724348929196E-5</v>
      </c>
      <c r="GT470" s="240">
        <f t="shared" ca="1" si="1051"/>
        <v>-6.8209726329787151E-5</v>
      </c>
      <c r="GU470" s="240">
        <f t="shared" ca="1" si="1052"/>
        <v>1.6444089462024935E-4</v>
      </c>
      <c r="GV470" s="240">
        <f t="shared" ca="1" si="1053"/>
        <v>-2.2555548004047192E-4</v>
      </c>
      <c r="GW470" s="240">
        <f t="shared" ca="1" si="1054"/>
        <v>2.3850237745970041E-4</v>
      </c>
      <c r="GX470" s="240">
        <f t="shared" ca="1" si="1055"/>
        <v>-2.0051675883935312E-4</v>
      </c>
      <c r="GY470" s="240">
        <f t="shared" ca="1" si="1056"/>
        <v>1.1971050612482994E-4</v>
      </c>
      <c r="GZ470" s="240">
        <f t="shared" ca="1" si="1057"/>
        <v>-1.3339907518867337E-5</v>
      </c>
      <c r="HA470" s="240">
        <f t="shared" ca="1" si="1058"/>
        <v>-9.5879446981699315E-5</v>
      </c>
      <c r="HB470" s="240">
        <f t="shared" ca="1" si="1059"/>
        <v>1.8462361157737235E-4</v>
      </c>
      <c r="HC470" s="240">
        <f t="shared" ca="1" si="1060"/>
        <v>-2.3394114588906826E-4</v>
      </c>
      <c r="HD470" s="240">
        <f t="shared" ca="1" si="1061"/>
        <v>2.3330022153791771E-4</v>
      </c>
      <c r="HE470" s="240">
        <f t="shared" ca="1" si="1062"/>
        <v>-1.828377088148531E-4</v>
      </c>
      <c r="HF470" s="240">
        <f t="shared" ca="1" si="1063"/>
        <v>9.3329947838772517E-5</v>
      </c>
      <c r="HG470" s="240">
        <f t="shared" ca="1" si="1064"/>
        <v>1.6108553937071687E-5</v>
      </c>
      <c r="HH470" s="240">
        <f t="shared" ca="1" si="1065"/>
        <v>-1.2210705150617063E-4</v>
      </c>
      <c r="HI470" s="240">
        <f t="shared" ca="1" si="1066"/>
        <v>2.0202941756823859E-4</v>
      </c>
      <c r="HJ470" s="240">
        <f t="shared" ca="1" si="1067"/>
        <v>-2.3880811915047491E-4</v>
      </c>
      <c r="HK470" s="240">
        <f t="shared" ca="1" si="1068"/>
        <v>2.2458901312775786E-4</v>
      </c>
      <c r="HL470" s="240">
        <f t="shared" ca="1" si="1069"/>
        <v>-1.6240860946398265E-4</v>
      </c>
      <c r="HM470" s="240">
        <f t="shared" ca="1" si="1070"/>
        <v>6.5545620265464204E-5</v>
      </c>
      <c r="HN470" s="240">
        <f t="shared" ca="1" si="1071"/>
        <v>4.5314727747913676E-5</v>
      </c>
      <c r="HO470" s="240">
        <f t="shared" ca="1" si="1072"/>
        <v>-1.4649805231845277E-4</v>
      </c>
      <c r="HP470" s="240">
        <f t="shared" ca="1" si="1073"/>
        <v>2.1639651306937656E-4</v>
      </c>
      <c r="HQ470" s="240">
        <f t="shared" ca="1" si="1074"/>
        <v>-2.4008319601664011E-4</v>
      </c>
      <c r="HR470" s="240">
        <f t="shared" ca="1" si="1075"/>
        <v>2.1249977691212491E-4</v>
      </c>
      <c r="HS470" s="240">
        <f t="shared" ca="1" si="1076"/>
        <v>-1.3953673345642201E-4</v>
      </c>
      <c r="HT470" s="240">
        <f t="shared" ca="1" si="1077"/>
        <v>3.6775425553304244E-5</v>
      </c>
      <c r="HU470" s="240">
        <f t="shared" ca="1" si="1078"/>
        <v>7.3839325874361792E-5</v>
      </c>
      <c r="HV470" s="240">
        <f t="shared" ca="1" si="1079"/>
        <v>-1.6868558606307769E-4</v>
      </c>
      <c r="HW470" s="240">
        <f t="shared" ca="1" si="1080"/>
        <v>2.275088035915196E-4</v>
      </c>
      <c r="HX470" s="240">
        <f t="shared" ca="1" si="1081"/>
        <v>-2.3774719814465808E-4</v>
      </c>
      <c r="HY470" s="240">
        <f t="shared" ca="1" si="1082"/>
        <v>1.9721434625637855E-4</v>
      </c>
      <c r="HZ470" s="240">
        <f t="shared" ca="1" si="1083"/>
        <v>-1.1456609509652605E-4</v>
      </c>
      <c r="IA470" s="240">
        <f t="shared" ca="1" si="1084"/>
        <v>7.4520942101880491E-6</v>
      </c>
      <c r="IB470" s="240">
        <f t="shared" ca="1" si="1085"/>
        <v>1.0125331180982486E-4</v>
      </c>
      <c r="IC470" s="240">
        <f t="shared" ca="1" si="1086"/>
        <v>-1.8833593158033604E-4</v>
      </c>
      <c r="ID470" s="240">
        <f t="shared" ca="1" si="1087"/>
        <v>2.3519914994187148E-4</v>
      </c>
      <c r="IE470" s="240">
        <f t="shared" ca="1" si="1088"/>
        <v>7.490437593519286E-5</v>
      </c>
      <c r="IF470" s="240">
        <f t="shared" ca="1" si="1089"/>
        <v>1.7896262826532769E-4</v>
      </c>
      <c r="IG470" s="240">
        <f t="shared" ca="1" si="1090"/>
        <v>-8.7872276027962045E-5</v>
      </c>
      <c r="IH470" s="240">
        <f t="shared" ca="1" si="1091"/>
        <v>-2.1983323566277846E-5</v>
      </c>
      <c r="II470" s="240">
        <f t="shared" ca="1" si="1092"/>
        <v>1.2714435368884803E-4</v>
      </c>
      <c r="IJ470" s="240">
        <f t="shared" ca="1" si="1093"/>
        <v>-2.0515352938305616E-4</v>
      </c>
      <c r="IK470" s="240">
        <f t="shared" ca="1" si="1094"/>
        <v>2.3935188215311464E-4</v>
      </c>
      <c r="IL470" s="240">
        <f t="shared" ca="1" si="1095"/>
        <v>-2.2243630596903866E-4</v>
      </c>
      <c r="IM470" s="240">
        <f t="shared" ca="1" si="1096"/>
        <v>1.5801914576629117E-4</v>
      </c>
      <c r="IN470" s="240">
        <f t="shared" ca="1" si="1097"/>
        <v>-5.9856776136170291E-5</v>
      </c>
      <c r="IO470" s="240">
        <f t="shared" ca="1" si="1098"/>
        <v>-5.1088091694172752E-5</v>
      </c>
      <c r="IP470" s="240">
        <f t="shared" ca="1" si="1099"/>
        <v>1.5112302614207437E-4</v>
      </c>
      <c r="IQ470" s="240">
        <f t="shared" ca="1" si="1100"/>
        <v>-2.1888542714642176E-4</v>
      </c>
      <c r="IR470" s="240">
        <f t="shared" ca="1" si="1101"/>
        <v>2.3990453926742679E-4</v>
      </c>
      <c r="IS470" s="240">
        <f t="shared" ca="1" si="1102"/>
        <v>-2.0969170173512711E-4</v>
      </c>
      <c r="IT470" s="240">
        <f t="shared" ca="1" si="1103"/>
        <v>1.3469890823030188E-4</v>
      </c>
      <c r="IU470" s="240">
        <f t="shared" ca="1" si="1104"/>
        <v>-3.09409746164746E-5</v>
      </c>
      <c r="IV470" s="240">
        <f t="shared" ca="1" si="1105"/>
        <v>-7.9424447370060001E-5</v>
      </c>
      <c r="IW470" s="240">
        <f t="shared" ca="1" si="1106"/>
        <v>1.7282866761642209E-4</v>
      </c>
      <c r="IX470" s="240">
        <f t="shared" ca="1" si="1107"/>
        <v>-2.293250843463941E-4</v>
      </c>
      <c r="IY470" s="240">
        <f t="shared" ca="1" si="1108"/>
        <v>2.36848808807394E-4</v>
      </c>
      <c r="IZ470" s="240">
        <f t="shared" ca="1" si="1109"/>
        <v>-1.9379313912555368E-4</v>
      </c>
      <c r="JA470" s="240">
        <f t="shared" ca="1" si="1110"/>
        <v>1.0935267373643832E-4</v>
      </c>
      <c r="JB470" s="240">
        <f t="shared" ca="1" si="1111"/>
        <v>-1.559792038608302E-6</v>
      </c>
    </row>
    <row r="471" spans="2:262">
      <c r="B471" s="248">
        <v>110</v>
      </c>
      <c r="C471" s="247">
        <f t="shared" si="1112"/>
        <v>2.1484375000000015E-3</v>
      </c>
      <c r="D471" s="244">
        <f t="shared" ca="1" si="855"/>
        <v>79.610929062668106</v>
      </c>
      <c r="E471" s="243">
        <f ca="1">DL361</f>
        <v>-0.38907093733189191</v>
      </c>
      <c r="F471" s="242">
        <v>110</v>
      </c>
      <c r="G471" s="240">
        <f t="shared" ca="1" si="856"/>
        <v>-1.4541655573651797E-4</v>
      </c>
      <c r="H471" s="240">
        <f t="shared" ca="1" si="857"/>
        <v>2.7790244119408984E-4</v>
      </c>
      <c r="I471" s="240">
        <f t="shared" ca="1" si="858"/>
        <v>-3.5702510700813105E-4</v>
      </c>
      <c r="J471" s="240">
        <f t="shared" ca="1" si="859"/>
        <v>3.6759130702911449E-4</v>
      </c>
      <c r="K471" s="240">
        <f t="shared" ca="1" si="860"/>
        <v>-3.0757210459101254E-4</v>
      </c>
      <c r="L471" s="240">
        <f t="shared" ca="1" si="861"/>
        <v>1.8849247179832432E-4</v>
      </c>
      <c r="M471" s="240">
        <f t="shared" ca="1" si="862"/>
        <v>-3.3218248089102626E-5</v>
      </c>
      <c r="N471" s="240">
        <f t="shared" ca="1" si="863"/>
        <v>-1.2843459058059023E-4</v>
      </c>
      <c r="O471" s="240">
        <f t="shared" ca="1" si="864"/>
        <v>2.6542523759219582E-4</v>
      </c>
      <c r="P471" s="240">
        <f t="shared" ca="1" si="865"/>
        <v>-3.5144855523559185E-4</v>
      </c>
      <c r="Q471" s="240">
        <f t="shared" ca="1" si="866"/>
        <v>3.6998622444116031E-4</v>
      </c>
      <c r="R471" s="240">
        <f t="shared" ca="1" si="867"/>
        <v>-3.1747861576036105E-4</v>
      </c>
      <c r="S471" s="240">
        <f t="shared" ca="1" si="868"/>
        <v>2.0400831444487551E-4</v>
      </c>
      <c r="T471" s="240">
        <f t="shared" ca="1" si="869"/>
        <v>-5.1364048172295259E-5</v>
      </c>
      <c r="U471" s="241">
        <f t="shared" ca="1" si="870"/>
        <v>-1.1114321524641217E-4</v>
      </c>
      <c r="V471" s="240">
        <f t="shared" ca="1" si="871"/>
        <v>2.5230860134443689E-4</v>
      </c>
      <c r="W471" s="240">
        <f t="shared" ca="1" si="872"/>
        <v>-3.450253331102321E-4</v>
      </c>
      <c r="X471" s="240">
        <f t="shared" ca="1" si="873"/>
        <v>3.7148981263156162E-4</v>
      </c>
      <c r="Y471" s="240">
        <f t="shared" ca="1" si="874"/>
        <v>-3.266202931364993E-4</v>
      </c>
      <c r="Z471" s="240">
        <f t="shared" ca="1" si="875"/>
        <v>2.1903268319290999E-4</v>
      </c>
      <c r="AA471" s="240">
        <f t="shared" ca="1" si="876"/>
        <v>-6.9386107764480271E-5</v>
      </c>
      <c r="AB471" s="240">
        <f t="shared" ca="1" si="877"/>
        <v>-9.3584086171710857E-5</v>
      </c>
      <c r="AC471" s="240">
        <f t="shared" ca="1" si="878"/>
        <v>2.3858413157641688E-4</v>
      </c>
      <c r="AD471" s="240">
        <f t="shared" ca="1" si="879"/>
        <v>-3.3777091473675931E-4</v>
      </c>
      <c r="AE471" s="240">
        <f t="shared" ca="1" si="880"/>
        <v>3.7209844932466879E-4</v>
      </c>
      <c r="AF471" s="240">
        <f t="shared" ca="1" si="881"/>
        <v>-3.3497511361791412E-4</v>
      </c>
      <c r="AG471" s="240">
        <f t="shared" ca="1" si="882"/>
        <v>2.3352938302213767E-4</v>
      </c>
      <c r="AH471" s="240">
        <f t="shared" ca="1" si="883"/>
        <v>-8.7241010145557978E-5</v>
      </c>
      <c r="AI471" s="240">
        <f t="shared" ca="1" si="884"/>
        <v>-7.5799504836421497E-5</v>
      </c>
      <c r="AJ471" s="240">
        <f t="shared" ca="1" si="885"/>
        <v>2.2428489173792533E-4</v>
      </c>
      <c r="AK471" s="240">
        <f t="shared" ca="1" si="886"/>
        <v>-3.2970277664444875E-4</v>
      </c>
      <c r="AL471" s="240">
        <f t="shared" ca="1" si="887"/>
        <v>3.7181066826137796E-4</v>
      </c>
      <c r="AM471" s="240">
        <f t="shared" ca="1" si="888"/>
        <v>-3.4252294971026746E-4</v>
      </c>
      <c r="AN471" s="240">
        <f t="shared" ca="1" si="889"/>
        <v>2.4746349011290475E-4</v>
      </c>
      <c r="AO471" s="240">
        <f t="shared" ca="1" si="890"/>
        <v>-1.0488574129178246E-4</v>
      </c>
      <c r="AP471" s="240">
        <f t="shared" ca="1" si="891"/>
        <v>-5.7832315854731304E-5</v>
      </c>
      <c r="AQ471" s="240">
        <f t="shared" ca="1" si="892"/>
        <v>2.0944532995020293E-4</v>
      </c>
      <c r="AR471" s="240">
        <f t="shared" ca="1" si="893"/>
        <v>-3.2084035568464918E-4</v>
      </c>
      <c r="AS471" s="240">
        <f t="shared" ca="1" si="894"/>
        <v>3.7062716273147738E-4</v>
      </c>
      <c r="AT471" s="240">
        <f t="shared" ca="1" si="895"/>
        <v>-3.4924561801530189E-4</v>
      </c>
      <c r="AU471" s="240">
        <f t="shared" ca="1" si="896"/>
        <v>2.6080143598074826E-4</v>
      </c>
      <c r="AV471" s="240">
        <f t="shared" ca="1" si="897"/>
        <v>-1.2227779350032912E-4</v>
      </c>
      <c r="AW471" s="240">
        <f t="shared" ca="1" si="898"/>
        <v>-3.9725803758634441E-5</v>
      </c>
      <c r="AX471" s="240">
        <f t="shared" ca="1" si="899"/>
        <v>1.9410119601738629E-4</v>
      </c>
      <c r="AY471" s="240">
        <f t="shared" ca="1" si="900"/>
        <v>-3.1120500220570941E-4</v>
      </c>
      <c r="AZ471" s="240">
        <f t="shared" ca="1" si="901"/>
        <v>3.6855078390345131E-4</v>
      </c>
      <c r="BA471" s="240">
        <f t="shared" ca="1" si="902"/>
        <v>-3.5512692303623424E-4</v>
      </c>
      <c r="BB471" s="240">
        <f t="shared" ca="1" si="903"/>
        <v>2.7351108834580983E-4</v>
      </c>
      <c r="BC471" s="240">
        <f t="shared" ca="1" si="904"/>
        <v>-1.3937526779406867E-4</v>
      </c>
      <c r="BD471" s="240">
        <f t="shared" ca="1" si="905"/>
        <v>-2.152358872170832E-5</v>
      </c>
      <c r="BE471" s="240">
        <f t="shared" ca="1" si="906"/>
        <v>1.7828945530210232E-4</v>
      </c>
      <c r="BF471" s="240">
        <f t="shared" ca="1" si="907"/>
        <v>-3.0081992861811407E-4</v>
      </c>
      <c r="BG471" s="240">
        <f t="shared" ca="1" si="908"/>
        <v>3.6558653395576485E-4</v>
      </c>
      <c r="BH471" s="240">
        <f t="shared" ca="1" si="909"/>
        <v>-3.6015269619412896E-4</v>
      </c>
      <c r="BI471" s="240">
        <f t="shared" ca="1" si="910"/>
        <v>2.8556182854230073E-4</v>
      </c>
      <c r="BJ471" s="240">
        <f t="shared" ca="1" si="911"/>
        <v>-1.5613697485985573E-4</v>
      </c>
      <c r="BK471" s="240">
        <f t="shared" ca="1" si="912"/>
        <v>-3.2695214743131502E-6</v>
      </c>
      <c r="BL471" s="240">
        <f t="shared" ca="1" si="913"/>
        <v>1.6204819967268825E-4</v>
      </c>
      <c r="BM471" s="240">
        <f t="shared" ca="1" si="914"/>
        <v>-2.8971015347376689E-4</v>
      </c>
      <c r="BN471" s="240">
        <f t="shared" ca="1" si="915"/>
        <v>3.6174155402618133E-4</v>
      </c>
      <c r="BO471" s="240">
        <f t="shared" ca="1" si="916"/>
        <v>-3.6431082996124005E-4</v>
      </c>
      <c r="BP471" s="240">
        <f t="shared" ca="1" si="917"/>
        <v>2.9692462528157121E-4</v>
      </c>
      <c r="BQ471" s="240">
        <f t="shared" ca="1" si="918"/>
        <v>-1.7252253427722163E-4</v>
      </c>
      <c r="BR471" s="240">
        <f t="shared" ca="1" si="919"/>
        <v>1.4992422336689897E-5</v>
      </c>
      <c r="BS471" s="240">
        <f t="shared" ca="1" si="920"/>
        <v>1.4541655573651677E-4</v>
      </c>
      <c r="BT471" s="240">
        <f t="shared" ca="1" si="921"/>
        <v>-2.7790244119408909E-4</v>
      </c>
      <c r="BU471" s="240">
        <f t="shared" ca="1" si="922"/>
        <v>3.5702510700813084E-4</v>
      </c>
      <c r="BV471" s="240">
        <f t="shared" ca="1" si="923"/>
        <v>-3.675913070291146E-4</v>
      </c>
      <c r="BW471" s="240">
        <f t="shared" ca="1" si="924"/>
        <v>3.0757210459101292E-4</v>
      </c>
      <c r="BX471" s="240">
        <f t="shared" ca="1" si="925"/>
        <v>-1.8849247179832443E-4</v>
      </c>
      <c r="BY471" s="240">
        <f t="shared" ca="1" si="926"/>
        <v>3.3218248089102761E-5</v>
      </c>
      <c r="BZ471" s="240">
        <f t="shared" ca="1" si="927"/>
        <v>1.284345905805901E-4</v>
      </c>
      <c r="CA471" s="240">
        <f t="shared" ca="1" si="928"/>
        <v>-2.6542523759219566E-4</v>
      </c>
      <c r="CB471" s="240">
        <f t="shared" ca="1" si="929"/>
        <v>3.514485552355918E-4</v>
      </c>
      <c r="CC471" s="240">
        <f t="shared" ca="1" si="930"/>
        <v>-3.6998622444116031E-4</v>
      </c>
      <c r="CD471" s="240">
        <f t="shared" ca="1" si="931"/>
        <v>3.174786157603604E-4</v>
      </c>
      <c r="CE471" s="240">
        <f t="shared" ca="1" si="932"/>
        <v>-2.0400831444487451E-4</v>
      </c>
      <c r="CF471" s="240">
        <f t="shared" ca="1" si="933"/>
        <v>5.1364048172294094E-5</v>
      </c>
      <c r="CG471" s="240">
        <f t="shared" ca="1" si="934"/>
        <v>1.1114321524641329E-4</v>
      </c>
      <c r="CH471" s="240">
        <f t="shared" ca="1" si="935"/>
        <v>-2.5230860134443776E-4</v>
      </c>
      <c r="CI471" s="240">
        <f t="shared" ca="1" si="936"/>
        <v>3.4502533311023259E-4</v>
      </c>
      <c r="CJ471" s="240">
        <f t="shared" ca="1" si="937"/>
        <v>-3.7148981263156151E-4</v>
      </c>
      <c r="CK471" s="240">
        <f t="shared" ca="1" si="938"/>
        <v>3.266202931364987E-4</v>
      </c>
      <c r="CL471" s="240">
        <f t="shared" ca="1" si="939"/>
        <v>-2.1903268319290901E-4</v>
      </c>
      <c r="CM471" s="240">
        <f t="shared" ca="1" si="940"/>
        <v>6.9386107764479106E-5</v>
      </c>
      <c r="CN471" s="240">
        <f t="shared" ca="1" si="941"/>
        <v>9.3584086171712009E-5</v>
      </c>
      <c r="CO471" s="240">
        <f t="shared" ca="1" si="942"/>
        <v>-2.3858413157641778E-4</v>
      </c>
      <c r="CP471" s="240">
        <f t="shared" ca="1" si="943"/>
        <v>3.3777091473676088E-4</v>
      </c>
      <c r="CQ471" s="240">
        <f t="shared" ca="1" si="944"/>
        <v>-3.7209844932466874E-4</v>
      </c>
      <c r="CR471" s="240">
        <f t="shared" ca="1" si="945"/>
        <v>3.3497511361791244E-4</v>
      </c>
      <c r="CS471" s="240">
        <f t="shared" ca="1" si="946"/>
        <v>-2.3352938302213469E-4</v>
      </c>
      <c r="CT471" s="240">
        <f t="shared" ca="1" si="947"/>
        <v>8.7241010145554251E-5</v>
      </c>
      <c r="CU471" s="240">
        <f t="shared" ca="1" si="948"/>
        <v>7.5799504836425265E-5</v>
      </c>
      <c r="CV471" s="240">
        <f t="shared" ca="1" si="949"/>
        <v>-2.2428489173792842E-4</v>
      </c>
      <c r="CW471" s="240">
        <f t="shared" ca="1" si="950"/>
        <v>3.2970277664445049E-4</v>
      </c>
      <c r="CX471" s="240">
        <f t="shared" ca="1" si="951"/>
        <v>-3.7181066826137769E-4</v>
      </c>
      <c r="CY471" s="240">
        <f t="shared" ca="1" si="952"/>
        <v>3.4252294971026599E-4</v>
      </c>
      <c r="CZ471" s="240">
        <f t="shared" ca="1" si="953"/>
        <v>-2.4746349011290985E-4</v>
      </c>
      <c r="DA471" s="240">
        <f t="shared" ca="1" si="954"/>
        <v>1.0488574129177878E-4</v>
      </c>
      <c r="DB471" s="240">
        <f t="shared" ca="1" si="955"/>
        <v>5.7832315854724636E-5</v>
      </c>
      <c r="DC471" s="240">
        <f t="shared" ca="1" si="956"/>
        <v>-2.094453299502061E-4</v>
      </c>
      <c r="DD471" s="240">
        <f t="shared" ca="1" si="957"/>
        <v>3.2084035568464582E-4</v>
      </c>
      <c r="DE471" s="240">
        <f t="shared" ca="1" si="958"/>
        <v>-3.7062716273147771E-4</v>
      </c>
      <c r="DF471" s="240">
        <f t="shared" ca="1" si="959"/>
        <v>3.4924561801530422E-4</v>
      </c>
      <c r="DG471" s="240">
        <f t="shared" ca="1" si="960"/>
        <v>-2.608014359807455E-4</v>
      </c>
      <c r="DH471" s="240">
        <f t="shared" ca="1" si="961"/>
        <v>1.2227779350033552E-4</v>
      </c>
      <c r="DI471" s="240">
        <f t="shared" ca="1" si="962"/>
        <v>3.9725803758638249E-5</v>
      </c>
      <c r="DJ471" s="240">
        <f t="shared" ca="1" si="963"/>
        <v>-1.9410119601738051E-4</v>
      </c>
      <c r="DK471" s="240">
        <f t="shared" ca="1" si="964"/>
        <v>3.1120500220571142E-4</v>
      </c>
      <c r="DL471" s="240">
        <f t="shared" ca="1" si="965"/>
        <v>-3.6855078390345039E-4</v>
      </c>
      <c r="DM471" s="240">
        <f t="shared" ca="1" si="966"/>
        <v>3.5512692303623305E-4</v>
      </c>
      <c r="DN471" s="240">
        <f t="shared" ca="1" si="967"/>
        <v>-2.735110883458108E-4</v>
      </c>
      <c r="DO471" s="240">
        <f t="shared" ca="1" si="968"/>
        <v>1.3937526779406024E-4</v>
      </c>
      <c r="DP471" s="240">
        <f t="shared" ca="1" si="969"/>
        <v>2.1523588721706866E-5</v>
      </c>
      <c r="DQ471" s="240">
        <f t="shared" ca="1" si="970"/>
        <v>-1.7828945530211032E-4</v>
      </c>
      <c r="DR471" s="240">
        <f t="shared" ca="1" si="971"/>
        <v>3.008199286181132E-4</v>
      </c>
      <c r="DS471" s="240">
        <f t="shared" ca="1" si="972"/>
        <v>-3.6558653395576653E-4</v>
      </c>
      <c r="DT471" s="240">
        <f t="shared" ca="1" si="973"/>
        <v>3.6015269619412934E-4</v>
      </c>
      <c r="DU471" s="240">
        <f t="shared" ca="1" si="974"/>
        <v>-2.8556182854229493E-4</v>
      </c>
      <c r="DV471" s="240">
        <f t="shared" ca="1" si="975"/>
        <v>1.5613697485985706E-4</v>
      </c>
      <c r="DW471" s="240">
        <f t="shared" ca="1" si="976"/>
        <v>3.2695214743222693E-6</v>
      </c>
      <c r="DX471" s="240">
        <f t="shared" ca="1" si="977"/>
        <v>-1.6204819967268694E-4</v>
      </c>
      <c r="DY471" s="240">
        <f t="shared" ca="1" si="978"/>
        <v>2.8971015347377269E-4</v>
      </c>
      <c r="DZ471" s="240">
        <f t="shared" ca="1" si="979"/>
        <v>-3.61741554026181E-4</v>
      </c>
      <c r="EA471" s="240">
        <f t="shared" ca="1" si="980"/>
        <v>3.643108299612382E-4</v>
      </c>
      <c r="EB471" s="240">
        <f t="shared" ca="1" si="981"/>
        <v>-2.9692462528157213E-4</v>
      </c>
      <c r="EC471" s="240">
        <f t="shared" ca="1" si="982"/>
        <v>1.7252253427721355E-4</v>
      </c>
      <c r="ED471" s="240">
        <f t="shared" ca="1" si="983"/>
        <v>-1.4992422336691355E-5</v>
      </c>
      <c r="EE471" s="240">
        <f t="shared" ca="1" si="984"/>
        <v>-1.4541655573650571E-4</v>
      </c>
      <c r="EF471" s="240">
        <f t="shared" ca="1" si="985"/>
        <v>2.7790244119408806E-4</v>
      </c>
      <c r="EG471" s="240">
        <f t="shared" ca="1" si="986"/>
        <v>-3.5702510700812742E-4</v>
      </c>
      <c r="EH471" s="240">
        <f t="shared" ca="1" si="987"/>
        <v>3.6759130702911482E-4</v>
      </c>
      <c r="EI471" s="240">
        <f t="shared" ca="1" si="988"/>
        <v>-3.0757210459101975E-4</v>
      </c>
      <c r="EJ471" s="240">
        <f t="shared" ca="1" si="989"/>
        <v>1.8849247179832568E-4</v>
      </c>
      <c r="EK471" s="240">
        <f t="shared" ca="1" si="990"/>
        <v>-3.3218248089114749E-5</v>
      </c>
      <c r="EL471" s="240">
        <f t="shared" ca="1" si="991"/>
        <v>-1.2843459058058872E-4</v>
      </c>
      <c r="EM471" s="240">
        <f t="shared" ca="1" si="992"/>
        <v>2.6542523759218726E-4</v>
      </c>
      <c r="EN471" s="240">
        <f t="shared" ca="1" si="993"/>
        <v>-3.5144855523559131E-4</v>
      </c>
      <c r="EO471" s="240">
        <f t="shared" ca="1" si="994"/>
        <v>3.6998622444116161E-4</v>
      </c>
      <c r="EP471" s="240">
        <f t="shared" ca="1" si="995"/>
        <v>-3.1747861576036116E-4</v>
      </c>
      <c r="EQ471" s="240">
        <f t="shared" ca="1" si="996"/>
        <v>2.0400831444488456E-4</v>
      </c>
      <c r="ER471" s="240">
        <f t="shared" ca="1" si="997"/>
        <v>-5.1364048172295537E-5</v>
      </c>
      <c r="ES471" s="240">
        <f t="shared" ca="1" si="998"/>
        <v>-1.111432152464018E-4</v>
      </c>
      <c r="ET471" s="240">
        <f t="shared" ca="1" si="999"/>
        <v>2.5230860134443673E-4</v>
      </c>
      <c r="EU471" s="240">
        <f t="shared" ca="1" si="1000"/>
        <v>-3.4502533311022804E-4</v>
      </c>
      <c r="EV471" s="240">
        <f t="shared" ca="1" si="1001"/>
        <v>3.7148981263156162E-4</v>
      </c>
      <c r="EW471" s="240">
        <f t="shared" ca="1" si="1002"/>
        <v>-3.266202931365045E-4</v>
      </c>
      <c r="EX471" s="240">
        <f t="shared" ca="1" si="1003"/>
        <v>2.1903268319291023E-4</v>
      </c>
      <c r="EY471" s="240">
        <f t="shared" ca="1" si="1004"/>
        <v>-6.9386107764490924E-5</v>
      </c>
      <c r="EZ471" s="240">
        <f t="shared" ca="1" si="1005"/>
        <v>-9.3584086171710599E-5</v>
      </c>
      <c r="FA471" s="240">
        <f t="shared" ca="1" si="1006"/>
        <v>2.3858413157640851E-4</v>
      </c>
      <c r="FB471" s="240">
        <f t="shared" ca="1" si="1007"/>
        <v>-3.3777091473676028E-4</v>
      </c>
      <c r="FC471" s="240">
        <f t="shared" ca="1" si="1008"/>
        <v>3.720984493246689E-4</v>
      </c>
      <c r="FD471" s="240">
        <f t="shared" ca="1" si="1009"/>
        <v>-3.3497511361791309E-4</v>
      </c>
      <c r="FE471" s="240">
        <f t="shared" ca="1" si="1010"/>
        <v>2.3352938302214404E-4</v>
      </c>
      <c r="FF471" s="240">
        <f t="shared" ca="1" si="1011"/>
        <v>-8.7241010145555661E-5</v>
      </c>
      <c r="FG471" s="240">
        <f t="shared" ca="1" si="1012"/>
        <v>-7.5799504836413461E-5</v>
      </c>
      <c r="FH471" s="240">
        <f t="shared" ca="1" si="1013"/>
        <v>2.242848917379272E-4</v>
      </c>
      <c r="FI471" s="240">
        <f t="shared" ca="1" si="1014"/>
        <v>-3.297027766444449E-4</v>
      </c>
      <c r="FJ471" s="240">
        <f t="shared" ca="1" si="1015"/>
        <v>3.7181066826137807E-4</v>
      </c>
      <c r="FK471" s="240">
        <f t="shared" ca="1" si="1016"/>
        <v>-3.4252294971027071E-4</v>
      </c>
      <c r="FL471" s="240">
        <f t="shared" ca="1" si="1017"/>
        <v>2.4746349011290302E-4</v>
      </c>
      <c r="FM471" s="240">
        <f t="shared" ca="1" si="1018"/>
        <v>-1.0488574129179033E-4</v>
      </c>
      <c r="FN471" s="240">
        <f t="shared" ca="1" si="1019"/>
        <v>-5.7832315854733642E-5</v>
      </c>
      <c r="FO471" s="240">
        <f t="shared" ca="1" si="1020"/>
        <v>2.0944532995019615E-4</v>
      </c>
      <c r="FP471" s="240">
        <f t="shared" ca="1" si="1021"/>
        <v>-3.2084035568465043E-4</v>
      </c>
      <c r="FQ471" s="240">
        <f t="shared" ca="1" si="1022"/>
        <v>3.7062716273147662E-4</v>
      </c>
      <c r="FR471" s="240">
        <f t="shared" ca="1" si="1023"/>
        <v>-3.4924561801530103E-4</v>
      </c>
      <c r="FS471" s="240">
        <f t="shared" ca="1" si="1024"/>
        <v>2.6080143598075412E-4</v>
      </c>
      <c r="FT471" s="240">
        <f t="shared" ca="1" si="1025"/>
        <v>-1.222777935003269E-4</v>
      </c>
      <c r="FU471" s="240">
        <f t="shared" ca="1" si="1026"/>
        <v>-3.9725803758626296E-5</v>
      </c>
      <c r="FV471" s="240">
        <f t="shared" ca="1" si="1027"/>
        <v>1.9410119601738832E-4</v>
      </c>
      <c r="FW471" s="240">
        <f t="shared" ca="1" si="1028"/>
        <v>-3.1120500220570486E-4</v>
      </c>
      <c r="FX471" s="240">
        <f t="shared" ca="1" si="1029"/>
        <v>3.6855078390345163E-4</v>
      </c>
      <c r="FY471" s="240">
        <f t="shared" ca="1" si="1030"/>
        <v>-3.5512692303623668E-4</v>
      </c>
      <c r="FZ471" s="240">
        <f t="shared" ca="1" si="1031"/>
        <v>2.7351108834580462E-4</v>
      </c>
      <c r="GA471" s="240">
        <f t="shared" ca="1" si="1032"/>
        <v>-1.3937526779407141E-4</v>
      </c>
      <c r="GB471" s="240">
        <f t="shared" ca="1" si="1033"/>
        <v>-2.1523588721715967E-5</v>
      </c>
      <c r="GC471" s="240">
        <f t="shared" ca="1" si="1034"/>
        <v>1.7828945530209975E-4</v>
      </c>
      <c r="GD471" s="240">
        <f t="shared" ca="1" si="1035"/>
        <v>-3.0081992861811857E-4</v>
      </c>
      <c r="GE471" s="240">
        <f t="shared" ca="1" si="1036"/>
        <v>3.6558653395576431E-4</v>
      </c>
      <c r="GF471" s="240">
        <f t="shared" ca="1" si="1037"/>
        <v>-3.6015269619412701E-4</v>
      </c>
      <c r="GG471" s="240">
        <f t="shared" ca="1" si="1038"/>
        <v>2.8556182854230262E-4</v>
      </c>
      <c r="GH471" s="240">
        <f t="shared" ca="1" si="1039"/>
        <v>-1.5613697485984877E-4</v>
      </c>
      <c r="GI471" s="240">
        <f t="shared" ca="1" si="1040"/>
        <v>-3.2695214743102313E-6</v>
      </c>
      <c r="GJ471" s="240">
        <f t="shared" ca="1" si="1041"/>
        <v>1.6204819967269516E-4</v>
      </c>
      <c r="GK471" s="240">
        <f t="shared" ca="1" si="1042"/>
        <v>-2.8971015347376504E-4</v>
      </c>
      <c r="GL471" s="240">
        <f t="shared" ca="1" si="1043"/>
        <v>3.6174155402618317E-4</v>
      </c>
      <c r="GM471" s="240">
        <f t="shared" ca="1" si="1044"/>
        <v>-3.6431082996124064E-4</v>
      </c>
      <c r="GN471" s="240">
        <f t="shared" ca="1" si="1045"/>
        <v>2.9692462528156666E-4</v>
      </c>
      <c r="GO471" s="240">
        <f t="shared" ca="1" si="1046"/>
        <v>-1.725225342772242E-4</v>
      </c>
      <c r="GP471" s="240">
        <f t="shared" ca="1" si="1047"/>
        <v>1.499242233670338E-5</v>
      </c>
      <c r="GQ471" s="240">
        <f t="shared" ca="1" si="1048"/>
        <v>1.4541655573649463E-4</v>
      </c>
      <c r="GR471" s="240">
        <f t="shared" ca="1" si="1049"/>
        <v>-2.7790244119409418E-4</v>
      </c>
      <c r="GS471" s="240">
        <f t="shared" ca="1" si="1050"/>
        <v>3.5702510700813002E-4</v>
      </c>
      <c r="GT471" s="240">
        <f t="shared" ca="1" si="1051"/>
        <v>-3.6759130702911671E-4</v>
      </c>
      <c r="GU471" s="240">
        <f t="shared" ca="1" si="1052"/>
        <v>3.0757210459102653E-4</v>
      </c>
      <c r="GV471" s="240">
        <f t="shared" ca="1" si="1053"/>
        <v>-1.8849247179831785E-4</v>
      </c>
      <c r="GW471" s="240">
        <f t="shared" ca="1" si="1054"/>
        <v>3.3218248089105668E-5</v>
      </c>
      <c r="GX471" s="240">
        <f t="shared" ca="1" si="1055"/>
        <v>1.2843459058057741E-4</v>
      </c>
      <c r="GY471" s="240">
        <f t="shared" ca="1" si="1056"/>
        <v>-2.6542523759217886E-4</v>
      </c>
      <c r="GZ471" s="240">
        <f t="shared" ca="1" si="1057"/>
        <v>3.5144855523559435E-4</v>
      </c>
      <c r="HA471" s="240">
        <f t="shared" ca="1" si="1058"/>
        <v>-3.6998622444116063E-4</v>
      </c>
      <c r="HB471" s="240">
        <f t="shared" ca="1" si="1059"/>
        <v>3.1747861576036744E-4</v>
      </c>
      <c r="HC471" s="240">
        <f t="shared" ca="1" si="1060"/>
        <v>-2.0400831444489464E-4</v>
      </c>
      <c r="HD471" s="240">
        <f t="shared" ca="1" si="1061"/>
        <v>5.1364048172286504E-5</v>
      </c>
      <c r="HE471" s="240">
        <f t="shared" ca="1" si="1062"/>
        <v>1.1114321524641051E-4</v>
      </c>
      <c r="HF471" s="240">
        <f t="shared" ca="1" si="1063"/>
        <v>-2.5230860134442784E-4</v>
      </c>
      <c r="HG471" s="240">
        <f t="shared" ca="1" si="1064"/>
        <v>3.4502533311022354E-4</v>
      </c>
      <c r="HH471" s="240">
        <f t="shared" ca="1" si="1065"/>
        <v>-3.7148981263156108E-4</v>
      </c>
      <c r="HI471" s="240">
        <f t="shared" ca="1" si="1066"/>
        <v>3.2662029313650011E-4</v>
      </c>
      <c r="HJ471" s="240">
        <f t="shared" ca="1" si="1067"/>
        <v>-2.1903268319291993E-4</v>
      </c>
      <c r="HK471" s="240">
        <f t="shared" ca="1" si="1068"/>
        <v>6.9386107764502755E-5</v>
      </c>
      <c r="HL471" s="240">
        <f t="shared" ca="1" si="1069"/>
        <v>9.3584086171719422E-5</v>
      </c>
      <c r="HM471" s="240">
        <f t="shared" ca="1" si="1070"/>
        <v>-2.3858413157641553E-4</v>
      </c>
      <c r="HN471" s="240">
        <f t="shared" ca="1" si="1071"/>
        <v>3.3777091473675524E-4</v>
      </c>
      <c r="HO471" s="240">
        <f t="shared" ca="1" si="1072"/>
        <v>-3.7209844932466896E-4</v>
      </c>
      <c r="HP471" s="240">
        <f t="shared" ca="1" si="1073"/>
        <v>3.3497511361790913E-4</v>
      </c>
      <c r="HQ471" s="240">
        <f t="shared" ca="1" si="1074"/>
        <v>-2.3352938302213696E-4</v>
      </c>
      <c r="HR471" s="240">
        <f t="shared" ca="1" si="1075"/>
        <v>8.724101014556737E-5</v>
      </c>
      <c r="HS471" s="240">
        <f t="shared" ca="1" si="1076"/>
        <v>7.5799504836401697E-5</v>
      </c>
      <c r="HT471" s="240">
        <f t="shared" ca="1" si="1077"/>
        <v>-2.2428489173793452E-4</v>
      </c>
      <c r="HU471" s="240">
        <f t="shared" ca="1" si="1078"/>
        <v>3.2970277664444913E-4</v>
      </c>
      <c r="HV471" s="240">
        <f t="shared" ca="1" si="1079"/>
        <v>-3.7181066826137758E-4</v>
      </c>
      <c r="HW471" s="240">
        <f t="shared" ca="1" si="1080"/>
        <v>3.4252294971027543E-4</v>
      </c>
      <c r="HX471" s="240">
        <f t="shared" ca="1" si="1081"/>
        <v>-2.4746349011289619E-4</v>
      </c>
      <c r="HY471" s="240">
        <f t="shared" ca="1" si="1082"/>
        <v>1.0488574129178156E-4</v>
      </c>
      <c r="HZ471" s="240">
        <f t="shared" ca="1" si="1083"/>
        <v>5.7832315854721756E-5</v>
      </c>
      <c r="IA471" s="240">
        <f t="shared" ca="1" si="1084"/>
        <v>-2.0944532995018618E-4</v>
      </c>
      <c r="IB471" s="240">
        <f t="shared" ca="1" si="1085"/>
        <v>3.2084035568465504E-4</v>
      </c>
      <c r="IC471" s="240">
        <f t="shared" ca="1" si="1086"/>
        <v>-3.7062716273147738E-4</v>
      </c>
      <c r="ID471" s="240">
        <f t="shared" ca="1" si="1087"/>
        <v>3.492456180153052E-4</v>
      </c>
      <c r="IE471" s="240">
        <f t="shared" ca="1" si="1088"/>
        <v>3.2500421097519261E-4</v>
      </c>
      <c r="IF471" s="240">
        <f t="shared" ca="1" si="1089"/>
        <v>1.2227779350031828E-4</v>
      </c>
      <c r="IG471" s="240">
        <f t="shared" ca="1" si="1090"/>
        <v>3.9725803758635356E-5</v>
      </c>
      <c r="IH471" s="240">
        <f t="shared" ca="1" si="1091"/>
        <v>-1.9410119601737807E-4</v>
      </c>
      <c r="II471" s="240">
        <f t="shared" ca="1" si="1092"/>
        <v>3.112050022056983E-4</v>
      </c>
      <c r="IJ471" s="240">
        <f t="shared" ca="1" si="1093"/>
        <v>-3.6855078390345293E-4</v>
      </c>
      <c r="IK471" s="240">
        <f t="shared" ca="1" si="1094"/>
        <v>3.5512692303623391E-4</v>
      </c>
      <c r="IL471" s="240">
        <f t="shared" ca="1" si="1095"/>
        <v>-2.7351108834581281E-4</v>
      </c>
      <c r="IM471" s="240">
        <f t="shared" ca="1" si="1096"/>
        <v>1.3937526779408255E-4</v>
      </c>
      <c r="IN471" s="240">
        <f t="shared" ca="1" si="1097"/>
        <v>2.1523588721725067E-5</v>
      </c>
      <c r="IO471" s="240">
        <f t="shared" ca="1" si="1098"/>
        <v>-1.782894553021078E-4</v>
      </c>
      <c r="IP471" s="240">
        <f t="shared" ca="1" si="1099"/>
        <v>3.0081992861811157E-4</v>
      </c>
      <c r="IQ471" s="240">
        <f t="shared" ca="1" si="1100"/>
        <v>-3.6558653395576203E-4</v>
      </c>
      <c r="IR471" s="240">
        <f t="shared" ca="1" si="1101"/>
        <v>3.6015269619412473E-4</v>
      </c>
      <c r="IS471" s="240">
        <f t="shared" ca="1" si="1102"/>
        <v>-2.8556182854229677E-4</v>
      </c>
      <c r="IT471" s="240">
        <f t="shared" ca="1" si="1103"/>
        <v>1.5613697485985972E-4</v>
      </c>
      <c r="IU471" s="240">
        <f t="shared" ca="1" si="1104"/>
        <v>3.2695214742982E-6</v>
      </c>
      <c r="IV471" s="240">
        <f t="shared" ca="1" si="1105"/>
        <v>-1.6204819967270337E-4</v>
      </c>
      <c r="IW471" s="240">
        <f t="shared" ca="1" si="1106"/>
        <v>2.8971015347377084E-4</v>
      </c>
      <c r="IX471" s="240">
        <f t="shared" ca="1" si="1107"/>
        <v>-3.617415540261803E-4</v>
      </c>
      <c r="IY471" s="240">
        <f t="shared" ca="1" si="1108"/>
        <v>3.6431082996124308E-4</v>
      </c>
      <c r="IZ471" s="240">
        <f t="shared" ca="1" si="1109"/>
        <v>-2.9692462528156113E-4</v>
      </c>
      <c r="JA471" s="240">
        <f t="shared" ca="1" si="1110"/>
        <v>1.7252253427721615E-4</v>
      </c>
      <c r="JB471" s="240">
        <f t="shared" ca="1" si="1111"/>
        <v>-1.4992422336694269E-5</v>
      </c>
    </row>
    <row r="472" spans="2:262">
      <c r="B472" s="248">
        <v>111</v>
      </c>
      <c r="C472" s="247">
        <f t="shared" si="1112"/>
        <v>2.1679687500000015E-3</v>
      </c>
      <c r="D472" s="244">
        <f t="shared" ca="1" si="855"/>
        <v>79.622157145519353</v>
      </c>
      <c r="E472" s="243">
        <f ca="1">DM361</f>
        <v>-0.37784285448064864</v>
      </c>
      <c r="F472" s="242">
        <v>111</v>
      </c>
      <c r="G472" s="240">
        <f t="shared" ca="1" si="856"/>
        <v>-1.8285331508920721E-4</v>
      </c>
      <c r="H472" s="240">
        <f t="shared" ca="1" si="857"/>
        <v>3.6315208872059223E-4</v>
      </c>
      <c r="I472" s="240">
        <f t="shared" ca="1" si="858"/>
        <v>-4.8114104953575184E-4</v>
      </c>
      <c r="J472" s="240">
        <f t="shared" ca="1" si="859"/>
        <v>5.1657559398944782E-4</v>
      </c>
      <c r="K472" s="240">
        <f t="shared" ca="1" si="860"/>
        <v>-4.6337584563124691E-4</v>
      </c>
      <c r="L472" s="240">
        <f t="shared" ca="1" si="861"/>
        <v>3.3066984327746989E-4</v>
      </c>
      <c r="M472" s="240">
        <f t="shared" ca="1" si="862"/>
        <v>-1.4122734765119568E-4</v>
      </c>
      <c r="N472" s="240">
        <f t="shared" ca="1" si="863"/>
        <v>-7.2447005287757136E-5</v>
      </c>
      <c r="O472" s="240">
        <f t="shared" ca="1" si="864"/>
        <v>2.7369086566234128E-4</v>
      </c>
      <c r="P472" s="240">
        <f t="shared" ca="1" si="865"/>
        <v>-4.2797471358315531E-4</v>
      </c>
      <c r="Q472" s="240">
        <f t="shared" ca="1" si="866"/>
        <v>5.0882645104194943E-4</v>
      </c>
      <c r="R472" s="240">
        <f t="shared" ca="1" si="867"/>
        <v>-5.0237349742195461E-4</v>
      </c>
      <c r="S472" s="240">
        <f t="shared" ca="1" si="868"/>
        <v>4.0972305365815774E-4</v>
      </c>
      <c r="T472" s="240">
        <f t="shared" ca="1" si="869"/>
        <v>-2.467721281599041E-4</v>
      </c>
      <c r="U472" s="241">
        <f t="shared" ca="1" si="870"/>
        <v>4.1479920340851652E-5</v>
      </c>
      <c r="V472" s="240">
        <f t="shared" ca="1" si="871"/>
        <v>1.7092943247707702E-4</v>
      </c>
      <c r="W472" s="240">
        <f t="shared" ca="1" si="872"/>
        <v>-3.5401062975567543E-4</v>
      </c>
      <c r="X472" s="240">
        <f t="shared" ca="1" si="873"/>
        <v>4.7635051021370311E-4</v>
      </c>
      <c r="Y472" s="240">
        <f t="shared" ca="1" si="874"/>
        <v>-5.1695793738776622E-4</v>
      </c>
      <c r="Z472" s="240">
        <f t="shared" ca="1" si="875"/>
        <v>4.6886546908283947E-4</v>
      </c>
      <c r="AA472" s="240">
        <f t="shared" ca="1" si="876"/>
        <v>-3.403248345083199E-4</v>
      </c>
      <c r="AB472" s="240">
        <f t="shared" ca="1" si="877"/>
        <v>1.5339109854855385E-4</v>
      </c>
      <c r="AC472" s="240">
        <f t="shared" ca="1" si="878"/>
        <v>5.9861557045980389E-5</v>
      </c>
      <c r="AD472" s="240">
        <f t="shared" ca="1" si="879"/>
        <v>-2.6284313743463449E-4</v>
      </c>
      <c r="AE472" s="240">
        <f t="shared" ca="1" si="880"/>
        <v>4.207259638789499E-4</v>
      </c>
      <c r="AF472" s="240">
        <f t="shared" ca="1" si="881"/>
        <v>-5.0642042387718069E-4</v>
      </c>
      <c r="AG472" s="240">
        <f t="shared" ca="1" si="882"/>
        <v>5.0522302011312271E-4</v>
      </c>
      <c r="AH472" s="240">
        <f t="shared" ca="1" si="883"/>
        <v>-4.1733920370965588E-4</v>
      </c>
      <c r="AI472" s="240">
        <f t="shared" ca="1" si="884"/>
        <v>2.5784812282469272E-4</v>
      </c>
      <c r="AJ472" s="240">
        <f t="shared" ca="1" si="885"/>
        <v>-5.4115335042701502E-5</v>
      </c>
      <c r="AK472" s="240">
        <f t="shared" ca="1" si="886"/>
        <v>-1.5890258836628692E-4</v>
      </c>
      <c r="AL472" s="240">
        <f t="shared" ca="1" si="887"/>
        <v>3.446559280247055E-4</v>
      </c>
      <c r="AM472" s="240">
        <f t="shared" ca="1" si="888"/>
        <v>-4.7127303515619303E-4</v>
      </c>
      <c r="AN472" s="240">
        <f t="shared" ca="1" si="889"/>
        <v>5.1702888465490456E-4</v>
      </c>
      <c r="AO472" s="240">
        <f t="shared" ca="1" si="890"/>
        <v>-4.7407266550786645E-4</v>
      </c>
      <c r="AP472" s="240">
        <f t="shared" ca="1" si="891"/>
        <v>3.4977482678442718E-4</v>
      </c>
      <c r="AQ472" s="240">
        <f t="shared" ca="1" si="892"/>
        <v>-1.6546245238380897E-4</v>
      </c>
      <c r="AR472" s="240">
        <f t="shared" ca="1" si="893"/>
        <v>-4.724005044060875E-5</v>
      </c>
      <c r="AS472" s="240">
        <f t="shared" ca="1" si="894"/>
        <v>2.518370823292718E-4</v>
      </c>
      <c r="AT472" s="240">
        <f t="shared" ca="1" si="895"/>
        <v>-4.1322378458605877E-4</v>
      </c>
      <c r="AU472" s="240">
        <f t="shared" ca="1" si="896"/>
        <v>5.0370934798534732E-4</v>
      </c>
      <c r="AV472" s="240">
        <f t="shared" ca="1" si="897"/>
        <v>-5.0776821534847876E-4</v>
      </c>
      <c r="AW472" s="240">
        <f t="shared" ca="1" si="898"/>
        <v>4.247039642301531E-4</v>
      </c>
      <c r="AX472" s="240">
        <f t="shared" ca="1" si="899"/>
        <v>-2.6876879942186048E-4</v>
      </c>
      <c r="AY472" s="240">
        <f t="shared" ca="1" si="900"/>
        <v>6.6718152690227982E-5</v>
      </c>
      <c r="AZ472" s="240">
        <f t="shared" ca="1" si="901"/>
        <v>1.4678002727801196E-4</v>
      </c>
      <c r="BA472" s="240">
        <f t="shared" ca="1" si="902"/>
        <v>-3.3509361845020604E-4</v>
      </c>
      <c r="BB472" s="240">
        <f t="shared" ca="1" si="903"/>
        <v>4.6591168284434168E-4</v>
      </c>
      <c r="BC472" s="240">
        <f t="shared" ca="1" si="904"/>
        <v>-5.1678839305488195E-4</v>
      </c>
      <c r="BD472" s="240">
        <f t="shared" ca="1" si="905"/>
        <v>4.7899429828590731E-4</v>
      </c>
      <c r="BE472" s="240">
        <f t="shared" ca="1" si="906"/>
        <v>-3.5901412778381072E-4</v>
      </c>
      <c r="BF472" s="240">
        <f t="shared" ca="1" si="907"/>
        <v>1.7743413782479115E-4</v>
      </c>
      <c r="BG472" s="240">
        <f t="shared" ca="1" si="908"/>
        <v>3.4590088195274616E-5</v>
      </c>
      <c r="BH472" s="240">
        <f t="shared" ca="1" si="909"/>
        <v>-2.4067932998230902E-4</v>
      </c>
      <c r="BI472" s="240">
        <f t="shared" ca="1" si="910"/>
        <v>4.0547269473676999E-4</v>
      </c>
      <c r="BJ472" s="240">
        <f t="shared" ca="1" si="911"/>
        <v>-5.0069485641719301E-4</v>
      </c>
      <c r="BK472" s="240">
        <f t="shared" ca="1" si="912"/>
        <v>5.100075499975869E-4</v>
      </c>
      <c r="BL472" s="240">
        <f t="shared" ca="1" si="913"/>
        <v>-4.3181289896330219E-4</v>
      </c>
      <c r="BM472" s="240">
        <f t="shared" ca="1" si="914"/>
        <v>2.7952757974416913E-4</v>
      </c>
      <c r="BN472" s="240">
        <f t="shared" ca="1" si="915"/>
        <v>-7.9280781817319014E-5</v>
      </c>
      <c r="BO472" s="240">
        <f t="shared" ca="1" si="916"/>
        <v>-1.3456905138976339E-4</v>
      </c>
      <c r="BP472" s="240">
        <f t="shared" ca="1" si="917"/>
        <v>3.2532946100991521E-4</v>
      </c>
      <c r="BQ472" s="240">
        <f t="shared" ca="1" si="918"/>
        <v>-4.6026968275629846E-4</v>
      </c>
      <c r="BR472" s="240">
        <f t="shared" ca="1" si="919"/>
        <v>5.1623660745084602E-4</v>
      </c>
      <c r="BS472" s="240">
        <f t="shared" ca="1" si="920"/>
        <v>-4.8362740280941141E-4</v>
      </c>
      <c r="BT472" s="240">
        <f t="shared" ca="1" si="921"/>
        <v>3.6803717209700959E-4</v>
      </c>
      <c r="BU472" s="240">
        <f t="shared" ca="1" si="922"/>
        <v>-1.892989435758306E-4</v>
      </c>
      <c r="BV472" s="240">
        <f t="shared" ca="1" si="923"/>
        <v>-2.1919290174203687E-5</v>
      </c>
      <c r="BW472" s="240">
        <f t="shared" ca="1" si="924"/>
        <v>2.2937660140655118E-4</v>
      </c>
      <c r="BX472" s="240">
        <f t="shared" ca="1" si="925"/>
        <v>-3.9747736329776321E-4</v>
      </c>
      <c r="BY472" s="240">
        <f t="shared" ca="1" si="926"/>
        <v>4.9737876498972134E-4</v>
      </c>
      <c r="BZ472" s="240">
        <f t="shared" ca="1" si="927"/>
        <v>-5.1193967516898582E-4</v>
      </c>
      <c r="CA472" s="240">
        <f t="shared" ca="1" si="928"/>
        <v>4.3866172575264816E-4</v>
      </c>
      <c r="CB472" s="240">
        <f t="shared" ca="1" si="929"/>
        <v>-2.901179831046431E-4</v>
      </c>
      <c r="CC472" s="240">
        <f t="shared" ca="1" si="930"/>
        <v>9.1795655165957169E-5</v>
      </c>
      <c r="CD472" s="240">
        <f t="shared" ca="1" si="931"/>
        <v>1.2227701613682572E-4</v>
      </c>
      <c r="CE472" s="240">
        <f t="shared" ca="1" si="932"/>
        <v>-3.153693372671642E-4</v>
      </c>
      <c r="CF472" s="240">
        <f t="shared" ca="1" si="933"/>
        <v>4.5435043342196136E-4</v>
      </c>
      <c r="CG472" s="240">
        <f t="shared" ca="1" si="934"/>
        <v>-5.1537386021781209E-4</v>
      </c>
      <c r="CH472" s="240">
        <f t="shared" ca="1" si="935"/>
        <v>4.8796918826946153E-4</v>
      </c>
      <c r="CI472" s="240">
        <f t="shared" ca="1" si="936"/>
        <v>-3.7683852457953357E-4</v>
      </c>
      <c r="CJ472" s="240">
        <f t="shared" ca="1" si="937"/>
        <v>2.0104972272161697E-4</v>
      </c>
      <c r="CK472" s="240">
        <f t="shared" ca="1" si="938"/>
        <v>9.2352887923615445E-6</v>
      </c>
      <c r="CL472" s="240">
        <f t="shared" ca="1" si="939"/>
        <v>-2.1793570494304967E-4</v>
      </c>
      <c r="CM472" s="240">
        <f t="shared" ca="1" si="940"/>
        <v>3.892426063577511E-4</v>
      </c>
      <c r="CN472" s="240">
        <f t="shared" ca="1" si="941"/>
        <v>-4.9376307119241018E-4</v>
      </c>
      <c r="CO472" s="240">
        <f t="shared" ca="1" si="942"/>
        <v>5.1356342702272239E-4</v>
      </c>
      <c r="CP472" s="240">
        <f t="shared" ca="1" si="943"/>
        <v>-4.452463191210113E-4</v>
      </c>
      <c r="CQ472" s="240">
        <f t="shared" ca="1" si="944"/>
        <v>3.005336302403172E-4</v>
      </c>
      <c r="CR472" s="240">
        <f t="shared" ca="1" si="945"/>
        <v>-1.042552342443695E-4</v>
      </c>
      <c r="CS472" s="240">
        <f t="shared" ca="1" si="946"/>
        <v>-1.0991132578159938E-4</v>
      </c>
      <c r="CT472" s="240">
        <f t="shared" ca="1" si="947"/>
        <v>3.0521924682805086E-4</v>
      </c>
      <c r="CU472" s="240">
        <f t="shared" ca="1" si="948"/>
        <v>-4.4815750037578808E-4</v>
      </c>
      <c r="CV472" s="240">
        <f t="shared" ca="1" si="949"/>
        <v>5.1420067104245156E-4</v>
      </c>
      <c r="CW472" s="240">
        <f t="shared" ca="1" si="950"/>
        <v>-4.920170393368365E-4</v>
      </c>
      <c r="CX472" s="240">
        <f t="shared" ca="1" si="951"/>
        <v>3.8541288362575114E-4</v>
      </c>
      <c r="CY472" s="240">
        <f t="shared" ca="1" si="952"/>
        <v>-2.1267939703214226E-4</v>
      </c>
      <c r="CZ472" s="240">
        <f t="shared" ca="1" si="953"/>
        <v>3.4542755821341199E-6</v>
      </c>
      <c r="DA472" s="240">
        <f t="shared" ca="1" si="954"/>
        <v>2.0636353216001805E-4</v>
      </c>
      <c r="DB472" s="240">
        <f t="shared" ca="1" si="955"/>
        <v>-3.8077338422638768E-4</v>
      </c>
      <c r="DC472" s="240">
        <f t="shared" ca="1" si="956"/>
        <v>4.8984995298400333E-4</v>
      </c>
      <c r="DD472" s="240">
        <f t="shared" ca="1" si="957"/>
        <v>-5.1487782747139344E-4</v>
      </c>
      <c r="DE472" s="240">
        <f t="shared" ca="1" si="958"/>
        <v>4.5156271275557551E-4</v>
      </c>
      <c r="DF472" s="240">
        <f t="shared" ca="1" si="959"/>
        <v>-3.1076824715479869E-4</v>
      </c>
      <c r="DG472" s="240">
        <f t="shared" ca="1" si="960"/>
        <v>1.1665201386802739E-4</v>
      </c>
      <c r="DH472" s="240">
        <f t="shared" ca="1" si="961"/>
        <v>9.7479428953571468E-5</v>
      </c>
      <c r="DI472" s="240">
        <f t="shared" ca="1" si="962"/>
        <v>-2.9488530372753075E-4</v>
      </c>
      <c r="DJ472" s="240">
        <f t="shared" ca="1" si="963"/>
        <v>4.4169461400906925E-4</v>
      </c>
      <c r="DK472" s="240">
        <f t="shared" ca="1" si="964"/>
        <v>-5.1271774661005773E-4</v>
      </c>
      <c r="DL472" s="240">
        <f t="shared" ca="1" si="965"/>
        <v>4.9576851773741712E-4</v>
      </c>
      <c r="DM472" s="240">
        <f t="shared" ca="1" si="966"/>
        <v>-3.9375508436238863E-4</v>
      </c>
      <c r="DN472" s="240">
        <f t="shared" ca="1" si="967"/>
        <v>2.2418096122653038E-4</v>
      </c>
      <c r="DO472" s="240">
        <f t="shared" ca="1" si="968"/>
        <v>-1.6141759230168094E-5</v>
      </c>
      <c r="DP472" s="240">
        <f t="shared" ca="1" si="969"/>
        <v>-1.9466705370165612E-4</v>
      </c>
      <c r="DQ472" s="240">
        <f t="shared" ca="1" si="970"/>
        <v>3.7207479844640048E-4</v>
      </c>
      <c r="DR472" s="240">
        <f t="shared" ca="1" si="971"/>
        <v>-4.8564176748058861E-4</v>
      </c>
      <c r="DS472" s="240">
        <f t="shared" ca="1" si="972"/>
        <v>5.158820847693163E-4</v>
      </c>
      <c r="DT472" s="240">
        <f t="shared" ca="1" si="973"/>
        <v>-4.5760710189698592E-4</v>
      </c>
      <c r="DU472" s="240">
        <f t="shared" ca="1" si="974"/>
        <v>3.2081566889756755E-4</v>
      </c>
      <c r="DV472" s="240">
        <f t="shared" ca="1" si="975"/>
        <v>-1.2897852668043098E-4</v>
      </c>
      <c r="DW472" s="240">
        <f t="shared" ca="1" si="976"/>
        <v>-8.4988814162503562E-5</v>
      </c>
      <c r="DX472" s="240">
        <f t="shared" ca="1" si="977"/>
        <v>2.8437373274652896E-4</v>
      </c>
      <c r="DY472" s="240">
        <f t="shared" ca="1" si="978"/>
        <v>-4.3496566732290429E-4</v>
      </c>
      <c r="DZ472" s="240">
        <f t="shared" ca="1" si="979"/>
        <v>5.1092598017885786E-4</v>
      </c>
      <c r="EA472" s="240">
        <f t="shared" ca="1" si="980"/>
        <v>-4.9922136372089194E-4</v>
      </c>
      <c r="EB472" s="240">
        <f t="shared" ca="1" si="981"/>
        <v>4.0186010175967586E-4</v>
      </c>
      <c r="EC472" s="240">
        <f t="shared" ca="1" si="982"/>
        <v>-2.3554748719251497E-4</v>
      </c>
      <c r="ED472" s="240">
        <f t="shared" ca="1" si="983"/>
        <v>2.8819519686021081E-5</v>
      </c>
      <c r="EE472" s="240">
        <f t="shared" ca="1" si="984"/>
        <v>1.828533150892144E-4</v>
      </c>
      <c r="EF472" s="240">
        <f t="shared" ca="1" si="985"/>
        <v>-3.6315208872060209E-4</v>
      </c>
      <c r="EG472" s="240">
        <f t="shared" ca="1" si="986"/>
        <v>4.8114104953574842E-4</v>
      </c>
      <c r="EH472" s="240">
        <f t="shared" ca="1" si="987"/>
        <v>-5.1657559398944793E-4</v>
      </c>
      <c r="EI472" s="240">
        <f t="shared" ca="1" si="988"/>
        <v>4.6337584563124539E-4</v>
      </c>
      <c r="EJ472" s="240">
        <f t="shared" ca="1" si="989"/>
        <v>-3.3066984327746312E-4</v>
      </c>
      <c r="EK472" s="240">
        <f t="shared" ca="1" si="990"/>
        <v>1.412273476511801E-4</v>
      </c>
      <c r="EL472" s="240">
        <f t="shared" ca="1" si="991"/>
        <v>7.2447005287749547E-5</v>
      </c>
      <c r="EM472" s="240">
        <f t="shared" ca="1" si="992"/>
        <v>-2.7369086566233944E-4</v>
      </c>
      <c r="EN472" s="240">
        <f t="shared" ca="1" si="993"/>
        <v>4.2797471358315819E-4</v>
      </c>
      <c r="EO472" s="240">
        <f t="shared" ca="1" si="994"/>
        <v>-5.0882645104195149E-4</v>
      </c>
      <c r="EP472" s="240">
        <f t="shared" ca="1" si="995"/>
        <v>5.0237349742195765E-4</v>
      </c>
      <c r="EQ472" s="240">
        <f t="shared" ca="1" si="996"/>
        <v>-4.0972305365816127E-4</v>
      </c>
      <c r="ER472" s="240">
        <f t="shared" ca="1" si="997"/>
        <v>2.467721281599028E-4</v>
      </c>
      <c r="ES472" s="240">
        <f t="shared" ca="1" si="998"/>
        <v>-4.1479920340846475E-5</v>
      </c>
      <c r="ET472" s="240">
        <f t="shared" ca="1" si="999"/>
        <v>-1.7092943247708887E-4</v>
      </c>
      <c r="EU472" s="240">
        <f t="shared" ca="1" si="1000"/>
        <v>3.5401062975566849E-4</v>
      </c>
      <c r="EV472" s="240">
        <f t="shared" ca="1" si="1001"/>
        <v>-4.7635051021370088E-4</v>
      </c>
      <c r="EW472" s="240">
        <f t="shared" ca="1" si="1002"/>
        <v>5.1695793738776622E-4</v>
      </c>
      <c r="EX472" s="240">
        <f t="shared" ca="1" si="1003"/>
        <v>-4.6886546908283578E-4</v>
      </c>
      <c r="EY472" s="240">
        <f t="shared" ca="1" si="1004"/>
        <v>3.4032483450831041E-4</v>
      </c>
      <c r="EZ472" s="240">
        <f t="shared" ca="1" si="1005"/>
        <v>-1.533910985485629E-4</v>
      </c>
      <c r="FA472" s="240">
        <f t="shared" ca="1" si="1006"/>
        <v>-5.9861557045978255E-5</v>
      </c>
      <c r="FB472" s="240">
        <f t="shared" ca="1" si="1007"/>
        <v>2.6284313743463579E-4</v>
      </c>
      <c r="FC472" s="240">
        <f t="shared" ca="1" si="1008"/>
        <v>-4.20725963878955E-4</v>
      </c>
      <c r="FD472" s="240">
        <f t="shared" ca="1" si="1009"/>
        <v>5.0642042387718405E-4</v>
      </c>
      <c r="FE472" s="240">
        <f t="shared" ca="1" si="1010"/>
        <v>-5.0522302011312391E-4</v>
      </c>
      <c r="FF472" s="240">
        <f t="shared" ca="1" si="1011"/>
        <v>4.1733920370965502E-4</v>
      </c>
      <c r="FG472" s="240">
        <f t="shared" ca="1" si="1012"/>
        <v>-2.5784812282469142E-4</v>
      </c>
      <c r="FH472" s="240">
        <f t="shared" ca="1" si="1013"/>
        <v>5.4115335042692679E-5</v>
      </c>
      <c r="FI472" s="240">
        <f t="shared" ca="1" si="1014"/>
        <v>1.5890258836627442E-4</v>
      </c>
      <c r="FJ472" s="240">
        <f t="shared" ca="1" si="1015"/>
        <v>-3.4465592802470111E-4</v>
      </c>
      <c r="FK472" s="240">
        <f t="shared" ca="1" si="1016"/>
        <v>4.7127303515619363E-4</v>
      </c>
      <c r="FL472" s="240">
        <f t="shared" ca="1" si="1017"/>
        <v>-5.1702888465490467E-4</v>
      </c>
      <c r="FM472" s="240">
        <f t="shared" ca="1" si="1018"/>
        <v>4.7407266550786E-4</v>
      </c>
      <c r="FN472" s="240">
        <f t="shared" ca="1" si="1019"/>
        <v>-3.4977482678443688E-4</v>
      </c>
      <c r="FO472" s="240">
        <f t="shared" ca="1" si="1020"/>
        <v>1.6546245238381447E-4</v>
      </c>
      <c r="FP472" s="240">
        <f t="shared" ca="1" si="1021"/>
        <v>4.7240050440610268E-5</v>
      </c>
      <c r="FQ472" s="240">
        <f t="shared" ca="1" si="1022"/>
        <v>-2.5183708232927961E-4</v>
      </c>
      <c r="FR472" s="240">
        <f t="shared" ca="1" si="1023"/>
        <v>4.1322378458606853E-4</v>
      </c>
      <c r="FS472" s="240">
        <f t="shared" ca="1" si="1024"/>
        <v>-5.0370934798534591E-4</v>
      </c>
      <c r="FT472" s="240">
        <f t="shared" ca="1" si="1025"/>
        <v>5.0776821534847985E-4</v>
      </c>
      <c r="FU472" s="240">
        <f t="shared" ca="1" si="1026"/>
        <v>-4.2470396423015217E-4</v>
      </c>
      <c r="FV472" s="240">
        <f t="shared" ca="1" si="1027"/>
        <v>2.6876879942185284E-4</v>
      </c>
      <c r="FW472" s="240">
        <f t="shared" ca="1" si="1028"/>
        <v>-6.6718152690211908E-5</v>
      </c>
      <c r="FX472" s="240">
        <f t="shared" ca="1" si="1029"/>
        <v>-1.4678002727800638E-4</v>
      </c>
      <c r="FY472" s="240">
        <f t="shared" ca="1" si="1030"/>
        <v>3.3509361845020718E-4</v>
      </c>
      <c r="FZ472" s="240">
        <f t="shared" ca="1" si="1031"/>
        <v>-4.6591168284434244E-4</v>
      </c>
      <c r="GA472" s="240">
        <f t="shared" ca="1" si="1032"/>
        <v>5.167883930548826E-4</v>
      </c>
      <c r="GB472" s="240">
        <f t="shared" ca="1" si="1033"/>
        <v>-4.7899429828591225E-4</v>
      </c>
      <c r="GC472" s="240">
        <f t="shared" ca="1" si="1034"/>
        <v>3.5901412778380963E-4</v>
      </c>
      <c r="GD472" s="240">
        <f t="shared" ca="1" si="1035"/>
        <v>-1.7743413782478974E-4</v>
      </c>
      <c r="GE472" s="240">
        <f t="shared" ca="1" si="1036"/>
        <v>-3.4590088195276134E-5</v>
      </c>
      <c r="GF472" s="240">
        <f t="shared" ca="1" si="1037"/>
        <v>2.406793299823233E-4</v>
      </c>
      <c r="GG472" s="240">
        <f t="shared" ca="1" si="1038"/>
        <v>-4.0547269473676181E-4</v>
      </c>
      <c r="GH472" s="240">
        <f t="shared" ca="1" si="1039"/>
        <v>5.0069485641719323E-4</v>
      </c>
      <c r="GI472" s="240">
        <f t="shared" ca="1" si="1040"/>
        <v>-5.1000754999758658E-4</v>
      </c>
      <c r="GJ472" s="240">
        <f t="shared" ca="1" si="1041"/>
        <v>4.3181289896330137E-4</v>
      </c>
      <c r="GK472" s="240">
        <f t="shared" ca="1" si="1042"/>
        <v>-2.7952757974415547E-4</v>
      </c>
      <c r="GL472" s="240">
        <f t="shared" ca="1" si="1043"/>
        <v>7.9280781817332038E-5</v>
      </c>
      <c r="GM472" s="240">
        <f t="shared" ca="1" si="1044"/>
        <v>1.3456905138976486E-4</v>
      </c>
      <c r="GN472" s="240">
        <f t="shared" ca="1" si="1045"/>
        <v>-3.2532946100991635E-4</v>
      </c>
      <c r="GO472" s="240">
        <f t="shared" ca="1" si="1046"/>
        <v>4.6026968275630583E-4</v>
      </c>
      <c r="GP472" s="240">
        <f t="shared" ca="1" si="1047"/>
        <v>-5.16236607450847E-4</v>
      </c>
      <c r="GQ472" s="240">
        <f t="shared" ca="1" si="1048"/>
        <v>4.8362740280940566E-4</v>
      </c>
      <c r="GR472" s="240">
        <f t="shared" ca="1" si="1049"/>
        <v>-3.6803717209698785E-4</v>
      </c>
      <c r="GS472" s="240">
        <f t="shared" ca="1" si="1050"/>
        <v>1.8929894357585652E-4</v>
      </c>
      <c r="GT472" s="240">
        <f t="shared" ca="1" si="1051"/>
        <v>2.1919290174190524E-5</v>
      </c>
      <c r="GU472" s="240">
        <f t="shared" ca="1" si="1052"/>
        <v>-2.2937660140653934E-4</v>
      </c>
      <c r="GV472" s="240">
        <f t="shared" ca="1" si="1053"/>
        <v>3.9747736329776419E-4</v>
      </c>
      <c r="GW472" s="240">
        <f t="shared" ca="1" si="1054"/>
        <v>-4.9737876498972178E-4</v>
      </c>
      <c r="GX472" s="240">
        <f t="shared" ca="1" si="1055"/>
        <v>5.119396751689856E-4</v>
      </c>
      <c r="GY472" s="240">
        <f t="shared" ca="1" si="1056"/>
        <v>-4.3866172575263959E-4</v>
      </c>
      <c r="GZ472" s="240">
        <f t="shared" ca="1" si="1057"/>
        <v>2.9011798310462971E-4</v>
      </c>
      <c r="HA472" s="240">
        <f t="shared" ca="1" si="1058"/>
        <v>-9.1795655165926757E-5</v>
      </c>
      <c r="HB472" s="240">
        <f t="shared" ca="1" si="1059"/>
        <v>-1.2227701613679864E-4</v>
      </c>
      <c r="HC472" s="240">
        <f t="shared" ca="1" si="1060"/>
        <v>3.1536933726714208E-4</v>
      </c>
      <c r="HD472" s="240">
        <f t="shared" ca="1" si="1061"/>
        <v>-4.5435043342195502E-4</v>
      </c>
      <c r="HE472" s="240">
        <f t="shared" ca="1" si="1062"/>
        <v>5.1537386021781111E-4</v>
      </c>
      <c r="HF472" s="240">
        <f t="shared" ca="1" si="1063"/>
        <v>-4.879691882694611E-4</v>
      </c>
      <c r="HG472" s="240">
        <f t="shared" ca="1" si="1064"/>
        <v>3.7683852457953254E-4</v>
      </c>
      <c r="HH472" s="240">
        <f t="shared" ca="1" si="1065"/>
        <v>-2.0104972272160204E-4</v>
      </c>
      <c r="HI472" s="240">
        <f t="shared" ca="1" si="1066"/>
        <v>-9.2352887923777601E-6</v>
      </c>
      <c r="HJ472" s="240">
        <f t="shared" ca="1" si="1067"/>
        <v>2.1793570494306442E-4</v>
      </c>
      <c r="HK472" s="240">
        <f t="shared" ca="1" si="1068"/>
        <v>-3.8924260635777143E-4</v>
      </c>
      <c r="HL472" s="240">
        <f t="shared" ca="1" si="1069"/>
        <v>4.9376307119240194E-4</v>
      </c>
      <c r="HM472" s="240">
        <f t="shared" ca="1" si="1070"/>
        <v>-5.1356342702272391E-4</v>
      </c>
      <c r="HN472" s="240">
        <f t="shared" ca="1" si="1071"/>
        <v>4.4524631912101802E-4</v>
      </c>
      <c r="HO472" s="240">
        <f t="shared" ca="1" si="1072"/>
        <v>-3.0053363024031601E-4</v>
      </c>
      <c r="HP472" s="240">
        <f t="shared" ca="1" si="1073"/>
        <v>1.0425523424436801E-4</v>
      </c>
      <c r="HQ472" s="240">
        <f t="shared" ca="1" si="1074"/>
        <v>1.0991132578160087E-4</v>
      </c>
      <c r="HR472" s="240">
        <f t="shared" ca="1" si="1075"/>
        <v>-3.0521924682806398E-4</v>
      </c>
      <c r="HS472" s="240">
        <f t="shared" ca="1" si="1076"/>
        <v>4.4815750037579611E-4</v>
      </c>
      <c r="HT472" s="240">
        <f t="shared" ca="1" si="1077"/>
        <v>-5.1420067104245471E-4</v>
      </c>
      <c r="HU472" s="240">
        <f t="shared" ca="1" si="1078"/>
        <v>4.9201703933684506E-4</v>
      </c>
      <c r="HV472" s="240">
        <f t="shared" ca="1" si="1079"/>
        <v>-3.8541288362576968E-4</v>
      </c>
      <c r="HW472" s="240">
        <f t="shared" ca="1" si="1080"/>
        <v>2.1267939703216766E-4</v>
      </c>
      <c r="HX472" s="240">
        <f t="shared" ca="1" si="1081"/>
        <v>-3.4542755821325986E-6</v>
      </c>
      <c r="HY472" s="240">
        <f t="shared" ca="1" si="1082"/>
        <v>-2.0636353216001946E-4</v>
      </c>
      <c r="HZ472" s="240">
        <f t="shared" ca="1" si="1083"/>
        <v>3.8077338422638876E-4</v>
      </c>
      <c r="IA472" s="240">
        <f t="shared" ca="1" si="1084"/>
        <v>-4.8984995298400366E-4</v>
      </c>
      <c r="IB472" s="240">
        <f t="shared" ca="1" si="1085"/>
        <v>5.1487782747139063E-4</v>
      </c>
      <c r="IC472" s="240">
        <f t="shared" ca="1" si="1086"/>
        <v>-4.5156271275556043E-4</v>
      </c>
      <c r="ID472" s="240">
        <f t="shared" ca="1" si="1087"/>
        <v>3.1076824715477397E-4</v>
      </c>
      <c r="IE472" s="240">
        <f t="shared" ca="1" si="1088"/>
        <v>4.5324980883549866E-4</v>
      </c>
      <c r="IF472" s="240">
        <f t="shared" ca="1" si="1089"/>
        <v>-9.7479428953544092E-5</v>
      </c>
      <c r="IG472" s="240">
        <f t="shared" ca="1" si="1090"/>
        <v>2.94885303727532E-4</v>
      </c>
      <c r="IH472" s="240">
        <f t="shared" ca="1" si="1091"/>
        <v>-4.4169461400907006E-4</v>
      </c>
      <c r="II472" s="240">
        <f t="shared" ca="1" si="1092"/>
        <v>5.1271774661005795E-4</v>
      </c>
      <c r="IJ472" s="240">
        <f t="shared" ca="1" si="1093"/>
        <v>-4.9576851773741669E-4</v>
      </c>
      <c r="IK472" s="240">
        <f t="shared" ca="1" si="1094"/>
        <v>3.9375508436238765E-4</v>
      </c>
      <c r="IL472" s="240">
        <f t="shared" ca="1" si="1095"/>
        <v>-2.2418096122650251E-4</v>
      </c>
      <c r="IM472" s="240">
        <f t="shared" ca="1" si="1096"/>
        <v>1.6141759230137198E-5</v>
      </c>
      <c r="IN472" s="240">
        <f t="shared" ca="1" si="1097"/>
        <v>1.9466705370163031E-4</v>
      </c>
      <c r="IO472" s="240">
        <f t="shared" ca="1" si="1098"/>
        <v>-3.7207479844638108E-4</v>
      </c>
      <c r="IP472" s="240">
        <f t="shared" ca="1" si="1099"/>
        <v>4.8564176748057902E-4</v>
      </c>
      <c r="IQ472" s="240">
        <f t="shared" ca="1" si="1100"/>
        <v>-5.1588208476931608E-4</v>
      </c>
      <c r="IR472" s="240">
        <f t="shared" ca="1" si="1101"/>
        <v>4.5760710189698516E-4</v>
      </c>
      <c r="IS472" s="240">
        <f t="shared" ca="1" si="1102"/>
        <v>-3.2081566889756636E-4</v>
      </c>
      <c r="IT472" s="240">
        <f t="shared" ca="1" si="1103"/>
        <v>1.2897852668042952E-4</v>
      </c>
      <c r="IU472" s="240">
        <f t="shared" ca="1" si="1104"/>
        <v>8.4988814162534083E-5</v>
      </c>
      <c r="IV472" s="240">
        <f t="shared" ca="1" si="1105"/>
        <v>-2.8437373274655471E-4</v>
      </c>
      <c r="IW472" s="240">
        <f t="shared" ca="1" si="1106"/>
        <v>4.3496566732292104E-4</v>
      </c>
      <c r="IX472" s="240">
        <f t="shared" ca="1" si="1107"/>
        <v>-5.1092598017885363E-4</v>
      </c>
      <c r="IY472" s="240">
        <f t="shared" ca="1" si="1108"/>
        <v>4.9922136372089921E-4</v>
      </c>
      <c r="IZ472" s="240">
        <f t="shared" ca="1" si="1109"/>
        <v>-4.0186010175967494E-4</v>
      </c>
      <c r="JA472" s="240">
        <f t="shared" ca="1" si="1110"/>
        <v>2.3554748719251361E-4</v>
      </c>
      <c r="JB472" s="240">
        <f t="shared" ca="1" si="1111"/>
        <v>-2.8819519686019563E-5</v>
      </c>
    </row>
    <row r="473" spans="2:262">
      <c r="B473" s="248">
        <v>112</v>
      </c>
      <c r="C473" s="247">
        <f t="shared" si="1112"/>
        <v>2.1875000000000015E-3</v>
      </c>
      <c r="D473" s="244">
        <f t="shared" ca="1" si="855"/>
        <v>79.631264520873259</v>
      </c>
      <c r="E473" s="243">
        <f ca="1">DN361</f>
        <v>-0.36873547912674809</v>
      </c>
      <c r="F473" s="242">
        <v>112</v>
      </c>
      <c r="G473" s="240">
        <f t="shared" ca="1" si="856"/>
        <v>-1.3661342714607464E-4</v>
      </c>
      <c r="H473" s="240">
        <f t="shared" ca="1" si="857"/>
        <v>2.685654155089897E-4</v>
      </c>
      <c r="I473" s="240">
        <f t="shared" ca="1" si="858"/>
        <v>-3.5963075391221499E-4</v>
      </c>
      <c r="J473" s="240">
        <f t="shared" ca="1" si="859"/>
        <v>3.9594557009320802E-4</v>
      </c>
      <c r="K473" s="240">
        <f t="shared" ca="1" si="860"/>
        <v>-3.719812624830408E-4</v>
      </c>
      <c r="L473" s="240">
        <f t="shared" ca="1" si="861"/>
        <v>2.913861796783722E-4</v>
      </c>
      <c r="M473" s="240">
        <f t="shared" ca="1" si="862"/>
        <v>-1.6643019243996684E-4</v>
      </c>
      <c r="N473" s="240">
        <f t="shared" ca="1" si="863"/>
        <v>1.613671709602902E-5</v>
      </c>
      <c r="O473" s="240">
        <f t="shared" ca="1" si="864"/>
        <v>1.3661342714607445E-4</v>
      </c>
      <c r="P473" s="240">
        <f t="shared" ca="1" si="865"/>
        <v>-2.6856541550899013E-4</v>
      </c>
      <c r="Q473" s="240">
        <f t="shared" ca="1" si="866"/>
        <v>3.5963075391221515E-4</v>
      </c>
      <c r="R473" s="240">
        <f t="shared" ca="1" si="867"/>
        <v>-3.9594557009320802E-4</v>
      </c>
      <c r="S473" s="240">
        <f t="shared" ca="1" si="868"/>
        <v>3.7198126248304063E-4</v>
      </c>
      <c r="T473" s="240">
        <f t="shared" ca="1" si="869"/>
        <v>-2.9138617967837101E-4</v>
      </c>
      <c r="U473" s="241">
        <f t="shared" ca="1" si="870"/>
        <v>1.6643019243996779E-4</v>
      </c>
      <c r="V473" s="240">
        <f t="shared" ca="1" si="871"/>
        <v>-1.6136717096028682E-5</v>
      </c>
      <c r="W473" s="240">
        <f t="shared" ca="1" si="872"/>
        <v>-1.3661342714607611E-4</v>
      </c>
      <c r="X473" s="240">
        <f t="shared" ca="1" si="873"/>
        <v>2.6856541550898943E-4</v>
      </c>
      <c r="Y473" s="240">
        <f t="shared" ca="1" si="874"/>
        <v>-3.5963075391221531E-4</v>
      </c>
      <c r="Z473" s="240">
        <f t="shared" ca="1" si="875"/>
        <v>3.9594557009320808E-4</v>
      </c>
      <c r="AA473" s="240">
        <f t="shared" ca="1" si="876"/>
        <v>-3.7198126248304096E-4</v>
      </c>
      <c r="AB473" s="240">
        <f t="shared" ca="1" si="877"/>
        <v>2.9138617967837171E-4</v>
      </c>
      <c r="AC473" s="240">
        <f t="shared" ca="1" si="878"/>
        <v>-1.6643019243996622E-4</v>
      </c>
      <c r="AD473" s="240">
        <f t="shared" ca="1" si="879"/>
        <v>1.6136717096029749E-5</v>
      </c>
      <c r="AE473" s="240">
        <f t="shared" ca="1" si="880"/>
        <v>1.3661342714607776E-4</v>
      </c>
      <c r="AF473" s="240">
        <f t="shared" ca="1" si="881"/>
        <v>-2.6856541550899067E-4</v>
      </c>
      <c r="AG473" s="240">
        <f t="shared" ca="1" si="882"/>
        <v>3.5963075391221483E-4</v>
      </c>
      <c r="AH473" s="240">
        <f t="shared" ca="1" si="883"/>
        <v>-3.9594557009320813E-4</v>
      </c>
      <c r="AI473" s="240">
        <f t="shared" ca="1" si="884"/>
        <v>3.7198126248304042E-4</v>
      </c>
      <c r="AJ473" s="240">
        <f t="shared" ca="1" si="885"/>
        <v>-2.9138617967837242E-4</v>
      </c>
      <c r="AK473" s="240">
        <f t="shared" ca="1" si="886"/>
        <v>1.6643019243996462E-4</v>
      </c>
      <c r="AL473" s="240">
        <f t="shared" ca="1" si="887"/>
        <v>-1.6136717096028001E-5</v>
      </c>
      <c r="AM473" s="240">
        <f t="shared" ca="1" si="888"/>
        <v>-1.366134271460741E-4</v>
      </c>
      <c r="AN473" s="240">
        <f t="shared" ca="1" si="889"/>
        <v>2.6856541550899197E-4</v>
      </c>
      <c r="AO473" s="240">
        <f t="shared" ca="1" si="890"/>
        <v>-3.5963075391221559E-4</v>
      </c>
      <c r="AP473" s="240">
        <f t="shared" ca="1" si="891"/>
        <v>3.9594557009320802E-4</v>
      </c>
      <c r="AQ473" s="240">
        <f t="shared" ca="1" si="892"/>
        <v>-3.7198126248303982E-4</v>
      </c>
      <c r="AR473" s="240">
        <f t="shared" ca="1" si="893"/>
        <v>2.9138617967837128E-4</v>
      </c>
      <c r="AS473" s="240">
        <f t="shared" ca="1" si="894"/>
        <v>-1.6643019243996814E-4</v>
      </c>
      <c r="AT473" s="240">
        <f t="shared" ca="1" si="895"/>
        <v>1.6136717096026256E-5</v>
      </c>
      <c r="AU473" s="240">
        <f t="shared" ca="1" si="896"/>
        <v>1.3661342714607575E-4</v>
      </c>
      <c r="AV473" s="240">
        <f t="shared" ca="1" si="897"/>
        <v>-2.6856541550898916E-4</v>
      </c>
      <c r="AW473" s="240">
        <f t="shared" ca="1" si="898"/>
        <v>3.5963075391221629E-4</v>
      </c>
      <c r="AX473" s="240">
        <f t="shared" ca="1" si="899"/>
        <v>-3.9594557009320808E-4</v>
      </c>
      <c r="AY473" s="240">
        <f t="shared" ca="1" si="900"/>
        <v>3.7198126248304112E-4</v>
      </c>
      <c r="AZ473" s="240">
        <f t="shared" ca="1" si="901"/>
        <v>-2.9138617967837009E-4</v>
      </c>
      <c r="BA473" s="240">
        <f t="shared" ca="1" si="902"/>
        <v>1.6643019243996657E-4</v>
      </c>
      <c r="BB473" s="240">
        <f t="shared" ca="1" si="903"/>
        <v>-1.6136717096030135E-5</v>
      </c>
      <c r="BC473" s="240">
        <f t="shared" ca="1" si="904"/>
        <v>-1.3661342714607209E-4</v>
      </c>
      <c r="BD473" s="240">
        <f t="shared" ca="1" si="905"/>
        <v>2.6856541550899458E-4</v>
      </c>
      <c r="BE473" s="240">
        <f t="shared" ca="1" si="906"/>
        <v>-3.5963075391221705E-4</v>
      </c>
      <c r="BF473" s="240">
        <f t="shared" ca="1" si="907"/>
        <v>3.9594557009320813E-4</v>
      </c>
      <c r="BG473" s="240">
        <f t="shared" ca="1" si="908"/>
        <v>-3.7198126248304053E-4</v>
      </c>
      <c r="BH473" s="240">
        <f t="shared" ca="1" si="909"/>
        <v>2.9138617967837274E-4</v>
      </c>
      <c r="BI473" s="240">
        <f t="shared" ca="1" si="910"/>
        <v>-1.6643019243997006E-4</v>
      </c>
      <c r="BJ473" s="240">
        <f t="shared" ca="1" si="911"/>
        <v>1.6136717096022763E-5</v>
      </c>
      <c r="BK473" s="240">
        <f t="shared" ca="1" si="912"/>
        <v>1.3661342714607903E-4</v>
      </c>
      <c r="BL473" s="240">
        <f t="shared" ca="1" si="913"/>
        <v>-2.685654155089917E-4</v>
      </c>
      <c r="BM473" s="240">
        <f t="shared" ca="1" si="914"/>
        <v>3.5963075391221537E-4</v>
      </c>
      <c r="BN473" s="240">
        <f t="shared" ca="1" si="915"/>
        <v>-3.9594557009320797E-4</v>
      </c>
      <c r="BO473" s="240">
        <f t="shared" ca="1" si="916"/>
        <v>3.7198126248304188E-4</v>
      </c>
      <c r="BP473" s="240">
        <f t="shared" ca="1" si="917"/>
        <v>-2.913861796783677E-4</v>
      </c>
      <c r="BQ473" s="240">
        <f t="shared" ca="1" si="918"/>
        <v>1.664301924399634E-4</v>
      </c>
      <c r="BR473" s="240">
        <f t="shared" ca="1" si="919"/>
        <v>-1.6136717096026642E-5</v>
      </c>
      <c r="BS473" s="240">
        <f t="shared" ca="1" si="920"/>
        <v>-1.3661342714607535E-4</v>
      </c>
      <c r="BT473" s="240">
        <f t="shared" ca="1" si="921"/>
        <v>2.6856541550898878E-4</v>
      </c>
      <c r="BU473" s="240">
        <f t="shared" ca="1" si="922"/>
        <v>-3.5963075391221846E-4</v>
      </c>
      <c r="BV473" s="240">
        <f t="shared" ca="1" si="923"/>
        <v>3.959455700932083E-4</v>
      </c>
      <c r="BW473" s="240">
        <f t="shared" ca="1" si="924"/>
        <v>-3.7198126248303933E-4</v>
      </c>
      <c r="BX473" s="240">
        <f t="shared" ca="1" si="925"/>
        <v>2.913861796783703E-4</v>
      </c>
      <c r="BY473" s="240">
        <f t="shared" ca="1" si="926"/>
        <v>-1.6643019243996692E-4</v>
      </c>
      <c r="BZ473" s="240">
        <f t="shared" ca="1" si="927"/>
        <v>1.6136717096030525E-5</v>
      </c>
      <c r="CA473" s="240">
        <f t="shared" ca="1" si="928"/>
        <v>1.3661342714608229E-4</v>
      </c>
      <c r="CB473" s="240">
        <f t="shared" ca="1" si="929"/>
        <v>-2.6856541550899425E-4</v>
      </c>
      <c r="CC473" s="240">
        <f t="shared" ca="1" si="930"/>
        <v>3.5963075391221689E-4</v>
      </c>
      <c r="CD473" s="240">
        <f t="shared" ca="1" si="931"/>
        <v>-3.9594557009320813E-4</v>
      </c>
      <c r="CE473" s="240">
        <f t="shared" ca="1" si="932"/>
        <v>3.7198126248304069E-4</v>
      </c>
      <c r="CF473" s="240">
        <f t="shared" ca="1" si="933"/>
        <v>-2.9138617967837296E-4</v>
      </c>
      <c r="CG473" s="240">
        <f t="shared" ca="1" si="934"/>
        <v>1.6643019243996022E-4</v>
      </c>
      <c r="CH473" s="240">
        <f t="shared" ca="1" si="935"/>
        <v>-1.6136717096023149E-5</v>
      </c>
      <c r="CI473" s="240">
        <f t="shared" ca="1" si="936"/>
        <v>-1.3661342714607863E-4</v>
      </c>
      <c r="CJ473" s="240">
        <f t="shared" ca="1" si="937"/>
        <v>2.6856541550899138E-4</v>
      </c>
      <c r="CK473" s="240">
        <f t="shared" ca="1" si="938"/>
        <v>-3.5963075391221526E-4</v>
      </c>
      <c r="CL473" s="240">
        <f t="shared" ca="1" si="939"/>
        <v>3.9594557009320797E-4</v>
      </c>
      <c r="CM473" s="240">
        <f t="shared" ca="1" si="940"/>
        <v>-3.7198126248303809E-4</v>
      </c>
      <c r="CN473" s="240">
        <f t="shared" ca="1" si="941"/>
        <v>2.9138617967836792E-4</v>
      </c>
      <c r="CO473" s="240">
        <f t="shared" ca="1" si="942"/>
        <v>-1.6643019243996372E-4</v>
      </c>
      <c r="CP473" s="240">
        <f t="shared" ca="1" si="943"/>
        <v>1.6136717096027032E-5</v>
      </c>
      <c r="CQ473" s="240">
        <f t="shared" ca="1" si="944"/>
        <v>1.36613427146075E-4</v>
      </c>
      <c r="CR473" s="240">
        <f t="shared" ca="1" si="945"/>
        <v>-2.685654155089885E-4</v>
      </c>
      <c r="CS473" s="240">
        <f t="shared" ca="1" si="946"/>
        <v>3.5963075391221835E-4</v>
      </c>
      <c r="CT473" s="240">
        <f t="shared" ca="1" si="947"/>
        <v>-3.959455700932083E-4</v>
      </c>
      <c r="CU473" s="240">
        <f t="shared" ca="1" si="948"/>
        <v>3.719812624830395E-4</v>
      </c>
      <c r="CV473" s="240">
        <f t="shared" ca="1" si="949"/>
        <v>-2.9138617967837063E-4</v>
      </c>
      <c r="CW473" s="240">
        <f t="shared" ca="1" si="950"/>
        <v>1.6643019243996727E-4</v>
      </c>
      <c r="CX473" s="240">
        <f t="shared" ca="1" si="951"/>
        <v>-1.6136717096030911E-5</v>
      </c>
      <c r="CY473" s="240">
        <f t="shared" ca="1" si="952"/>
        <v>-1.3661342714607136E-4</v>
      </c>
      <c r="CZ473" s="240">
        <f t="shared" ca="1" si="953"/>
        <v>2.6856541550898569E-4</v>
      </c>
      <c r="DA473" s="240">
        <f t="shared" ca="1" si="954"/>
        <v>-3.5963075391222144E-4</v>
      </c>
      <c r="DB473" s="240">
        <f t="shared" ca="1" si="955"/>
        <v>3.9594557009320857E-4</v>
      </c>
      <c r="DC473" s="240">
        <f t="shared" ca="1" si="956"/>
        <v>-3.7198126248303695E-4</v>
      </c>
      <c r="DD473" s="240">
        <f t="shared" ca="1" si="957"/>
        <v>2.9138617967836559E-4</v>
      </c>
      <c r="DE473" s="240">
        <f t="shared" ca="1" si="958"/>
        <v>-1.6643019243996058E-4</v>
      </c>
      <c r="DF473" s="240">
        <f t="shared" ca="1" si="959"/>
        <v>1.6136717096023538E-5</v>
      </c>
      <c r="DG473" s="240">
        <f t="shared" ca="1" si="960"/>
        <v>1.3661342714607827E-4</v>
      </c>
      <c r="DH473" s="240">
        <f t="shared" ca="1" si="961"/>
        <v>-2.6856541550899111E-4</v>
      </c>
      <c r="DI473" s="240">
        <f t="shared" ca="1" si="962"/>
        <v>3.5963075391221504E-4</v>
      </c>
      <c r="DJ473" s="240">
        <f t="shared" ca="1" si="963"/>
        <v>-3.9594557009320797E-4</v>
      </c>
      <c r="DK473" s="240">
        <f t="shared" ca="1" si="964"/>
        <v>3.7198126248304215E-4</v>
      </c>
      <c r="DL473" s="240">
        <f t="shared" ca="1" si="965"/>
        <v>-2.9138617967837589E-4</v>
      </c>
      <c r="DM473" s="240">
        <f t="shared" ca="1" si="966"/>
        <v>1.6643019243995388E-4</v>
      </c>
      <c r="DN473" s="240">
        <f t="shared" ca="1" si="967"/>
        <v>-1.6136717096016166E-5</v>
      </c>
      <c r="DO473" s="240">
        <f t="shared" ca="1" si="968"/>
        <v>-1.3661342714608521E-4</v>
      </c>
      <c r="DP473" s="240">
        <f t="shared" ca="1" si="969"/>
        <v>2.6856541550899653E-4</v>
      </c>
      <c r="DQ473" s="240">
        <f t="shared" ca="1" si="970"/>
        <v>-3.5963075391221819E-4</v>
      </c>
      <c r="DR473" s="240">
        <f t="shared" ca="1" si="971"/>
        <v>3.9594557009320824E-4</v>
      </c>
      <c r="DS473" s="240">
        <f t="shared" ca="1" si="972"/>
        <v>-3.719812624830396E-4</v>
      </c>
      <c r="DT473" s="240">
        <f t="shared" ca="1" si="973"/>
        <v>2.9138617967837085E-4</v>
      </c>
      <c r="DU473" s="240">
        <f t="shared" ca="1" si="974"/>
        <v>-1.6643019243996762E-4</v>
      </c>
      <c r="DV473" s="240">
        <f t="shared" ca="1" si="975"/>
        <v>1.6136717096031301E-5</v>
      </c>
      <c r="DW473" s="240">
        <f t="shared" ca="1" si="976"/>
        <v>1.3661342714607101E-4</v>
      </c>
      <c r="DX473" s="240">
        <f t="shared" ca="1" si="977"/>
        <v>-2.6856541550898536E-4</v>
      </c>
      <c r="DY473" s="240">
        <f t="shared" ca="1" si="978"/>
        <v>3.5963075391222128E-4</v>
      </c>
      <c r="DZ473" s="240">
        <f t="shared" ca="1" si="979"/>
        <v>-3.9594557009320857E-4</v>
      </c>
      <c r="EA473" s="240">
        <f t="shared" ca="1" si="980"/>
        <v>3.71981262483037E-4</v>
      </c>
      <c r="EB473" s="240">
        <f t="shared" ca="1" si="981"/>
        <v>-2.9138617967836586E-4</v>
      </c>
      <c r="EC473" s="240">
        <f t="shared" ca="1" si="982"/>
        <v>1.6643019243996093E-4</v>
      </c>
      <c r="ED473" s="240">
        <f t="shared" ca="1" si="983"/>
        <v>-1.6136717096023925E-5</v>
      </c>
      <c r="EE473" s="240">
        <f t="shared" ca="1" si="984"/>
        <v>-1.3661342714607792E-4</v>
      </c>
      <c r="EF473" s="240">
        <f t="shared" ca="1" si="985"/>
        <v>2.6856541550899084E-4</v>
      </c>
      <c r="EG473" s="240">
        <f t="shared" ca="1" si="986"/>
        <v>-3.5963075391221488E-4</v>
      </c>
      <c r="EH473" s="240">
        <f t="shared" ca="1" si="987"/>
        <v>3.9594557009320792E-4</v>
      </c>
      <c r="EI473" s="240">
        <f t="shared" ca="1" si="988"/>
        <v>-3.7198126248304226E-4</v>
      </c>
      <c r="EJ473" s="240">
        <f t="shared" ca="1" si="989"/>
        <v>2.9138617967836087E-4</v>
      </c>
      <c r="EK473" s="240">
        <f t="shared" ca="1" si="990"/>
        <v>-1.6643019243995423E-4</v>
      </c>
      <c r="EL473" s="240">
        <f t="shared" ca="1" si="991"/>
        <v>1.6136717096016552E-5</v>
      </c>
      <c r="EM473" s="240">
        <f t="shared" ca="1" si="992"/>
        <v>1.3661342714608486E-4</v>
      </c>
      <c r="EN473" s="240">
        <f t="shared" ca="1" si="993"/>
        <v>-2.6856541550899626E-4</v>
      </c>
      <c r="EO473" s="240">
        <f t="shared" ca="1" si="994"/>
        <v>3.5963075391221797E-4</v>
      </c>
      <c r="EP473" s="240">
        <f t="shared" ca="1" si="995"/>
        <v>-3.9594557009320824E-4</v>
      </c>
      <c r="EQ473" s="240">
        <f t="shared" ca="1" si="996"/>
        <v>3.7198126248303971E-4</v>
      </c>
      <c r="ER473" s="240">
        <f t="shared" ca="1" si="997"/>
        <v>-2.9138617967837112E-4</v>
      </c>
      <c r="ES473" s="240">
        <f t="shared" ca="1" si="998"/>
        <v>1.6643019243996798E-4</v>
      </c>
      <c r="ET473" s="240">
        <f t="shared" ca="1" si="999"/>
        <v>-1.6136717096031687E-5</v>
      </c>
      <c r="EU473" s="240">
        <f t="shared" ca="1" si="1000"/>
        <v>-1.3661342714607063E-4</v>
      </c>
      <c r="EV473" s="240">
        <f t="shared" ca="1" si="1001"/>
        <v>2.6856541550900168E-4</v>
      </c>
      <c r="EW473" s="240">
        <f t="shared" ca="1" si="1002"/>
        <v>-3.5963075391222106E-4</v>
      </c>
      <c r="EX473" s="240">
        <f t="shared" ca="1" si="1003"/>
        <v>3.9594557009320851E-4</v>
      </c>
      <c r="EY473" s="240">
        <f t="shared" ca="1" si="1004"/>
        <v>-3.7198126248303722E-4</v>
      </c>
      <c r="EZ473" s="240">
        <f t="shared" ca="1" si="1005"/>
        <v>2.9138617967836618E-4</v>
      </c>
      <c r="FA473" s="240">
        <f t="shared" ca="1" si="1006"/>
        <v>-1.6643019243996128E-4</v>
      </c>
      <c r="FB473" s="240">
        <f t="shared" ca="1" si="1007"/>
        <v>1.6136717096024314E-5</v>
      </c>
      <c r="FC473" s="240">
        <f t="shared" ca="1" si="1008"/>
        <v>1.3661342714607754E-4</v>
      </c>
      <c r="FD473" s="240">
        <f t="shared" ca="1" si="1009"/>
        <v>-2.6856541550899056E-4</v>
      </c>
      <c r="FE473" s="240">
        <f t="shared" ca="1" si="1010"/>
        <v>3.5963075391221477E-4</v>
      </c>
      <c r="FF473" s="240">
        <f t="shared" ca="1" si="1011"/>
        <v>-3.9594557009320792E-4</v>
      </c>
      <c r="FG473" s="240">
        <f t="shared" ca="1" si="1012"/>
        <v>3.7198126248304248E-4</v>
      </c>
      <c r="FH473" s="240">
        <f t="shared" ca="1" si="1013"/>
        <v>-2.9138617967836114E-4</v>
      </c>
      <c r="FI473" s="240">
        <f t="shared" ca="1" si="1014"/>
        <v>1.6643019243995456E-4</v>
      </c>
      <c r="FJ473" s="240">
        <f t="shared" ca="1" si="1015"/>
        <v>-1.6136717096016942E-5</v>
      </c>
      <c r="FK473" s="240">
        <f t="shared" ca="1" si="1016"/>
        <v>-1.3661342714608448E-4</v>
      </c>
      <c r="FL473" s="240">
        <f t="shared" ca="1" si="1017"/>
        <v>2.6856541550899599E-4</v>
      </c>
      <c r="FM473" s="240">
        <f t="shared" ca="1" si="1018"/>
        <v>-3.5963075391221786E-4</v>
      </c>
      <c r="FN473" s="240">
        <f t="shared" ca="1" si="1019"/>
        <v>3.9594557009320824E-4</v>
      </c>
      <c r="FO473" s="240">
        <f t="shared" ca="1" si="1020"/>
        <v>-3.7198126248303988E-4</v>
      </c>
      <c r="FP473" s="240">
        <f t="shared" ca="1" si="1021"/>
        <v>2.9138617967837139E-4</v>
      </c>
      <c r="FQ473" s="240">
        <f t="shared" ca="1" si="1022"/>
        <v>-1.6643019243996833E-4</v>
      </c>
      <c r="FR473" s="240">
        <f t="shared" ca="1" si="1023"/>
        <v>1.6136717096032076E-5</v>
      </c>
      <c r="FS473" s="240">
        <f t="shared" ca="1" si="1024"/>
        <v>1.3661342714609139E-4</v>
      </c>
      <c r="FT473" s="240">
        <f t="shared" ca="1" si="1025"/>
        <v>-2.6856541550900135E-4</v>
      </c>
      <c r="FU473" s="240">
        <f t="shared" ca="1" si="1026"/>
        <v>3.5963075391222095E-4</v>
      </c>
      <c r="FV473" s="240">
        <f t="shared" ca="1" si="1027"/>
        <v>-3.9594557009320851E-4</v>
      </c>
      <c r="FW473" s="240">
        <f t="shared" ca="1" si="1028"/>
        <v>3.7198126248303733E-4</v>
      </c>
      <c r="FX473" s="240">
        <f t="shared" ca="1" si="1029"/>
        <v>-2.9138617967836635E-4</v>
      </c>
      <c r="FY473" s="240">
        <f t="shared" ca="1" si="1030"/>
        <v>1.6643019243996163E-4</v>
      </c>
      <c r="FZ473" s="240">
        <f t="shared" ca="1" si="1031"/>
        <v>-1.6136717096024701E-5</v>
      </c>
      <c r="GA473" s="240">
        <f t="shared" ca="1" si="1032"/>
        <v>-1.3661342714607719E-4</v>
      </c>
      <c r="GB473" s="240">
        <f t="shared" ca="1" si="1033"/>
        <v>2.6856541550899024E-4</v>
      </c>
      <c r="GC473" s="240">
        <f t="shared" ca="1" si="1034"/>
        <v>-3.5963075391221461E-4</v>
      </c>
      <c r="GD473" s="240">
        <f t="shared" ca="1" si="1035"/>
        <v>3.9594557009320792E-4</v>
      </c>
      <c r="GE473" s="240">
        <f t="shared" ca="1" si="1036"/>
        <v>-3.7198126248303478E-4</v>
      </c>
      <c r="GF473" s="240">
        <f t="shared" ca="1" si="1037"/>
        <v>2.9138617967836136E-4</v>
      </c>
      <c r="GG473" s="240">
        <f t="shared" ca="1" si="1038"/>
        <v>-1.6643019243995494E-4</v>
      </c>
      <c r="GH473" s="240">
        <f t="shared" ca="1" si="1039"/>
        <v>1.6136717096017328E-5</v>
      </c>
      <c r="GI473" s="240">
        <f t="shared" ca="1" si="1040"/>
        <v>1.3661342714608413E-4</v>
      </c>
      <c r="GJ473" s="240">
        <f t="shared" ca="1" si="1041"/>
        <v>-2.6856541550899566E-4</v>
      </c>
      <c r="GK473" s="240">
        <f t="shared" ca="1" si="1042"/>
        <v>3.5963075391222708E-4</v>
      </c>
      <c r="GL473" s="240">
        <f t="shared" ca="1" si="1043"/>
        <v>-3.9594557009320819E-4</v>
      </c>
      <c r="GM473" s="240">
        <f t="shared" ca="1" si="1044"/>
        <v>3.7198126248303223E-4</v>
      </c>
      <c r="GN473" s="240">
        <f t="shared" ca="1" si="1045"/>
        <v>-2.9138617967837166E-4</v>
      </c>
      <c r="GO473" s="240">
        <f t="shared" ca="1" si="1046"/>
        <v>1.6643019243994824E-4</v>
      </c>
      <c r="GP473" s="240">
        <f t="shared" ca="1" si="1047"/>
        <v>-1.6136717096032463E-5</v>
      </c>
      <c r="GQ473" s="240">
        <f t="shared" ca="1" si="1048"/>
        <v>-1.3661342714609104E-4</v>
      </c>
      <c r="GR473" s="240">
        <f t="shared" ca="1" si="1049"/>
        <v>2.6856541550898455E-4</v>
      </c>
      <c r="GS473" s="240">
        <f t="shared" ca="1" si="1050"/>
        <v>-3.5963075391222079E-4</v>
      </c>
      <c r="GT473" s="240">
        <f t="shared" ca="1" si="1051"/>
        <v>3.9594557009320759E-4</v>
      </c>
      <c r="GU473" s="240">
        <f t="shared" ca="1" si="1052"/>
        <v>-3.7198126248303749E-4</v>
      </c>
      <c r="GV473" s="240">
        <f t="shared" ca="1" si="1053"/>
        <v>2.9138617967835139E-4</v>
      </c>
      <c r="GW473" s="240">
        <f t="shared" ca="1" si="1054"/>
        <v>-1.6643019243996199E-4</v>
      </c>
      <c r="GX473" s="240">
        <f t="shared" ca="1" si="1055"/>
        <v>1.6136717096002583E-5</v>
      </c>
      <c r="GY473" s="240">
        <f t="shared" ca="1" si="1056"/>
        <v>1.3661342714607681E-4</v>
      </c>
      <c r="GZ473" s="240">
        <f t="shared" ca="1" si="1057"/>
        <v>-2.685654155090065E-4</v>
      </c>
      <c r="HA473" s="240">
        <f t="shared" ca="1" si="1058"/>
        <v>3.5963075391221439E-4</v>
      </c>
      <c r="HB473" s="240">
        <f t="shared" ca="1" si="1059"/>
        <v>-3.9594557009320878E-4</v>
      </c>
      <c r="HC473" s="240">
        <f t="shared" ca="1" si="1060"/>
        <v>3.7198126248304264E-4</v>
      </c>
      <c r="HD473" s="240">
        <f t="shared" ca="1" si="1061"/>
        <v>-2.9138617967836163E-4</v>
      </c>
      <c r="HE473" s="240">
        <f t="shared" ca="1" si="1062"/>
        <v>1.6643019243997573E-4</v>
      </c>
      <c r="HF473" s="240">
        <f t="shared" ca="1" si="1063"/>
        <v>-1.6136717096017718E-5</v>
      </c>
      <c r="HG473" s="240">
        <f t="shared" ca="1" si="1064"/>
        <v>-1.3661342714606264E-4</v>
      </c>
      <c r="HH473" s="240">
        <f t="shared" ca="1" si="1065"/>
        <v>2.6856541550899539E-4</v>
      </c>
      <c r="HI473" s="240">
        <f t="shared" ca="1" si="1066"/>
        <v>-3.5963075391222697E-4</v>
      </c>
      <c r="HJ473" s="240">
        <f t="shared" ca="1" si="1067"/>
        <v>3.9594557009320819E-4</v>
      </c>
      <c r="HK473" s="240">
        <f t="shared" ca="1" si="1068"/>
        <v>-3.7198126248303239E-4</v>
      </c>
      <c r="HL473" s="240">
        <f t="shared" ca="1" si="1069"/>
        <v>2.9138617967837193E-4</v>
      </c>
      <c r="HM473" s="240">
        <f t="shared" ca="1" si="1070"/>
        <v>-1.664301924399486E-4</v>
      </c>
      <c r="HN473" s="240">
        <f t="shared" ca="1" si="1071"/>
        <v>1.6136717096032852E-5</v>
      </c>
      <c r="HO473" s="240">
        <f t="shared" ca="1" si="1072"/>
        <v>1.3661342714609069E-4</v>
      </c>
      <c r="HP473" s="240">
        <f t="shared" ca="1" si="1073"/>
        <v>-2.6856541550898428E-4</v>
      </c>
      <c r="HQ473" s="240">
        <f t="shared" ca="1" si="1074"/>
        <v>3.5963075391222063E-4</v>
      </c>
      <c r="HR473" s="240">
        <f t="shared" ca="1" si="1075"/>
        <v>-3.9594557009320759E-4</v>
      </c>
      <c r="HS473" s="240">
        <f t="shared" ca="1" si="1076"/>
        <v>3.719812624830376E-4</v>
      </c>
      <c r="HT473" s="240">
        <f t="shared" ca="1" si="1077"/>
        <v>-2.9138617967835166E-4</v>
      </c>
      <c r="HU473" s="240">
        <f t="shared" ca="1" si="1078"/>
        <v>1.6643019243996231E-4</v>
      </c>
      <c r="HV473" s="240">
        <f t="shared" ca="1" si="1079"/>
        <v>-1.6136717096002972E-5</v>
      </c>
      <c r="HW473" s="240">
        <f t="shared" ca="1" si="1080"/>
        <v>-1.3661342714607646E-4</v>
      </c>
      <c r="HX473" s="240">
        <f t="shared" ca="1" si="1081"/>
        <v>2.6856541550900623E-4</v>
      </c>
      <c r="HY473" s="240">
        <f t="shared" ca="1" si="1082"/>
        <v>-3.5963075391221428E-4</v>
      </c>
      <c r="HZ473" s="240">
        <f t="shared" ca="1" si="1083"/>
        <v>3.9594557009320878E-4</v>
      </c>
      <c r="IA473" s="240">
        <f t="shared" ca="1" si="1084"/>
        <v>-3.7198126248304286E-4</v>
      </c>
      <c r="IB473" s="240">
        <f t="shared" ca="1" si="1085"/>
        <v>2.913861796783619E-4</v>
      </c>
      <c r="IC473" s="240">
        <f t="shared" ca="1" si="1086"/>
        <v>-1.6643019243997608E-4</v>
      </c>
      <c r="ID473" s="240">
        <f t="shared" ca="1" si="1087"/>
        <v>1.6136717096018104E-5</v>
      </c>
      <c r="IE473" s="240">
        <f t="shared" ca="1" si="1088"/>
        <v>1.3661342714606974E-4</v>
      </c>
      <c r="IF473" s="240">
        <f t="shared" ca="1" si="1089"/>
        <v>-2.6856541550899512E-4</v>
      </c>
      <c r="IG473" s="240">
        <f t="shared" ca="1" si="1090"/>
        <v>3.5963075391222686E-4</v>
      </c>
      <c r="IH473" s="240">
        <f t="shared" ca="1" si="1091"/>
        <v>-3.9594557009320819E-4</v>
      </c>
      <c r="II473" s="240">
        <f t="shared" ca="1" si="1092"/>
        <v>3.7198126248303256E-4</v>
      </c>
      <c r="IJ473" s="240">
        <f t="shared" ca="1" si="1093"/>
        <v>-2.913861796783722E-4</v>
      </c>
      <c r="IK473" s="240">
        <f t="shared" ca="1" si="1094"/>
        <v>1.6643019243994895E-4</v>
      </c>
      <c r="IL473" s="240">
        <f t="shared" ca="1" si="1095"/>
        <v>-1.6136717096033239E-5</v>
      </c>
      <c r="IM473" s="240">
        <f t="shared" ca="1" si="1096"/>
        <v>-1.3661342714609031E-4</v>
      </c>
      <c r="IN473" s="240">
        <f t="shared" ca="1" si="1097"/>
        <v>2.6856541550898395E-4</v>
      </c>
      <c r="IO473" s="240">
        <f t="shared" ca="1" si="1098"/>
        <v>-3.5963075391222046E-4</v>
      </c>
      <c r="IP473" s="240">
        <f t="shared" ca="1" si="1099"/>
        <v>3.9594557009320754E-4</v>
      </c>
      <c r="IQ473" s="240">
        <f t="shared" ca="1" si="1100"/>
        <v>-3.7198126248303771E-4</v>
      </c>
      <c r="IR473" s="240">
        <f t="shared" ca="1" si="1101"/>
        <v>2.9138617967835193E-4</v>
      </c>
      <c r="IS473" s="240">
        <f t="shared" ca="1" si="1102"/>
        <v>-1.6643019243996266E-4</v>
      </c>
      <c r="IT473" s="240">
        <f t="shared" ca="1" si="1103"/>
        <v>1.6136717096003359E-5</v>
      </c>
      <c r="IU473" s="240">
        <f t="shared" ca="1" si="1104"/>
        <v>1.3661342714607611E-4</v>
      </c>
      <c r="IV473" s="240">
        <f t="shared" ca="1" si="1105"/>
        <v>-2.6856541550900596E-4</v>
      </c>
      <c r="IW473" s="240">
        <f t="shared" ca="1" si="1106"/>
        <v>3.5963075391221412E-4</v>
      </c>
      <c r="IX473" s="240">
        <f t="shared" ca="1" si="1107"/>
        <v>-3.9594557009320878E-4</v>
      </c>
      <c r="IY473" s="240">
        <f t="shared" ca="1" si="1108"/>
        <v>3.7198126248304297E-4</v>
      </c>
      <c r="IZ473" s="240">
        <f t="shared" ca="1" si="1109"/>
        <v>-2.9138617967836217E-4</v>
      </c>
      <c r="JA473" s="240">
        <f t="shared" ca="1" si="1110"/>
        <v>1.6643019243997643E-4</v>
      </c>
      <c r="JB473" s="240">
        <f t="shared" ca="1" si="1111"/>
        <v>-1.6136717096018493E-5</v>
      </c>
    </row>
    <row r="474" spans="2:262">
      <c r="B474" s="248">
        <v>113</v>
      </c>
      <c r="C474" s="247">
        <f t="shared" si="1112"/>
        <v>2.2070312500000015E-3</v>
      </c>
      <c r="D474" s="244">
        <f t="shared" ca="1" si="855"/>
        <v>79.635516047913242</v>
      </c>
      <c r="E474" s="243">
        <f ca="1">DO361</f>
        <v>-0.36448395208675621</v>
      </c>
      <c r="F474" s="242">
        <v>113</v>
      </c>
      <c r="G474" s="240">
        <f t="shared" ca="1" si="856"/>
        <v>-9.1723477112588806E-5</v>
      </c>
      <c r="H474" s="240">
        <f t="shared" ca="1" si="857"/>
        <v>1.7419754931733439E-4</v>
      </c>
      <c r="I474" s="240">
        <f t="shared" ca="1" si="858"/>
        <v>-2.3332664106287578E-4</v>
      </c>
      <c r="J474" s="240">
        <f t="shared" ca="1" si="859"/>
        <v>2.6118660245858741E-4</v>
      </c>
      <c r="K474" s="240">
        <f t="shared" ca="1" si="860"/>
        <v>-2.5404379742907185E-4</v>
      </c>
      <c r="L474" s="240">
        <f t="shared" ca="1" si="861"/>
        <v>2.1285546472132272E-4</v>
      </c>
      <c r="M474" s="240">
        <f t="shared" ca="1" si="862"/>
        <v>-1.4314143412616013E-4</v>
      </c>
      <c r="N474" s="240">
        <f t="shared" ca="1" si="863"/>
        <v>5.4244389787846373E-5</v>
      </c>
      <c r="O474" s="240">
        <f t="shared" ca="1" si="864"/>
        <v>4.1922184027669476E-5</v>
      </c>
      <c r="P474" s="240">
        <f t="shared" ca="1" si="865"/>
        <v>-1.3247058140632706E-4</v>
      </c>
      <c r="Q474" s="240">
        <f t="shared" ca="1" si="866"/>
        <v>2.0526601299143893E-4</v>
      </c>
      <c r="R474" s="240">
        <f t="shared" ca="1" si="867"/>
        <v>-2.5055284252673422E-4</v>
      </c>
      <c r="S474" s="240">
        <f t="shared" ca="1" si="868"/>
        <v>2.6226198261859528E-4</v>
      </c>
      <c r="T474" s="240">
        <f t="shared" ca="1" si="869"/>
        <v>-2.3882423985580747E-4</v>
      </c>
      <c r="U474" s="241">
        <f t="shared" ca="1" si="870"/>
        <v>1.833806093267024E-4</v>
      </c>
      <c r="V474" s="240">
        <f t="shared" ca="1" si="871"/>
        <v>-1.0336133603967238E-4</v>
      </c>
      <c r="W474" s="240">
        <f t="shared" ca="1" si="872"/>
        <v>9.4901550792013952E-6</v>
      </c>
      <c r="X474" s="240">
        <f t="shared" ca="1" si="873"/>
        <v>8.5652843342232717E-5</v>
      </c>
      <c r="Y474" s="240">
        <f t="shared" ca="1" si="874"/>
        <v>-1.6931712715524769E-4</v>
      </c>
      <c r="Z474" s="240">
        <f t="shared" ca="1" si="875"/>
        <v>2.3029047736823117E-4</v>
      </c>
      <c r="AA474" s="240">
        <f t="shared" ca="1" si="876"/>
        <v>-2.6040158689430047E-4</v>
      </c>
      <c r="AB474" s="240">
        <f t="shared" ca="1" si="877"/>
        <v>2.556151333868106E-4</v>
      </c>
      <c r="AC474" s="240">
        <f t="shared" ca="1" si="878"/>
        <v>-2.1657257055185069E-4</v>
      </c>
      <c r="AD474" s="240">
        <f t="shared" ca="1" si="879"/>
        <v>1.4850616411319812E-4</v>
      </c>
      <c r="AE474" s="240">
        <f t="shared" ca="1" si="880"/>
        <v>-6.0537792848519754E-5</v>
      </c>
      <c r="AF474" s="240">
        <f t="shared" ca="1" si="881"/>
        <v>-3.554351454316532E-5</v>
      </c>
      <c r="AG474" s="240">
        <f t="shared" ca="1" si="882"/>
        <v>1.2686147907661844E-4</v>
      </c>
      <c r="AH474" s="240">
        <f t="shared" ca="1" si="883"/>
        <v>-2.0117817831285555E-4</v>
      </c>
      <c r="AI474" s="240">
        <f t="shared" ca="1" si="884"/>
        <v>2.4853410422054985E-4</v>
      </c>
      <c r="AJ474" s="240">
        <f t="shared" ca="1" si="885"/>
        <v>-2.6258288069237669E-4</v>
      </c>
      <c r="AK474" s="240">
        <f t="shared" ca="1" si="886"/>
        <v>2.4144176934598797E-4</v>
      </c>
      <c r="AL474" s="240">
        <f t="shared" ca="1" si="887"/>
        <v>-1.8794398358307161E-4</v>
      </c>
      <c r="AM474" s="240">
        <f t="shared" ca="1" si="888"/>
        <v>1.0925899718865141E-4</v>
      </c>
      <c r="AN474" s="240">
        <f t="shared" ca="1" si="889"/>
        <v>-1.5931731586765117E-5</v>
      </c>
      <c r="AO474" s="240">
        <f t="shared" ca="1" si="890"/>
        <v>-7.9530615501815293E-5</v>
      </c>
      <c r="AP474" s="240">
        <f t="shared" ca="1" si="891"/>
        <v>1.6433471468693805E-4</v>
      </c>
      <c r="AQ474" s="240">
        <f t="shared" ca="1" si="892"/>
        <v>-2.2711559530113668E-4</v>
      </c>
      <c r="AR474" s="240">
        <f t="shared" ca="1" si="893"/>
        <v>2.5945971515111094E-4</v>
      </c>
      <c r="AS474" s="240">
        <f t="shared" ca="1" si="894"/>
        <v>-2.5703249634626219E-4</v>
      </c>
      <c r="AT474" s="240">
        <f t="shared" ca="1" si="895"/>
        <v>2.2015922116404771E-4</v>
      </c>
      <c r="AU474" s="240">
        <f t="shared" ca="1" si="896"/>
        <v>-1.537814395399783E-4</v>
      </c>
      <c r="AV474" s="240">
        <f t="shared" ca="1" si="897"/>
        <v>6.6794730206434175E-5</v>
      </c>
      <c r="AW474" s="240">
        <f t="shared" ca="1" si="898"/>
        <v>2.9143434974557067E-5</v>
      </c>
      <c r="AX474" s="240">
        <f t="shared" ca="1" si="899"/>
        <v>-1.2117596013557112E-4</v>
      </c>
      <c r="AY474" s="240">
        <f t="shared" ca="1" si="900"/>
        <v>1.9696916142219255E-4</v>
      </c>
      <c r="AZ474" s="240">
        <f t="shared" ca="1" si="901"/>
        <v>-2.4636565826327241E-4</v>
      </c>
      <c r="BA474" s="240">
        <f t="shared" ca="1" si="902"/>
        <v>2.6274560865743543E-4</v>
      </c>
      <c r="BB474" s="240">
        <f t="shared" ca="1" si="903"/>
        <v>-2.4391386334240165E-4</v>
      </c>
      <c r="BC474" s="240">
        <f t="shared" ca="1" si="904"/>
        <v>1.92394147411406E-4</v>
      </c>
      <c r="BD474" s="240">
        <f t="shared" ca="1" si="905"/>
        <v>-1.1509084480318616E-4</v>
      </c>
      <c r="BE474" s="240">
        <f t="shared" ca="1" si="906"/>
        <v>2.2363711414946788E-5</v>
      </c>
      <c r="BF474" s="240">
        <f t="shared" ca="1" si="907"/>
        <v>7.3360481392459074E-5</v>
      </c>
      <c r="BG474" s="240">
        <f t="shared" ca="1" si="908"/>
        <v>-1.5925331313137474E-4</v>
      </c>
      <c r="BH474" s="240">
        <f t="shared" ca="1" si="909"/>
        <v>2.2380390729182903E-4</v>
      </c>
      <c r="BI474" s="240">
        <f t="shared" ca="1" si="910"/>
        <v>-2.5836155457733813E-4</v>
      </c>
      <c r="BJ474" s="240">
        <f t="shared" ca="1" si="911"/>
        <v>2.5829503254097932E-4</v>
      </c>
      <c r="BK474" s="240">
        <f t="shared" ca="1" si="912"/>
        <v>-2.2361325609369714E-4</v>
      </c>
      <c r="BL474" s="240">
        <f t="shared" ca="1" si="913"/>
        <v>1.5896408277784097E-4</v>
      </c>
      <c r="BM474" s="240">
        <f t="shared" ca="1" si="914"/>
        <v>-7.3011432916488068E-5</v>
      </c>
      <c r="BN474" s="240">
        <f t="shared" ca="1" si="915"/>
        <v>-2.2725800490463358E-5</v>
      </c>
      <c r="BO474" s="240">
        <f t="shared" ca="1" si="916"/>
        <v>1.1541744932720254E-4</v>
      </c>
      <c r="BP474" s="240">
        <f t="shared" ca="1" si="917"/>
        <v>-1.9264149767383767E-4</v>
      </c>
      <c r="BQ474" s="240">
        <f t="shared" ca="1" si="918"/>
        <v>2.4404881084566252E-4</v>
      </c>
      <c r="BR474" s="240">
        <f t="shared" ca="1" si="919"/>
        <v>-2.6275006849253008E-4</v>
      </c>
      <c r="BS474" s="240">
        <f t="shared" ca="1" si="920"/>
        <v>2.4623903274806607E-4</v>
      </c>
      <c r="BT474" s="240">
        <f t="shared" ca="1" si="921"/>
        <v>-1.9672842019942296E-4</v>
      </c>
      <c r="BU474" s="240">
        <f t="shared" ca="1" si="922"/>
        <v>1.2085336599633193E-4</v>
      </c>
      <c r="BV474" s="240">
        <f t="shared" ca="1" si="923"/>
        <v>-2.8782220179605129E-5</v>
      </c>
      <c r="BW474" s="240">
        <f t="shared" ca="1" si="924"/>
        <v>-6.7146157672237121E-5</v>
      </c>
      <c r="BX474" s="240">
        <f t="shared" ca="1" si="925"/>
        <v>1.5407598333484315E-4</v>
      </c>
      <c r="BY474" s="240">
        <f t="shared" ca="1" si="926"/>
        <v>-2.2035740817733787E-4</v>
      </c>
      <c r="BZ474" s="240">
        <f t="shared" ca="1" si="927"/>
        <v>2.5710776666384863E-4</v>
      </c>
      <c r="CA474" s="240">
        <f t="shared" ca="1" si="928"/>
        <v>-2.5940198146636714E-4</v>
      </c>
      <c r="CB474" s="240">
        <f t="shared" ca="1" si="929"/>
        <v>2.2693259475931599E-4</v>
      </c>
      <c r="CC474" s="240">
        <f t="shared" ca="1" si="930"/>
        <v>-1.6405097199628517E-4</v>
      </c>
      <c r="CD474" s="240">
        <f t="shared" ca="1" si="931"/>
        <v>7.9184156269426401E-5</v>
      </c>
      <c r="CE474" s="240">
        <f t="shared" ca="1" si="932"/>
        <v>1.6294476833926616E-5</v>
      </c>
      <c r="CF474" s="240">
        <f t="shared" ca="1" si="933"/>
        <v>-1.0958941536309233E-4</v>
      </c>
      <c r="CG474" s="240">
        <f t="shared" ca="1" si="934"/>
        <v>1.8819779389061614E-4</v>
      </c>
      <c r="CH474" s="240">
        <f t="shared" ca="1" si="935"/>
        <v>-2.4158495754997205E-4</v>
      </c>
      <c r="CI474" s="240">
        <f t="shared" ca="1" si="936"/>
        <v>2.6259625751122272E-4</v>
      </c>
      <c r="CJ474" s="240">
        <f t="shared" ca="1" si="937"/>
        <v>-2.4841587696787363E-4</v>
      </c>
      <c r="CK474" s="240">
        <f t="shared" ca="1" si="938"/>
        <v>2.0094419114326123E-4</v>
      </c>
      <c r="CL474" s="240">
        <f t="shared" ca="1" si="939"/>
        <v>-1.2654308964079998E-4</v>
      </c>
      <c r="CM474" s="240">
        <f t="shared" ca="1" si="940"/>
        <v>3.5183391611063806E-5</v>
      </c>
      <c r="CN474" s="240">
        <f t="shared" ca="1" si="941"/>
        <v>6.0891387617389971E-5</v>
      </c>
      <c r="CO474" s="240">
        <f t="shared" ca="1" si="942"/>
        <v>-1.4880584392722276E-4</v>
      </c>
      <c r="CP474" s="240">
        <f t="shared" ca="1" si="943"/>
        <v>2.1677817399985488E-4</v>
      </c>
      <c r="CQ474" s="240">
        <f t="shared" ca="1" si="944"/>
        <v>-2.556991066455996E-4</v>
      </c>
      <c r="CR474" s="240">
        <f t="shared" ca="1" si="945"/>
        <v>2.6035267633778454E-4</v>
      </c>
      <c r="CS474" s="240">
        <f t="shared" ca="1" si="946"/>
        <v>-2.301152377154081E-4</v>
      </c>
      <c r="CT474" s="240">
        <f t="shared" ca="1" si="947"/>
        <v>1.6903904304345978E-4</v>
      </c>
      <c r="CU474" s="240">
        <f t="shared" ca="1" si="948"/>
        <v>-8.5309182047507297E-5</v>
      </c>
      <c r="CV474" s="240">
        <f t="shared" ca="1" si="949"/>
        <v>-9.8533379938348469E-6</v>
      </c>
      <c r="CW474" s="240">
        <f t="shared" ca="1" si="950"/>
        <v>1.0369536883297274E-4</v>
      </c>
      <c r="CX474" s="240">
        <f t="shared" ca="1" si="951"/>
        <v>-1.83640726793529E-4</v>
      </c>
      <c r="CY474" s="240">
        <f t="shared" ca="1" si="952"/>
        <v>2.3897558250929692E-4</v>
      </c>
      <c r="CZ474" s="240">
        <f t="shared" ca="1" si="953"/>
        <v>-2.622842683634976E-4</v>
      </c>
      <c r="DA474" s="240">
        <f t="shared" ca="1" si="954"/>
        <v>2.5044308475226373E-4</v>
      </c>
      <c r="DB474" s="240">
        <f t="shared" ca="1" si="955"/>
        <v>-2.0503892082014677E-4</v>
      </c>
      <c r="DC474" s="240">
        <f t="shared" ca="1" si="956"/>
        <v>1.3215658845981289E-4</v>
      </c>
      <c r="DD474" s="240">
        <f t="shared" ca="1" si="957"/>
        <v>-4.1563369883007749E-5</v>
      </c>
      <c r="DE474" s="240">
        <f t="shared" ca="1" si="958"/>
        <v>-5.4599938867510439E-5</v>
      </c>
      <c r="DF474" s="240">
        <f t="shared" ca="1" si="959"/>
        <v>1.4344606944342953E-4</v>
      </c>
      <c r="DG474" s="240">
        <f t="shared" ca="1" si="960"/>
        <v>-2.1306836075621246E-4</v>
      </c>
      <c r="DH474" s="240">
        <f t="shared" ca="1" si="961"/>
        <v>2.5413642304671454E-4</v>
      </c>
      <c r="DI474" s="240">
        <f t="shared" ca="1" si="962"/>
        <v>-2.6114654449218969E-4</v>
      </c>
      <c r="DJ474" s="240">
        <f t="shared" ca="1" si="963"/>
        <v>2.331592678568669E-4</v>
      </c>
      <c r="DK474" s="240">
        <f t="shared" ca="1" si="964"/>
        <v>-1.739252912918764E-4</v>
      </c>
      <c r="DL474" s="240">
        <f t="shared" ca="1" si="965"/>
        <v>9.1382820764252678E-5</v>
      </c>
      <c r="DM474" s="240">
        <f t="shared" ca="1" si="966"/>
        <v>3.4062638713681686E-6</v>
      </c>
      <c r="DN474" s="240">
        <f t="shared" ca="1" si="967"/>
        <v>-9.7738860090101494E-5</v>
      </c>
      <c r="DO474" s="240">
        <f t="shared" ca="1" si="968"/>
        <v>1.789730413893799E-4</v>
      </c>
      <c r="DP474" s="240">
        <f t="shared" ca="1" si="969"/>
        <v>-2.362222575135941E-4</v>
      </c>
      <c r="DQ474" s="240">
        <f t="shared" ca="1" si="970"/>
        <v>2.6181428897994997E-4</v>
      </c>
      <c r="DR474" s="240">
        <f t="shared" ca="1" si="971"/>
        <v>-2.523194349870713E-4</v>
      </c>
      <c r="DS474" s="240">
        <f t="shared" ca="1" si="972"/>
        <v>2.0901014271802008E-4</v>
      </c>
      <c r="DT474" s="240">
        <f t="shared" ca="1" si="973"/>
        <v>-1.3769048109160364E-4</v>
      </c>
      <c r="DU474" s="240">
        <f t="shared" ca="1" si="974"/>
        <v>4.7918311935081319E-5</v>
      </c>
      <c r="DV474" s="240">
        <f t="shared" ca="1" si="975"/>
        <v>4.8275601156094964E-5</v>
      </c>
      <c r="DW474" s="240">
        <f t="shared" ca="1" si="976"/>
        <v>-1.3799988841119124E-4</v>
      </c>
      <c r="DX474" s="240">
        <f t="shared" ca="1" si="977"/>
        <v>2.092302030991942E-4</v>
      </c>
      <c r="DY474" s="240">
        <f t="shared" ca="1" si="978"/>
        <v>-2.5242065716935539E-4</v>
      </c>
      <c r="DZ474" s="240">
        <f t="shared" ca="1" si="979"/>
        <v>2.6178310773309162E-4</v>
      </c>
      <c r="EA474" s="240">
        <f t="shared" ca="1" si="980"/>
        <v>-2.3606285157374847E-4</v>
      </c>
      <c r="EB474" s="240">
        <f t="shared" ca="1" si="981"/>
        <v>1.7870677344831553E-4</v>
      </c>
      <c r="EC474" s="240">
        <f t="shared" ca="1" si="982"/>
        <v>-9.7401413886779448E-5</v>
      </c>
      <c r="ED474" s="240">
        <f t="shared" ca="1" si="983"/>
        <v>3.0428620570712821E-6</v>
      </c>
      <c r="EE474" s="240">
        <f t="shared" ca="1" si="984"/>
        <v>9.1723477112589484E-5</v>
      </c>
      <c r="EF474" s="240">
        <f t="shared" ca="1" si="985"/>
        <v>-1.7419754931734184E-4</v>
      </c>
      <c r="EG474" s="240">
        <f t="shared" ca="1" si="986"/>
        <v>2.3332664106287765E-4</v>
      </c>
      <c r="EH474" s="240">
        <f t="shared" ca="1" si="987"/>
        <v>-2.6118660245858893E-4</v>
      </c>
      <c r="EI474" s="240">
        <f t="shared" ca="1" si="988"/>
        <v>2.5404379742906985E-4</v>
      </c>
      <c r="EJ474" s="240">
        <f t="shared" ca="1" si="989"/>
        <v>-2.1285546472132167E-4</v>
      </c>
      <c r="EK474" s="240">
        <f t="shared" ca="1" si="990"/>
        <v>1.4314143412615078E-4</v>
      </c>
      <c r="EL474" s="240">
        <f t="shared" ca="1" si="991"/>
        <v>-5.4244389787840979E-5</v>
      </c>
      <c r="EM474" s="240">
        <f t="shared" ca="1" si="992"/>
        <v>-4.1922184027669381E-5</v>
      </c>
      <c r="EN474" s="240">
        <f t="shared" ca="1" si="993"/>
        <v>1.3247058140633503E-4</v>
      </c>
      <c r="EO474" s="240">
        <f t="shared" ca="1" si="994"/>
        <v>-2.0526601299144118E-4</v>
      </c>
      <c r="EP474" s="240">
        <f t="shared" ca="1" si="995"/>
        <v>2.5055284252673785E-4</v>
      </c>
      <c r="EQ474" s="240">
        <f t="shared" ca="1" si="996"/>
        <v>-2.6226198261859485E-4</v>
      </c>
      <c r="ER474" s="240">
        <f t="shared" ca="1" si="997"/>
        <v>2.3882423985580712E-4</v>
      </c>
      <c r="ES474" s="240">
        <f t="shared" ca="1" si="998"/>
        <v>-1.8338060932669513E-4</v>
      </c>
      <c r="ET474" s="240">
        <f t="shared" ca="1" si="999"/>
        <v>1.0336133603966818E-4</v>
      </c>
      <c r="EU474" s="240">
        <f t="shared" ca="1" si="1000"/>
        <v>-9.4901550791874971E-6</v>
      </c>
      <c r="EV474" s="240">
        <f t="shared" ca="1" si="1001"/>
        <v>-8.5652843342240578E-5</v>
      </c>
      <c r="EW474" s="240">
        <f t="shared" ca="1" si="1002"/>
        <v>1.6931712715524978E-4</v>
      </c>
      <c r="EX474" s="240">
        <f t="shared" ca="1" si="1003"/>
        <v>-2.3029047736823692E-4</v>
      </c>
      <c r="EY474" s="240">
        <f t="shared" ca="1" si="1004"/>
        <v>2.6040158689430134E-4</v>
      </c>
      <c r="EZ474" s="240">
        <f t="shared" ca="1" si="1005"/>
        <v>-2.5561513338681044E-4</v>
      </c>
      <c r="FA474" s="240">
        <f t="shared" ca="1" si="1006"/>
        <v>2.1657257055184492E-4</v>
      </c>
      <c r="FB474" s="240">
        <f t="shared" ca="1" si="1007"/>
        <v>-1.485061641131959E-4</v>
      </c>
      <c r="FC474" s="240">
        <f t="shared" ca="1" si="1008"/>
        <v>6.0537792848506222E-5</v>
      </c>
      <c r="FD474" s="240">
        <f t="shared" ca="1" si="1009"/>
        <v>3.554351454317171E-5</v>
      </c>
      <c r="FE474" s="240">
        <f t="shared" ca="1" si="1010"/>
        <v>-1.268614790766208E-4</v>
      </c>
      <c r="FF474" s="240">
        <f t="shared" ca="1" si="1011"/>
        <v>2.0117817831286211E-4</v>
      </c>
      <c r="FG474" s="240">
        <f t="shared" ca="1" si="1012"/>
        <v>-2.4853410422055202E-4</v>
      </c>
      <c r="FH474" s="240">
        <f t="shared" ca="1" si="1013"/>
        <v>2.6258288069237675E-4</v>
      </c>
      <c r="FI474" s="240">
        <f t="shared" ca="1" si="1014"/>
        <v>-2.4144176934598398E-4</v>
      </c>
      <c r="FJ474" s="240">
        <f t="shared" ca="1" si="1015"/>
        <v>1.8794398358306971E-4</v>
      </c>
      <c r="FK474" s="240">
        <f t="shared" ca="1" si="1016"/>
        <v>-1.0925899718864217E-4</v>
      </c>
      <c r="FL474" s="240">
        <f t="shared" ca="1" si="1017"/>
        <v>1.5931731586758689E-5</v>
      </c>
      <c r="FM474" s="240">
        <f t="shared" ca="1" si="1018"/>
        <v>7.9530615501814317E-5</v>
      </c>
      <c r="FN474" s="240">
        <f t="shared" ca="1" si="1019"/>
        <v>-1.6433471468694597E-4</v>
      </c>
      <c r="FO474" s="240">
        <f t="shared" ca="1" si="1020"/>
        <v>2.2711559530113801E-4</v>
      </c>
      <c r="FP474" s="240">
        <f t="shared" ca="1" si="1021"/>
        <v>-2.5945971515111316E-4</v>
      </c>
      <c r="FQ474" s="240">
        <f t="shared" ca="1" si="1022"/>
        <v>2.5703249634626089E-4</v>
      </c>
      <c r="FR474" s="240">
        <f t="shared" ca="1" si="1023"/>
        <v>-2.2015922116404627E-4</v>
      </c>
      <c r="FS474" s="240">
        <f t="shared" ca="1" si="1024"/>
        <v>1.5378143953997004E-4</v>
      </c>
      <c r="FT474" s="240">
        <f t="shared" ca="1" si="1025"/>
        <v>-6.6794730206427941E-5</v>
      </c>
      <c r="FU474" s="240">
        <f t="shared" ca="1" si="1026"/>
        <v>-2.9143434974556037E-5</v>
      </c>
      <c r="FV474" s="240">
        <f t="shared" ca="1" si="1027"/>
        <v>1.2117596013558015E-4</v>
      </c>
      <c r="FW474" s="240">
        <f t="shared" ca="1" si="1028"/>
        <v>-1.9696916142219434E-4</v>
      </c>
      <c r="FX474" s="240">
        <f t="shared" ca="1" si="1029"/>
        <v>2.4636565826327729E-4</v>
      </c>
      <c r="FY474" s="240">
        <f t="shared" ca="1" si="1030"/>
        <v>-2.6274560865743532E-4</v>
      </c>
      <c r="FZ474" s="240">
        <f t="shared" ca="1" si="1031"/>
        <v>2.4391386334240202E-4</v>
      </c>
      <c r="GA474" s="240">
        <f t="shared" ca="1" si="1032"/>
        <v>-1.9239414741140158E-4</v>
      </c>
      <c r="GB474" s="240">
        <f t="shared" ca="1" si="1033"/>
        <v>1.1509084480318036E-4</v>
      </c>
      <c r="GC474" s="240">
        <f t="shared" ca="1" si="1034"/>
        <v>-2.2363711414932934E-5</v>
      </c>
      <c r="GD474" s="240">
        <f t="shared" ca="1" si="1035"/>
        <v>-7.3360481392465254E-5</v>
      </c>
      <c r="GE474" s="240">
        <f t="shared" ca="1" si="1036"/>
        <v>1.5925331313137395E-4</v>
      </c>
      <c r="GF474" s="240">
        <f t="shared" ca="1" si="1037"/>
        <v>-2.2380390729183632E-4</v>
      </c>
      <c r="GG474" s="240">
        <f t="shared" ca="1" si="1038"/>
        <v>2.5836155457733932E-4</v>
      </c>
      <c r="GH474" s="240">
        <f t="shared" ca="1" si="1039"/>
        <v>-2.5829503254097953E-4</v>
      </c>
      <c r="GI474" s="240">
        <f t="shared" ca="1" si="1040"/>
        <v>2.2361325609370161E-4</v>
      </c>
      <c r="GJ474" s="240">
        <f t="shared" ca="1" si="1041"/>
        <v>-1.5896408277782395E-4</v>
      </c>
      <c r="GK474" s="240">
        <f t="shared" ca="1" si="1042"/>
        <v>7.3011432916474705E-5</v>
      </c>
      <c r="GL474" s="240">
        <f t="shared" ca="1" si="1043"/>
        <v>2.2725800490469771E-5</v>
      </c>
      <c r="GM474" s="240">
        <f t="shared" ca="1" si="1044"/>
        <v>-1.1541744932720162E-4</v>
      </c>
      <c r="GN474" s="240">
        <f t="shared" ca="1" si="1045"/>
        <v>1.9264149767383697E-4</v>
      </c>
      <c r="GO474" s="240">
        <f t="shared" ca="1" si="1046"/>
        <v>-2.4404881084567044E-4</v>
      </c>
      <c r="GP474" s="240">
        <f t="shared" ca="1" si="1047"/>
        <v>2.6275006849253024E-4</v>
      </c>
      <c r="GQ474" s="240">
        <f t="shared" ca="1" si="1048"/>
        <v>-2.4623903274806385E-4</v>
      </c>
      <c r="GR474" s="240">
        <f t="shared" ca="1" si="1049"/>
        <v>1.9672842019942361E-4</v>
      </c>
      <c r="GS474" s="240">
        <f t="shared" ca="1" si="1050"/>
        <v>-1.2085336599633287E-4</v>
      </c>
      <c r="GT474" s="240">
        <f t="shared" ca="1" si="1051"/>
        <v>2.8782220179583878E-5</v>
      </c>
      <c r="GU474" s="240">
        <f t="shared" ca="1" si="1052"/>
        <v>6.7146157672250551E-5</v>
      </c>
      <c r="GV474" s="240">
        <f t="shared" ca="1" si="1053"/>
        <v>-1.5407598333484838E-4</v>
      </c>
      <c r="GW474" s="240">
        <f t="shared" ca="1" si="1054"/>
        <v>2.2035740817734136E-4</v>
      </c>
      <c r="GX474" s="240">
        <f t="shared" ca="1" si="1055"/>
        <v>-2.5710776666384842E-4</v>
      </c>
      <c r="GY474" s="240">
        <f t="shared" ca="1" si="1056"/>
        <v>2.594019814663685E-4</v>
      </c>
      <c r="GZ474" s="240">
        <f t="shared" ca="1" si="1057"/>
        <v>-2.2693259475930897E-4</v>
      </c>
      <c r="HA474" s="240">
        <f t="shared" ca="1" si="1058"/>
        <v>1.6405097199627432E-4</v>
      </c>
      <c r="HB474" s="240">
        <f t="shared" ca="1" si="1059"/>
        <v>-7.9184156269420262E-5</v>
      </c>
      <c r="HC474" s="240">
        <f t="shared" ca="1" si="1060"/>
        <v>-1.6294476833925586E-5</v>
      </c>
      <c r="HD474" s="240">
        <f t="shared" ca="1" si="1061"/>
        <v>1.0958941536308461E-4</v>
      </c>
      <c r="HE474" s="240">
        <f t="shared" ca="1" si="1062"/>
        <v>-1.8819779389063105E-4</v>
      </c>
      <c r="HF474" s="240">
        <f t="shared" ca="1" si="1063"/>
        <v>2.4158495754997755E-4</v>
      </c>
      <c r="HG474" s="240">
        <f t="shared" ca="1" si="1064"/>
        <v>-2.6259625751122293E-4</v>
      </c>
      <c r="HH474" s="240">
        <f t="shared" ca="1" si="1065"/>
        <v>2.4841587696787401E-4</v>
      </c>
      <c r="HI474" s="240">
        <f t="shared" ca="1" si="1066"/>
        <v>-2.0094419114326671E-4</v>
      </c>
      <c r="HJ474" s="240">
        <f t="shared" ca="1" si="1067"/>
        <v>1.2654308964078127E-4</v>
      </c>
      <c r="HK474" s="240">
        <f t="shared" ca="1" si="1068"/>
        <v>-3.518339161105003E-5</v>
      </c>
      <c r="HL474" s="240">
        <f t="shared" ca="1" si="1069"/>
        <v>-6.0891387617396239E-5</v>
      </c>
      <c r="HM474" s="240">
        <f t="shared" ca="1" si="1070"/>
        <v>1.4880584392722192E-4</v>
      </c>
      <c r="HN474" s="240">
        <f t="shared" ca="1" si="1071"/>
        <v>-2.1677817399985431E-4</v>
      </c>
      <c r="HO474" s="240">
        <f t="shared" ca="1" si="1072"/>
        <v>2.5569910664560448E-4</v>
      </c>
      <c r="HP474" s="240">
        <f t="shared" ca="1" si="1073"/>
        <v>-2.6035267633778264E-4</v>
      </c>
      <c r="HQ474" s="240">
        <f t="shared" ca="1" si="1074"/>
        <v>2.3011523771540498E-4</v>
      </c>
      <c r="HR474" s="240">
        <f t="shared" ca="1" si="1075"/>
        <v>-1.6903904304345485E-4</v>
      </c>
      <c r="HS474" s="240">
        <f t="shared" ca="1" si="1076"/>
        <v>8.5309182047515333E-5</v>
      </c>
      <c r="HT474" s="240">
        <f t="shared" ca="1" si="1077"/>
        <v>9.8533379938263563E-6</v>
      </c>
      <c r="HU474" s="240">
        <f t="shared" ca="1" si="1078"/>
        <v>-1.0369536883299239E-4</v>
      </c>
      <c r="HV474" s="240">
        <f t="shared" ca="1" si="1079"/>
        <v>1.8364072679353361E-4</v>
      </c>
      <c r="HW474" s="240">
        <f t="shared" ca="1" si="1080"/>
        <v>-2.3897558250929958E-4</v>
      </c>
      <c r="HX474" s="240">
        <f t="shared" ca="1" si="1081"/>
        <v>2.6228426836349711E-4</v>
      </c>
      <c r="HY474" s="240">
        <f t="shared" ca="1" si="1082"/>
        <v>-2.5044308475226628E-4</v>
      </c>
      <c r="HZ474" s="240">
        <f t="shared" ca="1" si="1083"/>
        <v>2.0503892082013341E-4</v>
      </c>
      <c r="IA474" s="240">
        <f t="shared" ca="1" si="1084"/>
        <v>-1.3215658845980733E-4</v>
      </c>
      <c r="IB474" s="240">
        <f t="shared" ca="1" si="1085"/>
        <v>4.1563369883001386E-5</v>
      </c>
      <c r="IC474" s="240">
        <f t="shared" ca="1" si="1086"/>
        <v>5.4599938867516748E-5</v>
      </c>
      <c r="ID474" s="240">
        <f t="shared" ca="1" si="1087"/>
        <v>-1.434460694434224E-4</v>
      </c>
      <c r="IE474" s="240">
        <f t="shared" ca="1" si="1088"/>
        <v>-1.0822928790865254E-4</v>
      </c>
      <c r="IF474" s="240">
        <f t="shared" ca="1" si="1089"/>
        <v>-2.5413642304671622E-4</v>
      </c>
      <c r="IG474" s="240">
        <f t="shared" ca="1" si="1090"/>
        <v>2.6114654449218894E-4</v>
      </c>
      <c r="IH474" s="240">
        <f t="shared" ca="1" si="1091"/>
        <v>-2.3315926785686395E-4</v>
      </c>
      <c r="II474" s="240">
        <f t="shared" ca="1" si="1092"/>
        <v>1.7392529129188277E-4</v>
      </c>
      <c r="IJ474" s="240">
        <f t="shared" ca="1" si="1093"/>
        <v>-9.1382820764232648E-5</v>
      </c>
      <c r="IK474" s="240">
        <f t="shared" ca="1" si="1094"/>
        <v>-3.4062638713895414E-6</v>
      </c>
      <c r="IL474" s="240">
        <f t="shared" ca="1" si="1095"/>
        <v>9.7738860090107471E-5</v>
      </c>
      <c r="IM474" s="240">
        <f t="shared" ca="1" si="1096"/>
        <v>-1.7897304138938462E-4</v>
      </c>
      <c r="IN474" s="240">
        <f t="shared" ca="1" si="1097"/>
        <v>2.3622225751359033E-4</v>
      </c>
      <c r="IO474" s="240">
        <f t="shared" ca="1" si="1098"/>
        <v>-2.6181428897995175E-4</v>
      </c>
      <c r="IP474" s="240">
        <f t="shared" ca="1" si="1099"/>
        <v>2.5231943498706534E-4</v>
      </c>
      <c r="IQ474" s="240">
        <f t="shared" ca="1" si="1100"/>
        <v>-2.0901014271801615E-4</v>
      </c>
      <c r="IR474" s="240">
        <f t="shared" ca="1" si="1101"/>
        <v>1.3769048109159811E-4</v>
      </c>
      <c r="IS474" s="240">
        <f t="shared" ca="1" si="1102"/>
        <v>-4.7918311935089674E-5</v>
      </c>
      <c r="IT474" s="240">
        <f t="shared" ca="1" si="1103"/>
        <v>-4.8275601156086615E-5</v>
      </c>
      <c r="IU474" s="240">
        <f t="shared" ca="1" si="1104"/>
        <v>1.3799988841120946E-4</v>
      </c>
      <c r="IV474" s="240">
        <f t="shared" ca="1" si="1105"/>
        <v>-2.0923020309919808E-4</v>
      </c>
      <c r="IW474" s="240">
        <f t="shared" ca="1" si="1106"/>
        <v>2.5242065716935713E-4</v>
      </c>
      <c r="IX474" s="240">
        <f t="shared" ca="1" si="1107"/>
        <v>-2.6178310773309108E-4</v>
      </c>
      <c r="IY474" s="240">
        <f t="shared" ca="1" si="1108"/>
        <v>2.3606285157375218E-4</v>
      </c>
      <c r="IZ474" s="240">
        <f t="shared" ca="1" si="1109"/>
        <v>-1.7870677344829987E-4</v>
      </c>
      <c r="JA474" s="240">
        <f t="shared" ca="1" si="1110"/>
        <v>9.7401413886773485E-5</v>
      </c>
      <c r="JB474" s="240">
        <f t="shared" ca="1" si="1111"/>
        <v>-3.0428620570648438E-6</v>
      </c>
    </row>
    <row r="475" spans="2:262">
      <c r="B475" s="248">
        <v>114</v>
      </c>
      <c r="C475" s="247">
        <f t="shared" si="1112"/>
        <v>2.2265625000000015E-3</v>
      </c>
      <c r="D475" s="244">
        <f t="shared" ca="1" si="855"/>
        <v>79.636143555940905</v>
      </c>
      <c r="E475" s="243">
        <f ca="1">DP361</f>
        <v>-0.36385644405909084</v>
      </c>
      <c r="F475" s="242">
        <v>114</v>
      </c>
      <c r="G475" s="240">
        <f t="shared" ca="1" si="856"/>
        <v>-1.0662304107782322E-4</v>
      </c>
      <c r="H475" s="240">
        <f t="shared" ca="1" si="857"/>
        <v>2.1559043005842227E-4</v>
      </c>
      <c r="I475" s="240">
        <f t="shared" ca="1" si="858"/>
        <v>-2.9935273878570185E-4</v>
      </c>
      <c r="J475" s="240">
        <f t="shared" ca="1" si="859"/>
        <v>3.4811715914149919E-4</v>
      </c>
      <c r="K475" s="240">
        <f t="shared" ca="1" si="860"/>
        <v>-3.5618255157040147E-4</v>
      </c>
      <c r="L475" s="240">
        <f t="shared" ca="1" si="861"/>
        <v>3.2260597596421434E-4</v>
      </c>
      <c r="M475" s="240">
        <f t="shared" ca="1" si="862"/>
        <v>-2.5131293255296287E-4</v>
      </c>
      <c r="N475" s="240">
        <f t="shared" ca="1" si="863"/>
        <v>1.5063842433375146E-4</v>
      </c>
      <c r="O475" s="240">
        <f t="shared" ca="1" si="864"/>
        <v>-3.235249628696754E-5</v>
      </c>
      <c r="P475" s="240">
        <f t="shared" ca="1" si="865"/>
        <v>-8.9715822588051471E-5</v>
      </c>
      <c r="Q475" s="240">
        <f t="shared" ca="1" si="866"/>
        <v>2.0129529690855283E-4</v>
      </c>
      <c r="R475" s="240">
        <f t="shared" ca="1" si="867"/>
        <v>-2.8934096171895167E-4</v>
      </c>
      <c r="S475" s="240">
        <f t="shared" ca="1" si="868"/>
        <v>3.4355923373310151E-4</v>
      </c>
      <c r="T475" s="240">
        <f t="shared" ca="1" si="869"/>
        <v>-3.5761135340150351E-4</v>
      </c>
      <c r="U475" s="241">
        <f t="shared" ca="1" si="870"/>
        <v>3.298544611414052E-4</v>
      </c>
      <c r="V475" s="240">
        <f t="shared" ca="1" si="871"/>
        <v>-2.6353366712216403E-4</v>
      </c>
      <c r="W475" s="240">
        <f t="shared" ca="1" si="872"/>
        <v>1.6640265936817796E-4</v>
      </c>
      <c r="X475" s="240">
        <f t="shared" ca="1" si="873"/>
        <v>-4.9817205595393264E-5</v>
      </c>
      <c r="Y475" s="240">
        <f t="shared" ca="1" si="874"/>
        <v>-7.2592470823485802E-5</v>
      </c>
      <c r="Z475" s="240">
        <f t="shared" ca="1" si="875"/>
        <v>1.8651522575704489E-4</v>
      </c>
      <c r="AA475" s="240">
        <f t="shared" ca="1" si="876"/>
        <v>-2.7863213693214586E-4</v>
      </c>
      <c r="AB475" s="240">
        <f t="shared" ca="1" si="877"/>
        <v>3.3817364403840587E-4</v>
      </c>
      <c r="AC475" s="240">
        <f t="shared" ca="1" si="878"/>
        <v>-3.5817863815920621E-4</v>
      </c>
      <c r="AD475" s="240">
        <f t="shared" ca="1" si="879"/>
        <v>3.363082980298694E-4</v>
      </c>
      <c r="AE475" s="240">
        <f t="shared" ca="1" si="880"/>
        <v>-2.7511952600444491E-4</v>
      </c>
      <c r="AF475" s="240">
        <f t="shared" ca="1" si="881"/>
        <v>1.8176601582103164E-4</v>
      </c>
      <c r="AG475" s="240">
        <f t="shared" ca="1" si="882"/>
        <v>-6.7161900892070338E-5</v>
      </c>
      <c r="AH475" s="240">
        <f t="shared" ca="1" si="883"/>
        <v>-5.5294237438358108E-5</v>
      </c>
      <c r="AI475" s="240">
        <f t="shared" ca="1" si="884"/>
        <v>1.7128582308988395E-4</v>
      </c>
      <c r="AJ475" s="240">
        <f t="shared" ca="1" si="885"/>
        <v>-2.6725206292217945E-4</v>
      </c>
      <c r="AK475" s="240">
        <f t="shared" ca="1" si="886"/>
        <v>3.3197336441470805E-4</v>
      </c>
      <c r="AL475" s="240">
        <f t="shared" ca="1" si="887"/>
        <v>-3.5788303920484009E-4</v>
      </c>
      <c r="AM475" s="240">
        <f t="shared" ca="1" si="888"/>
        <v>3.4195193877125009E-4</v>
      </c>
      <c r="AN475" s="240">
        <f t="shared" ca="1" si="889"/>
        <v>-2.8604259785095838E-4</v>
      </c>
      <c r="AO475" s="240">
        <f t="shared" ca="1" si="890"/>
        <v>1.9669148202095424E-4</v>
      </c>
      <c r="AP475" s="240">
        <f t="shared" ca="1" si="891"/>
        <v>-8.4344797286805699E-5</v>
      </c>
      <c r="AQ475" s="240">
        <f t="shared" ca="1" si="892"/>
        <v>-3.7862795392040762E-5</v>
      </c>
      <c r="AR475" s="240">
        <f t="shared" ca="1" si="893"/>
        <v>1.5564377787203104E-4</v>
      </c>
      <c r="AS475" s="240">
        <f t="shared" ca="1" si="894"/>
        <v>-2.5522815528411421E-4</v>
      </c>
      <c r="AT475" s="240">
        <f t="shared" ca="1" si="895"/>
        <v>3.2497333187870463E-4</v>
      </c>
      <c r="AU475" s="240">
        <f t="shared" ca="1" si="896"/>
        <v>-3.5672526866217737E-4</v>
      </c>
      <c r="AV475" s="240">
        <f t="shared" ca="1" si="897"/>
        <v>3.4677178734067996E-4</v>
      </c>
      <c r="AW475" s="240">
        <f t="shared" ca="1" si="898"/>
        <v>-2.9627656802487328E-4</v>
      </c>
      <c r="AX475" s="240">
        <f t="shared" ca="1" si="899"/>
        <v>2.1114310121254508E-4</v>
      </c>
      <c r="AY475" s="240">
        <f t="shared" ca="1" si="900"/>
        <v>-1.013244996771504E-4</v>
      </c>
      <c r="AZ475" s="240">
        <f t="shared" ca="1" si="901"/>
        <v>-2.0340138555234843E-5</v>
      </c>
      <c r="BA475" s="240">
        <f t="shared" ca="1" si="902"/>
        <v>1.3962677316050419E-4</v>
      </c>
      <c r="BB475" s="240">
        <f t="shared" ca="1" si="903"/>
        <v>-2.4258938066462334E-4</v>
      </c>
      <c r="BC475" s="240">
        <f t="shared" ca="1" si="904"/>
        <v>3.1719041012190363E-4</v>
      </c>
      <c r="BD475" s="240">
        <f t="shared" ca="1" si="905"/>
        <v>-3.5470811570186478E-4</v>
      </c>
      <c r="BE475" s="240">
        <f t="shared" ca="1" si="906"/>
        <v>3.5075623230078481E-4</v>
      </c>
      <c r="BF475" s="240">
        <f t="shared" ca="1" si="907"/>
        <v>-3.0579678199565416E-4</v>
      </c>
      <c r="BG475" s="240">
        <f t="shared" ca="1" si="908"/>
        <v>2.2508605817936762E-4</v>
      </c>
      <c r="BH475" s="240">
        <f t="shared" ca="1" si="909"/>
        <v>-1.1806010247279481E-4</v>
      </c>
      <c r="BI475" s="240">
        <f t="shared" ca="1" si="910"/>
        <v>-2.7684805430585614E-6</v>
      </c>
      <c r="BJ475" s="240">
        <f t="shared" ca="1" si="911"/>
        <v>1.2327339532256811E-4</v>
      </c>
      <c r="BK475" s="240">
        <f t="shared" ca="1" si="912"/>
        <v>-2.2936618697879101E-4</v>
      </c>
      <c r="BL475" s="240">
        <f t="shared" ca="1" si="913"/>
        <v>3.08643348884518E-4</v>
      </c>
      <c r="BM475" s="240">
        <f t="shared" ca="1" si="914"/>
        <v>-3.518364398220642E-4</v>
      </c>
      <c r="BN475" s="240">
        <f t="shared" ca="1" si="915"/>
        <v>3.5389567477465787E-4</v>
      </c>
      <c r="BO475" s="240">
        <f t="shared" ca="1" si="916"/>
        <v>-3.1458030473397548E-4</v>
      </c>
      <c r="BP475" s="240">
        <f t="shared" ca="1" si="917"/>
        <v>2.3848676311682577E-4</v>
      </c>
      <c r="BQ475" s="240">
        <f t="shared" ca="1" si="918"/>
        <v>-1.345112881407291E-4</v>
      </c>
      <c r="BR475" s="240">
        <f t="shared" ca="1" si="919"/>
        <v>1.4809846981236206E-5</v>
      </c>
      <c r="BS475" s="240">
        <f t="shared" ca="1" si="920"/>
        <v>1.0662304107782576E-4</v>
      </c>
      <c r="BT475" s="240">
        <f t="shared" ca="1" si="921"/>
        <v>-2.1559043005842958E-4</v>
      </c>
      <c r="BU475" s="240">
        <f t="shared" ca="1" si="922"/>
        <v>2.9935273878570499E-4</v>
      </c>
      <c r="BV475" s="240">
        <f t="shared" ca="1" si="923"/>
        <v>-3.4811715914149962E-4</v>
      </c>
      <c r="BW475" s="240">
        <f t="shared" ca="1" si="924"/>
        <v>3.561825515704006E-4</v>
      </c>
      <c r="BX475" s="240">
        <f t="shared" ca="1" si="925"/>
        <v>-3.2260597596421212E-4</v>
      </c>
      <c r="BY475" s="240">
        <f t="shared" ca="1" si="926"/>
        <v>2.5131293255295473E-4</v>
      </c>
      <c r="BZ475" s="240">
        <f t="shared" ca="1" si="927"/>
        <v>-1.5063842433374458E-4</v>
      </c>
      <c r="CA475" s="240">
        <f t="shared" ca="1" si="928"/>
        <v>3.235249628696378E-5</v>
      </c>
      <c r="CB475" s="240">
        <f t="shared" ca="1" si="929"/>
        <v>8.9715822588061283E-5</v>
      </c>
      <c r="CC475" s="240">
        <f t="shared" ca="1" si="930"/>
        <v>-2.0129529690855806E-4</v>
      </c>
      <c r="CD475" s="240">
        <f t="shared" ca="1" si="931"/>
        <v>2.8934096171895384E-4</v>
      </c>
      <c r="CE475" s="240">
        <f t="shared" ca="1" si="932"/>
        <v>-3.4355923373310401E-4</v>
      </c>
      <c r="CF475" s="240">
        <f t="shared" ca="1" si="933"/>
        <v>3.5761135340150308E-4</v>
      </c>
      <c r="CG475" s="240">
        <f t="shared" ca="1" si="934"/>
        <v>-3.2985446114140471E-4</v>
      </c>
      <c r="CH475" s="240">
        <f t="shared" ca="1" si="935"/>
        <v>2.6353366712215807E-4</v>
      </c>
      <c r="CI475" s="240">
        <f t="shared" ca="1" si="936"/>
        <v>-1.6640265936817235E-4</v>
      </c>
      <c r="CJ475" s="240">
        <f t="shared" ca="1" si="937"/>
        <v>4.9817205595392044E-5</v>
      </c>
      <c r="CK475" s="240">
        <f t="shared" ca="1" si="938"/>
        <v>7.2592470823494489E-5</v>
      </c>
      <c r="CL475" s="240">
        <f t="shared" ca="1" si="939"/>
        <v>-1.8651522575704809E-4</v>
      </c>
      <c r="CM475" s="240">
        <f t="shared" ca="1" si="940"/>
        <v>2.7863213693215302E-4</v>
      </c>
      <c r="CN475" s="240">
        <f t="shared" ca="1" si="941"/>
        <v>-3.3817364403840799E-4</v>
      </c>
      <c r="CO475" s="240">
        <f t="shared" ca="1" si="942"/>
        <v>3.5817863815920626E-4</v>
      </c>
      <c r="CP475" s="240">
        <f t="shared" ca="1" si="943"/>
        <v>-3.3630829802986544E-4</v>
      </c>
      <c r="CQ475" s="240">
        <f t="shared" ca="1" si="944"/>
        <v>2.751195260044409E-4</v>
      </c>
      <c r="CR475" s="240">
        <f t="shared" ca="1" si="945"/>
        <v>-1.8176601582103058E-4</v>
      </c>
      <c r="CS475" s="240">
        <f t="shared" ca="1" si="946"/>
        <v>6.716190089205913E-5</v>
      </c>
      <c r="CT475" s="240">
        <f t="shared" ca="1" si="947"/>
        <v>5.5294237438374412E-5</v>
      </c>
      <c r="CU475" s="240">
        <f t="shared" ca="1" si="948"/>
        <v>-1.7128582308988501E-4</v>
      </c>
      <c r="CV475" s="240">
        <f t="shared" ca="1" si="949"/>
        <v>2.6725206292218368E-4</v>
      </c>
      <c r="CW475" s="240">
        <f t="shared" ca="1" si="950"/>
        <v>-3.3197336441471423E-4</v>
      </c>
      <c r="CX475" s="240">
        <f t="shared" ca="1" si="951"/>
        <v>3.5788303920484014E-4</v>
      </c>
      <c r="CY475" s="240">
        <f t="shared" ca="1" si="952"/>
        <v>-3.4195193877124814E-4</v>
      </c>
      <c r="CZ475" s="240">
        <f t="shared" ca="1" si="953"/>
        <v>2.8604259785094835E-4</v>
      </c>
      <c r="DA475" s="240">
        <f t="shared" ca="1" si="954"/>
        <v>-1.9669148202095324E-4</v>
      </c>
      <c r="DB475" s="240">
        <f t="shared" ca="1" si="955"/>
        <v>8.4344797286799546E-5</v>
      </c>
      <c r="DC475" s="240">
        <f t="shared" ca="1" si="956"/>
        <v>3.7862795392052119E-5</v>
      </c>
      <c r="DD475" s="240">
        <f t="shared" ca="1" si="957"/>
        <v>-1.5564377787203213E-4</v>
      </c>
      <c r="DE475" s="240">
        <f t="shared" ca="1" si="958"/>
        <v>2.5522815528411866E-4</v>
      </c>
      <c r="DF475" s="240">
        <f t="shared" ca="1" si="959"/>
        <v>-3.249733318787094E-4</v>
      </c>
      <c r="DG475" s="240">
        <f t="shared" ca="1" si="960"/>
        <v>3.5672526866217748E-4</v>
      </c>
      <c r="DH475" s="240">
        <f t="shared" ca="1" si="961"/>
        <v>-3.4677178734067844E-4</v>
      </c>
      <c r="DI475" s="240">
        <f t="shared" ca="1" si="962"/>
        <v>2.9627656802486688E-4</v>
      </c>
      <c r="DJ475" s="240">
        <f t="shared" ca="1" si="963"/>
        <v>-2.1114310121254817E-4</v>
      </c>
      <c r="DK475" s="240">
        <f t="shared" ca="1" si="964"/>
        <v>1.0132449967714433E-4</v>
      </c>
      <c r="DL475" s="240">
        <f t="shared" ca="1" si="965"/>
        <v>2.0340138555241152E-5</v>
      </c>
      <c r="DM475" s="240">
        <f t="shared" ca="1" si="966"/>
        <v>-1.3962677316050064E-4</v>
      </c>
      <c r="DN475" s="240">
        <f t="shared" ca="1" si="967"/>
        <v>2.4258938066462797E-4</v>
      </c>
      <c r="DO475" s="240">
        <f t="shared" ca="1" si="968"/>
        <v>-3.1719041012190661E-4</v>
      </c>
      <c r="DP475" s="240">
        <f t="shared" ca="1" si="969"/>
        <v>3.5470811570186423E-4</v>
      </c>
      <c r="DQ475" s="240">
        <f t="shared" ca="1" si="970"/>
        <v>-3.5075623230078356E-4</v>
      </c>
      <c r="DR475" s="240">
        <f t="shared" ca="1" si="971"/>
        <v>3.057967819956509E-4</v>
      </c>
      <c r="DS475" s="240">
        <f t="shared" ca="1" si="972"/>
        <v>-2.250860581793548E-4</v>
      </c>
      <c r="DT475" s="240">
        <f t="shared" ca="1" si="973"/>
        <v>1.1806010247278883E-4</v>
      </c>
      <c r="DU475" s="240">
        <f t="shared" ca="1" si="974"/>
        <v>2.7684805430648803E-6</v>
      </c>
      <c r="DV475" s="240">
        <f t="shared" ca="1" si="975"/>
        <v>-1.2327339532258361E-4</v>
      </c>
      <c r="DW475" s="240">
        <f t="shared" ca="1" si="976"/>
        <v>2.2936618697879584E-4</v>
      </c>
      <c r="DX475" s="240">
        <f t="shared" ca="1" si="977"/>
        <v>-3.0864334888452125E-4</v>
      </c>
      <c r="DY475" s="240">
        <f t="shared" ca="1" si="978"/>
        <v>3.5183643982206723E-4</v>
      </c>
      <c r="DZ475" s="240">
        <f t="shared" ca="1" si="979"/>
        <v>-3.5389567477465847E-4</v>
      </c>
      <c r="EA475" s="240">
        <f t="shared" ca="1" si="980"/>
        <v>3.1458030473397244E-4</v>
      </c>
      <c r="EB475" s="240">
        <f t="shared" ca="1" si="981"/>
        <v>-2.3848676311681344E-4</v>
      </c>
      <c r="EC475" s="240">
        <f t="shared" ca="1" si="982"/>
        <v>1.3451128814073268E-4</v>
      </c>
      <c r="ED475" s="240">
        <f t="shared" ca="1" si="983"/>
        <v>-1.4809846981229892E-5</v>
      </c>
      <c r="EE475" s="240">
        <f t="shared" ca="1" si="984"/>
        <v>-1.0662304107784149E-4</v>
      </c>
      <c r="EF475" s="240">
        <f t="shared" ca="1" si="985"/>
        <v>2.1559043005842649E-4</v>
      </c>
      <c r="EG475" s="240">
        <f t="shared" ca="1" si="986"/>
        <v>-2.9935273878570841E-4</v>
      </c>
      <c r="EH475" s="240">
        <f t="shared" ca="1" si="987"/>
        <v>3.4811715914150347E-4</v>
      </c>
      <c r="EI475" s="240">
        <f t="shared" ca="1" si="988"/>
        <v>-3.5618255157040098E-4</v>
      </c>
      <c r="EJ475" s="240">
        <f t="shared" ca="1" si="989"/>
        <v>3.2260597596420941E-4</v>
      </c>
      <c r="EK475" s="240">
        <f t="shared" ca="1" si="990"/>
        <v>-2.5131293255295018E-4</v>
      </c>
      <c r="EL475" s="240">
        <f t="shared" ca="1" si="991"/>
        <v>1.5063842433374807E-4</v>
      </c>
      <c r="EM475" s="240">
        <f t="shared" ca="1" si="992"/>
        <v>-3.2352496286957484E-5</v>
      </c>
      <c r="EN475" s="240">
        <f t="shared" ca="1" si="993"/>
        <v>-8.9715822588067409E-5</v>
      </c>
      <c r="EO475" s="240">
        <f t="shared" ca="1" si="994"/>
        <v>2.0129529690855486E-4</v>
      </c>
      <c r="EP475" s="240">
        <f t="shared" ca="1" si="995"/>
        <v>-2.8934096171895764E-4</v>
      </c>
      <c r="EQ475" s="240">
        <f t="shared" ca="1" si="996"/>
        <v>3.435592337331058E-4</v>
      </c>
      <c r="ER475" s="240">
        <f t="shared" ca="1" si="997"/>
        <v>-3.5761135340150221E-4</v>
      </c>
      <c r="ES475" s="240">
        <f t="shared" ca="1" si="998"/>
        <v>3.2985446114140222E-4</v>
      </c>
      <c r="ET475" s="240">
        <f t="shared" ca="1" si="999"/>
        <v>-2.6353366712215378E-4</v>
      </c>
      <c r="EU475" s="240">
        <f t="shared" ca="1" si="1000"/>
        <v>1.6640265936815774E-4</v>
      </c>
      <c r="EV475" s="240">
        <f t="shared" ca="1" si="1001"/>
        <v>-4.9817205595385783E-5</v>
      </c>
      <c r="EW475" s="240">
        <f t="shared" ca="1" si="1002"/>
        <v>-7.2592470823500669E-5</v>
      </c>
      <c r="EX475" s="240">
        <f t="shared" ca="1" si="1003"/>
        <v>1.8651522575706219E-4</v>
      </c>
      <c r="EY475" s="240">
        <f t="shared" ca="1" si="1004"/>
        <v>-2.7863213693215063E-4</v>
      </c>
      <c r="EZ475" s="240">
        <f t="shared" ca="1" si="1005"/>
        <v>3.381736440384101E-4</v>
      </c>
      <c r="FA475" s="240">
        <f t="shared" ca="1" si="1006"/>
        <v>-3.5817863815920605E-4</v>
      </c>
      <c r="FB475" s="240">
        <f t="shared" ca="1" si="1007"/>
        <v>3.3630829802986674E-4</v>
      </c>
      <c r="FC475" s="240">
        <f t="shared" ca="1" si="1008"/>
        <v>-2.7511952600443683E-4</v>
      </c>
      <c r="FD475" s="240">
        <f t="shared" ca="1" si="1009"/>
        <v>1.8176601582101638E-4</v>
      </c>
      <c r="FE475" s="240">
        <f t="shared" ca="1" si="1010"/>
        <v>-6.7161900892062924E-5</v>
      </c>
      <c r="FF475" s="240">
        <f t="shared" ca="1" si="1011"/>
        <v>-5.5294237438370597E-5</v>
      </c>
      <c r="FG475" s="240">
        <f t="shared" ca="1" si="1012"/>
        <v>1.7128582308989951E-4</v>
      </c>
      <c r="FH475" s="240">
        <f t="shared" ca="1" si="1013"/>
        <v>-2.6725206292218113E-4</v>
      </c>
      <c r="FI475" s="240">
        <f t="shared" ca="1" si="1014"/>
        <v>3.3197336441471282E-4</v>
      </c>
      <c r="FJ475" s="240">
        <f t="shared" ca="1" si="1015"/>
        <v>-3.5788303920484085E-4</v>
      </c>
      <c r="FK475" s="240">
        <f t="shared" ca="1" si="1016"/>
        <v>3.4195193877124927E-4</v>
      </c>
      <c r="FL475" s="240">
        <f t="shared" ca="1" si="1017"/>
        <v>-2.8604259785095074E-4</v>
      </c>
      <c r="FM475" s="240">
        <f t="shared" ca="1" si="1018"/>
        <v>1.9669148202093944E-4</v>
      </c>
      <c r="FN475" s="240">
        <f t="shared" ca="1" si="1019"/>
        <v>-8.4344797286803314E-5</v>
      </c>
      <c r="FO475" s="240">
        <f t="shared" ca="1" si="1020"/>
        <v>-3.786279539204827E-5</v>
      </c>
      <c r="FP475" s="240">
        <f t="shared" ca="1" si="1021"/>
        <v>1.5564377787204698E-4</v>
      </c>
      <c r="FQ475" s="240">
        <f t="shared" ca="1" si="1022"/>
        <v>-2.552281552841302E-4</v>
      </c>
      <c r="FR475" s="240">
        <f t="shared" ca="1" si="1023"/>
        <v>3.2497333187870778E-4</v>
      </c>
      <c r="FS475" s="240">
        <f t="shared" ca="1" si="1024"/>
        <v>-3.5672526866217899E-4</v>
      </c>
      <c r="FT475" s="240">
        <f t="shared" ca="1" si="1025"/>
        <v>3.4677178734067427E-4</v>
      </c>
      <c r="FU475" s="240">
        <f t="shared" ca="1" si="1026"/>
        <v>-2.96276568024869E-4</v>
      </c>
      <c r="FV475" s="240">
        <f t="shared" ca="1" si="1027"/>
        <v>2.1114310121253483E-4</v>
      </c>
      <c r="FW475" s="240">
        <f t="shared" ca="1" si="1028"/>
        <v>-1.013244996771285E-4</v>
      </c>
      <c r="FX475" s="240">
        <f t="shared" ca="1" si="1029"/>
        <v>-2.0340138555237296E-5</v>
      </c>
      <c r="FY475" s="240">
        <f t="shared" ca="1" si="1030"/>
        <v>1.3962677316051582E-4</v>
      </c>
      <c r="FZ475" s="240">
        <f t="shared" ca="1" si="1031"/>
        <v>-2.4258938066464006E-4</v>
      </c>
      <c r="GA475" s="240">
        <f t="shared" ca="1" si="1032"/>
        <v>3.1719041012190477E-4</v>
      </c>
      <c r="GB475" s="240">
        <f t="shared" ca="1" si="1033"/>
        <v>-3.5470811570186656E-4</v>
      </c>
      <c r="GC475" s="240">
        <f t="shared" ca="1" si="1034"/>
        <v>3.507562323007802E-4</v>
      </c>
      <c r="GD475" s="240">
        <f t="shared" ca="1" si="1035"/>
        <v>-3.0579678199565285E-4</v>
      </c>
      <c r="GE475" s="240">
        <f t="shared" ca="1" si="1036"/>
        <v>2.2508605817935781E-4</v>
      </c>
      <c r="GF475" s="240">
        <f t="shared" ca="1" si="1037"/>
        <v>-1.1806010247277326E-4</v>
      </c>
      <c r="GG475" s="240">
        <f t="shared" ca="1" si="1038"/>
        <v>-2.7684805430813788E-6</v>
      </c>
      <c r="GH475" s="240">
        <f t="shared" ca="1" si="1039"/>
        <v>1.2327339532259909E-4</v>
      </c>
      <c r="GI475" s="240">
        <f t="shared" ca="1" si="1040"/>
        <v>-2.2936618697879285E-4</v>
      </c>
      <c r="GJ475" s="240">
        <f t="shared" ca="1" si="1041"/>
        <v>3.086433488845193E-4</v>
      </c>
      <c r="GK475" s="240">
        <f t="shared" ca="1" si="1042"/>
        <v>-3.5183643982206653E-4</v>
      </c>
      <c r="GL475" s="240">
        <f t="shared" ca="1" si="1043"/>
        <v>3.5389567477465592E-4</v>
      </c>
      <c r="GM475" s="240">
        <f t="shared" ca="1" si="1044"/>
        <v>-3.1458030473396453E-4</v>
      </c>
      <c r="GN475" s="240">
        <f t="shared" ca="1" si="1045"/>
        <v>2.3848676311680111E-4</v>
      </c>
      <c r="GO475" s="240">
        <f t="shared" ca="1" si="1046"/>
        <v>-1.3451128814073626E-4</v>
      </c>
      <c r="GP475" s="240">
        <f t="shared" ca="1" si="1047"/>
        <v>1.4809846981233752E-5</v>
      </c>
      <c r="GQ475" s="240">
        <f t="shared" ca="1" si="1048"/>
        <v>1.066230410778378E-4</v>
      </c>
      <c r="GR475" s="240">
        <f t="shared" ca="1" si="1049"/>
        <v>-2.1559043005843967E-4</v>
      </c>
      <c r="GS475" s="240">
        <f t="shared" ca="1" si="1050"/>
        <v>2.9935273878571751E-4</v>
      </c>
      <c r="GT475" s="240">
        <f t="shared" ca="1" si="1051"/>
        <v>-3.4811715914150743E-4</v>
      </c>
      <c r="GU475" s="240">
        <f t="shared" ca="1" si="1052"/>
        <v>3.5618255157040136E-4</v>
      </c>
      <c r="GV475" s="240">
        <f t="shared" ca="1" si="1053"/>
        <v>-3.2260597596421109E-4</v>
      </c>
      <c r="GW475" s="240">
        <f t="shared" ca="1" si="1054"/>
        <v>2.5131293255295295E-4</v>
      </c>
      <c r="GX475" s="240">
        <f t="shared" ca="1" si="1055"/>
        <v>-1.5063842433373311E-4</v>
      </c>
      <c r="GY475" s="240">
        <f t="shared" ca="1" si="1056"/>
        <v>3.2352496286941059E-5</v>
      </c>
      <c r="GZ475" s="240">
        <f t="shared" ca="1" si="1057"/>
        <v>8.9715822588083401E-5</v>
      </c>
      <c r="HA475" s="240">
        <f t="shared" ca="1" si="1058"/>
        <v>-2.0129529690855169E-4</v>
      </c>
      <c r="HB475" s="240">
        <f t="shared" ca="1" si="1059"/>
        <v>2.8934096171895536E-4</v>
      </c>
      <c r="HC475" s="240">
        <f t="shared" ca="1" si="1060"/>
        <v>-3.4355923373310471E-4</v>
      </c>
      <c r="HD475" s="240">
        <f t="shared" ca="1" si="1061"/>
        <v>3.5761135340150243E-4</v>
      </c>
      <c r="HE475" s="240">
        <f t="shared" ca="1" si="1062"/>
        <v>-3.2985446114139577E-4</v>
      </c>
      <c r="HF475" s="240">
        <f t="shared" ca="1" si="1063"/>
        <v>2.6353366712214256E-4</v>
      </c>
      <c r="HG475" s="240">
        <f t="shared" ca="1" si="1064"/>
        <v>-1.6640265936814316E-4</v>
      </c>
      <c r="HH475" s="240">
        <f t="shared" ca="1" si="1065"/>
        <v>4.9817205595389611E-5</v>
      </c>
      <c r="HI475" s="240">
        <f t="shared" ca="1" si="1066"/>
        <v>7.2592470823496901E-5</v>
      </c>
      <c r="HJ475" s="240">
        <f t="shared" ca="1" si="1067"/>
        <v>-1.8651522575705888E-4</v>
      </c>
      <c r="HK475" s="240">
        <f t="shared" ca="1" si="1068"/>
        <v>2.7863213693216099E-4</v>
      </c>
      <c r="HL475" s="240">
        <f t="shared" ca="1" si="1069"/>
        <v>-3.3817364403841552E-4</v>
      </c>
      <c r="HM475" s="240">
        <f t="shared" ca="1" si="1070"/>
        <v>3.5817863815920599E-4</v>
      </c>
      <c r="HN475" s="240">
        <f t="shared" ca="1" si="1071"/>
        <v>-3.3630829802986804E-4</v>
      </c>
      <c r="HO475" s="240">
        <f t="shared" ca="1" si="1072"/>
        <v>2.7511952600443933E-4</v>
      </c>
      <c r="HP475" s="240">
        <f t="shared" ca="1" si="1073"/>
        <v>-1.8176601582101971E-4</v>
      </c>
      <c r="HQ475" s="240">
        <f t="shared" ca="1" si="1074"/>
        <v>6.7161900892046716E-5</v>
      </c>
      <c r="HR475" s="240">
        <f t="shared" ca="1" si="1075"/>
        <v>5.52942374383869E-5</v>
      </c>
      <c r="HS475" s="240">
        <f t="shared" ca="1" si="1076"/>
        <v>-1.7128582308991399E-4</v>
      </c>
      <c r="HT475" s="240">
        <f t="shared" ca="1" si="1077"/>
        <v>2.6725206292217853E-4</v>
      </c>
      <c r="HU475" s="240">
        <f t="shared" ca="1" si="1078"/>
        <v>-3.319733644147113E-4</v>
      </c>
      <c r="HV475" s="240">
        <f t="shared" ca="1" si="1079"/>
        <v>3.5788303920484068E-4</v>
      </c>
      <c r="HW475" s="240">
        <f t="shared" ca="1" si="1080"/>
        <v>-3.419519387712444E-4</v>
      </c>
      <c r="HX475" s="240">
        <f t="shared" ca="1" si="1081"/>
        <v>2.8604259785094081E-4</v>
      </c>
      <c r="HY475" s="240">
        <f t="shared" ca="1" si="1082"/>
        <v>-1.9669148202092565E-4</v>
      </c>
      <c r="HZ475" s="240">
        <f t="shared" ca="1" si="1083"/>
        <v>8.4344797286807068E-5</v>
      </c>
      <c r="IA475" s="240">
        <f t="shared" ca="1" si="1084"/>
        <v>3.7862795392044435E-5</v>
      </c>
      <c r="IB475" s="240">
        <f t="shared" ca="1" si="1085"/>
        <v>-1.5564377787204351E-4</v>
      </c>
      <c r="IC475" s="240">
        <f t="shared" ca="1" si="1086"/>
        <v>2.5522815528412749E-4</v>
      </c>
      <c r="ID475" s="240">
        <f t="shared" ca="1" si="1087"/>
        <v>-3.2497333187871477E-4</v>
      </c>
      <c r="IE475" s="240">
        <f t="shared" ca="1" si="1088"/>
        <v>-3.3768933634149595E-4</v>
      </c>
      <c r="IF475" s="240">
        <f t="shared" ca="1" si="1089"/>
        <v>-3.4677178734067015E-4</v>
      </c>
      <c r="IG475" s="240">
        <f t="shared" ca="1" si="1090"/>
        <v>2.9627656802487122E-4</v>
      </c>
      <c r="IH475" s="240">
        <f t="shared" ca="1" si="1091"/>
        <v>-2.1114310121253798E-4</v>
      </c>
      <c r="II475" s="240">
        <f t="shared" ca="1" si="1092"/>
        <v>1.0132449967713221E-4</v>
      </c>
      <c r="IJ475" s="240">
        <f t="shared" ca="1" si="1093"/>
        <v>2.0340138555253766E-5</v>
      </c>
      <c r="IK475" s="240">
        <f t="shared" ca="1" si="1094"/>
        <v>-1.3962677316053099E-4</v>
      </c>
      <c r="IL475" s="240">
        <f t="shared" ca="1" si="1095"/>
        <v>2.4258938066465226E-4</v>
      </c>
      <c r="IM475" s="240">
        <f t="shared" ca="1" si="1096"/>
        <v>-3.1719041012190298E-4</v>
      </c>
      <c r="IN475" s="240">
        <f t="shared" ca="1" si="1097"/>
        <v>3.5470811570186597E-4</v>
      </c>
      <c r="IO475" s="240">
        <f t="shared" ca="1" si="1098"/>
        <v>-3.5075623230078096E-4</v>
      </c>
      <c r="IP475" s="240">
        <f t="shared" ca="1" si="1099"/>
        <v>3.0579678199564429E-4</v>
      </c>
      <c r="IQ475" s="240">
        <f t="shared" ca="1" si="1100"/>
        <v>-2.2508605817934493E-4</v>
      </c>
      <c r="IR475" s="240">
        <f t="shared" ca="1" si="1101"/>
        <v>1.1806010247275769E-4</v>
      </c>
      <c r="IS475" s="240">
        <f t="shared" ca="1" si="1102"/>
        <v>2.7684805430571553E-6</v>
      </c>
      <c r="IT475" s="240">
        <f t="shared" ca="1" si="1103"/>
        <v>-1.2327339532257635E-4</v>
      </c>
      <c r="IU475" s="240">
        <f t="shared" ca="1" si="1104"/>
        <v>2.2936618697880557E-4</v>
      </c>
      <c r="IV475" s="240">
        <f t="shared" ca="1" si="1105"/>
        <v>-3.0864334888452765E-4</v>
      </c>
      <c r="IW475" s="240">
        <f t="shared" ca="1" si="1106"/>
        <v>3.5183643982206967E-4</v>
      </c>
      <c r="IX475" s="240">
        <f t="shared" ca="1" si="1107"/>
        <v>-3.5389567477465337E-4</v>
      </c>
      <c r="IY475" s="240">
        <f t="shared" ca="1" si="1108"/>
        <v>3.1458030473397619E-4</v>
      </c>
      <c r="IZ475" s="240">
        <f t="shared" ca="1" si="1109"/>
        <v>-2.3848676311681919E-4</v>
      </c>
      <c r="JA475" s="240">
        <f t="shared" ca="1" si="1110"/>
        <v>1.3451128814072097E-4</v>
      </c>
      <c r="JB475" s="240">
        <f t="shared" ca="1" si="1111"/>
        <v>-1.4809846981217265E-5</v>
      </c>
    </row>
    <row r="476" spans="2:262">
      <c r="B476" s="248">
        <v>115</v>
      </c>
      <c r="C476" s="247">
        <f t="shared" si="1112"/>
        <v>2.2460937500000016E-3</v>
      </c>
      <c r="D476" s="244">
        <f t="shared" ca="1" si="855"/>
        <v>79.636402062819201</v>
      </c>
      <c r="E476" s="243">
        <f ca="1">DQ361</f>
        <v>-0.36359793718080619</v>
      </c>
      <c r="F476" s="242">
        <v>115</v>
      </c>
      <c r="G476" s="240">
        <f t="shared" ca="1" si="856"/>
        <v>-1.2062409104876819E-4</v>
      </c>
      <c r="H476" s="240">
        <f t="shared" ca="1" si="857"/>
        <v>2.5608835238952752E-4</v>
      </c>
      <c r="I476" s="240">
        <f t="shared" ca="1" si="858"/>
        <v>-3.6570212358222483E-4</v>
      </c>
      <c r="J476" s="240">
        <f t="shared" ca="1" si="859"/>
        <v>4.3840059169855206E-4</v>
      </c>
      <c r="K476" s="240">
        <f t="shared" ca="1" si="860"/>
        <v>-4.6684530883064895E-4</v>
      </c>
      <c r="L476" s="240">
        <f t="shared" ca="1" si="861"/>
        <v>4.4816496172616878E-4</v>
      </c>
      <c r="M476" s="240">
        <f t="shared" ca="1" si="862"/>
        <v>-3.8424521259614546E-4</v>
      </c>
      <c r="N476" s="240">
        <f t="shared" ca="1" si="863"/>
        <v>2.8153835350983551E-4</v>
      </c>
      <c r="O476" s="240">
        <f t="shared" ca="1" si="864"/>
        <v>-1.5041198855456084E-4</v>
      </c>
      <c r="P476" s="240">
        <f t="shared" ca="1" si="865"/>
        <v>4.1024901533515571E-6</v>
      </c>
      <c r="Q476" s="240">
        <f t="shared" ca="1" si="866"/>
        <v>1.426211285321353E-4</v>
      </c>
      <c r="R476" s="240">
        <f t="shared" ca="1" si="867"/>
        <v>-2.7494805153184125E-4</v>
      </c>
      <c r="S476" s="240">
        <f t="shared" ca="1" si="868"/>
        <v>3.7952071772512374E-4</v>
      </c>
      <c r="T476" s="240">
        <f t="shared" ca="1" si="869"/>
        <v>-4.4578318166595783E-4</v>
      </c>
      <c r="U476" s="241">
        <f t="shared" ca="1" si="870"/>
        <v>4.670466691273818E-4</v>
      </c>
      <c r="V476" s="240">
        <f t="shared" ca="1" si="871"/>
        <v>-4.4116476631116336E-4</v>
      </c>
      <c r="W476" s="240">
        <f t="shared" ca="1" si="872"/>
        <v>3.7075008666700001E-4</v>
      </c>
      <c r="X476" s="240">
        <f t="shared" ca="1" si="873"/>
        <v>-2.6291054418409063E-4</v>
      </c>
      <c r="Y476" s="240">
        <f t="shared" ca="1" si="874"/>
        <v>1.2853185468869236E-4</v>
      </c>
      <c r="Z476" s="240">
        <f t="shared" ca="1" si="875"/>
        <v>1.8821307922488205E-5</v>
      </c>
      <c r="AA476" s="240">
        <f t="shared" ca="1" si="876"/>
        <v>-1.642745792247354E-4</v>
      </c>
      <c r="AB476" s="240">
        <f t="shared" ca="1" si="877"/>
        <v>2.9314537673540841E-4</v>
      </c>
      <c r="AC476" s="240">
        <f t="shared" ca="1" si="878"/>
        <v>-3.9242501321693261E-4</v>
      </c>
      <c r="AD476" s="240">
        <f t="shared" ca="1" si="879"/>
        <v>4.5209184090273607E-4</v>
      </c>
      <c r="AE476" s="240">
        <f t="shared" ca="1" si="880"/>
        <v>-4.6612287308972998E-4</v>
      </c>
      <c r="AF476" s="240">
        <f t="shared" ca="1" si="881"/>
        <v>4.3310176633264391E-4</v>
      </c>
      <c r="AG476" s="240">
        <f t="shared" ca="1" si="882"/>
        <v>-3.5636179130520129E-4</v>
      </c>
      <c r="AH476" s="240">
        <f t="shared" ca="1" si="883"/>
        <v>2.4364936032916787E-4</v>
      </c>
      <c r="AI476" s="240">
        <f t="shared" ca="1" si="884"/>
        <v>-1.0634207632681808E-4</v>
      </c>
      <c r="AJ476" s="240">
        <f t="shared" ca="1" si="885"/>
        <v>-4.1699763818989173E-5</v>
      </c>
      <c r="AK476" s="240">
        <f t="shared" ca="1" si="886"/>
        <v>1.8553227806722628E-4</v>
      </c>
      <c r="AL476" s="240">
        <f t="shared" ca="1" si="887"/>
        <v>-3.1063648904992007E-4</v>
      </c>
      <c r="AM476" s="240">
        <f t="shared" ca="1" si="888"/>
        <v>4.0438392247953218E-4</v>
      </c>
      <c r="AN476" s="240">
        <f t="shared" ca="1" si="889"/>
        <v>-4.5731137129621102E-4</v>
      </c>
      <c r="AO476" s="240">
        <f t="shared" ca="1" si="890"/>
        <v>4.6407614622326311E-4</v>
      </c>
      <c r="AP476" s="240">
        <f t="shared" ca="1" si="891"/>
        <v>-4.2399538626379469E-4</v>
      </c>
      <c r="AQ476" s="240">
        <f t="shared" ca="1" si="892"/>
        <v>3.4111498917454642E-4</v>
      </c>
      <c r="AR476" s="240">
        <f t="shared" ca="1" si="893"/>
        <v>-2.2380120382404315E-4</v>
      </c>
      <c r="AS476" s="240">
        <f t="shared" ca="1" si="894"/>
        <v>8.3896110588603458E-5</v>
      </c>
      <c r="AT476" s="240">
        <f t="shared" ca="1" si="895"/>
        <v>6.4477761331985573E-5</v>
      </c>
      <c r="AU476" s="240">
        <f t="shared" ca="1" si="896"/>
        <v>-2.06343013401148E-4</v>
      </c>
      <c r="AV476" s="240">
        <f t="shared" ca="1" si="897"/>
        <v>3.2737925085376754E-4</v>
      </c>
      <c r="AW476" s="240">
        <f t="shared" ca="1" si="898"/>
        <v>-4.1536863545303009E-4</v>
      </c>
      <c r="AX476" s="240">
        <f t="shared" ca="1" si="899"/>
        <v>4.6142919854048696E-4</v>
      </c>
      <c r="AY476" s="240">
        <f t="shared" ca="1" si="900"/>
        <v>-4.609114192722758E-4</v>
      </c>
      <c r="AZ476" s="240">
        <f t="shared" ca="1" si="901"/>
        <v>4.1386756417182915E-4</v>
      </c>
      <c r="BA476" s="240">
        <f t="shared" ca="1" si="902"/>
        <v>-3.2504641115682138E-4</v>
      </c>
      <c r="BB476" s="240">
        <f t="shared" ca="1" si="903"/>
        <v>2.0341389061623598E-4</v>
      </c>
      <c r="BC476" s="240">
        <f t="shared" ca="1" si="904"/>
        <v>-6.1248031771549483E-5</v>
      </c>
      <c r="BD476" s="240">
        <f t="shared" ca="1" si="905"/>
        <v>-8.7100426270348314E-5</v>
      </c>
      <c r="BE476" s="240">
        <f t="shared" ca="1" si="906"/>
        <v>2.2665665034227287E-4</v>
      </c>
      <c r="BF476" s="240">
        <f t="shared" ca="1" si="907"/>
        <v>-3.4333332736727242E-4</v>
      </c>
      <c r="BG476" s="240">
        <f t="shared" ca="1" si="908"/>
        <v>4.25352689001726E-4</v>
      </c>
      <c r="BH476" s="240">
        <f t="shared" ca="1" si="909"/>
        <v>-4.6443540242905635E-4</v>
      </c>
      <c r="BI476" s="240">
        <f t="shared" ca="1" si="910"/>
        <v>4.5663631634118687E-4</v>
      </c>
      <c r="BJ476" s="240">
        <f t="shared" ca="1" si="911"/>
        <v>-4.0274269886725702E-4</v>
      </c>
      <c r="BK476" s="240">
        <f t="shared" ca="1" si="912"/>
        <v>3.081947678639214E-4</v>
      </c>
      <c r="BL476" s="240">
        <f t="shared" ca="1" si="913"/>
        <v>-1.8253653552898784E-4</v>
      </c>
      <c r="BM476" s="240">
        <f t="shared" ca="1" si="914"/>
        <v>3.845240108127044E-5</v>
      </c>
      <c r="BN476" s="240">
        <f t="shared" ca="1" si="915"/>
        <v>1.09513258652723E-4</v>
      </c>
      <c r="BO476" s="240">
        <f t="shared" ca="1" si="916"/>
        <v>-2.4642425155993973E-4</v>
      </c>
      <c r="BP476" s="240">
        <f t="shared" ca="1" si="917"/>
        <v>3.5846028382269745E-4</v>
      </c>
      <c r="BQ476" s="240">
        <f t="shared" ca="1" si="918"/>
        <v>-4.3431203066611874E-4</v>
      </c>
      <c r="BR476" s="240">
        <f t="shared" ca="1" si="919"/>
        <v>4.6632274075343583E-4</v>
      </c>
      <c r="BS476" s="240">
        <f t="shared" ca="1" si="920"/>
        <v>-4.5126113652741725E-4</v>
      </c>
      <c r="BT476" s="240">
        <f t="shared" ca="1" si="921"/>
        <v>3.9064759112501253E-4</v>
      </c>
      <c r="BU476" s="240">
        <f t="shared" ca="1" si="922"/>
        <v>-2.9060065638055371E-4</v>
      </c>
      <c r="BV476" s="240">
        <f t="shared" ca="1" si="923"/>
        <v>1.6121943393932587E-4</v>
      </c>
      <c r="BW476" s="240">
        <f t="shared" ca="1" si="924"/>
        <v>-1.5564135188740846E-5</v>
      </c>
      <c r="BX476" s="240">
        <f t="shared" ca="1" si="925"/>
        <v>-1.3166226400278757E-4</v>
      </c>
      <c r="BY476" s="240">
        <f t="shared" ca="1" si="926"/>
        <v>2.6559819517139459E-4</v>
      </c>
      <c r="BZ476" s="240">
        <f t="shared" ca="1" si="927"/>
        <v>-3.7272367805698929E-4</v>
      </c>
      <c r="CA476" s="240">
        <f t="shared" ca="1" si="928"/>
        <v>4.4222507660739629E-4</v>
      </c>
      <c r="CB476" s="240">
        <f t="shared" ca="1" si="929"/>
        <v>-4.6708666675029275E-4</v>
      </c>
      <c r="CC476" s="240">
        <f t="shared" ca="1" si="930"/>
        <v>4.4479882910994627E-4</v>
      </c>
      <c r="CD476" s="240">
        <f t="shared" ca="1" si="931"/>
        <v>-3.7761137911906738E-4</v>
      </c>
      <c r="CE476" s="240">
        <f t="shared" ca="1" si="932"/>
        <v>2.7230646246236424E-4</v>
      </c>
      <c r="CF476" s="240">
        <f t="shared" ca="1" si="933"/>
        <v>-1.3951394061216183E-4</v>
      </c>
      <c r="CG476" s="240">
        <f t="shared" ca="1" si="934"/>
        <v>-7.3616260687024072E-6</v>
      </c>
      <c r="CH476" s="240">
        <f t="shared" ca="1" si="935"/>
        <v>1.5349408342660436E-4</v>
      </c>
      <c r="CI476" s="240">
        <f t="shared" ca="1" si="936"/>
        <v>-2.8413228946701626E-4</v>
      </c>
      <c r="CJ476" s="240">
        <f t="shared" ca="1" si="937"/>
        <v>3.8608914830409529E-4</v>
      </c>
      <c r="CK476" s="240">
        <f t="shared" ca="1" si="938"/>
        <v>-4.4907276360478879E-4</v>
      </c>
      <c r="CL476" s="240">
        <f t="shared" ca="1" si="939"/>
        <v>4.6672534005498816E-4</v>
      </c>
      <c r="CM476" s="240">
        <f t="shared" ca="1" si="940"/>
        <v>-4.3726496235336912E-4</v>
      </c>
      <c r="CN476" s="240">
        <f t="shared" ca="1" si="941"/>
        <v>3.6366546822596597E-4</v>
      </c>
      <c r="CO476" s="240">
        <f t="shared" ca="1" si="942"/>
        <v>-2.5335625842486299E-4</v>
      </c>
      <c r="CP476" s="240">
        <f t="shared" ca="1" si="943"/>
        <v>1.174723459820853E-4</v>
      </c>
      <c r="CQ476" s="240">
        <f t="shared" ca="1" si="944"/>
        <v>3.0269652524143881E-5</v>
      </c>
      <c r="CR476" s="240">
        <f t="shared" ca="1" si="945"/>
        <v>-1.7495612215895278E-4</v>
      </c>
      <c r="CS476" s="240">
        <f t="shared" ca="1" si="946"/>
        <v>3.0198188419026294E-4</v>
      </c>
      <c r="CT476" s="240">
        <f t="shared" ca="1" si="947"/>
        <v>-3.9852449597552186E-4</v>
      </c>
      <c r="CU476" s="240">
        <f t="shared" ca="1" si="948"/>
        <v>4.5483859498052508E-4</v>
      </c>
      <c r="CV476" s="240">
        <f t="shared" ca="1" si="949"/>
        <v>-4.6523963113517981E-4</v>
      </c>
      <c r="CW476" s="240">
        <f t="shared" ca="1" si="950"/>
        <v>4.2867768600260002E-4</v>
      </c>
      <c r="CX476" s="240">
        <f t="shared" ca="1" si="951"/>
        <v>-3.4884345536658341E-4</v>
      </c>
      <c r="CY476" s="240">
        <f t="shared" ca="1" si="952"/>
        <v>2.3379569696943995E-4</v>
      </c>
      <c r="CZ476" s="240">
        <f t="shared" ca="1" si="953"/>
        <v>-9.5147750181162797E-5</v>
      </c>
      <c r="DA476" s="240">
        <f t="shared" ca="1" si="954"/>
        <v>-5.3104756735359486E-5</v>
      </c>
      <c r="DB476" s="240">
        <f t="shared" ca="1" si="955"/>
        <v>1.9599667626868614E-4</v>
      </c>
      <c r="DC476" s="240">
        <f t="shared" ca="1" si="956"/>
        <v>-3.1910397810401623E-4</v>
      </c>
      <c r="DD476" s="240">
        <f t="shared" ca="1" si="957"/>
        <v>4.0999976322952697E-4</v>
      </c>
      <c r="DE476" s="240">
        <f t="shared" ca="1" si="958"/>
        <v>-4.5950868034180049E-4</v>
      </c>
      <c r="DF476" s="240">
        <f t="shared" ca="1" si="959"/>
        <v>4.6263311919378673E-4</v>
      </c>
      <c r="DG476" s="240">
        <f t="shared" ca="1" si="960"/>
        <v>-4.1905768755851454E-4</v>
      </c>
      <c r="DH476" s="240">
        <f t="shared" ca="1" si="961"/>
        <v>3.3318104806813595E-4</v>
      </c>
      <c r="DI476" s="240">
        <f t="shared" ca="1" si="962"/>
        <v>-2.1367190120192151E-4</v>
      </c>
      <c r="DJ476" s="240">
        <f t="shared" ca="1" si="963"/>
        <v>7.259393511609506E-5</v>
      </c>
      <c r="DK476" s="240">
        <f t="shared" ca="1" si="964"/>
        <v>7.5811926936172197E-5</v>
      </c>
      <c r="DL476" s="240">
        <f t="shared" ca="1" si="965"/>
        <v>-2.1656505721800659E-4</v>
      </c>
      <c r="DM476" s="240">
        <f t="shared" ca="1" si="966"/>
        <v>3.3545732258430893E-4</v>
      </c>
      <c r="DN476" s="240">
        <f t="shared" ca="1" si="967"/>
        <v>-4.2048730514216201E-4</v>
      </c>
      <c r="DO476" s="240">
        <f t="shared" ca="1" si="968"/>
        <v>4.6307176904392133E-4</v>
      </c>
      <c r="DP476" s="240">
        <f t="shared" ca="1" si="969"/>
        <v>-4.5891208354638451E-4</v>
      </c>
      <c r="DQ476" s="240">
        <f t="shared" ca="1" si="970"/>
        <v>4.0842814243999444E-4</v>
      </c>
      <c r="DR476" s="240">
        <f t="shared" ca="1" si="971"/>
        <v>-3.1671597844169813E-4</v>
      </c>
      <c r="DS476" s="240">
        <f t="shared" ca="1" si="972"/>
        <v>1.9303335110898331E-4</v>
      </c>
      <c r="DT476" s="240">
        <f t="shared" ca="1" si="973"/>
        <v>-4.9865234902881188E-5</v>
      </c>
      <c r="DU476" s="240">
        <f t="shared" ca="1" si="974"/>
        <v>-9.8336459564629043E-5</v>
      </c>
      <c r="DV476" s="240">
        <f t="shared" ca="1" si="975"/>
        <v>2.3661171397560692E-4</v>
      </c>
      <c r="DW476" s="240">
        <f t="shared" ca="1" si="976"/>
        <v>-3.5100252099188678E-4</v>
      </c>
      <c r="DX476" s="240">
        <f t="shared" ca="1" si="977"/>
        <v>4.2996185630638352E-4</v>
      </c>
      <c r="DY476" s="240">
        <f t="shared" ca="1" si="978"/>
        <v>-4.6551927729412274E-4</v>
      </c>
      <c r="DZ476" s="240">
        <f t="shared" ca="1" si="979"/>
        <v>4.5408548849376347E-4</v>
      </c>
      <c r="EA476" s="240">
        <f t="shared" ca="1" si="980"/>
        <v>-3.9681465815224375E-4</v>
      </c>
      <c r="EB476" s="240">
        <f t="shared" ca="1" si="981"/>
        <v>2.994879122821317E-4</v>
      </c>
      <c r="EC476" s="240">
        <f t="shared" ca="1" si="982"/>
        <v>-1.7192976676547495E-4</v>
      </c>
      <c r="ED476" s="240">
        <f t="shared" ca="1" si="983"/>
        <v>2.7016404971081229E-5</v>
      </c>
      <c r="EE476" s="240">
        <f t="shared" ca="1" si="984"/>
        <v>1.2062409104876413E-4</v>
      </c>
      <c r="EF476" s="240">
        <f t="shared" ca="1" si="985"/>
        <v>-2.5608835238952464E-4</v>
      </c>
      <c r="EG476" s="240">
        <f t="shared" ca="1" si="986"/>
        <v>3.6570212358222321E-4</v>
      </c>
      <c r="EH476" s="240">
        <f t="shared" ca="1" si="987"/>
        <v>-4.3840059169855146E-4</v>
      </c>
      <c r="EI476" s="240">
        <f t="shared" ca="1" si="988"/>
        <v>4.668453088306489E-4</v>
      </c>
      <c r="EJ476" s="240">
        <f t="shared" ca="1" si="989"/>
        <v>-4.4816496172616884E-4</v>
      </c>
      <c r="EK476" s="240">
        <f t="shared" ca="1" si="990"/>
        <v>3.8424521259614454E-4</v>
      </c>
      <c r="EL476" s="240">
        <f t="shared" ca="1" si="991"/>
        <v>-2.8153835350983427E-4</v>
      </c>
      <c r="EM476" s="240">
        <f t="shared" ca="1" si="992"/>
        <v>1.5041198855455932E-4</v>
      </c>
      <c r="EN476" s="240">
        <f t="shared" ca="1" si="993"/>
        <v>-4.1024901533482943E-6</v>
      </c>
      <c r="EO476" s="240">
        <f t="shared" ca="1" si="994"/>
        <v>-1.4262112853213998E-4</v>
      </c>
      <c r="EP476" s="240">
        <f t="shared" ca="1" si="995"/>
        <v>2.7494805153184515E-4</v>
      </c>
      <c r="EQ476" s="240">
        <f t="shared" ca="1" si="996"/>
        <v>-3.7952071772512662E-4</v>
      </c>
      <c r="ER476" s="240">
        <f t="shared" ca="1" si="997"/>
        <v>4.4578318166596021E-4</v>
      </c>
      <c r="ES476" s="240">
        <f t="shared" ca="1" si="998"/>
        <v>-4.6704666912738158E-4</v>
      </c>
      <c r="ET476" s="240">
        <f t="shared" ca="1" si="999"/>
        <v>4.4116476631116065E-4</v>
      </c>
      <c r="EU476" s="240">
        <f t="shared" ca="1" si="1000"/>
        <v>-3.7075008666701106E-4</v>
      </c>
      <c r="EV476" s="240">
        <f t="shared" ca="1" si="1001"/>
        <v>2.6291054418410575E-4</v>
      </c>
      <c r="EW476" s="240">
        <f t="shared" ca="1" si="1002"/>
        <v>-1.2853185468870678E-4</v>
      </c>
      <c r="EX476" s="240">
        <f t="shared" ca="1" si="1003"/>
        <v>-1.8821307922473227E-5</v>
      </c>
      <c r="EY476" s="240">
        <f t="shared" ca="1" si="1004"/>
        <v>1.6427457922472142E-4</v>
      </c>
      <c r="EZ476" s="240">
        <f t="shared" ca="1" si="1005"/>
        <v>-2.9314537673539931E-4</v>
      </c>
      <c r="FA476" s="240">
        <f t="shared" ca="1" si="1006"/>
        <v>3.9242501321692632E-4</v>
      </c>
      <c r="FB476" s="240">
        <f t="shared" ca="1" si="1007"/>
        <v>-4.5209184090273314E-4</v>
      </c>
      <c r="FC476" s="240">
        <f t="shared" ca="1" si="1008"/>
        <v>4.6612287308973069E-4</v>
      </c>
      <c r="FD476" s="240">
        <f t="shared" ca="1" si="1009"/>
        <v>-4.331017663326483E-4</v>
      </c>
      <c r="FE476" s="240">
        <f t="shared" ca="1" si="1010"/>
        <v>3.5636179130520888E-4</v>
      </c>
      <c r="FF476" s="240">
        <f t="shared" ca="1" si="1011"/>
        <v>-2.4364936032917218E-4</v>
      </c>
      <c r="FG476" s="240">
        <f t="shared" ca="1" si="1012"/>
        <v>1.0634207632682297E-4</v>
      </c>
      <c r="FH476" s="240">
        <f t="shared" ca="1" si="1013"/>
        <v>4.1699763818984158E-5</v>
      </c>
      <c r="FI476" s="240">
        <f t="shared" ca="1" si="1014"/>
        <v>-1.8553227806722167E-4</v>
      </c>
      <c r="FJ476" s="240">
        <f t="shared" ca="1" si="1015"/>
        <v>3.1063648904991638E-4</v>
      </c>
      <c r="FK476" s="240">
        <f t="shared" ca="1" si="1016"/>
        <v>-4.0438392247952963E-4</v>
      </c>
      <c r="FL476" s="240">
        <f t="shared" ca="1" si="1017"/>
        <v>4.5731137129620999E-4</v>
      </c>
      <c r="FM476" s="240">
        <f t="shared" ca="1" si="1018"/>
        <v>-4.6407614622326365E-4</v>
      </c>
      <c r="FN476" s="240">
        <f t="shared" ca="1" si="1019"/>
        <v>4.2399538626379675E-4</v>
      </c>
      <c r="FO476" s="240">
        <f t="shared" ca="1" si="1020"/>
        <v>-3.4111498917454539E-4</v>
      </c>
      <c r="FP476" s="240">
        <f t="shared" ca="1" si="1021"/>
        <v>2.2380120382404174E-4</v>
      </c>
      <c r="FQ476" s="240">
        <f t="shared" ca="1" si="1022"/>
        <v>-8.3896110588601886E-5</v>
      </c>
      <c r="FR476" s="240">
        <f t="shared" ca="1" si="1023"/>
        <v>-6.4477761331987158E-5</v>
      </c>
      <c r="FS476" s="240">
        <f t="shared" ca="1" si="1024"/>
        <v>2.0634301340114944E-4</v>
      </c>
      <c r="FT476" s="240">
        <f t="shared" ca="1" si="1025"/>
        <v>-3.2737925085376868E-4</v>
      </c>
      <c r="FU476" s="240">
        <f t="shared" ca="1" si="1026"/>
        <v>4.153686354530308E-4</v>
      </c>
      <c r="FV476" s="240">
        <f t="shared" ca="1" si="1027"/>
        <v>-4.6142919854048821E-4</v>
      </c>
      <c r="FW476" s="240">
        <f t="shared" ca="1" si="1028"/>
        <v>4.6091141927227439E-4</v>
      </c>
      <c r="FX476" s="240">
        <f t="shared" ca="1" si="1029"/>
        <v>-4.1386756417182536E-4</v>
      </c>
      <c r="FY476" s="240">
        <f t="shared" ca="1" si="1030"/>
        <v>3.2504641115681547E-4</v>
      </c>
      <c r="FZ476" s="240">
        <f t="shared" ca="1" si="1031"/>
        <v>-2.0341389061625249E-4</v>
      </c>
      <c r="GA476" s="240">
        <f t="shared" ca="1" si="1032"/>
        <v>6.124803177156763E-5</v>
      </c>
      <c r="GB476" s="240">
        <f t="shared" ca="1" si="1033"/>
        <v>8.710042627033033E-5</v>
      </c>
      <c r="GC476" s="240">
        <f t="shared" ca="1" si="1034"/>
        <v>-2.266566503422569E-4</v>
      </c>
      <c r="GD476" s="240">
        <f t="shared" ca="1" si="1035"/>
        <v>3.4333332736725996E-4</v>
      </c>
      <c r="GE476" s="240">
        <f t="shared" ca="1" si="1036"/>
        <v>-4.2535268900171841E-4</v>
      </c>
      <c r="GF476" s="240">
        <f t="shared" ca="1" si="1037"/>
        <v>4.6443540242905435E-4</v>
      </c>
      <c r="GG476" s="240">
        <f t="shared" ca="1" si="1038"/>
        <v>-4.5663631634118514E-4</v>
      </c>
      <c r="GH476" s="240">
        <f t="shared" ca="1" si="1039"/>
        <v>4.0274269886725951E-4</v>
      </c>
      <c r="GI476" s="240">
        <f t="shared" ca="1" si="1040"/>
        <v>-3.0819476786390524E-4</v>
      </c>
      <c r="GJ476" s="240">
        <f t="shared" ca="1" si="1041"/>
        <v>1.8253653552899248E-4</v>
      </c>
      <c r="GK476" s="240">
        <f t="shared" ca="1" si="1042"/>
        <v>-3.8452401081249E-5</v>
      </c>
      <c r="GL476" s="240">
        <f t="shared" ca="1" si="1043"/>
        <v>-1.0951325865271809E-4</v>
      </c>
      <c r="GM476" s="240">
        <f t="shared" ca="1" si="1044"/>
        <v>2.46424251559958E-4</v>
      </c>
      <c r="GN476" s="240">
        <f t="shared" ca="1" si="1045"/>
        <v>-3.584602838226942E-4</v>
      </c>
      <c r="GO476" s="240">
        <f t="shared" ca="1" si="1046"/>
        <v>4.3431203066612661E-4</v>
      </c>
      <c r="GP476" s="240">
        <f t="shared" ca="1" si="1047"/>
        <v>-4.6632274075343556E-4</v>
      </c>
      <c r="GQ476" s="240">
        <f t="shared" ca="1" si="1048"/>
        <v>4.5126113652742538E-4</v>
      </c>
      <c r="GR476" s="240">
        <f t="shared" ca="1" si="1049"/>
        <v>-3.906475911250153E-4</v>
      </c>
      <c r="GS476" s="240">
        <f t="shared" ca="1" si="1050"/>
        <v>2.9060065638057843E-4</v>
      </c>
      <c r="GT476" s="240">
        <f t="shared" ca="1" si="1051"/>
        <v>-1.6121943393933058E-4</v>
      </c>
      <c r="GU476" s="240">
        <f t="shared" ca="1" si="1052"/>
        <v>1.5564135188772417E-5</v>
      </c>
      <c r="GV476" s="240">
        <f t="shared" ca="1" si="1053"/>
        <v>1.3166226400278274E-4</v>
      </c>
      <c r="GW476" s="240">
        <f t="shared" ca="1" si="1054"/>
        <v>-2.6559819517136862E-4</v>
      </c>
      <c r="GX476" s="240">
        <f t="shared" ca="1" si="1055"/>
        <v>3.7272367805698631E-4</v>
      </c>
      <c r="GY476" s="240">
        <f t="shared" ca="1" si="1056"/>
        <v>-4.4222507660739038E-4</v>
      </c>
      <c r="GZ476" s="240">
        <f t="shared" ca="1" si="1057"/>
        <v>4.6708666675029291E-4</v>
      </c>
      <c r="HA476" s="240">
        <f t="shared" ca="1" si="1058"/>
        <v>-4.4479882910995186E-4</v>
      </c>
      <c r="HB476" s="240">
        <f t="shared" ca="1" si="1059"/>
        <v>3.7761137911906256E-4</v>
      </c>
      <c r="HC476" s="240">
        <f t="shared" ca="1" si="1060"/>
        <v>-2.7230646246237915E-4</v>
      </c>
      <c r="HD476" s="240">
        <f t="shared" ca="1" si="1061"/>
        <v>1.3951394061215397E-4</v>
      </c>
      <c r="HE476" s="240">
        <f t="shared" ca="1" si="1062"/>
        <v>7.3616260686840944E-6</v>
      </c>
      <c r="HF476" s="240">
        <f t="shared" ca="1" si="1063"/>
        <v>-1.5349408342661211E-4</v>
      </c>
      <c r="HG476" s="240">
        <f t="shared" ca="1" si="1064"/>
        <v>2.8413228946700173E-4</v>
      </c>
      <c r="HH476" s="240">
        <f t="shared" ca="1" si="1065"/>
        <v>-3.8608914830410001E-4</v>
      </c>
      <c r="HI476" s="240">
        <f t="shared" ca="1" si="1066"/>
        <v>4.4907276360478375E-4</v>
      </c>
      <c r="HJ476" s="240">
        <f t="shared" ca="1" si="1067"/>
        <v>-4.6672534005498783E-4</v>
      </c>
      <c r="HK476" s="240">
        <f t="shared" ca="1" si="1068"/>
        <v>4.3726496235337557E-4</v>
      </c>
      <c r="HL476" s="240">
        <f t="shared" ca="1" si="1069"/>
        <v>-3.6366546822596077E-4</v>
      </c>
      <c r="HM476" s="240">
        <f t="shared" ca="1" si="1070"/>
        <v>2.5335625842487833E-4</v>
      </c>
      <c r="HN476" s="240">
        <f t="shared" ca="1" si="1071"/>
        <v>-1.1747234598206448E-4</v>
      </c>
      <c r="HO476" s="240">
        <f t="shared" ca="1" si="1072"/>
        <v>-3.0269652524138859E-5</v>
      </c>
      <c r="HP476" s="240">
        <f t="shared" ca="1" si="1073"/>
        <v>1.7495612215897273E-4</v>
      </c>
      <c r="HQ476" s="240">
        <f t="shared" ca="1" si="1074"/>
        <v>-3.0198188419025909E-4</v>
      </c>
      <c r="HR476" s="240">
        <f t="shared" ca="1" si="1075"/>
        <v>3.9852449597553309E-4</v>
      </c>
      <c r="HS476" s="240">
        <f t="shared" ca="1" si="1076"/>
        <v>-4.5483859498052394E-4</v>
      </c>
      <c r="HT476" s="240">
        <f t="shared" ca="1" si="1077"/>
        <v>4.6523963113517792E-4</v>
      </c>
      <c r="HU476" s="240">
        <f t="shared" ca="1" si="1078"/>
        <v>-4.2867768600260198E-4</v>
      </c>
      <c r="HV476" s="240">
        <f t="shared" ca="1" si="1079"/>
        <v>3.4884345536660444E-4</v>
      </c>
      <c r="HW476" s="240">
        <f t="shared" ca="1" si="1080"/>
        <v>-2.3379569696944428E-4</v>
      </c>
      <c r="HX476" s="240">
        <f t="shared" ca="1" si="1081"/>
        <v>9.5147750181193711E-5</v>
      </c>
      <c r="HY476" s="240">
        <f t="shared" ca="1" si="1082"/>
        <v>5.3104756735354485E-5</v>
      </c>
      <c r="HZ476" s="240">
        <f t="shared" ca="1" si="1083"/>
        <v>-1.9599667626865746E-4</v>
      </c>
      <c r="IA476" s="240">
        <f t="shared" ca="1" si="1084"/>
        <v>3.1910397810401255E-4</v>
      </c>
      <c r="IB476" s="240">
        <f t="shared" ca="1" si="1085"/>
        <v>-4.0999976322951179E-4</v>
      </c>
      <c r="IC476" s="240">
        <f t="shared" ca="1" si="1086"/>
        <v>4.5950868034179957E-4</v>
      </c>
      <c r="ID476" s="240">
        <f t="shared" ca="1" si="1087"/>
        <v>-4.6263311919379107E-4</v>
      </c>
      <c r="IE476" s="240">
        <f t="shared" ca="1" si="1088"/>
        <v>-4.032144670702785E-4</v>
      </c>
      <c r="IF476" s="240">
        <f t="shared" ca="1" si="1089"/>
        <v>-3.3318104806815806E-4</v>
      </c>
      <c r="IG476" s="240">
        <f t="shared" ca="1" si="1090"/>
        <v>2.1367190120192599E-4</v>
      </c>
      <c r="IH476" s="240">
        <f t="shared" ca="1" si="1091"/>
        <v>-7.2593935116126257E-5</v>
      </c>
      <c r="II476" s="240">
        <f t="shared" ca="1" si="1092"/>
        <v>-7.5811926936167223E-5</v>
      </c>
      <c r="IJ476" s="240">
        <f t="shared" ca="1" si="1093"/>
        <v>2.1656505721797862E-4</v>
      </c>
      <c r="IK476" s="240">
        <f t="shared" ca="1" si="1094"/>
        <v>-3.354573225843054E-4</v>
      </c>
      <c r="IL476" s="240">
        <f t="shared" ca="1" si="1095"/>
        <v>4.2048730514215985E-4</v>
      </c>
      <c r="IM476" s="240">
        <f t="shared" ca="1" si="1096"/>
        <v>-4.630717690439242E-4</v>
      </c>
      <c r="IN476" s="240">
        <f t="shared" ca="1" si="1097"/>
        <v>4.5891208354638543E-4</v>
      </c>
      <c r="IO476" s="240">
        <f t="shared" ca="1" si="1098"/>
        <v>-4.0842814243998403E-4</v>
      </c>
      <c r="IP476" s="240">
        <f t="shared" ca="1" si="1099"/>
        <v>3.1671597844170181E-4</v>
      </c>
      <c r="IQ476" s="240">
        <f t="shared" ca="1" si="1100"/>
        <v>-1.9303335110896369E-4</v>
      </c>
      <c r="IR476" s="240">
        <f t="shared" ca="1" si="1101"/>
        <v>4.9865234902886189E-5</v>
      </c>
      <c r="IS476" s="240">
        <f t="shared" ca="1" si="1102"/>
        <v>9.833645956465009E-5</v>
      </c>
      <c r="IT476" s="240">
        <f t="shared" ca="1" si="1103"/>
        <v>-2.3661171397560259E-4</v>
      </c>
      <c r="IU476" s="240">
        <f t="shared" ca="1" si="1104"/>
        <v>3.5100252099190093E-4</v>
      </c>
      <c r="IV476" s="240">
        <f t="shared" ca="1" si="1105"/>
        <v>-4.2996185630638157E-4</v>
      </c>
      <c r="IW476" s="240">
        <f t="shared" ca="1" si="1106"/>
        <v>4.6551927729412458E-4</v>
      </c>
      <c r="IX476" s="240">
        <f t="shared" ca="1" si="1107"/>
        <v>-4.540854884937646E-4</v>
      </c>
      <c r="IY476" s="240">
        <f t="shared" ca="1" si="1108"/>
        <v>3.9681465815223242E-4</v>
      </c>
      <c r="IZ476" s="240">
        <f t="shared" ca="1" si="1109"/>
        <v>-2.994879122821356E-4</v>
      </c>
      <c r="JA476" s="240">
        <f t="shared" ca="1" si="1110"/>
        <v>1.7192976676545498E-4</v>
      </c>
      <c r="JB476" s="240">
        <f t="shared" ca="1" si="1111"/>
        <v>-2.7016404971086254E-5</v>
      </c>
    </row>
    <row r="477" spans="2:262">
      <c r="B477" s="248">
        <v>116</v>
      </c>
      <c r="C477" s="247">
        <f t="shared" si="1112"/>
        <v>2.2656250000000016E-3</v>
      </c>
      <c r="D477" s="244">
        <f t="shared" ca="1" si="855"/>
        <v>79.637429188761374</v>
      </c>
      <c r="E477" s="243">
        <f ca="1">DR361</f>
        <v>-0.36257081123862034</v>
      </c>
      <c r="F477" s="242">
        <v>116</v>
      </c>
      <c r="G477" s="240">
        <f t="shared" ca="1" si="856"/>
        <v>-9.542580426369796E-5</v>
      </c>
      <c r="H477" s="240">
        <f t="shared" ca="1" si="857"/>
        <v>1.9861043949651112E-4</v>
      </c>
      <c r="I477" s="240">
        <f t="shared" ca="1" si="858"/>
        <v>-2.846908770397281E-4</v>
      </c>
      <c r="J477" s="240">
        <f t="shared" ca="1" si="859"/>
        <v>3.4625392741207724E-4</v>
      </c>
      <c r="K477" s="240">
        <f t="shared" ca="1" si="860"/>
        <v>-3.7799782205289026E-4</v>
      </c>
      <c r="L477" s="240">
        <f t="shared" ca="1" si="861"/>
        <v>3.7718879807059581E-4</v>
      </c>
      <c r="M477" s="240">
        <f t="shared" ca="1" si="862"/>
        <v>-3.4389652806731834E-4</v>
      </c>
      <c r="N477" s="240">
        <f t="shared" ca="1" si="863"/>
        <v>2.8098811998116555E-4</v>
      </c>
      <c r="O477" s="240">
        <f t="shared" ca="1" si="864"/>
        <v>-1.9388120367575933E-4</v>
      </c>
      <c r="P477" s="240">
        <f t="shared" ca="1" si="865"/>
        <v>9.0077368294126301E-5</v>
      </c>
      <c r="Q477" s="240">
        <f t="shared" ca="1" si="866"/>
        <v>2.1483869561250507E-5</v>
      </c>
      <c r="R477" s="240">
        <f t="shared" ca="1" si="867"/>
        <v>-1.3119493099566633E-4</v>
      </c>
      <c r="S477" s="240">
        <f t="shared" ca="1" si="868"/>
        <v>2.2960757306546211E-4</v>
      </c>
      <c r="T477" s="240">
        <f t="shared" ca="1" si="869"/>
        <v>-3.0824656511617567E-4</v>
      </c>
      <c r="U477" s="241">
        <f t="shared" ca="1" si="870"/>
        <v>3.6033956995568475E-4</v>
      </c>
      <c r="V477" s="240">
        <f t="shared" ca="1" si="871"/>
        <v>-3.8140037298580999E-4</v>
      </c>
      <c r="W477" s="240">
        <f t="shared" ca="1" si="872"/>
        <v>3.6961523199117682E-4</v>
      </c>
      <c r="X477" s="240">
        <f t="shared" ca="1" si="873"/>
        <v>-3.2599907540094021E-4</v>
      </c>
      <c r="Y477" s="240">
        <f t="shared" ca="1" si="874"/>
        <v>2.5430809733395417E-4</v>
      </c>
      <c r="Z477" s="240">
        <f t="shared" ca="1" si="875"/>
        <v>-1.6071627668340661E-4</v>
      </c>
      <c r="AA477" s="240">
        <f t="shared" ca="1" si="876"/>
        <v>5.3283678200142623E-5</v>
      </c>
      <c r="AB477" s="240">
        <f t="shared" ca="1" si="877"/>
        <v>5.873767487162121E-5</v>
      </c>
      <c r="AC477" s="240">
        <f t="shared" ca="1" si="878"/>
        <v>-1.6570057882369727E-4</v>
      </c>
      <c r="AD477" s="240">
        <f t="shared" ca="1" si="879"/>
        <v>2.5839346018952596E-4</v>
      </c>
      <c r="AE477" s="240">
        <f t="shared" ca="1" si="880"/>
        <v>-3.2883367026584218E-4</v>
      </c>
      <c r="AF477" s="240">
        <f t="shared" ca="1" si="881"/>
        <v>3.7095494545897321E-4</v>
      </c>
      <c r="AG477" s="240">
        <f t="shared" ca="1" si="882"/>
        <v>-3.8112982983222411E-4</v>
      </c>
      <c r="AH477" s="240">
        <f t="shared" ca="1" si="883"/>
        <v>3.5848206917544334E-4</v>
      </c>
      <c r="AI477" s="240">
        <f t="shared" ca="1" si="884"/>
        <v>-3.0496207342922736E-4</v>
      </c>
      <c r="AJ477" s="240">
        <f t="shared" ca="1" si="885"/>
        <v>2.2517894869046761E-4</v>
      </c>
      <c r="AK477" s="240">
        <f t="shared" ca="1" si="886"/>
        <v>-1.2600356409013655E-4</v>
      </c>
      <c r="AL477" s="240">
        <f t="shared" ca="1" si="887"/>
        <v>1.5976837157272799E-5</v>
      </c>
      <c r="AM477" s="240">
        <f t="shared" ca="1" si="888"/>
        <v>9.5425804263697621E-5</v>
      </c>
      <c r="AN477" s="240">
        <f t="shared" ca="1" si="889"/>
        <v>-1.9861043949651055E-4</v>
      </c>
      <c r="AO477" s="240">
        <f t="shared" ca="1" si="890"/>
        <v>2.8469087703972723E-4</v>
      </c>
      <c r="AP477" s="240">
        <f t="shared" ca="1" si="891"/>
        <v>-3.4625392741207669E-4</v>
      </c>
      <c r="AQ477" s="240">
        <f t="shared" ca="1" si="892"/>
        <v>3.7799782205289009E-4</v>
      </c>
      <c r="AR477" s="240">
        <f t="shared" ca="1" si="893"/>
        <v>-3.7718879807059624E-4</v>
      </c>
      <c r="AS477" s="240">
        <f t="shared" ca="1" si="894"/>
        <v>3.4389652806731953E-4</v>
      </c>
      <c r="AT477" s="240">
        <f t="shared" ca="1" si="895"/>
        <v>-2.8098811998116744E-4</v>
      </c>
      <c r="AU477" s="240">
        <f t="shared" ca="1" si="896"/>
        <v>1.9388120367575695E-4</v>
      </c>
      <c r="AV477" s="240">
        <f t="shared" ca="1" si="897"/>
        <v>-9.0077368294123671E-5</v>
      </c>
      <c r="AW477" s="240">
        <f t="shared" ca="1" si="898"/>
        <v>-2.1483869561251852E-5</v>
      </c>
      <c r="AX477" s="240">
        <f t="shared" ca="1" si="899"/>
        <v>1.3119493099566633E-4</v>
      </c>
      <c r="AY477" s="240">
        <f t="shared" ca="1" si="900"/>
        <v>-2.2960757306546211E-4</v>
      </c>
      <c r="AZ477" s="240">
        <f t="shared" ca="1" si="901"/>
        <v>3.0824656511617253E-4</v>
      </c>
      <c r="BA477" s="240">
        <f t="shared" ca="1" si="902"/>
        <v>-3.6033956995568475E-4</v>
      </c>
      <c r="BB477" s="240">
        <f t="shared" ca="1" si="903"/>
        <v>3.8140037298581021E-4</v>
      </c>
      <c r="BC477" s="240">
        <f t="shared" ca="1" si="904"/>
        <v>-3.6961523199117682E-4</v>
      </c>
      <c r="BD477" s="240">
        <f t="shared" ca="1" si="905"/>
        <v>3.2599907540093739E-4</v>
      </c>
      <c r="BE477" s="240">
        <f t="shared" ca="1" si="906"/>
        <v>-2.5430809733395417E-4</v>
      </c>
      <c r="BF477" s="240">
        <f t="shared" ca="1" si="907"/>
        <v>1.6071627668340168E-4</v>
      </c>
      <c r="BG477" s="240">
        <f t="shared" ca="1" si="908"/>
        <v>-5.3283678200145299E-5</v>
      </c>
      <c r="BH477" s="240">
        <f t="shared" ca="1" si="909"/>
        <v>-5.87376748716239E-5</v>
      </c>
      <c r="BI477" s="240">
        <f t="shared" ca="1" si="910"/>
        <v>1.6570057882369727E-4</v>
      </c>
      <c r="BJ477" s="240">
        <f t="shared" ca="1" si="911"/>
        <v>-2.5839346018952596E-4</v>
      </c>
      <c r="BK477" s="240">
        <f t="shared" ca="1" si="912"/>
        <v>3.2883367026583947E-4</v>
      </c>
      <c r="BL477" s="240">
        <f t="shared" ca="1" si="913"/>
        <v>-3.7095494545897321E-4</v>
      </c>
      <c r="BM477" s="240">
        <f t="shared" ca="1" si="914"/>
        <v>3.8112982983222438E-4</v>
      </c>
      <c r="BN477" s="240">
        <f t="shared" ca="1" si="915"/>
        <v>-3.5848206917544334E-4</v>
      </c>
      <c r="BO477" s="240">
        <f t="shared" ca="1" si="916"/>
        <v>3.0496207342923067E-4</v>
      </c>
      <c r="BP477" s="240">
        <f t="shared" ca="1" si="917"/>
        <v>-2.2517894869046761E-4</v>
      </c>
      <c r="BQ477" s="240">
        <f t="shared" ca="1" si="918"/>
        <v>1.260035640901417E-4</v>
      </c>
      <c r="BR477" s="240">
        <f t="shared" ca="1" si="919"/>
        <v>-1.5976837157272799E-5</v>
      </c>
      <c r="BS477" s="240">
        <f t="shared" ca="1" si="920"/>
        <v>-9.5425804263702879E-5</v>
      </c>
      <c r="BT477" s="240">
        <f t="shared" ca="1" si="921"/>
        <v>1.9861043949651055E-4</v>
      </c>
      <c r="BU477" s="240">
        <f t="shared" ca="1" si="922"/>
        <v>-2.8469087703973087E-4</v>
      </c>
      <c r="BV477" s="240">
        <f t="shared" ca="1" si="923"/>
        <v>3.4625392741207669E-4</v>
      </c>
      <c r="BW477" s="240">
        <f t="shared" ca="1" si="924"/>
        <v>-3.779978220528908E-4</v>
      </c>
      <c r="BX477" s="240">
        <f t="shared" ca="1" si="925"/>
        <v>3.7718879807059624E-4</v>
      </c>
      <c r="BY477" s="240">
        <f t="shared" ca="1" si="926"/>
        <v>-3.4389652806731714E-4</v>
      </c>
      <c r="BZ477" s="240">
        <f t="shared" ca="1" si="927"/>
        <v>2.8098811998116744E-4</v>
      </c>
      <c r="CA477" s="240">
        <f t="shared" ca="1" si="928"/>
        <v>-1.9388120367575695E-4</v>
      </c>
      <c r="CB477" s="240">
        <f t="shared" ca="1" si="929"/>
        <v>9.0077368294128957E-5</v>
      </c>
      <c r="CC477" s="240">
        <f t="shared" ca="1" si="930"/>
        <v>2.1483869561251852E-5</v>
      </c>
      <c r="CD477" s="240">
        <f t="shared" ca="1" si="931"/>
        <v>-1.3119493099566124E-4</v>
      </c>
      <c r="CE477" s="240">
        <f t="shared" ca="1" si="932"/>
        <v>2.2960757306546211E-4</v>
      </c>
      <c r="CF477" s="240">
        <f t="shared" ca="1" si="933"/>
        <v>-3.0824656511617253E-4</v>
      </c>
      <c r="CG477" s="240">
        <f t="shared" ca="1" si="934"/>
        <v>3.6033956995568475E-4</v>
      </c>
      <c r="CH477" s="240">
        <f t="shared" ca="1" si="935"/>
        <v>-3.8140037298580977E-4</v>
      </c>
      <c r="CI477" s="240">
        <f t="shared" ca="1" si="936"/>
        <v>3.6961523199117682E-4</v>
      </c>
      <c r="CJ477" s="240">
        <f t="shared" ca="1" si="937"/>
        <v>-3.2599907540093739E-4</v>
      </c>
      <c r="CK477" s="240">
        <f t="shared" ca="1" si="938"/>
        <v>2.5430809733395417E-4</v>
      </c>
      <c r="CL477" s="240">
        <f t="shared" ca="1" si="939"/>
        <v>-1.6071627668340168E-4</v>
      </c>
      <c r="CM477" s="240">
        <f t="shared" ca="1" si="940"/>
        <v>5.3283678200145299E-5</v>
      </c>
      <c r="CN477" s="240">
        <f t="shared" ca="1" si="941"/>
        <v>5.87376748716239E-5</v>
      </c>
      <c r="CO477" s="240">
        <f t="shared" ca="1" si="942"/>
        <v>-1.6570057882369727E-4</v>
      </c>
      <c r="CP477" s="240">
        <f t="shared" ca="1" si="943"/>
        <v>2.5839346018952596E-4</v>
      </c>
      <c r="CQ477" s="240">
        <f t="shared" ca="1" si="944"/>
        <v>-3.2883367026583947E-4</v>
      </c>
      <c r="CR477" s="240">
        <f t="shared" ca="1" si="945"/>
        <v>3.7095494545897321E-4</v>
      </c>
      <c r="CS477" s="240">
        <f t="shared" ca="1" si="946"/>
        <v>-3.8112982983222438E-4</v>
      </c>
      <c r="CT477" s="240">
        <f t="shared" ca="1" si="947"/>
        <v>3.5848206917544708E-4</v>
      </c>
      <c r="CU477" s="240">
        <f t="shared" ca="1" si="948"/>
        <v>-3.0496207342922417E-4</v>
      </c>
      <c r="CV477" s="240">
        <f t="shared" ca="1" si="949"/>
        <v>2.2517894869046761E-4</v>
      </c>
      <c r="CW477" s="240">
        <f t="shared" ca="1" si="950"/>
        <v>-1.260035640901417E-4</v>
      </c>
      <c r="CX477" s="240">
        <f t="shared" ca="1" si="951"/>
        <v>1.597683715726196E-5</v>
      </c>
      <c r="CY477" s="240">
        <f t="shared" ca="1" si="952"/>
        <v>9.5425804263702879E-5</v>
      </c>
      <c r="CZ477" s="240">
        <f t="shared" ca="1" si="953"/>
        <v>-1.9861043949651055E-4</v>
      </c>
      <c r="DA477" s="240">
        <f t="shared" ca="1" si="954"/>
        <v>2.846908770397236E-4</v>
      </c>
      <c r="DB477" s="240">
        <f t="shared" ca="1" si="955"/>
        <v>-3.462539274120813E-4</v>
      </c>
      <c r="DC477" s="240">
        <f t="shared" ca="1" si="956"/>
        <v>3.779978220528908E-4</v>
      </c>
      <c r="DD477" s="240">
        <f t="shared" ca="1" si="957"/>
        <v>-3.7718879807059624E-4</v>
      </c>
      <c r="DE477" s="240">
        <f t="shared" ca="1" si="958"/>
        <v>3.4389652806732191E-4</v>
      </c>
      <c r="DF477" s="240">
        <f t="shared" ca="1" si="959"/>
        <v>-2.8098811998116002E-4</v>
      </c>
      <c r="DG477" s="240">
        <f t="shared" ca="1" si="960"/>
        <v>1.9388120367575695E-4</v>
      </c>
      <c r="DH477" s="240">
        <f t="shared" ca="1" si="961"/>
        <v>-9.0077368294128957E-5</v>
      </c>
      <c r="DI477" s="240">
        <f t="shared" ca="1" si="962"/>
        <v>-2.148386956124102E-5</v>
      </c>
      <c r="DJ477" s="240">
        <f t="shared" ca="1" si="963"/>
        <v>1.3119493099567146E-4</v>
      </c>
      <c r="DK477" s="240">
        <f t="shared" ca="1" si="964"/>
        <v>-2.2960757306546211E-4</v>
      </c>
      <c r="DL477" s="240">
        <f t="shared" ca="1" si="965"/>
        <v>3.0824656511617253E-4</v>
      </c>
      <c r="DM477" s="240">
        <f t="shared" ca="1" si="966"/>
        <v>-3.6033956995568117E-4</v>
      </c>
      <c r="DN477" s="240">
        <f t="shared" ca="1" si="967"/>
        <v>3.8140037298581021E-4</v>
      </c>
      <c r="DO477" s="240">
        <f t="shared" ca="1" si="968"/>
        <v>-3.6961523199117682E-4</v>
      </c>
      <c r="DP477" s="240">
        <f t="shared" ca="1" si="969"/>
        <v>3.2599907540094308E-4</v>
      </c>
      <c r="DQ477" s="240">
        <f t="shared" ca="1" si="970"/>
        <v>-2.543080973339461E-4</v>
      </c>
      <c r="DR477" s="240">
        <f t="shared" ca="1" si="971"/>
        <v>1.6071627668340168E-4</v>
      </c>
      <c r="DS477" s="240">
        <f t="shared" ca="1" si="972"/>
        <v>-5.3283678200145299E-5</v>
      </c>
      <c r="DT477" s="240">
        <f t="shared" ca="1" si="973"/>
        <v>-5.8737674871613173E-5</v>
      </c>
      <c r="DU477" s="240">
        <f t="shared" ca="1" si="974"/>
        <v>1.6570057882370703E-4</v>
      </c>
      <c r="DV477" s="240">
        <f t="shared" ca="1" si="975"/>
        <v>-2.5839346018952596E-4</v>
      </c>
      <c r="DW477" s="240">
        <f t="shared" ca="1" si="976"/>
        <v>3.2883367026583947E-4</v>
      </c>
      <c r="DX477" s="240">
        <f t="shared" ca="1" si="977"/>
        <v>-3.7095494545897066E-4</v>
      </c>
      <c r="DY477" s="240">
        <f t="shared" ca="1" si="978"/>
        <v>3.8112982983222379E-4</v>
      </c>
      <c r="DZ477" s="240">
        <f t="shared" ca="1" si="979"/>
        <v>-3.5848206917544334E-4</v>
      </c>
      <c r="EA477" s="240">
        <f t="shared" ca="1" si="980"/>
        <v>3.0496207342923067E-4</v>
      </c>
      <c r="EB477" s="240">
        <f t="shared" ca="1" si="981"/>
        <v>-2.2517894869047639E-4</v>
      </c>
      <c r="EC477" s="240">
        <f t="shared" ca="1" si="982"/>
        <v>1.2600356409013142E-4</v>
      </c>
      <c r="ED477" s="240">
        <f t="shared" ca="1" si="983"/>
        <v>-1.5976837157272799E-5</v>
      </c>
      <c r="EE477" s="240">
        <f t="shared" ca="1" si="984"/>
        <v>-9.5425804263692376E-5</v>
      </c>
      <c r="EF477" s="240">
        <f t="shared" ca="1" si="985"/>
        <v>1.9861043949651982E-4</v>
      </c>
      <c r="EG477" s="240">
        <f t="shared" ca="1" si="986"/>
        <v>-2.8469087703973087E-4</v>
      </c>
      <c r="EH477" s="240">
        <f t="shared" ca="1" si="987"/>
        <v>3.4625392741207669E-4</v>
      </c>
      <c r="EI477" s="240">
        <f t="shared" ca="1" si="988"/>
        <v>-3.7799782205288934E-4</v>
      </c>
      <c r="EJ477" s="240">
        <f t="shared" ca="1" si="989"/>
        <v>3.7718879807059456E-4</v>
      </c>
      <c r="EK477" s="240">
        <f t="shared" ca="1" si="990"/>
        <v>-3.4389652806731714E-4</v>
      </c>
      <c r="EL477" s="240">
        <f t="shared" ca="1" si="991"/>
        <v>2.8098811998116744E-4</v>
      </c>
      <c r="EM477" s="240">
        <f t="shared" ca="1" si="992"/>
        <v>-1.9388120367576633E-4</v>
      </c>
      <c r="EN477" s="240">
        <f t="shared" ca="1" si="993"/>
        <v>9.00773682941184E-5</v>
      </c>
      <c r="EO477" s="240">
        <f t="shared" ca="1" si="994"/>
        <v>2.1483869561251852E-5</v>
      </c>
      <c r="EP477" s="240">
        <f t="shared" ca="1" si="995"/>
        <v>-1.3119493099566124E-4</v>
      </c>
      <c r="EQ477" s="240">
        <f t="shared" ca="1" si="996"/>
        <v>2.2960757306545343E-4</v>
      </c>
      <c r="ER477" s="240">
        <f t="shared" ca="1" si="997"/>
        <v>-3.0824656511617887E-4</v>
      </c>
      <c r="ES477" s="240">
        <f t="shared" ca="1" si="998"/>
        <v>3.6033956995568475E-4</v>
      </c>
      <c r="ET477" s="240">
        <f t="shared" ca="1" si="999"/>
        <v>-3.8140037298580977E-4</v>
      </c>
      <c r="EU477" s="240">
        <f t="shared" ca="1" si="1000"/>
        <v>3.6961523199117411E-4</v>
      </c>
      <c r="EV477" s="240">
        <f t="shared" ca="1" si="1001"/>
        <v>-3.2599907540093739E-4</v>
      </c>
      <c r="EW477" s="240">
        <f t="shared" ca="1" si="1002"/>
        <v>2.5430809733395417E-4</v>
      </c>
      <c r="EX477" s="240">
        <f t="shared" ca="1" si="1003"/>
        <v>-1.6071627668341152E-4</v>
      </c>
      <c r="EY477" s="240">
        <f t="shared" ca="1" si="1004"/>
        <v>5.3283678200134559E-5</v>
      </c>
      <c r="EZ477" s="240">
        <f t="shared" ca="1" si="1005"/>
        <v>5.87376748716239E-5</v>
      </c>
      <c r="FA477" s="240">
        <f t="shared" ca="1" si="1006"/>
        <v>-1.6570057882369727E-4</v>
      </c>
      <c r="FB477" s="240">
        <f t="shared" ca="1" si="1007"/>
        <v>2.5839346018951799E-4</v>
      </c>
      <c r="FC477" s="240">
        <f t="shared" ca="1" si="1008"/>
        <v>-3.28833670265845E-4</v>
      </c>
      <c r="FD477" s="240">
        <f t="shared" ca="1" si="1009"/>
        <v>3.7095494545897321E-4</v>
      </c>
      <c r="FE477" s="240">
        <f t="shared" ca="1" si="1010"/>
        <v>-3.8112982983222438E-4</v>
      </c>
      <c r="FF477" s="240">
        <f t="shared" ca="1" si="1011"/>
        <v>3.5848206917544708E-4</v>
      </c>
      <c r="FG477" s="240">
        <f t="shared" ca="1" si="1012"/>
        <v>-3.0496207342922417E-4</v>
      </c>
      <c r="FH477" s="240">
        <f t="shared" ca="1" si="1013"/>
        <v>2.2517894869046761E-4</v>
      </c>
      <c r="FI477" s="240">
        <f t="shared" ca="1" si="1014"/>
        <v>-1.260035640901417E-4</v>
      </c>
      <c r="FJ477" s="240">
        <f t="shared" ca="1" si="1015"/>
        <v>1.5976837157283638E-5</v>
      </c>
      <c r="FK477" s="240">
        <f t="shared" ca="1" si="1016"/>
        <v>9.5425804263702879E-5</v>
      </c>
      <c r="FL477" s="240">
        <f t="shared" ca="1" si="1017"/>
        <v>-1.9861043949651055E-4</v>
      </c>
      <c r="FM477" s="240">
        <f t="shared" ca="1" si="1018"/>
        <v>2.846908770397236E-4</v>
      </c>
      <c r="FN477" s="240">
        <f t="shared" ca="1" si="1019"/>
        <v>-3.462539274120813E-4</v>
      </c>
      <c r="FO477" s="240">
        <f t="shared" ca="1" si="1020"/>
        <v>3.779978220528908E-4</v>
      </c>
      <c r="FP477" s="240">
        <f t="shared" ca="1" si="1021"/>
        <v>-3.7718879807059624E-4</v>
      </c>
      <c r="FQ477" s="240">
        <f t="shared" ca="1" si="1022"/>
        <v>3.4389652806732191E-4</v>
      </c>
      <c r="FR477" s="240">
        <f t="shared" ca="1" si="1023"/>
        <v>-2.8098811998116002E-4</v>
      </c>
      <c r="FS477" s="240">
        <f t="shared" ca="1" si="1024"/>
        <v>1.9388120367575695E-4</v>
      </c>
      <c r="FT477" s="240">
        <f t="shared" ca="1" si="1025"/>
        <v>-9.0077368294128957E-5</v>
      </c>
      <c r="FU477" s="240">
        <f t="shared" ca="1" si="1026"/>
        <v>-2.148386956124102E-5</v>
      </c>
      <c r="FV477" s="240">
        <f t="shared" ca="1" si="1027"/>
        <v>1.3119493099567146E-4</v>
      </c>
      <c r="FW477" s="240">
        <f t="shared" ca="1" si="1028"/>
        <v>-2.2960757306546211E-4</v>
      </c>
      <c r="FX477" s="240">
        <f t="shared" ca="1" si="1029"/>
        <v>3.0824656511617253E-4</v>
      </c>
      <c r="FY477" s="240">
        <f t="shared" ca="1" si="1030"/>
        <v>-3.6033956995568117E-4</v>
      </c>
      <c r="FZ477" s="240">
        <f t="shared" ca="1" si="1031"/>
        <v>3.8140037298581021E-4</v>
      </c>
      <c r="GA477" s="240">
        <f t="shared" ca="1" si="1032"/>
        <v>-3.6961523199117682E-4</v>
      </c>
      <c r="GB477" s="240">
        <f t="shared" ca="1" si="1033"/>
        <v>3.2599907540094308E-4</v>
      </c>
      <c r="GC477" s="240">
        <f t="shared" ca="1" si="1034"/>
        <v>-2.543080973339461E-4</v>
      </c>
      <c r="GD477" s="240">
        <f t="shared" ca="1" si="1035"/>
        <v>1.6071627668340168E-4</v>
      </c>
      <c r="GE477" s="240">
        <f t="shared" ca="1" si="1036"/>
        <v>-5.3283678200145299E-5</v>
      </c>
      <c r="GF477" s="240">
        <f t="shared" ca="1" si="1037"/>
        <v>-5.8737674871613173E-5</v>
      </c>
      <c r="GG477" s="240">
        <f t="shared" ca="1" si="1038"/>
        <v>1.6570057882368751E-4</v>
      </c>
      <c r="GH477" s="240">
        <f t="shared" ca="1" si="1039"/>
        <v>-2.5839346018951002E-4</v>
      </c>
      <c r="GI477" s="240">
        <f t="shared" ca="1" si="1040"/>
        <v>3.2883367026585042E-4</v>
      </c>
      <c r="GJ477" s="240">
        <f t="shared" ca="1" si="1041"/>
        <v>-3.7095494545897576E-4</v>
      </c>
      <c r="GK477" s="240">
        <f t="shared" ca="1" si="1042"/>
        <v>3.8112982983222379E-4</v>
      </c>
      <c r="GL477" s="240">
        <f t="shared" ca="1" si="1043"/>
        <v>-3.5848206917544334E-4</v>
      </c>
      <c r="GM477" s="240">
        <f t="shared" ca="1" si="1044"/>
        <v>3.0496207342923067E-4</v>
      </c>
      <c r="GN477" s="240">
        <f t="shared" ca="1" si="1045"/>
        <v>-2.2517894869047639E-4</v>
      </c>
      <c r="GO477" s="240">
        <f t="shared" ca="1" si="1046"/>
        <v>1.2600356409015191E-4</v>
      </c>
      <c r="GP477" s="240">
        <f t="shared" ca="1" si="1047"/>
        <v>-1.5976837157251118E-5</v>
      </c>
      <c r="GQ477" s="240">
        <f t="shared" ca="1" si="1048"/>
        <v>-9.5425804263713382E-5</v>
      </c>
      <c r="GR477" s="240">
        <f t="shared" ca="1" si="1049"/>
        <v>1.9861043949651982E-4</v>
      </c>
      <c r="GS477" s="240">
        <f t="shared" ca="1" si="1050"/>
        <v>-2.8469087703973087E-4</v>
      </c>
      <c r="GT477" s="240">
        <f t="shared" ca="1" si="1051"/>
        <v>3.4625392741207669E-4</v>
      </c>
      <c r="GU477" s="240">
        <f t="shared" ca="1" si="1052"/>
        <v>-3.7799782205288934E-4</v>
      </c>
      <c r="GV477" s="240">
        <f t="shared" ca="1" si="1053"/>
        <v>3.7718879807059792E-4</v>
      </c>
      <c r="GW477" s="240">
        <f t="shared" ca="1" si="1054"/>
        <v>-3.4389652806732658E-4</v>
      </c>
      <c r="GX477" s="240">
        <f t="shared" ca="1" si="1055"/>
        <v>2.809881199811527E-4</v>
      </c>
      <c r="GY477" s="240">
        <f t="shared" ca="1" si="1056"/>
        <v>-1.9388120367574762E-4</v>
      </c>
      <c r="GZ477" s="240">
        <f t="shared" ca="1" si="1057"/>
        <v>9.00773682941184E-5</v>
      </c>
      <c r="HA477" s="240">
        <f t="shared" ca="1" si="1058"/>
        <v>2.1483869561251852E-5</v>
      </c>
      <c r="HB477" s="240">
        <f t="shared" ca="1" si="1059"/>
        <v>-1.3119493099566124E-4</v>
      </c>
      <c r="HC477" s="240">
        <f t="shared" ca="1" si="1060"/>
        <v>2.2960757306545343E-4</v>
      </c>
      <c r="HD477" s="240">
        <f t="shared" ca="1" si="1061"/>
        <v>-3.0824656511616613E-4</v>
      </c>
      <c r="HE477" s="240">
        <f t="shared" ca="1" si="1062"/>
        <v>3.6033956995567759E-4</v>
      </c>
      <c r="HF477" s="240">
        <f t="shared" ca="1" si="1063"/>
        <v>-3.8140037298581069E-4</v>
      </c>
      <c r="HG477" s="240">
        <f t="shared" ca="1" si="1064"/>
        <v>3.6961523199117411E-4</v>
      </c>
      <c r="HH477" s="240">
        <f t="shared" ca="1" si="1065"/>
        <v>-3.2599907540093739E-4</v>
      </c>
      <c r="HI477" s="240">
        <f t="shared" ca="1" si="1066"/>
        <v>2.5430809733395417E-4</v>
      </c>
      <c r="HJ477" s="240">
        <f t="shared" ca="1" si="1067"/>
        <v>-1.6071627668341152E-4</v>
      </c>
      <c r="HK477" s="240">
        <f t="shared" ca="1" si="1068"/>
        <v>5.328367820015604E-5</v>
      </c>
      <c r="HL477" s="240">
        <f t="shared" ca="1" si="1069"/>
        <v>5.873767487160246E-5</v>
      </c>
      <c r="HM477" s="240">
        <f t="shared" ca="1" si="1070"/>
        <v>-1.6570057882371681E-4</v>
      </c>
      <c r="HN477" s="240">
        <f t="shared" ca="1" si="1071"/>
        <v>2.5839346018953393E-4</v>
      </c>
      <c r="HO477" s="240">
        <f t="shared" ca="1" si="1072"/>
        <v>-3.28833670265845E-4</v>
      </c>
      <c r="HP477" s="240">
        <f t="shared" ca="1" si="1073"/>
        <v>3.7095494545897321E-4</v>
      </c>
      <c r="HQ477" s="240">
        <f t="shared" ca="1" si="1074"/>
        <v>-3.8112982983222438E-4</v>
      </c>
      <c r="HR477" s="240">
        <f t="shared" ca="1" si="1075"/>
        <v>3.5848206917544708E-4</v>
      </c>
      <c r="HS477" s="240">
        <f t="shared" ca="1" si="1076"/>
        <v>-3.0496207342923718E-4</v>
      </c>
      <c r="HT477" s="240">
        <f t="shared" ca="1" si="1077"/>
        <v>2.2517894869048514E-4</v>
      </c>
      <c r="HU477" s="240">
        <f t="shared" ca="1" si="1078"/>
        <v>-1.260035640901212E-4</v>
      </c>
      <c r="HV477" s="240">
        <f t="shared" ca="1" si="1079"/>
        <v>1.5976837157261957E-5</v>
      </c>
      <c r="HW477" s="240">
        <f t="shared" ca="1" si="1080"/>
        <v>9.5425804263702879E-5</v>
      </c>
      <c r="HX477" s="240">
        <f t="shared" ca="1" si="1081"/>
        <v>-1.9861043949651055E-4</v>
      </c>
      <c r="HY477" s="240">
        <f t="shared" ca="1" si="1082"/>
        <v>2.846908770397236E-4</v>
      </c>
      <c r="HZ477" s="240">
        <f t="shared" ca="1" si="1083"/>
        <v>-3.4625392741207219E-4</v>
      </c>
      <c r="IA477" s="240">
        <f t="shared" ca="1" si="1084"/>
        <v>3.7799782205288776E-4</v>
      </c>
      <c r="IB477" s="240">
        <f t="shared" ca="1" si="1085"/>
        <v>-3.7718879807059288E-4</v>
      </c>
      <c r="IC477" s="240">
        <f t="shared" ca="1" si="1086"/>
        <v>3.4389652806731248E-4</v>
      </c>
      <c r="ID477" s="240">
        <f t="shared" ca="1" si="1087"/>
        <v>-2.8098811998116002E-4</v>
      </c>
      <c r="IE477" s="240">
        <f t="shared" ca="1" si="1088"/>
        <v>-9.6624371750871679E-5</v>
      </c>
      <c r="IF477" s="240">
        <f t="shared" ca="1" si="1089"/>
        <v>-9.0077368294128957E-5</v>
      </c>
      <c r="IG477" s="240">
        <f t="shared" ca="1" si="1090"/>
        <v>-2.148386956124102E-5</v>
      </c>
      <c r="IH477" s="240">
        <f t="shared" ca="1" si="1091"/>
        <v>1.3119493099565107E-4</v>
      </c>
      <c r="II477" s="240">
        <f t="shared" ca="1" si="1092"/>
        <v>-2.2960757306544476E-4</v>
      </c>
      <c r="IJ477" s="240">
        <f t="shared" ca="1" si="1093"/>
        <v>3.0824656511618527E-4</v>
      </c>
      <c r="IK477" s="240">
        <f t="shared" ca="1" si="1094"/>
        <v>-3.6033956995568832E-4</v>
      </c>
      <c r="IL477" s="240">
        <f t="shared" ca="1" si="1095"/>
        <v>3.8140037298581021E-4</v>
      </c>
      <c r="IM477" s="240">
        <f t="shared" ca="1" si="1096"/>
        <v>-3.6961523199117682E-4</v>
      </c>
      <c r="IN477" s="240">
        <f t="shared" ca="1" si="1097"/>
        <v>3.2599907540094308E-4</v>
      </c>
      <c r="IO477" s="240">
        <f t="shared" ca="1" si="1098"/>
        <v>-2.5430809733396225E-4</v>
      </c>
      <c r="IP477" s="240">
        <f t="shared" ca="1" si="1099"/>
        <v>1.6071627668342136E-4</v>
      </c>
      <c r="IQ477" s="240">
        <f t="shared" ca="1" si="1100"/>
        <v>-5.3283678200123812E-5</v>
      </c>
      <c r="IR477" s="240">
        <f t="shared" ca="1" si="1101"/>
        <v>-5.8737674871634613E-5</v>
      </c>
      <c r="IS477" s="240">
        <f t="shared" ca="1" si="1102"/>
        <v>1.6570057882370703E-4</v>
      </c>
      <c r="IT477" s="240">
        <f t="shared" ca="1" si="1103"/>
        <v>-2.5839346018952596E-4</v>
      </c>
      <c r="IU477" s="240">
        <f t="shared" ca="1" si="1104"/>
        <v>3.2883367026583947E-4</v>
      </c>
      <c r="IV477" s="240">
        <f t="shared" ca="1" si="1105"/>
        <v>-3.7095494545897066E-4</v>
      </c>
      <c r="IW477" s="240">
        <f t="shared" ca="1" si="1106"/>
        <v>3.8112982983222503E-4</v>
      </c>
      <c r="IX477" s="240">
        <f t="shared" ca="1" si="1107"/>
        <v>-3.5848206917545077E-4</v>
      </c>
      <c r="IY477" s="240">
        <f t="shared" ca="1" si="1108"/>
        <v>3.0496207342921761E-4</v>
      </c>
      <c r="IZ477" s="240">
        <f t="shared" ca="1" si="1109"/>
        <v>-2.2517894869045885E-4</v>
      </c>
      <c r="JA477" s="240">
        <f t="shared" ca="1" si="1110"/>
        <v>1.2600356409013142E-4</v>
      </c>
      <c r="JB477" s="240">
        <f t="shared" ca="1" si="1111"/>
        <v>-1.5976837157272799E-5</v>
      </c>
    </row>
    <row r="478" spans="2:262">
      <c r="B478" s="248">
        <v>117</v>
      </c>
      <c r="C478" s="247">
        <f t="shared" si="1112"/>
        <v>2.2851562500000016E-3</v>
      </c>
      <c r="D478" s="244">
        <f t="shared" ca="1" si="855"/>
        <v>79.644035441230812</v>
      </c>
      <c r="E478" s="243">
        <f ca="1">DS361</f>
        <v>-0.35596455876918731</v>
      </c>
      <c r="F478" s="242">
        <v>117</v>
      </c>
      <c r="G478" s="240">
        <f t="shared" ca="1" si="856"/>
        <v>-7.1180412630069998E-5</v>
      </c>
      <c r="H478" s="240">
        <f t="shared" ca="1" si="857"/>
        <v>1.416888337926146E-4</v>
      </c>
      <c r="I478" s="240">
        <f t="shared" ca="1" si="858"/>
        <v>-2.0193220096951018E-4</v>
      </c>
      <c r="J478" s="240">
        <f t="shared" ca="1" si="859"/>
        <v>2.475460106230026E-4</v>
      </c>
      <c r="K478" s="240">
        <f t="shared" ca="1" si="860"/>
        <v>-2.7522563947367712E-4</v>
      </c>
      <c r="L478" s="240">
        <f t="shared" ca="1" si="861"/>
        <v>2.8296575741294658E-4</v>
      </c>
      <c r="M478" s="240">
        <f t="shared" ca="1" si="862"/>
        <v>-2.702056093948759E-4</v>
      </c>
      <c r="N478" s="240">
        <f t="shared" ca="1" si="863"/>
        <v>2.3786964094395905E-4</v>
      </c>
      <c r="O478" s="240">
        <f t="shared" ca="1" si="864"/>
        <v>-1.8830052404740955E-4</v>
      </c>
      <c r="P478" s="240">
        <f t="shared" ca="1" si="865"/>
        <v>1.2508943556330495E-4</v>
      </c>
      <c r="Q478" s="240">
        <f t="shared" ca="1" si="866"/>
        <v>-5.2815884112138909E-5</v>
      </c>
      <c r="R478" s="240">
        <f t="shared" ca="1" si="867"/>
        <v>-2.328406556109473E-5</v>
      </c>
      <c r="S478" s="240">
        <f t="shared" ca="1" si="868"/>
        <v>9.7697134316527908E-5</v>
      </c>
      <c r="T478" s="240">
        <f t="shared" ca="1" si="869"/>
        <v>-1.6503225394105093E-4</v>
      </c>
      <c r="U478" s="241">
        <f t="shared" ca="1" si="870"/>
        <v>2.2041113854879188E-4</v>
      </c>
      <c r="V478" s="240">
        <f t="shared" ca="1" si="871"/>
        <v>-2.5982170599504436E-4</v>
      </c>
      <c r="W478" s="240">
        <f t="shared" ca="1" si="872"/>
        <v>2.8040874467553516E-4</v>
      </c>
      <c r="X478" s="240">
        <f t="shared" ca="1" si="873"/>
        <v>-2.806807675210065E-4</v>
      </c>
      <c r="Y478" s="240">
        <f t="shared" ca="1" si="874"/>
        <v>2.606180670561445E-4</v>
      </c>
      <c r="Z478" s="240">
        <f t="shared" ca="1" si="875"/>
        <v>-2.216741431641604E-4</v>
      </c>
      <c r="AA478" s="240">
        <f t="shared" ca="1" si="876"/>
        <v>1.6667040011851514E-4</v>
      </c>
      <c r="AB478" s="240">
        <f t="shared" ca="1" si="877"/>
        <v>-9.9591741857386735E-5</v>
      </c>
      <c r="AC478" s="240">
        <f t="shared" ca="1" si="878"/>
        <v>2.5297874187539074E-5</v>
      </c>
      <c r="AD478" s="240">
        <f t="shared" ca="1" si="879"/>
        <v>5.0828770542475957E-5</v>
      </c>
      <c r="AE478" s="240">
        <f t="shared" ca="1" si="880"/>
        <v>-1.232729791928324E-4</v>
      </c>
      <c r="AF478" s="240">
        <f t="shared" ca="1" si="881"/>
        <v>1.8678632326822657E-4</v>
      </c>
      <c r="AG478" s="240">
        <f t="shared" ca="1" si="882"/>
        <v>-2.3676739637486338E-4</v>
      </c>
      <c r="AH478" s="240">
        <f t="shared" ca="1" si="883"/>
        <v>2.695951763053615E-4</v>
      </c>
      <c r="AI478" s="240">
        <f t="shared" ca="1" si="884"/>
        <v>-2.8289136037915567E-4</v>
      </c>
      <c r="AJ478" s="240">
        <f t="shared" ca="1" si="885"/>
        <v>2.7569266840212338E-4</v>
      </c>
      <c r="AK478" s="240">
        <f t="shared" ca="1" si="886"/>
        <v>-2.4852063026333519E-4</v>
      </c>
      <c r="AL478" s="240">
        <f t="shared" ca="1" si="887"/>
        <v>2.0334380220627773E-4</v>
      </c>
      <c r="AM478" s="240">
        <f t="shared" ca="1" si="888"/>
        <v>-1.4343514912517003E-4</v>
      </c>
      <c r="AN478" s="240">
        <f t="shared" ca="1" si="889"/>
        <v>7.3134925234999762E-5</v>
      </c>
      <c r="AO478" s="240">
        <f t="shared" ca="1" si="890"/>
        <v>2.4637680947105324E-6</v>
      </c>
      <c r="AP478" s="240">
        <f t="shared" ca="1" si="891"/>
        <v>-7.7883966677700763E-5</v>
      </c>
      <c r="AQ478" s="240">
        <f t="shared" ca="1" si="892"/>
        <v>1.4766163789164477E-4</v>
      </c>
      <c r="AR478" s="240">
        <f t="shared" ca="1" si="893"/>
        <v>-2.0674153819454273E-4</v>
      </c>
      <c r="AS478" s="240">
        <f t="shared" ca="1" si="894"/>
        <v>2.5084345474362031E-4</v>
      </c>
      <c r="AT478" s="240">
        <f t="shared" ca="1" si="895"/>
        <v>-2.7677229769214345E-4</v>
      </c>
      <c r="AU478" s="240">
        <f t="shared" ca="1" si="896"/>
        <v>2.8264957763817682E-4</v>
      </c>
      <c r="AV478" s="240">
        <f t="shared" ca="1" si="897"/>
        <v>-2.6804949817758666E-4</v>
      </c>
      <c r="AW478" s="240">
        <f t="shared" ca="1" si="898"/>
        <v>2.340298039458942E-4</v>
      </c>
      <c r="AX478" s="240">
        <f t="shared" ca="1" si="899"/>
        <v>-1.8305514927411911E-4</v>
      </c>
      <c r="AY478" s="240">
        <f t="shared" ca="1" si="900"/>
        <v>1.1881853923611747E-4</v>
      </c>
      <c r="AZ478" s="240">
        <f t="shared" ca="1" si="901"/>
        <v>-4.5973779302976983E-5</v>
      </c>
      <c r="BA478" s="240">
        <f t="shared" ca="1" si="902"/>
        <v>-3.020168294337543E-5</v>
      </c>
      <c r="BB478" s="240">
        <f t="shared" ca="1" si="903"/>
        <v>1.0418909763811226E-4</v>
      </c>
      <c r="BC478" s="240">
        <f t="shared" ca="1" si="904"/>
        <v>-1.7062823429749835E-4</v>
      </c>
      <c r="BD478" s="240">
        <f t="shared" ca="1" si="905"/>
        <v>2.2470571909161905E-4</v>
      </c>
      <c r="BE478" s="240">
        <f t="shared" ca="1" si="906"/>
        <v>-2.6250375351821384E-4</v>
      </c>
      <c r="BF478" s="240">
        <f t="shared" ca="1" si="907"/>
        <v>2.8128395055302134E-4</v>
      </c>
      <c r="BG478" s="240">
        <f t="shared" ca="1" si="908"/>
        <v>-2.7968572495256538E-4</v>
      </c>
      <c r="BH478" s="240">
        <f t="shared" ca="1" si="909"/>
        <v>2.5782486475483613E-4</v>
      </c>
      <c r="BI478" s="240">
        <f t="shared" ca="1" si="910"/>
        <v>-2.1728514268274982E-4</v>
      </c>
      <c r="BJ478" s="240">
        <f t="shared" ca="1" si="911"/>
        <v>1.6100357518632709E-4</v>
      </c>
      <c r="BK478" s="240">
        <f t="shared" ca="1" si="912"/>
        <v>-9.3057641861407734E-5</v>
      </c>
      <c r="BL478" s="240">
        <f t="shared" ca="1" si="913"/>
        <v>1.8369880744450238E-5</v>
      </c>
      <c r="BM478" s="240">
        <f t="shared" ca="1" si="914"/>
        <v>5.7648739075372376E-5</v>
      </c>
      <c r="BN478" s="240">
        <f t="shared" ca="1" si="915"/>
        <v>-1.2949083063271797E-4</v>
      </c>
      <c r="BO478" s="240">
        <f t="shared" ca="1" si="916"/>
        <v>1.9195158753218913E-4</v>
      </c>
      <c r="BP478" s="240">
        <f t="shared" ca="1" si="917"/>
        <v>-2.4050586107720684E-4</v>
      </c>
      <c r="BQ478" s="240">
        <f t="shared" ca="1" si="918"/>
        <v>2.7163599764728135E-4</v>
      </c>
      <c r="BR478" s="240">
        <f t="shared" ca="1" si="919"/>
        <v>-2.83086685204626E-4</v>
      </c>
      <c r="BS478" s="240">
        <f t="shared" ca="1" si="920"/>
        <v>2.7402834584389248E-4</v>
      </c>
      <c r="BT478" s="240">
        <f t="shared" ca="1" si="921"/>
        <v>-2.4511723694309215E-4</v>
      </c>
      <c r="BU478" s="240">
        <f t="shared" ca="1" si="922"/>
        <v>1.9844790671543202E-4</v>
      </c>
      <c r="BV478" s="240">
        <f t="shared" ca="1" si="923"/>
        <v>-1.3740144865598722E-4</v>
      </c>
      <c r="BW478" s="240">
        <f t="shared" ca="1" si="924"/>
        <v>6.6400548525083429E-5</v>
      </c>
      <c r="BX478" s="240">
        <f t="shared" ca="1" si="925"/>
        <v>9.4109298076518522E-6</v>
      </c>
      <c r="BY478" s="240">
        <f t="shared" ca="1" si="926"/>
        <v>-8.4540606336074909E-5</v>
      </c>
      <c r="BZ478" s="240">
        <f t="shared" ca="1" si="927"/>
        <v>1.5354549614143495E-4</v>
      </c>
      <c r="CA478" s="240">
        <f t="shared" ca="1" si="928"/>
        <v>-2.114263420475275E-4</v>
      </c>
      <c r="CB478" s="240">
        <f t="shared" ca="1" si="929"/>
        <v>2.5398980014673954E-4</v>
      </c>
      <c r="CC478" s="240">
        <f t="shared" ca="1" si="930"/>
        <v>-2.7815223862766227E-4</v>
      </c>
      <c r="CD478" s="240">
        <f t="shared" ca="1" si="931"/>
        <v>2.8216314032678577E-4</v>
      </c>
      <c r="CE478" s="240">
        <f t="shared" ca="1" si="932"/>
        <v>-2.6573192396560922E-4</v>
      </c>
      <c r="CF478" s="240">
        <f t="shared" ca="1" si="933"/>
        <v>2.3004899614487029E-4</v>
      </c>
      <c r="CG478" s="240">
        <f t="shared" ca="1" si="934"/>
        <v>-1.7769950892377803E-4</v>
      </c>
      <c r="CH478" s="240">
        <f t="shared" ca="1" si="935"/>
        <v>1.1247607106381095E-4</v>
      </c>
      <c r="CI478" s="240">
        <f t="shared" ca="1" si="936"/>
        <v>-3.910398160823823E-5</v>
      </c>
      <c r="CJ478" s="240">
        <f t="shared" ca="1" si="937"/>
        <v>-3.7101107961160712E-5</v>
      </c>
      <c r="CK478" s="240">
        <f t="shared" ca="1" si="938"/>
        <v>1.1061830134315699E-4</v>
      </c>
      <c r="CL478" s="240">
        <f t="shared" ca="1" si="939"/>
        <v>-1.7612143458580401E-4</v>
      </c>
      <c r="CM478" s="240">
        <f t="shared" ca="1" si="940"/>
        <v>2.2886494531155829E-4</v>
      </c>
      <c r="CN478" s="240">
        <f t="shared" ca="1" si="941"/>
        <v>-2.6502767859591441E-4</v>
      </c>
      <c r="CO478" s="240">
        <f t="shared" ca="1" si="942"/>
        <v>2.8198972149657962E-4</v>
      </c>
      <c r="CP478" s="240">
        <f t="shared" ca="1" si="943"/>
        <v>-2.7852221016153668E-4</v>
      </c>
      <c r="CQ478" s="240">
        <f t="shared" ca="1" si="944"/>
        <v>2.5487635839569389E-4</v>
      </c>
      <c r="CR478" s="240">
        <f t="shared" ca="1" si="945"/>
        <v>-2.1276525775619921E-4</v>
      </c>
      <c r="CS478" s="240">
        <f t="shared" ca="1" si="946"/>
        <v>1.5523976772076152E-4</v>
      </c>
      <c r="CT478" s="240">
        <f t="shared" ca="1" si="947"/>
        <v>-8.646748742161503E-5</v>
      </c>
      <c r="CU478" s="240">
        <f t="shared" ca="1" si="948"/>
        <v>1.1430821972095036E-5</v>
      </c>
      <c r="CV478" s="240">
        <f t="shared" ca="1" si="949"/>
        <v>6.4433982163482852E-5</v>
      </c>
      <c r="CW478" s="240">
        <f t="shared" ca="1" si="950"/>
        <v>-1.3563068163819015E-4</v>
      </c>
      <c r="CX478" s="240">
        <f t="shared" ca="1" si="951"/>
        <v>1.9700122733734844E-4</v>
      </c>
      <c r="CY478" s="240">
        <f t="shared" ca="1" si="952"/>
        <v>-2.4409945404193267E-4</v>
      </c>
      <c r="CZ478" s="240">
        <f t="shared" ca="1" si="953"/>
        <v>2.7351319562134152E-4</v>
      </c>
      <c r="DA478" s="240">
        <f t="shared" ca="1" si="954"/>
        <v>-2.831114891962219E-4</v>
      </c>
      <c r="DB478" s="240">
        <f t="shared" ca="1" si="955"/>
        <v>2.7219895885670494E-4</v>
      </c>
      <c r="DC478" s="240">
        <f t="shared" ca="1" si="956"/>
        <v>-2.4156619416483425E-4</v>
      </c>
      <c r="DD478" s="240">
        <f t="shared" ca="1" si="957"/>
        <v>1.9343247362602612E-4</v>
      </c>
      <c r="DE478" s="240">
        <f t="shared" ca="1" si="958"/>
        <v>-1.31284982691898E-4</v>
      </c>
      <c r="DF478" s="240">
        <f t="shared" ca="1" si="959"/>
        <v>5.9626174607627681E-5</v>
      </c>
      <c r="DG478" s="240">
        <f t="shared" ca="1" si="960"/>
        <v>1.6352422728370353E-5</v>
      </c>
      <c r="DH478" s="240">
        <f t="shared" ca="1" si="961"/>
        <v>-9.1146321894372903E-5</v>
      </c>
      <c r="DI478" s="240">
        <f t="shared" ca="1" si="962"/>
        <v>1.5933686432578211E-4</v>
      </c>
      <c r="DJ478" s="240">
        <f t="shared" ca="1" si="963"/>
        <v>-2.1598379057780826E-4</v>
      </c>
      <c r="DK478" s="240">
        <f t="shared" ca="1" si="964"/>
        <v>2.5698315159154077E-4</v>
      </c>
      <c r="DL478" s="240">
        <f t="shared" ca="1" si="965"/>
        <v>-2.7936463105541532E-4</v>
      </c>
      <c r="DM478" s="240">
        <f t="shared" ca="1" si="966"/>
        <v>2.8150673849042267E-4</v>
      </c>
      <c r="DN478" s="240">
        <f t="shared" ca="1" si="967"/>
        <v>-2.6325428277899416E-4</v>
      </c>
      <c r="DO478" s="240">
        <f t="shared" ca="1" si="968"/>
        <v>2.2592961543065225E-4</v>
      </c>
      <c r="DP478" s="240">
        <f t="shared" ca="1" si="969"/>
        <v>-1.7223682903387704E-4</v>
      </c>
      <c r="DQ478" s="240">
        <f t="shared" ca="1" si="970"/>
        <v>1.0606585151203935E-4</v>
      </c>
      <c r="DR478" s="240">
        <f t="shared" ca="1" si="971"/>
        <v>-3.2210629137170751E-5</v>
      </c>
      <c r="DS478" s="240">
        <f t="shared" ca="1" si="972"/>
        <v>-4.3978184658817932E-5</v>
      </c>
      <c r="DT478" s="240">
        <f t="shared" ca="1" si="973"/>
        <v>1.1698087271975735E-4</v>
      </c>
      <c r="DU478" s="240">
        <f t="shared" ca="1" si="974"/>
        <v>-1.8150854590752606E-4</v>
      </c>
      <c r="DV478" s="240">
        <f t="shared" ca="1" si="975"/>
        <v>2.3288631184625316E-4</v>
      </c>
      <c r="DW478" s="240">
        <f t="shared" ca="1" si="976"/>
        <v>-2.6739196091004919E-4</v>
      </c>
      <c r="DX478" s="240">
        <f t="shared" ca="1" si="977"/>
        <v>2.8252563237618288E-4</v>
      </c>
      <c r="DY478" s="240">
        <f t="shared" ca="1" si="978"/>
        <v>-2.7719092400572292E-4</v>
      </c>
      <c r="DZ478" s="240">
        <f t="shared" ca="1" si="979"/>
        <v>2.5177432404869127E-4</v>
      </c>
      <c r="EA478" s="240">
        <f t="shared" ca="1" si="980"/>
        <v>-2.081172109941924E-4</v>
      </c>
      <c r="EB478" s="240">
        <f t="shared" ca="1" si="981"/>
        <v>1.4938244962390301E-4</v>
      </c>
      <c r="EC478" s="240">
        <f t="shared" ca="1" si="982"/>
        <v>-7.9825248200642509E-5</v>
      </c>
      <c r="ED478" s="240">
        <f t="shared" ca="1" si="983"/>
        <v>4.4848777000017678E-6</v>
      </c>
      <c r="EE478" s="240">
        <f t="shared" ca="1" si="984"/>
        <v>7.1180412630079769E-5</v>
      </c>
      <c r="EF478" s="240">
        <f t="shared" ca="1" si="985"/>
        <v>-1.4168883379261552E-4</v>
      </c>
      <c r="EG478" s="240">
        <f t="shared" ca="1" si="986"/>
        <v>2.0193220096951584E-4</v>
      </c>
      <c r="EH478" s="240">
        <f t="shared" ca="1" si="987"/>
        <v>-2.4754601062300212E-4</v>
      </c>
      <c r="EI478" s="240">
        <f t="shared" ca="1" si="988"/>
        <v>2.7522563947367847E-4</v>
      </c>
      <c r="EJ478" s="240">
        <f t="shared" ca="1" si="989"/>
        <v>-2.8296575741294664E-4</v>
      </c>
      <c r="EK478" s="240">
        <f t="shared" ca="1" si="990"/>
        <v>2.7020560939487466E-4</v>
      </c>
      <c r="EL478" s="240">
        <f t="shared" ca="1" si="991"/>
        <v>-2.3786964094396173E-4</v>
      </c>
      <c r="EM478" s="240">
        <f t="shared" ca="1" si="992"/>
        <v>1.8830052404740806E-4</v>
      </c>
      <c r="EN478" s="240">
        <f t="shared" ca="1" si="993"/>
        <v>-1.2508943556329682E-4</v>
      </c>
      <c r="EO478" s="240">
        <f t="shared" ca="1" si="994"/>
        <v>5.2815884112138875E-5</v>
      </c>
      <c r="EP478" s="240">
        <f t="shared" ca="1" si="995"/>
        <v>2.3284065561101784E-5</v>
      </c>
      <c r="EQ478" s="240">
        <f t="shared" ca="1" si="996"/>
        <v>-9.7697134316527E-5</v>
      </c>
      <c r="ER478" s="240">
        <f t="shared" ca="1" si="997"/>
        <v>1.6503225394105505E-4</v>
      </c>
      <c r="ES478" s="240">
        <f t="shared" ca="1" si="998"/>
        <v>-2.2041113854878871E-4</v>
      </c>
      <c r="ET478" s="240">
        <f t="shared" ca="1" si="999"/>
        <v>2.598217059950455E-4</v>
      </c>
      <c r="EU478" s="240">
        <f t="shared" ca="1" si="1000"/>
        <v>-2.8040874467553668E-4</v>
      </c>
      <c r="EV478" s="240">
        <f t="shared" ca="1" si="1001"/>
        <v>2.8068076752100633E-4</v>
      </c>
      <c r="EW478" s="240">
        <f t="shared" ca="1" si="1002"/>
        <v>-2.6061806705614173E-4</v>
      </c>
      <c r="EX478" s="240">
        <f t="shared" ca="1" si="1003"/>
        <v>2.2167414316416102E-4</v>
      </c>
      <c r="EY478" s="240">
        <f t="shared" ca="1" si="1004"/>
        <v>-1.6667040011850943E-4</v>
      </c>
      <c r="EZ478" s="240">
        <f t="shared" ca="1" si="1005"/>
        <v>9.9591741857389513E-5</v>
      </c>
      <c r="FA478" s="240">
        <f t="shared" ca="1" si="1006"/>
        <v>-2.5297874187536031E-5</v>
      </c>
      <c r="FB478" s="240">
        <f t="shared" ca="1" si="1007"/>
        <v>-5.0828770542486874E-5</v>
      </c>
      <c r="FC478" s="240">
        <f t="shared" ca="1" si="1008"/>
        <v>1.2327297919283517E-4</v>
      </c>
      <c r="FD478" s="240">
        <f t="shared" ca="1" si="1009"/>
        <v>-1.8678632326823489E-4</v>
      </c>
      <c r="FE478" s="240">
        <f t="shared" ca="1" si="1010"/>
        <v>2.3676739637486284E-4</v>
      </c>
      <c r="FF478" s="240">
        <f t="shared" ca="1" si="1011"/>
        <v>-2.6959517630536367E-4</v>
      </c>
      <c r="FG478" s="240">
        <f t="shared" ca="1" si="1012"/>
        <v>2.8289136037915567E-4</v>
      </c>
      <c r="FH478" s="240">
        <f t="shared" ca="1" si="1013"/>
        <v>-2.7569266840212267E-4</v>
      </c>
      <c r="FI478" s="240">
        <f t="shared" ca="1" si="1014"/>
        <v>2.4852063026333763E-4</v>
      </c>
      <c r="FJ478" s="240">
        <f t="shared" ca="1" si="1015"/>
        <v>-2.0334380220627562E-4</v>
      </c>
      <c r="FK478" s="240">
        <f t="shared" ca="1" si="1016"/>
        <v>1.4343514912516046E-4</v>
      </c>
      <c r="FL478" s="240">
        <f t="shared" ca="1" si="1017"/>
        <v>-7.3134925234996808E-5</v>
      </c>
      <c r="FM478" s="240">
        <f t="shared" ca="1" si="1018"/>
        <v>-2.4637680947176077E-6</v>
      </c>
      <c r="FN478" s="240">
        <f t="shared" ca="1" si="1019"/>
        <v>7.7883966677699828E-5</v>
      </c>
      <c r="FO478" s="240">
        <f t="shared" ca="1" si="1020"/>
        <v>-1.4766163789165079E-4</v>
      </c>
      <c r="FP478" s="240">
        <f t="shared" ca="1" si="1021"/>
        <v>2.0674153819453934E-4</v>
      </c>
      <c r="FQ478" s="240">
        <f t="shared" ca="1" si="1022"/>
        <v>-2.5084345474362172E-4</v>
      </c>
      <c r="FR478" s="240">
        <f t="shared" ca="1" si="1023"/>
        <v>2.7677229769214242E-4</v>
      </c>
      <c r="FS478" s="240">
        <f t="shared" ca="1" si="1024"/>
        <v>-2.8264957763817665E-4</v>
      </c>
      <c r="FT478" s="240">
        <f t="shared" ca="1" si="1025"/>
        <v>2.6804949817758308E-4</v>
      </c>
      <c r="FU478" s="240">
        <f t="shared" ca="1" si="1026"/>
        <v>-2.3402980394589474E-4</v>
      </c>
      <c r="FV478" s="240">
        <f t="shared" ca="1" si="1027"/>
        <v>1.8305514927411371E-4</v>
      </c>
      <c r="FW478" s="240">
        <f t="shared" ca="1" si="1028"/>
        <v>-1.1881853923612201E-4</v>
      </c>
      <c r="FX478" s="240">
        <f t="shared" ca="1" si="1029"/>
        <v>4.5973779302973974E-5</v>
      </c>
      <c r="FY478" s="240">
        <f t="shared" ca="1" si="1030"/>
        <v>3.0201682943370466E-5</v>
      </c>
      <c r="FZ478" s="240">
        <f t="shared" ca="1" si="1031"/>
        <v>-1.0418909763811512E-4</v>
      </c>
      <c r="GA478" s="240">
        <f t="shared" ca="1" si="1032"/>
        <v>1.7062823429750724E-4</v>
      </c>
      <c r="GB478" s="240">
        <f t="shared" ca="1" si="1033"/>
        <v>-2.247057190916209E-4</v>
      </c>
      <c r="GC478" s="240">
        <f t="shared" ca="1" si="1034"/>
        <v>2.6250375351821796E-4</v>
      </c>
      <c r="GD478" s="240">
        <f t="shared" ca="1" si="1035"/>
        <v>-2.8128395055302356E-4</v>
      </c>
      <c r="GE478" s="240">
        <f t="shared" ca="1" si="1036"/>
        <v>2.7968572495256744E-4</v>
      </c>
      <c r="GF478" s="240">
        <f t="shared" ca="1" si="1037"/>
        <v>-2.5782486475483824E-4</v>
      </c>
      <c r="GG478" s="240">
        <f t="shared" ca="1" si="1038"/>
        <v>2.1728514268274786E-4</v>
      </c>
      <c r="GH478" s="240">
        <f t="shared" ca="1" si="1039"/>
        <v>-1.6100357518631793E-4</v>
      </c>
      <c r="GI478" s="240">
        <f t="shared" ca="1" si="1040"/>
        <v>9.3057641861389641E-5</v>
      </c>
      <c r="GJ478" s="240">
        <f t="shared" ca="1" si="1041"/>
        <v>-1.8369880744455221E-5</v>
      </c>
      <c r="GK478" s="240">
        <f t="shared" ca="1" si="1042"/>
        <v>-5.7648739075375371E-5</v>
      </c>
      <c r="GL478" s="240">
        <f t="shared" ca="1" si="1043"/>
        <v>1.2949083063272068E-4</v>
      </c>
      <c r="GM478" s="240">
        <f t="shared" ca="1" si="1044"/>
        <v>-1.9195158753219728E-4</v>
      </c>
      <c r="GN478" s="240">
        <f t="shared" ca="1" si="1045"/>
        <v>2.4050586107719993E-4</v>
      </c>
      <c r="GO478" s="240">
        <f t="shared" ca="1" si="1046"/>
        <v>-2.7163599764727994E-4</v>
      </c>
      <c r="GP478" s="240">
        <f t="shared" ca="1" si="1047"/>
        <v>2.8308668520462605E-4</v>
      </c>
      <c r="GQ478" s="240">
        <f t="shared" ca="1" si="1048"/>
        <v>-2.7402834584388966E-4</v>
      </c>
      <c r="GR478" s="240">
        <f t="shared" ca="1" si="1049"/>
        <v>2.4511723694308255E-4</v>
      </c>
      <c r="GS478" s="240">
        <f t="shared" ca="1" si="1050"/>
        <v>-1.9844790671543557E-4</v>
      </c>
      <c r="GT478" s="240">
        <f t="shared" ca="1" si="1051"/>
        <v>1.3740144865598456E-4</v>
      </c>
      <c r="GU478" s="240">
        <f t="shared" ca="1" si="1052"/>
        <v>-6.6400548525080461E-5</v>
      </c>
      <c r="GV478" s="240">
        <f t="shared" ca="1" si="1053"/>
        <v>-9.4109298076629449E-6</v>
      </c>
      <c r="GW478" s="240">
        <f t="shared" ca="1" si="1054"/>
        <v>8.4540606336062468E-5</v>
      </c>
      <c r="GX478" s="240">
        <f t="shared" ca="1" si="1055"/>
        <v>-1.5354549614143078E-4</v>
      </c>
      <c r="GY478" s="240">
        <f t="shared" ca="1" si="1056"/>
        <v>2.1142634204752953E-4</v>
      </c>
      <c r="GZ478" s="240">
        <f t="shared" ca="1" si="1057"/>
        <v>-2.5398980014674442E-4</v>
      </c>
      <c r="HA478" s="240">
        <f t="shared" ca="1" si="1058"/>
        <v>2.7815223862766585E-4</v>
      </c>
      <c r="HB478" s="240">
        <f t="shared" ca="1" si="1059"/>
        <v>-2.8216314032678685E-4</v>
      </c>
      <c r="HC478" s="240">
        <f t="shared" ca="1" si="1060"/>
        <v>2.6573192396561095E-4</v>
      </c>
      <c r="HD478" s="240">
        <f t="shared" ca="1" si="1061"/>
        <v>-2.300489961448685E-4</v>
      </c>
      <c r="HE478" s="240">
        <f t="shared" ca="1" si="1062"/>
        <v>1.7769950892376939E-4</v>
      </c>
      <c r="HF478" s="240">
        <f t="shared" ca="1" si="1063"/>
        <v>-1.1247607106382292E-4</v>
      </c>
      <c r="HG478" s="240">
        <f t="shared" ca="1" si="1064"/>
        <v>3.9103981608243184E-5</v>
      </c>
      <c r="HH478" s="240">
        <f t="shared" ca="1" si="1065"/>
        <v>3.7101107961163734E-5</v>
      </c>
      <c r="HI478" s="240">
        <f t="shared" ca="1" si="1066"/>
        <v>-1.1061830134316721E-4</v>
      </c>
      <c r="HJ478" s="240">
        <f t="shared" ca="1" si="1067"/>
        <v>1.7612143458581899E-4</v>
      </c>
      <c r="HK478" s="240">
        <f t="shared" ca="1" si="1068"/>
        <v>-2.2886494531155062E-4</v>
      </c>
      <c r="HL478" s="240">
        <f t="shared" ca="1" si="1069"/>
        <v>2.6502767859591268E-4</v>
      </c>
      <c r="HM478" s="240">
        <f t="shared" ca="1" si="1070"/>
        <v>-2.8198972149657989E-4</v>
      </c>
      <c r="HN478" s="240">
        <f t="shared" ca="1" si="1071"/>
        <v>2.7852221016153467E-4</v>
      </c>
      <c r="HO478" s="240">
        <f t="shared" ca="1" si="1072"/>
        <v>-2.5487635839568554E-4</v>
      </c>
      <c r="HP478" s="240">
        <f t="shared" ca="1" si="1073"/>
        <v>2.1276525775620783E-4</v>
      </c>
      <c r="HQ478" s="240">
        <f t="shared" ca="1" si="1074"/>
        <v>-1.5523976772075898E-4</v>
      </c>
      <c r="HR478" s="240">
        <f t="shared" ca="1" si="1075"/>
        <v>8.6467487421612116E-5</v>
      </c>
      <c r="HS478" s="240">
        <f t="shared" ca="1" si="1076"/>
        <v>-1.1430821972075906E-5</v>
      </c>
      <c r="HT478" s="240">
        <f t="shared" ca="1" si="1077"/>
        <v>-6.4433982163470153E-5</v>
      </c>
      <c r="HU478" s="240">
        <f t="shared" ca="1" si="1078"/>
        <v>1.3563068163819283E-4</v>
      </c>
      <c r="HV478" s="240">
        <f t="shared" ca="1" si="1079"/>
        <v>-1.9700122733735064E-4</v>
      </c>
      <c r="HW478" s="240">
        <f t="shared" ca="1" si="1080"/>
        <v>2.4409945404193424E-4</v>
      </c>
      <c r="HX478" s="240">
        <f t="shared" ca="1" si="1081"/>
        <v>-2.7351319562134645E-4</v>
      </c>
      <c r="HY478" s="240">
        <f t="shared" ca="1" si="1082"/>
        <v>2.83111489196222E-4</v>
      </c>
      <c r="HZ478" s="240">
        <f t="shared" ca="1" si="1083"/>
        <v>-2.7219895885670413E-4</v>
      </c>
      <c r="IA478" s="240">
        <f t="shared" ca="1" si="1084"/>
        <v>2.4156619416483265E-4</v>
      </c>
      <c r="IB478" s="240">
        <f t="shared" ca="1" si="1085"/>
        <v>-1.9343247362601214E-4</v>
      </c>
      <c r="IC478" s="240">
        <f t="shared" ca="1" si="1086"/>
        <v>1.3128498269190957E-4</v>
      </c>
      <c r="ID478" s="240">
        <f t="shared" ca="1" si="1087"/>
        <v>-5.96261746076247E-5</v>
      </c>
      <c r="IE478" s="240">
        <f t="shared" ca="1" si="1088"/>
        <v>1.4400564111126648E-4</v>
      </c>
      <c r="IF478" s="240">
        <f t="shared" ca="1" si="1089"/>
        <v>9.114632189437579E-5</v>
      </c>
      <c r="IG478" s="240">
        <f t="shared" ca="1" si="1090"/>
        <v>-1.5933686432579791E-4</v>
      </c>
      <c r="IH478" s="240">
        <f t="shared" ca="1" si="1091"/>
        <v>2.1598379057779984E-4</v>
      </c>
      <c r="II478" s="240">
        <f t="shared" ca="1" si="1092"/>
        <v>-2.5698315159154202E-4</v>
      </c>
      <c r="IJ478" s="240">
        <f t="shared" ca="1" si="1093"/>
        <v>2.7936463105541581E-4</v>
      </c>
      <c r="IK478" s="240">
        <f t="shared" ca="1" si="1094"/>
        <v>-2.8150673849042061E-4</v>
      </c>
      <c r="IL478" s="240">
        <f t="shared" ca="1" si="1095"/>
        <v>2.6325428277898711E-4</v>
      </c>
      <c r="IM478" s="240">
        <f t="shared" ca="1" si="1096"/>
        <v>-2.2592961543066011E-4</v>
      </c>
      <c r="IN478" s="240">
        <f t="shared" ca="1" si="1097"/>
        <v>1.7223682903387463E-4</v>
      </c>
      <c r="IO478" s="240">
        <f t="shared" ca="1" si="1098"/>
        <v>-1.0606585151203654E-4</v>
      </c>
      <c r="IP478" s="240">
        <f t="shared" ca="1" si="1099"/>
        <v>3.221062913715173E-5</v>
      </c>
      <c r="IQ478" s="240">
        <f t="shared" ca="1" si="1100"/>
        <v>4.3978184658805043E-5</v>
      </c>
      <c r="IR478" s="240">
        <f t="shared" ca="1" si="1101"/>
        <v>-1.1698087271976011E-4</v>
      </c>
      <c r="IS478" s="240">
        <f t="shared" ca="1" si="1102"/>
        <v>1.8150854590752839E-4</v>
      </c>
      <c r="IT478" s="240">
        <f t="shared" ca="1" si="1103"/>
        <v>-2.3288631184625489E-4</v>
      </c>
      <c r="IU478" s="240">
        <f t="shared" ca="1" si="1104"/>
        <v>2.6739196091005548E-4</v>
      </c>
      <c r="IV478" s="240">
        <f t="shared" ca="1" si="1105"/>
        <v>-2.8252563237618207E-4</v>
      </c>
      <c r="IW478" s="240">
        <f t="shared" ca="1" si="1106"/>
        <v>2.7719092400572233E-4</v>
      </c>
      <c r="IX478" s="240">
        <f t="shared" ca="1" si="1107"/>
        <v>-2.5177432404868986E-4</v>
      </c>
      <c r="IY478" s="240">
        <f t="shared" ca="1" si="1108"/>
        <v>2.0811721099417942E-4</v>
      </c>
      <c r="IZ478" s="240">
        <f t="shared" ca="1" si="1109"/>
        <v>-1.493824496239141E-4</v>
      </c>
      <c r="JA478" s="240">
        <f t="shared" ca="1" si="1110"/>
        <v>7.9825248200639582E-5</v>
      </c>
      <c r="JB478" s="240">
        <f t="shared" ca="1" si="1111"/>
        <v>-4.4848776999987151E-6</v>
      </c>
    </row>
    <row r="479" spans="2:262">
      <c r="B479" s="248">
        <v>118</v>
      </c>
      <c r="C479" s="247">
        <f t="shared" si="1112"/>
        <v>2.3046875000000016E-3</v>
      </c>
      <c r="D479" s="244">
        <f t="shared" ca="1" si="855"/>
        <v>79.652506199983989</v>
      </c>
      <c r="E479" s="243">
        <f ca="1">DT361</f>
        <v>-0.34749380001600771</v>
      </c>
      <c r="F479" s="242">
        <v>118</v>
      </c>
      <c r="G479" s="240">
        <f t="shared" ca="1" si="856"/>
        <v>-6.9586851266272798E-5</v>
      </c>
      <c r="H479" s="240">
        <f t="shared" ca="1" si="857"/>
        <v>1.4968054516230299E-4</v>
      </c>
      <c r="I479" s="240">
        <f t="shared" ca="1" si="858"/>
        <v>-2.208027623389896E-4</v>
      </c>
      <c r="J479" s="240">
        <f t="shared" ca="1" si="859"/>
        <v>2.7869061535871174E-4</v>
      </c>
      <c r="K479" s="240">
        <f t="shared" ca="1" si="860"/>
        <v>-3.1987445140094976E-4</v>
      </c>
      <c r="L479" s="240">
        <f t="shared" ca="1" si="861"/>
        <v>3.4188581455604913E-4</v>
      </c>
      <c r="M479" s="240">
        <f t="shared" ca="1" si="862"/>
        <v>-3.43405398885534E-4</v>
      </c>
      <c r="N479" s="240">
        <f t="shared" ca="1" si="863"/>
        <v>3.2434212431336443E-4</v>
      </c>
      <c r="O479" s="240">
        <f t="shared" ca="1" si="864"/>
        <v>-2.8583859573741275E-4</v>
      </c>
      <c r="P479" s="240">
        <f t="shared" ca="1" si="865"/>
        <v>2.3020261815569765E-4</v>
      </c>
      <c r="Q479" s="240">
        <f t="shared" ca="1" si="866"/>
        <v>-1.6076887261906117E-4</v>
      </c>
      <c r="R479" s="240">
        <f t="shared" ca="1" si="867"/>
        <v>8.1699043806986432E-5</v>
      </c>
      <c r="S479" s="240">
        <f t="shared" ca="1" si="868"/>
        <v>2.2676209212883326E-6</v>
      </c>
      <c r="T479" s="240">
        <f t="shared" ca="1" si="869"/>
        <v>-8.6098370135081413E-5</v>
      </c>
      <c r="U479" s="241">
        <f t="shared" ca="1" si="870"/>
        <v>1.6476859883899305E-4</v>
      </c>
      <c r="V479" s="240">
        <f t="shared" ca="1" si="871"/>
        <v>-2.3356301070271356E-4</v>
      </c>
      <c r="W479" s="240">
        <f t="shared" ca="1" si="872"/>
        <v>2.8835824110469465E-4</v>
      </c>
      <c r="X479" s="240">
        <f t="shared" ca="1" si="873"/>
        <v>-3.2587000127280914E-4</v>
      </c>
      <c r="Y479" s="240">
        <f t="shared" ca="1" si="874"/>
        <v>3.4384993032164662E-4</v>
      </c>
      <c r="Z479" s="240">
        <f t="shared" ca="1" si="875"/>
        <v>-3.4122035636871767E-4</v>
      </c>
      <c r="AA479" s="240">
        <f t="shared" ca="1" si="876"/>
        <v>3.1813888948602632E-4</v>
      </c>
      <c r="AB479" s="240">
        <f t="shared" ca="1" si="877"/>
        <v>-2.7598897494738309E-4</v>
      </c>
      <c r="AC479" s="240">
        <f t="shared" ca="1" si="878"/>
        <v>2.1729697298614881E-4</v>
      </c>
      <c r="AD479" s="240">
        <f t="shared" ca="1" si="879"/>
        <v>-1.4558073509488885E-4</v>
      </c>
      <c r="AE479" s="240">
        <f t="shared" ca="1" si="880"/>
        <v>6.513875282400268E-5</v>
      </c>
      <c r="AF479" s="240">
        <f t="shared" ca="1" si="881"/>
        <v>1.9207483028090271E-5</v>
      </c>
      <c r="AG479" s="240">
        <f t="shared" ca="1" si="882"/>
        <v>-1.0240247048891009E-4</v>
      </c>
      <c r="AH479" s="240">
        <f t="shared" ca="1" si="883"/>
        <v>1.7945971052905468E-4</v>
      </c>
      <c r="AI479" s="240">
        <f t="shared" ca="1" si="884"/>
        <v>-2.4576058531595188E-4</v>
      </c>
      <c r="AJ479" s="240">
        <f t="shared" ca="1" si="885"/>
        <v>2.9733118659065673E-4</v>
      </c>
      <c r="AK479" s="240">
        <f t="shared" ca="1" si="886"/>
        <v>-3.310805017687615E-4</v>
      </c>
      <c r="AL479" s="240">
        <f t="shared" ca="1" si="887"/>
        <v>3.4498568148740206E-4</v>
      </c>
      <c r="AM479" s="240">
        <f t="shared" ca="1" si="888"/>
        <v>-3.3821328412603641E-4</v>
      </c>
      <c r="AN479" s="240">
        <f t="shared" ca="1" si="889"/>
        <v>3.1116923020823965E-4</v>
      </c>
      <c r="AO479" s="240">
        <f t="shared" ca="1" si="890"/>
        <v>-2.6547447254292604E-4</v>
      </c>
      <c r="AP479" s="240">
        <f t="shared" ca="1" si="891"/>
        <v>2.0386784037570738E-4</v>
      </c>
      <c r="AQ479" s="240">
        <f t="shared" ca="1" si="892"/>
        <v>-1.3004188082850311E-4</v>
      </c>
      <c r="AR479" s="240">
        <f t="shared" ca="1" si="893"/>
        <v>4.8421536879984957E-5</v>
      </c>
      <c r="AS479" s="240">
        <f t="shared" ca="1" si="894"/>
        <v>3.6101072625903161E-5</v>
      </c>
      <c r="AT479" s="240">
        <f t="shared" ca="1" si="895"/>
        <v>-1.1845987432193383E-4</v>
      </c>
      <c r="AU479" s="240">
        <f t="shared" ca="1" si="896"/>
        <v>1.9371848805763964E-4</v>
      </c>
      <c r="AV479" s="240">
        <f t="shared" ca="1" si="897"/>
        <v>-2.5736610115307575E-4</v>
      </c>
      <c r="AW479" s="240">
        <f t="shared" ca="1" si="898"/>
        <v>3.05587835204987E-4</v>
      </c>
      <c r="AX479" s="240">
        <f t="shared" ca="1" si="899"/>
        <v>-3.3549340033672457E-4</v>
      </c>
      <c r="AY479" s="240">
        <f t="shared" ca="1" si="900"/>
        <v>3.4529033192927757E-4</v>
      </c>
      <c r="AZ479" s="240">
        <f t="shared" ca="1" si="901"/>
        <v>-3.3439142645790959E-4</v>
      </c>
      <c r="BA479" s="240">
        <f t="shared" ca="1" si="902"/>
        <v>3.0344993699967556E-4</v>
      </c>
      <c r="BB479" s="240">
        <f t="shared" ca="1" si="903"/>
        <v>-2.5432041888129731E-4</v>
      </c>
      <c r="BC479" s="240">
        <f t="shared" ca="1" si="904"/>
        <v>1.8994757228109108E-4</v>
      </c>
      <c r="BD479" s="240">
        <f t="shared" ca="1" si="905"/>
        <v>-1.1418974428087795E-4</v>
      </c>
      <c r="BE479" s="240">
        <f t="shared" ca="1" si="906"/>
        <v>3.1587669212397595E-5</v>
      </c>
      <c r="BF479" s="240">
        <f t="shared" ca="1" si="907"/>
        <v>5.2907691577674868E-5</v>
      </c>
      <c r="BG479" s="240">
        <f t="shared" ca="1" si="908"/>
        <v>-1.3423189794185191E-4</v>
      </c>
      <c r="BH479" s="240">
        <f t="shared" ca="1" si="909"/>
        <v>2.0751058078075809E-4</v>
      </c>
      <c r="BI479" s="240">
        <f t="shared" ca="1" si="910"/>
        <v>-2.6835159950992012E-4</v>
      </c>
      <c r="BJ479" s="240">
        <f t="shared" ca="1" si="911"/>
        <v>3.1310829595797307E-4</v>
      </c>
      <c r="BK479" s="240">
        <f t="shared" ca="1" si="912"/>
        <v>-3.3909806591752635E-4</v>
      </c>
      <c r="BL479" s="240">
        <f t="shared" ca="1" si="913"/>
        <v>3.4476314771767397E-4</v>
      </c>
      <c r="BM479" s="240">
        <f t="shared" ca="1" si="914"/>
        <v>-3.2976399055421716E-4</v>
      </c>
      <c r="BN479" s="240">
        <f t="shared" ca="1" si="915"/>
        <v>2.9499960631380624E-4</v>
      </c>
      <c r="BO479" s="240">
        <f t="shared" ca="1" si="916"/>
        <v>-2.4255368505473883E-4</v>
      </c>
      <c r="BP479" s="240">
        <f t="shared" ca="1" si="917"/>
        <v>1.7556970384739889E-4</v>
      </c>
      <c r="BQ479" s="240">
        <f t="shared" ca="1" si="918"/>
        <v>-9.806251463744446E-5</v>
      </c>
      <c r="BR479" s="240">
        <f t="shared" ca="1" si="919"/>
        <v>1.4677704082929402E-5</v>
      </c>
      <c r="BS479" s="240">
        <f t="shared" ca="1" si="920"/>
        <v>6.9586851266279154E-5</v>
      </c>
      <c r="BT479" s="240">
        <f t="shared" ca="1" si="921"/>
        <v>-1.496805451623025E-4</v>
      </c>
      <c r="BU479" s="240">
        <f t="shared" ca="1" si="922"/>
        <v>2.208027623389915E-4</v>
      </c>
      <c r="BV479" s="240">
        <f t="shared" ca="1" si="923"/>
        <v>-2.7869061535871467E-4</v>
      </c>
      <c r="BW479" s="240">
        <f t="shared" ca="1" si="924"/>
        <v>3.1987445140095253E-4</v>
      </c>
      <c r="BX479" s="240">
        <f t="shared" ca="1" si="925"/>
        <v>-3.4188581455604929E-4</v>
      </c>
      <c r="BY479" s="240">
        <f t="shared" ca="1" si="926"/>
        <v>3.4340539888553368E-4</v>
      </c>
      <c r="BZ479" s="240">
        <f t="shared" ca="1" si="927"/>
        <v>-3.2434212431336232E-4</v>
      </c>
      <c r="CA479" s="240">
        <f t="shared" ca="1" si="928"/>
        <v>2.858385957374134E-4</v>
      </c>
      <c r="CB479" s="240">
        <f t="shared" ca="1" si="929"/>
        <v>-2.302026181556967E-4</v>
      </c>
      <c r="CC479" s="240">
        <f t="shared" ca="1" si="930"/>
        <v>1.6076887261905684E-4</v>
      </c>
      <c r="CD479" s="240">
        <f t="shared" ca="1" si="931"/>
        <v>-8.1699043806978056E-5</v>
      </c>
      <c r="CE479" s="240">
        <f t="shared" ca="1" si="932"/>
        <v>-2.2676209212896032E-6</v>
      </c>
      <c r="CF479" s="240">
        <f t="shared" ca="1" si="933"/>
        <v>8.6098370135085018E-5</v>
      </c>
      <c r="CG479" s="240">
        <f t="shared" ca="1" si="934"/>
        <v>-1.6476859883899847E-4</v>
      </c>
      <c r="CH479" s="240">
        <f t="shared" ca="1" si="935"/>
        <v>2.3356301070271991E-4</v>
      </c>
      <c r="CI479" s="240">
        <f t="shared" ca="1" si="936"/>
        <v>-2.8835824110469535E-4</v>
      </c>
      <c r="CJ479" s="240">
        <f t="shared" ca="1" si="937"/>
        <v>3.2587000127281038E-4</v>
      </c>
      <c r="CK479" s="240">
        <f t="shared" ca="1" si="938"/>
        <v>-3.4384993032164716E-4</v>
      </c>
      <c r="CL479" s="240">
        <f t="shared" ca="1" si="939"/>
        <v>3.4122035636871784E-4</v>
      </c>
      <c r="CM479" s="240">
        <f t="shared" ca="1" si="940"/>
        <v>-3.1813888948602486E-4</v>
      </c>
      <c r="CN479" s="240">
        <f t="shared" ca="1" si="941"/>
        <v>2.7598897494737935E-4</v>
      </c>
      <c r="CO479" s="240">
        <f t="shared" ca="1" si="942"/>
        <v>-2.1729697298614208E-4</v>
      </c>
      <c r="CP479" s="240">
        <f t="shared" ca="1" si="943"/>
        <v>1.4558073509488543E-4</v>
      </c>
      <c r="CQ479" s="240">
        <f t="shared" ca="1" si="944"/>
        <v>-6.5138752824008656E-5</v>
      </c>
      <c r="CR479" s="240">
        <f t="shared" ca="1" si="945"/>
        <v>-1.9207483028089085E-5</v>
      </c>
      <c r="CS479" s="240">
        <f t="shared" ca="1" si="946"/>
        <v>1.0240247048890895E-4</v>
      </c>
      <c r="CT479" s="240">
        <f t="shared" ca="1" si="947"/>
        <v>-1.7945971052905785E-4</v>
      </c>
      <c r="CU479" s="240">
        <f t="shared" ca="1" si="948"/>
        <v>2.4576058531595448E-4</v>
      </c>
      <c r="CV479" s="240">
        <f t="shared" ca="1" si="949"/>
        <v>-2.9733118659066112E-4</v>
      </c>
      <c r="CW479" s="240">
        <f t="shared" ca="1" si="950"/>
        <v>3.31080501768764E-4</v>
      </c>
      <c r="CX479" s="240">
        <f t="shared" ca="1" si="951"/>
        <v>-3.4498568148740185E-4</v>
      </c>
      <c r="CY479" s="240">
        <f t="shared" ca="1" si="952"/>
        <v>3.3821328412603663E-4</v>
      </c>
      <c r="CZ479" s="240">
        <f t="shared" ca="1" si="953"/>
        <v>-3.1116923020824014E-4</v>
      </c>
      <c r="DA479" s="240">
        <f t="shared" ca="1" si="954"/>
        <v>2.6547447254292365E-4</v>
      </c>
      <c r="DB479" s="240">
        <f t="shared" ca="1" si="955"/>
        <v>-2.0386784037570443E-4</v>
      </c>
      <c r="DC479" s="240">
        <f t="shared" ca="1" si="956"/>
        <v>1.3004188082849514E-4</v>
      </c>
      <c r="DD479" s="240">
        <f t="shared" ca="1" si="957"/>
        <v>-4.8421536879976412E-5</v>
      </c>
      <c r="DE479" s="240">
        <f t="shared" ca="1" si="958"/>
        <v>-3.6101072625916625E-5</v>
      </c>
      <c r="DF479" s="240">
        <f t="shared" ca="1" si="959"/>
        <v>1.1845987432192813E-4</v>
      </c>
      <c r="DG479" s="240">
        <f t="shared" ca="1" si="960"/>
        <v>-1.9371848805763863E-4</v>
      </c>
      <c r="DH479" s="240">
        <f t="shared" ca="1" si="961"/>
        <v>2.5736610115307818E-4</v>
      </c>
      <c r="DI479" s="240">
        <f t="shared" ca="1" si="962"/>
        <v>-3.0558783520498873E-4</v>
      </c>
      <c r="DJ479" s="240">
        <f t="shared" ca="1" si="963"/>
        <v>3.3549340033672663E-4</v>
      </c>
      <c r="DK479" s="240">
        <f t="shared" ca="1" si="964"/>
        <v>-3.4529033192927752E-4</v>
      </c>
      <c r="DL479" s="240">
        <f t="shared" ca="1" si="965"/>
        <v>3.3439142645790622E-4</v>
      </c>
      <c r="DM479" s="240">
        <f t="shared" ca="1" si="966"/>
        <v>-3.0344993699967849E-4</v>
      </c>
      <c r="DN479" s="240">
        <f t="shared" ca="1" si="967"/>
        <v>2.5432041888129477E-4</v>
      </c>
      <c r="DO479" s="240">
        <f t="shared" ca="1" si="968"/>
        <v>-1.8994757228108796E-4</v>
      </c>
      <c r="DP479" s="240">
        <f t="shared" ca="1" si="969"/>
        <v>1.1418974428087444E-4</v>
      </c>
      <c r="DQ479" s="240">
        <f t="shared" ca="1" si="970"/>
        <v>-3.1587669212393889E-5</v>
      </c>
      <c r="DR479" s="240">
        <f t="shared" ca="1" si="971"/>
        <v>-5.2907691577688251E-5</v>
      </c>
      <c r="DS479" s="240">
        <f t="shared" ca="1" si="972"/>
        <v>1.3423189794186437E-4</v>
      </c>
      <c r="DT479" s="240">
        <f t="shared" ca="1" si="973"/>
        <v>-2.0751058078075324E-4</v>
      </c>
      <c r="DU479" s="240">
        <f t="shared" ca="1" si="974"/>
        <v>2.6835159950991627E-4</v>
      </c>
      <c r="DV479" s="240">
        <f t="shared" ca="1" si="975"/>
        <v>-3.1310829595797464E-4</v>
      </c>
      <c r="DW479" s="240">
        <f t="shared" ca="1" si="976"/>
        <v>3.390980659175271E-4</v>
      </c>
      <c r="DX479" s="240">
        <f t="shared" ca="1" si="977"/>
        <v>-3.4476314771767381E-4</v>
      </c>
      <c r="DY479" s="240">
        <f t="shared" ca="1" si="978"/>
        <v>3.2976399055421315E-4</v>
      </c>
      <c r="DZ479" s="240">
        <f t="shared" ca="1" si="979"/>
        <v>-2.9499960631379924E-4</v>
      </c>
      <c r="EA479" s="240">
        <f t="shared" ca="1" si="980"/>
        <v>2.4255368505474316E-4</v>
      </c>
      <c r="EB479" s="240">
        <f t="shared" ca="1" si="981"/>
        <v>-1.7556970384740412E-4</v>
      </c>
      <c r="EC479" s="240">
        <f t="shared" ca="1" si="982"/>
        <v>9.8062514637440882E-5</v>
      </c>
      <c r="ED479" s="240">
        <f t="shared" ca="1" si="983"/>
        <v>-1.4677704082925682E-5</v>
      </c>
      <c r="EE479" s="240">
        <f t="shared" ca="1" si="984"/>
        <v>-6.95868512662828E-5</v>
      </c>
      <c r="EF479" s="240">
        <f t="shared" ca="1" si="985"/>
        <v>1.496805451623147E-4</v>
      </c>
      <c r="EG479" s="240">
        <f t="shared" ca="1" si="986"/>
        <v>-2.2080276233900193E-4</v>
      </c>
      <c r="EH479" s="240">
        <f t="shared" ca="1" si="987"/>
        <v>2.7869061535871104E-4</v>
      </c>
      <c r="EI479" s="240">
        <f t="shared" ca="1" si="988"/>
        <v>-3.198744514009503E-4</v>
      </c>
      <c r="EJ479" s="240">
        <f t="shared" ca="1" si="989"/>
        <v>3.4188581455604983E-4</v>
      </c>
      <c r="EK479" s="240">
        <f t="shared" ca="1" si="990"/>
        <v>-3.434053988855333E-4</v>
      </c>
      <c r="EL479" s="240">
        <f t="shared" ca="1" si="991"/>
        <v>3.2434212431336102E-4</v>
      </c>
      <c r="EM479" s="240">
        <f t="shared" ca="1" si="992"/>
        <v>-2.8583859573740576E-4</v>
      </c>
      <c r="EN479" s="240">
        <f t="shared" ca="1" si="993"/>
        <v>2.3020261815568659E-4</v>
      </c>
      <c r="EO479" s="240">
        <f t="shared" ca="1" si="994"/>
        <v>-1.607688726190622E-4</v>
      </c>
      <c r="EP479" s="240">
        <f t="shared" ca="1" si="995"/>
        <v>8.1699043806983965E-5</v>
      </c>
      <c r="EQ479" s="240">
        <f t="shared" ca="1" si="996"/>
        <v>2.2676209212933234E-6</v>
      </c>
      <c r="ER479" s="240">
        <f t="shared" ca="1" si="997"/>
        <v>-8.6098370135088609E-5</v>
      </c>
      <c r="ES479" s="240">
        <f t="shared" ca="1" si="998"/>
        <v>1.6476859883900178E-4</v>
      </c>
      <c r="ET479" s="240">
        <f t="shared" ca="1" si="999"/>
        <v>-2.3356301070272267E-4</v>
      </c>
      <c r="EU479" s="240">
        <f t="shared" ca="1" si="1000"/>
        <v>2.8835824110470278E-4</v>
      </c>
      <c r="EV479" s="240">
        <f t="shared" ca="1" si="1001"/>
        <v>-3.2587000127280838E-4</v>
      </c>
      <c r="EW479" s="240">
        <f t="shared" ca="1" si="1002"/>
        <v>3.4384993032164662E-4</v>
      </c>
      <c r="EX479" s="240">
        <f t="shared" ca="1" si="1003"/>
        <v>-3.4122035636871724E-4</v>
      </c>
      <c r="EY479" s="240">
        <f t="shared" ca="1" si="1004"/>
        <v>3.1813888948602345E-4</v>
      </c>
      <c r="EZ479" s="240">
        <f t="shared" ca="1" si="1005"/>
        <v>-2.7598897494737713E-4</v>
      </c>
      <c r="FA479" s="240">
        <f t="shared" ca="1" si="1006"/>
        <v>2.1729697298613921E-4</v>
      </c>
      <c r="FB479" s="240">
        <f t="shared" ca="1" si="1007"/>
        <v>-1.4558073509487318E-4</v>
      </c>
      <c r="FC479" s="240">
        <f t="shared" ca="1" si="1008"/>
        <v>6.5138752824004997E-5</v>
      </c>
      <c r="FD479" s="240">
        <f t="shared" ca="1" si="1009"/>
        <v>1.9207483028092802E-5</v>
      </c>
      <c r="FE479" s="240">
        <f t="shared" ca="1" si="1010"/>
        <v>-1.0240247048891252E-4</v>
      </c>
      <c r="FF479" s="240">
        <f t="shared" ca="1" si="1011"/>
        <v>1.7945971052906102E-4</v>
      </c>
      <c r="FG479" s="240">
        <f t="shared" ca="1" si="1012"/>
        <v>-2.4576058531595708E-4</v>
      </c>
      <c r="FH479" s="240">
        <f t="shared" ca="1" si="1013"/>
        <v>2.9733118659066308E-4</v>
      </c>
      <c r="FI479" s="240">
        <f t="shared" ca="1" si="1014"/>
        <v>-3.3108050176876503E-4</v>
      </c>
      <c r="FJ479" s="240">
        <f t="shared" ca="1" si="1015"/>
        <v>3.4498568148740282E-4</v>
      </c>
      <c r="FK479" s="240">
        <f t="shared" ca="1" si="1016"/>
        <v>-3.3821328412603593E-4</v>
      </c>
      <c r="FL479" s="240">
        <f t="shared" ca="1" si="1017"/>
        <v>3.1116923020823857E-4</v>
      </c>
      <c r="FM479" s="240">
        <f t="shared" ca="1" si="1018"/>
        <v>-2.6547447254292132E-4</v>
      </c>
      <c r="FN479" s="240">
        <f t="shared" ca="1" si="1019"/>
        <v>2.0386784037570142E-4</v>
      </c>
      <c r="FO479" s="240">
        <f t="shared" ca="1" si="1020"/>
        <v>-1.3004188082849167E-4</v>
      </c>
      <c r="FP479" s="240">
        <f t="shared" ca="1" si="1021"/>
        <v>4.8421536879972726E-5</v>
      </c>
      <c r="FQ479" s="240">
        <f t="shared" ca="1" si="1022"/>
        <v>3.6101072625920325E-5</v>
      </c>
      <c r="FR479" s="240">
        <f t="shared" ca="1" si="1023"/>
        <v>-1.1845987432193163E-4</v>
      </c>
      <c r="FS479" s="240">
        <f t="shared" ca="1" si="1024"/>
        <v>1.9371848805764175E-4</v>
      </c>
      <c r="FT479" s="240">
        <f t="shared" ca="1" si="1025"/>
        <v>-2.5736610115308068E-4</v>
      </c>
      <c r="FU479" s="240">
        <f t="shared" ca="1" si="1026"/>
        <v>3.0558783520499047E-4</v>
      </c>
      <c r="FV479" s="240">
        <f t="shared" ca="1" si="1027"/>
        <v>-3.3549340033672749E-4</v>
      </c>
      <c r="FW479" s="240">
        <f t="shared" ca="1" si="1028"/>
        <v>3.4529033192927746E-4</v>
      </c>
      <c r="FX479" s="240">
        <f t="shared" ca="1" si="1029"/>
        <v>-3.343914264579053E-4</v>
      </c>
      <c r="FY479" s="240">
        <f t="shared" ca="1" si="1030"/>
        <v>3.034499369996767E-4</v>
      </c>
      <c r="FZ479" s="240">
        <f t="shared" ca="1" si="1031"/>
        <v>-2.5432041888129222E-4</v>
      </c>
      <c r="GA479" s="240">
        <f t="shared" ca="1" si="1032"/>
        <v>1.8994757228108484E-4</v>
      </c>
      <c r="GB479" s="240">
        <f t="shared" ca="1" si="1033"/>
        <v>-1.1418974428088944E-4</v>
      </c>
      <c r="GC479" s="240">
        <f t="shared" ca="1" si="1034"/>
        <v>3.1587669212390182E-5</v>
      </c>
      <c r="GD479" s="240">
        <f t="shared" ca="1" si="1035"/>
        <v>5.290769157767253E-5</v>
      </c>
      <c r="GE479" s="240">
        <f t="shared" ca="1" si="1036"/>
        <v>-1.3423189794186782E-4</v>
      </c>
      <c r="GF479" s="240">
        <f t="shared" ca="1" si="1037"/>
        <v>2.0751058078075617E-4</v>
      </c>
      <c r="GG479" s="240">
        <f t="shared" ca="1" si="1038"/>
        <v>-2.6835159950993096E-4</v>
      </c>
      <c r="GH479" s="240">
        <f t="shared" ca="1" si="1039"/>
        <v>3.1310829595797621E-4</v>
      </c>
      <c r="GI479" s="240">
        <f t="shared" ca="1" si="1040"/>
        <v>-3.3909806591752407E-4</v>
      </c>
      <c r="GJ479" s="240">
        <f t="shared" ca="1" si="1041"/>
        <v>3.4476314771767359E-4</v>
      </c>
      <c r="GK479" s="240">
        <f t="shared" ca="1" si="1042"/>
        <v>-3.2976399055421787E-4</v>
      </c>
      <c r="GL479" s="240">
        <f t="shared" ca="1" si="1043"/>
        <v>2.9499960631379729E-4</v>
      </c>
      <c r="GM479" s="240">
        <f t="shared" ca="1" si="1044"/>
        <v>-2.4255368505474051E-4</v>
      </c>
      <c r="GN479" s="240">
        <f t="shared" ca="1" si="1045"/>
        <v>1.7556970384738401E-4</v>
      </c>
      <c r="GO479" s="240">
        <f t="shared" ca="1" si="1046"/>
        <v>-9.8062514637437318E-5</v>
      </c>
      <c r="GP479" s="240">
        <f t="shared" ca="1" si="1047"/>
        <v>1.4677704082941572E-5</v>
      </c>
      <c r="GQ479" s="240">
        <f t="shared" ca="1" si="1048"/>
        <v>6.9586851266286446E-5</v>
      </c>
      <c r="GR479" s="240">
        <f t="shared" ca="1" si="1049"/>
        <v>-1.4968054516230036E-4</v>
      </c>
      <c r="GS479" s="240">
        <f t="shared" ca="1" si="1050"/>
        <v>2.2080276233900478E-4</v>
      </c>
      <c r="GT479" s="240">
        <f t="shared" ca="1" si="1051"/>
        <v>-2.7869061535871326E-4</v>
      </c>
      <c r="GU479" s="240">
        <f t="shared" ca="1" si="1052"/>
        <v>3.1987445140095909E-4</v>
      </c>
      <c r="GV479" s="240">
        <f t="shared" ca="1" si="1053"/>
        <v>-3.4188581455605027E-4</v>
      </c>
      <c r="GW479" s="240">
        <f t="shared" ca="1" si="1054"/>
        <v>3.434053988855308E-4</v>
      </c>
      <c r="GX479" s="240">
        <f t="shared" ca="1" si="1055"/>
        <v>-3.2434212431335977E-4</v>
      </c>
      <c r="GY479" s="240">
        <f t="shared" ca="1" si="1056"/>
        <v>2.858385957374147E-4</v>
      </c>
      <c r="GZ479" s="240">
        <f t="shared" ca="1" si="1057"/>
        <v>-2.3020261815568383E-4</v>
      </c>
      <c r="HA479" s="240">
        <f t="shared" ca="1" si="1058"/>
        <v>1.6076887261905892E-4</v>
      </c>
      <c r="HB479" s="240">
        <f t="shared" ca="1" si="1059"/>
        <v>-8.1699043806961264E-5</v>
      </c>
      <c r="HC479" s="240">
        <f t="shared" ca="1" si="1060"/>
        <v>-2.2676209212970452E-6</v>
      </c>
      <c r="HD479" s="240">
        <f t="shared" ca="1" si="1061"/>
        <v>8.6098370135111228E-5</v>
      </c>
      <c r="HE479" s="240">
        <f t="shared" ca="1" si="1062"/>
        <v>-1.6476859883900503E-4</v>
      </c>
      <c r="HF479" s="240">
        <f t="shared" ca="1" si="1063"/>
        <v>2.3356301070271091E-4</v>
      </c>
      <c r="HG479" s="240">
        <f t="shared" ca="1" si="1064"/>
        <v>-2.8835824110470484E-4</v>
      </c>
      <c r="HH479" s="240">
        <f t="shared" ca="1" si="1065"/>
        <v>3.2587000127280957E-4</v>
      </c>
      <c r="HI479" s="240">
        <f t="shared" ca="1" si="1066"/>
        <v>-3.4384993032164873E-4</v>
      </c>
      <c r="HJ479" s="240">
        <f t="shared" ca="1" si="1067"/>
        <v>3.4122035636871664E-4</v>
      </c>
      <c r="HK479" s="240">
        <f t="shared" ca="1" si="1068"/>
        <v>-3.1813888948601434E-4</v>
      </c>
      <c r="HL479" s="240">
        <f t="shared" ca="1" si="1069"/>
        <v>2.7598897494737485E-4</v>
      </c>
      <c r="HM479" s="240">
        <f t="shared" ca="1" si="1070"/>
        <v>-2.172969729861516E-4</v>
      </c>
      <c r="HN479" s="240">
        <f t="shared" ca="1" si="1071"/>
        <v>1.4558073509486979E-4</v>
      </c>
      <c r="HO479" s="240">
        <f t="shared" ca="1" si="1072"/>
        <v>-6.5138752824001351E-5</v>
      </c>
      <c r="HP479" s="240">
        <f t="shared" ca="1" si="1073"/>
        <v>-1.9207483028116116E-5</v>
      </c>
      <c r="HQ479" s="240">
        <f t="shared" ca="1" si="1074"/>
        <v>1.0240247048891607E-4</v>
      </c>
      <c r="HR479" s="240">
        <f t="shared" ca="1" si="1075"/>
        <v>-1.79459710529081E-4</v>
      </c>
      <c r="HS479" s="240">
        <f t="shared" ca="1" si="1076"/>
        <v>2.4576058531595969E-4</v>
      </c>
      <c r="HT479" s="240">
        <f t="shared" ca="1" si="1077"/>
        <v>-2.9733118659065494E-4</v>
      </c>
      <c r="HU479" s="240">
        <f t="shared" ca="1" si="1078"/>
        <v>3.3108050176876606E-4</v>
      </c>
      <c r="HV479" s="240">
        <f t="shared" ca="1" si="1079"/>
        <v>-3.4498568148740217E-4</v>
      </c>
      <c r="HW479" s="240">
        <f t="shared" ca="1" si="1080"/>
        <v>3.3821328412603116E-4</v>
      </c>
      <c r="HX479" s="240">
        <f t="shared" ca="1" si="1081"/>
        <v>-3.1116923020823694E-4</v>
      </c>
      <c r="HY479" s="240">
        <f t="shared" ca="1" si="1082"/>
        <v>2.6547447254290636E-4</v>
      </c>
      <c r="HZ479" s="240">
        <f t="shared" ca="1" si="1083"/>
        <v>-2.0386784037569838E-4</v>
      </c>
      <c r="IA479" s="240">
        <f t="shared" ca="1" si="1084"/>
        <v>1.3004188082850642E-4</v>
      </c>
      <c r="IB479" s="240">
        <f t="shared" ca="1" si="1085"/>
        <v>-4.8421536879969033E-5</v>
      </c>
      <c r="IC479" s="240">
        <f t="shared" ca="1" si="1086"/>
        <v>-3.6101072625904496E-5</v>
      </c>
      <c r="ID479" s="240">
        <f t="shared" ca="1" si="1087"/>
        <v>1.1845987432195355E-4</v>
      </c>
      <c r="IE479" s="240">
        <f t="shared" ca="1" si="1088"/>
        <v>3.4643613541165909E-4</v>
      </c>
      <c r="IF479" s="240">
        <f t="shared" ca="1" si="1089"/>
        <v>2.5736610115309624E-4</v>
      </c>
      <c r="IG479" s="240">
        <f t="shared" ca="1" si="1090"/>
        <v>-3.055878352049922E-4</v>
      </c>
      <c r="IH479" s="240">
        <f t="shared" ca="1" si="1091"/>
        <v>3.3549340033672375E-4</v>
      </c>
      <c r="II479" s="240">
        <f t="shared" ca="1" si="1092"/>
        <v>-3.4529033192927746E-4</v>
      </c>
      <c r="IJ479" s="240">
        <f t="shared" ca="1" si="1093"/>
        <v>3.3439142645790926E-4</v>
      </c>
      <c r="IK479" s="240">
        <f t="shared" ca="1" si="1094"/>
        <v>-3.0344993699966553E-4</v>
      </c>
      <c r="IL479" s="240">
        <f t="shared" ca="1" si="1095"/>
        <v>2.5432041888128973E-4</v>
      </c>
      <c r="IM479" s="240">
        <f t="shared" ca="1" si="1096"/>
        <v>-1.8994757228106535E-4</v>
      </c>
      <c r="IN479" s="240">
        <f t="shared" ca="1" si="1097"/>
        <v>1.1418974428086742E-4</v>
      </c>
      <c r="IO479" s="240">
        <f t="shared" ca="1" si="1098"/>
        <v>-3.1587669212406025E-5</v>
      </c>
      <c r="IP479" s="240">
        <f t="shared" ca="1" si="1099"/>
        <v>-5.2907691577695603E-5</v>
      </c>
      <c r="IQ479" s="240">
        <f t="shared" ca="1" si="1100"/>
        <v>1.3423189794185315E-4</v>
      </c>
      <c r="IR479" s="240">
        <f t="shared" ca="1" si="1101"/>
        <v>-2.0751058078077487E-4</v>
      </c>
      <c r="IS479" s="240">
        <f t="shared" ca="1" si="1102"/>
        <v>2.6835159950992099E-4</v>
      </c>
      <c r="IT479" s="240">
        <f t="shared" ca="1" si="1103"/>
        <v>-3.1310829595798602E-4</v>
      </c>
      <c r="IU479" s="240">
        <f t="shared" ca="1" si="1104"/>
        <v>3.3909806591752851E-4</v>
      </c>
      <c r="IV479" s="240">
        <f t="shared" ca="1" si="1105"/>
        <v>-3.4476314771767451E-4</v>
      </c>
      <c r="IW479" s="240">
        <f t="shared" ca="1" si="1106"/>
        <v>3.2976399055421098E-4</v>
      </c>
      <c r="IX479" s="240">
        <f t="shared" ca="1" si="1107"/>
        <v>-2.9499960631380558E-4</v>
      </c>
      <c r="IY479" s="240">
        <f t="shared" ca="1" si="1108"/>
        <v>2.4255368505472392E-4</v>
      </c>
      <c r="IZ479" s="240">
        <f t="shared" ca="1" si="1109"/>
        <v>-1.7556970384739772E-4</v>
      </c>
      <c r="JA479" s="240">
        <f t="shared" ca="1" si="1110"/>
        <v>9.8062514637414929E-5</v>
      </c>
      <c r="JB479" s="240">
        <f t="shared" ca="1" si="1111"/>
        <v>-1.4677704082918243E-5</v>
      </c>
    </row>
    <row r="480" spans="2:262">
      <c r="B480" s="248">
        <v>119</v>
      </c>
      <c r="C480" s="247">
        <f t="shared" si="1112"/>
        <v>2.3242187500000016E-3</v>
      </c>
      <c r="D480" s="244">
        <f t="shared" ca="1" si="855"/>
        <v>79.665403556698948</v>
      </c>
      <c r="E480" s="243">
        <f ca="1">DU361</f>
        <v>-0.33459644330105426</v>
      </c>
      <c r="F480" s="242">
        <v>119</v>
      </c>
      <c r="G480" s="240">
        <f t="shared" ca="1" si="856"/>
        <v>-6.7418369270164316E-5</v>
      </c>
      <c r="H480" s="240">
        <f t="shared" ca="1" si="857"/>
        <v>1.5690526452052017E-4</v>
      </c>
      <c r="I480" s="240">
        <f t="shared" ca="1" si="858"/>
        <v>-2.3876723234369631E-4</v>
      </c>
      <c r="J480" s="240">
        <f t="shared" ca="1" si="859"/>
        <v>3.090261298417772E-4</v>
      </c>
      <c r="K480" s="240">
        <f t="shared" ca="1" si="860"/>
        <v>-3.6426767390467353E-4</v>
      </c>
      <c r="L480" s="240">
        <f t="shared" ca="1" si="861"/>
        <v>4.0180736082416282E-4</v>
      </c>
      <c r="M480" s="240">
        <f t="shared" ca="1" si="862"/>
        <v>-4.1982092173791722E-4</v>
      </c>
      <c r="N480" s="240">
        <f t="shared" ca="1" si="863"/>
        <v>4.174329743246853E-4</v>
      </c>
      <c r="O480" s="240">
        <f t="shared" ca="1" si="864"/>
        <v>-3.947595626559108E-4</v>
      </c>
      <c r="P480" s="240">
        <f t="shared" ca="1" si="865"/>
        <v>3.5290251794821436E-4</v>
      </c>
      <c r="Q480" s="240">
        <f t="shared" ca="1" si="866"/>
        <v>-2.9389591426015453E-4</v>
      </c>
      <c r="R480" s="240">
        <f t="shared" ca="1" si="867"/>
        <v>2.2060722115829377E-4</v>
      </c>
      <c r="S480" s="240">
        <f t="shared" ca="1" si="868"/>
        <v>-1.3659795691190149E-4</v>
      </c>
      <c r="T480" s="240">
        <f t="shared" ca="1" si="869"/>
        <v>4.5950613877410228E-5</v>
      </c>
      <c r="U480" s="241">
        <f t="shared" ca="1" si="870"/>
        <v>4.6929733238364378E-5</v>
      </c>
      <c r="V480" s="240">
        <f t="shared" ca="1" si="871"/>
        <v>-1.3752949524303436E-4</v>
      </c>
      <c r="W480" s="240">
        <f t="shared" ca="1" si="872"/>
        <v>2.2144590966514032E-4</v>
      </c>
      <c r="X480" s="240">
        <f t="shared" ca="1" si="873"/>
        <v>-2.9460099625415979E-4</v>
      </c>
      <c r="Y480" s="240">
        <f t="shared" ca="1" si="874"/>
        <v>3.53439729448174E-4</v>
      </c>
      <c r="Z480" s="240">
        <f t="shared" ca="1" si="875"/>
        <v>-3.9510279747148759E-4</v>
      </c>
      <c r="AA480" s="240">
        <f t="shared" ca="1" si="876"/>
        <v>4.1756555270604982E-4</v>
      </c>
      <c r="AB480" s="240">
        <f t="shared" ca="1" si="877"/>
        <v>-4.1973640094052902E-4</v>
      </c>
      <c r="AC480" s="240">
        <f t="shared" ca="1" si="878"/>
        <v>4.015098481987109E-4</v>
      </c>
      <c r="AD480" s="240">
        <f t="shared" ca="1" si="879"/>
        <v>-3.6377162729732648E-4</v>
      </c>
      <c r="AE480" s="240">
        <f t="shared" ca="1" si="880"/>
        <v>3.083556550044545E-4</v>
      </c>
      <c r="AF480" s="240">
        <f t="shared" ca="1" si="881"/>
        <v>-2.3795491149722158E-4</v>
      </c>
      <c r="AG480" s="240">
        <f t="shared" ca="1" si="882"/>
        <v>1.5599057299747808E-4</v>
      </c>
      <c r="AH480" s="240">
        <f t="shared" ca="1" si="883"/>
        <v>-6.6445757181917973E-5</v>
      </c>
      <c r="AI480" s="240">
        <f t="shared" ca="1" si="884"/>
        <v>-2.6328039368631848E-5</v>
      </c>
      <c r="AJ480" s="240">
        <f t="shared" ca="1" si="885"/>
        <v>1.1782240536534849E-4</v>
      </c>
      <c r="AK480" s="240">
        <f t="shared" ca="1" si="886"/>
        <v>-2.0359110439382958E-4</v>
      </c>
      <c r="AL480" s="240">
        <f t="shared" ca="1" si="887"/>
        <v>2.7946614306256865E-4</v>
      </c>
      <c r="AM480" s="240">
        <f t="shared" ca="1" si="888"/>
        <v>-3.4176031772577042E-4</v>
      </c>
      <c r="AN480" s="240">
        <f t="shared" ca="1" si="889"/>
        <v>3.8744639687278524E-4</v>
      </c>
      <c r="AO480" s="240">
        <f t="shared" ca="1" si="890"/>
        <v>-4.1430423168329142E-4</v>
      </c>
      <c r="AP480" s="240">
        <f t="shared" ca="1" si="891"/>
        <v>4.2102864580194078E-4</v>
      </c>
      <c r="AQ480" s="240">
        <f t="shared" ca="1" si="892"/>
        <v>-4.0729286134909038E-4</v>
      </c>
      <c r="AR480" s="240">
        <f t="shared" ca="1" si="893"/>
        <v>3.7376437893364727E-4</v>
      </c>
      <c r="AS480" s="240">
        <f t="shared" ca="1" si="894"/>
        <v>-3.2207253996708728E-4</v>
      </c>
      <c r="AT480" s="240">
        <f t="shared" ca="1" si="895"/>
        <v>2.5472934761196155E-4</v>
      </c>
      <c r="AU480" s="240">
        <f t="shared" ca="1" si="896"/>
        <v>-1.750073941295434E-4</v>
      </c>
      <c r="AV480" s="240">
        <f t="shared" ca="1" si="897"/>
        <v>8.6780826837419434E-5</v>
      </c>
      <c r="AW480" s="240">
        <f t="shared" ca="1" si="898"/>
        <v>5.6629189459993846E-6</v>
      </c>
      <c r="AX480" s="240">
        <f t="shared" ca="1" si="899"/>
        <v>-9.7831470993113697E-5</v>
      </c>
      <c r="AY480" s="240">
        <f t="shared" ca="1" si="900"/>
        <v>1.8524583031956208E-4</v>
      </c>
      <c r="AZ480" s="240">
        <f t="shared" ca="1" si="901"/>
        <v>-2.6365803145399219E-4</v>
      </c>
      <c r="BA480" s="240">
        <f t="shared" ca="1" si="902"/>
        <v>3.2925757546329741E-4</v>
      </c>
      <c r="BB480" s="240">
        <f t="shared" ca="1" si="903"/>
        <v>-3.7885660396772133E-4</v>
      </c>
      <c r="BC480" s="240">
        <f t="shared" ca="1" si="904"/>
        <v>4.1004481547764199E-4</v>
      </c>
      <c r="BD480" s="240">
        <f t="shared" ca="1" si="905"/>
        <v>-4.213065957778617E-4</v>
      </c>
      <c r="BE480" s="240">
        <f t="shared" ca="1" si="906"/>
        <v>4.1209467032183889E-4</v>
      </c>
      <c r="BF480" s="240">
        <f t="shared" ca="1" si="907"/>
        <v>-3.8285669944322659E-4</v>
      </c>
      <c r="BG480" s="240">
        <f t="shared" ca="1" si="908"/>
        <v>3.3501352397070916E-4</v>
      </c>
      <c r="BH480" s="240">
        <f t="shared" ca="1" si="909"/>
        <v>-2.7089011841664875E-4</v>
      </c>
      <c r="BI480" s="240">
        <f t="shared" ca="1" si="910"/>
        <v>1.9360260712031875E-4</v>
      </c>
      <c r="BJ480" s="240">
        <f t="shared" ca="1" si="911"/>
        <v>-1.0690683387995519E-4</v>
      </c>
      <c r="BK480" s="240">
        <f t="shared" ca="1" si="912"/>
        <v>1.5015843944387098E-5</v>
      </c>
      <c r="BL480" s="240">
        <f t="shared" ca="1" si="913"/>
        <v>7.7604852038225874E-5</v>
      </c>
      <c r="BM480" s="240">
        <f t="shared" ca="1" si="914"/>
        <v>-1.6645428281443104E-4</v>
      </c>
      <c r="BN480" s="240">
        <f t="shared" ca="1" si="915"/>
        <v>2.4721474455393646E-4</v>
      </c>
      <c r="BO480" s="240">
        <f t="shared" ca="1" si="916"/>
        <v>-3.1596162286197198E-4</v>
      </c>
      <c r="BP480" s="240">
        <f t="shared" ca="1" si="917"/>
        <v>3.693541123197773E-4</v>
      </c>
      <c r="BQ480" s="240">
        <f t="shared" ca="1" si="918"/>
        <v>-4.04797565395826E-4</v>
      </c>
      <c r="BR480" s="240">
        <f t="shared" ca="1" si="919"/>
        <v>4.2056958126245443E-4</v>
      </c>
      <c r="BS480" s="240">
        <f t="shared" ca="1" si="920"/>
        <v>-4.1590370713855324E-4</v>
      </c>
      <c r="BT480" s="240">
        <f t="shared" ca="1" si="921"/>
        <v>3.9102668462955616E-4</v>
      </c>
      <c r="BU480" s="240">
        <f t="shared" ca="1" si="922"/>
        <v>-3.4714743105137397E-4</v>
      </c>
      <c r="BV480" s="240">
        <f t="shared" ca="1" si="923"/>
        <v>2.8639829119890276E-4</v>
      </c>
      <c r="BW480" s="240">
        <f t="shared" ca="1" si="924"/>
        <v>-2.1173141447294516E-4</v>
      </c>
      <c r="BX480" s="240">
        <f t="shared" ca="1" si="925"/>
        <v>1.2677529299575307E-4</v>
      </c>
      <c r="BY480" s="240">
        <f t="shared" ca="1" si="926"/>
        <v>-3.5658432351484939E-5</v>
      </c>
      <c r="BZ480" s="240">
        <f t="shared" ca="1" si="927"/>
        <v>-5.7191276197395658E-5</v>
      </c>
      <c r="CA480" s="240">
        <f t="shared" ca="1" si="928"/>
        <v>1.4726173236233786E-4</v>
      </c>
      <c r="CB480" s="240">
        <f t="shared" ca="1" si="929"/>
        <v>-2.3017589568078656E-4</v>
      </c>
      <c r="CC480" s="240">
        <f t="shared" ca="1" si="930"/>
        <v>3.0190449103620223E-4</v>
      </c>
      <c r="CD480" s="240">
        <f t="shared" ca="1" si="931"/>
        <v>-3.5896181426366158E-4</v>
      </c>
      <c r="CE480" s="240">
        <f t="shared" ca="1" si="932"/>
        <v>3.9857512252288921E-4</v>
      </c>
      <c r="CF480" s="240">
        <f t="shared" ca="1" si="933"/>
        <v>-4.1881937778824092E-4</v>
      </c>
      <c r="CG480" s="240">
        <f t="shared" ca="1" si="934"/>
        <v>4.1871079549590681E-4</v>
      </c>
      <c r="CH480" s="240">
        <f t="shared" ca="1" si="935"/>
        <v>-3.9825465228272535E-4</v>
      </c>
      <c r="CI480" s="240">
        <f t="shared" ca="1" si="936"/>
        <v>3.58445029564112E-4</v>
      </c>
      <c r="CJ480" s="240">
        <f t="shared" ca="1" si="937"/>
        <v>-3.0121650541212251E-4</v>
      </c>
      <c r="CK480" s="240">
        <f t="shared" ca="1" si="938"/>
        <v>2.2935014230263516E-4</v>
      </c>
      <c r="CL480" s="240">
        <f t="shared" ca="1" si="939"/>
        <v>-1.4633833932651988E-4</v>
      </c>
      <c r="CM480" s="240">
        <f t="shared" ca="1" si="940"/>
        <v>5.6215116471726364E-5</v>
      </c>
      <c r="CN480" s="240">
        <f t="shared" ca="1" si="941"/>
        <v>3.6639921562853656E-5</v>
      </c>
      <c r="CO480" s="240">
        <f t="shared" ca="1" si="942"/>
        <v>-1.2771441549836839E-4</v>
      </c>
      <c r="CP480" s="240">
        <f t="shared" ca="1" si="943"/>
        <v>2.1258253291392447E-4</v>
      </c>
      <c r="CQ480" s="240">
        <f t="shared" ca="1" si="944"/>
        <v>-2.8712004484782454E-4</v>
      </c>
      <c r="CR480" s="240">
        <f t="shared" ca="1" si="945"/>
        <v>3.4770474575563704E-4</v>
      </c>
      <c r="CS480" s="240">
        <f t="shared" ca="1" si="946"/>
        <v>-3.9139247726873691E-4</v>
      </c>
      <c r="CT480" s="240">
        <f t="shared" ca="1" si="947"/>
        <v>4.160602017486904E-4</v>
      </c>
      <c r="CU480" s="240">
        <f t="shared" ca="1" si="948"/>
        <v>-4.2050917287217752E-4</v>
      </c>
      <c r="CV480" s="240">
        <f t="shared" ca="1" si="949"/>
        <v>4.0452318959555416E-4</v>
      </c>
      <c r="CW480" s="240">
        <f t="shared" ca="1" si="950"/>
        <v>-3.6887910260454749E-4</v>
      </c>
      <c r="CX480" s="240">
        <f t="shared" ca="1" si="951"/>
        <v>3.1530906268036307E-4</v>
      </c>
      <c r="CY480" s="240">
        <f t="shared" ca="1" si="952"/>
        <v>-2.4641634555081806E-4</v>
      </c>
      <c r="CZ480" s="240">
        <f t="shared" ca="1" si="953"/>
        <v>1.6554884378012431E-4</v>
      </c>
      <c r="DA480" s="240">
        <f t="shared" ca="1" si="954"/>
        <v>-7.6636373452548402E-5</v>
      </c>
      <c r="DB480" s="240">
        <f t="shared" ca="1" si="955"/>
        <v>-1.6000298147988726E-5</v>
      </c>
      <c r="DC480" s="240">
        <f t="shared" ca="1" si="956"/>
        <v>1.0785942342101315E-4</v>
      </c>
      <c r="DD480" s="240">
        <f t="shared" ca="1" si="957"/>
        <v>-1.9447704020523186E-4</v>
      </c>
      <c r="DE480" s="240">
        <f t="shared" ca="1" si="958"/>
        <v>2.7164390132265417E-4</v>
      </c>
      <c r="DF480" s="240">
        <f t="shared" ca="1" si="959"/>
        <v>-3.3561002605974813E-4</v>
      </c>
      <c r="DG480" s="240">
        <f t="shared" ca="1" si="960"/>
        <v>3.8326693325491193E-4</v>
      </c>
      <c r="DH480" s="240">
        <f t="shared" ca="1" si="961"/>
        <v>-4.1229870024056233E-4</v>
      </c>
      <c r="DI480" s="240">
        <f t="shared" ca="1" si="962"/>
        <v>4.212945068187467E-4</v>
      </c>
      <c r="DJ480" s="240">
        <f t="shared" ca="1" si="963"/>
        <v>-4.0981719511260422E-4</v>
      </c>
      <c r="DK480" s="240">
        <f t="shared" ca="1" si="964"/>
        <v>3.784245135768213E-4</v>
      </c>
      <c r="DL480" s="240">
        <f t="shared" ca="1" si="965"/>
        <v>-3.2864201279879439E-4</v>
      </c>
      <c r="DM480" s="240">
        <f t="shared" ca="1" si="966"/>
        <v>2.628889102390461E-4</v>
      </c>
      <c r="DN480" s="240">
        <f t="shared" ca="1" si="967"/>
        <v>-1.8436052656867463E-4</v>
      </c>
      <c r="DO480" s="240">
        <f t="shared" ca="1" si="968"/>
        <v>9.6873006697134484E-5</v>
      </c>
      <c r="DP480" s="240">
        <f t="shared" ca="1" si="969"/>
        <v>-4.6778713865872521E-6</v>
      </c>
      <c r="DQ480" s="240">
        <f t="shared" ca="1" si="970"/>
        <v>-8.7744588545255532E-5</v>
      </c>
      <c r="DR480" s="240">
        <f t="shared" ca="1" si="971"/>
        <v>1.7590303527250777E-4</v>
      </c>
      <c r="DS480" s="240">
        <f t="shared" ca="1" si="972"/>
        <v>-2.5551334384600166E-4</v>
      </c>
      <c r="DT480" s="240">
        <f t="shared" ca="1" si="973"/>
        <v>3.2270679241511472E-4</v>
      </c>
      <c r="DU480" s="240">
        <f t="shared" ca="1" si="974"/>
        <v>-3.7421806562866797E-4</v>
      </c>
      <c r="DV480" s="240">
        <f t="shared" ca="1" si="975"/>
        <v>4.0754393505044968E-4</v>
      </c>
      <c r="DW480" s="240">
        <f t="shared" ca="1" si="976"/>
        <v>-4.2106490539734858E-4</v>
      </c>
      <c r="DX480" s="240">
        <f t="shared" ca="1" si="977"/>
        <v>4.1412391511088092E-4</v>
      </c>
      <c r="DY480" s="240">
        <f t="shared" ca="1" si="978"/>
        <v>-3.8705826674981556E-4</v>
      </c>
      <c r="DZ480" s="240">
        <f t="shared" ca="1" si="979"/>
        <v>3.4118323552275256E-4</v>
      </c>
      <c r="EA480" s="240">
        <f t="shared" ca="1" si="980"/>
        <v>-2.7872815251614111E-4</v>
      </c>
      <c r="EB480" s="240">
        <f t="shared" ca="1" si="981"/>
        <v>2.0272806870066793E-4</v>
      </c>
      <c r="EC480" s="240">
        <f t="shared" ca="1" si="982"/>
        <v>-1.1687626438353741E-4</v>
      </c>
      <c r="ED480" s="240">
        <f t="shared" ca="1" si="983"/>
        <v>2.5344771519259798E-5</v>
      </c>
      <c r="EE480" s="240">
        <f t="shared" ca="1" si="984"/>
        <v>6.7418369270174088E-5</v>
      </c>
      <c r="EF480" s="240">
        <f t="shared" ca="1" si="985"/>
        <v>-1.5690526452052589E-4</v>
      </c>
      <c r="EG480" s="240">
        <f t="shared" ca="1" si="986"/>
        <v>2.3876723234369824E-4</v>
      </c>
      <c r="EH480" s="240">
        <f t="shared" ca="1" si="987"/>
        <v>-3.090261298417926E-4</v>
      </c>
      <c r="EI480" s="240">
        <f t="shared" ca="1" si="988"/>
        <v>3.6426767390468297E-4</v>
      </c>
      <c r="EJ480" s="240">
        <f t="shared" ca="1" si="989"/>
        <v>-4.0180736082416743E-4</v>
      </c>
      <c r="EK480" s="240">
        <f t="shared" ca="1" si="990"/>
        <v>4.1982092173791809E-4</v>
      </c>
      <c r="EL480" s="240">
        <f t="shared" ca="1" si="991"/>
        <v>-4.1743297432468427E-4</v>
      </c>
      <c r="EM480" s="240">
        <f t="shared" ca="1" si="992"/>
        <v>3.9475956265590918E-4</v>
      </c>
      <c r="EN480" s="240">
        <f t="shared" ca="1" si="993"/>
        <v>-3.5290251794820119E-4</v>
      </c>
      <c r="EO480" s="240">
        <f t="shared" ca="1" si="994"/>
        <v>2.9389591426014049E-4</v>
      </c>
      <c r="EP480" s="240">
        <f t="shared" ca="1" si="995"/>
        <v>-2.2060722115827959E-4</v>
      </c>
      <c r="EQ480" s="240">
        <f t="shared" ca="1" si="996"/>
        <v>1.3659795691188862E-4</v>
      </c>
      <c r="ER480" s="240">
        <f t="shared" ca="1" si="997"/>
        <v>-4.5950613877402632E-5</v>
      </c>
      <c r="ES480" s="240">
        <f t="shared" ca="1" si="998"/>
        <v>-4.6929733238368992E-5</v>
      </c>
      <c r="ET480" s="240">
        <f t="shared" ca="1" si="999"/>
        <v>1.3752949524303593E-4</v>
      </c>
      <c r="EU480" s="240">
        <f t="shared" ca="1" si="1000"/>
        <v>-2.2144590966515957E-4</v>
      </c>
      <c r="EV480" s="240">
        <f t="shared" ca="1" si="1001"/>
        <v>2.9460099625417378E-4</v>
      </c>
      <c r="EW480" s="240">
        <f t="shared" ca="1" si="1002"/>
        <v>-3.5343972944818143E-4</v>
      </c>
      <c r="EX480" s="240">
        <f t="shared" ca="1" si="1003"/>
        <v>3.9510279747149134E-4</v>
      </c>
      <c r="EY480" s="240">
        <f t="shared" ca="1" si="1004"/>
        <v>-4.1756555270605085E-4</v>
      </c>
      <c r="EZ480" s="240">
        <f t="shared" ca="1" si="1005"/>
        <v>4.197364009405288E-4</v>
      </c>
      <c r="FA480" s="240">
        <f t="shared" ca="1" si="1006"/>
        <v>-4.0150984819870315E-4</v>
      </c>
      <c r="FB480" s="240">
        <f t="shared" ca="1" si="1007"/>
        <v>3.6377162729731656E-4</v>
      </c>
      <c r="FC480" s="240">
        <f t="shared" ca="1" si="1008"/>
        <v>-3.0835565500444523E-4</v>
      </c>
      <c r="FD480" s="240">
        <f t="shared" ca="1" si="1009"/>
        <v>2.379549114972103E-4</v>
      </c>
      <c r="FE480" s="240">
        <f t="shared" ca="1" si="1010"/>
        <v>-1.5599057299747101E-4</v>
      </c>
      <c r="FF480" s="240">
        <f t="shared" ca="1" si="1011"/>
        <v>6.6445757181916347E-5</v>
      </c>
      <c r="FG480" s="240">
        <f t="shared" ca="1" si="1012"/>
        <v>2.6328039368657402E-5</v>
      </c>
      <c r="FH480" s="240">
        <f t="shared" ca="1" si="1013"/>
        <v>-1.1782240536536732E-4</v>
      </c>
      <c r="FI480" s="240">
        <f t="shared" ca="1" si="1014"/>
        <v>2.0359110439384674E-4</v>
      </c>
      <c r="FJ480" s="240">
        <f t="shared" ca="1" si="1015"/>
        <v>-2.7946614306257879E-4</v>
      </c>
      <c r="FK480" s="240">
        <f t="shared" ca="1" si="1016"/>
        <v>3.4176031772577492E-4</v>
      </c>
      <c r="FL480" s="240">
        <f t="shared" ca="1" si="1017"/>
        <v>-3.8744639687278822E-4</v>
      </c>
      <c r="FM480" s="240">
        <f t="shared" ca="1" si="1018"/>
        <v>4.1430423168329169E-4</v>
      </c>
      <c r="FN480" s="240">
        <f t="shared" ca="1" si="1019"/>
        <v>-4.2102864580193986E-4</v>
      </c>
      <c r="FO480" s="240">
        <f t="shared" ca="1" si="1020"/>
        <v>4.0729286134908534E-4</v>
      </c>
      <c r="FP480" s="240">
        <f t="shared" ca="1" si="1021"/>
        <v>-3.7376437893364093E-4</v>
      </c>
      <c r="FQ480" s="240">
        <f t="shared" ca="1" si="1022"/>
        <v>3.220725399670785E-4</v>
      </c>
      <c r="FR480" s="240">
        <f t="shared" ca="1" si="1023"/>
        <v>-2.5472934761195548E-4</v>
      </c>
      <c r="FS480" s="240">
        <f t="shared" ca="1" si="1024"/>
        <v>1.7500739412954191E-4</v>
      </c>
      <c r="FT480" s="240">
        <f t="shared" ca="1" si="1025"/>
        <v>-8.6780826837394375E-5</v>
      </c>
      <c r="FU480" s="240">
        <f t="shared" ca="1" si="1026"/>
        <v>-5.6629189460190018E-6</v>
      </c>
      <c r="FV480" s="240">
        <f t="shared" ca="1" si="1027"/>
        <v>9.7831470993126952E-5</v>
      </c>
      <c r="FW480" s="240">
        <f t="shared" ca="1" si="1028"/>
        <v>-1.8524583031957433E-4</v>
      </c>
      <c r="FX480" s="240">
        <f t="shared" ca="1" si="1029"/>
        <v>2.6365803145400282E-4</v>
      </c>
      <c r="FY480" s="240">
        <f t="shared" ca="1" si="1030"/>
        <v>-3.2925757546329839E-4</v>
      </c>
      <c r="FZ480" s="240">
        <f t="shared" ca="1" si="1031"/>
        <v>3.7885660396773249E-4</v>
      </c>
      <c r="GA480" s="240">
        <f t="shared" ca="1" si="1032"/>
        <v>-4.100448154776479E-4</v>
      </c>
      <c r="GB480" s="240">
        <f t="shared" ca="1" si="1033"/>
        <v>4.2130659577786187E-4</v>
      </c>
      <c r="GC480" s="240">
        <f t="shared" ca="1" si="1034"/>
        <v>-4.1209467032183602E-4</v>
      </c>
      <c r="GD480" s="240">
        <f t="shared" ca="1" si="1035"/>
        <v>3.8285669944322089E-4</v>
      </c>
      <c r="GE480" s="240">
        <f t="shared" ca="1" si="1036"/>
        <v>-3.3501352397070813E-4</v>
      </c>
      <c r="GF480" s="240">
        <f t="shared" ca="1" si="1037"/>
        <v>2.708901184166475E-4</v>
      </c>
      <c r="GG480" s="240">
        <f t="shared" ca="1" si="1038"/>
        <v>-1.9360260712031726E-4</v>
      </c>
      <c r="GH480" s="240">
        <f t="shared" ca="1" si="1039"/>
        <v>1.0690683387996517E-4</v>
      </c>
      <c r="GI480" s="240">
        <f t="shared" ca="1" si="1040"/>
        <v>-1.5015843944397416E-5</v>
      </c>
      <c r="GJ480" s="240">
        <f t="shared" ca="1" si="1041"/>
        <v>-7.7604852038262804E-5</v>
      </c>
      <c r="GK480" s="240">
        <f t="shared" ca="1" si="1042"/>
        <v>1.6645428281446555E-4</v>
      </c>
      <c r="GL480" s="240">
        <f t="shared" ca="1" si="1043"/>
        <v>-2.4721474455395722E-4</v>
      </c>
      <c r="GM480" s="240">
        <f t="shared" ca="1" si="1044"/>
        <v>3.1596162286198889E-4</v>
      </c>
      <c r="GN480" s="240">
        <f t="shared" ca="1" si="1045"/>
        <v>-3.6935411231978955E-4</v>
      </c>
      <c r="GO480" s="240">
        <f t="shared" ca="1" si="1046"/>
        <v>4.047975653958298E-4</v>
      </c>
      <c r="GP480" s="240">
        <f t="shared" ca="1" si="1047"/>
        <v>-4.2056958126245525E-4</v>
      </c>
      <c r="GQ480" s="240">
        <f t="shared" ca="1" si="1048"/>
        <v>4.1590370713855097E-4</v>
      </c>
      <c r="GR480" s="240">
        <f t="shared" ca="1" si="1049"/>
        <v>-3.9102668462955557E-4</v>
      </c>
      <c r="GS480" s="240">
        <f t="shared" ca="1" si="1050"/>
        <v>3.4714743105137305E-4</v>
      </c>
      <c r="GT480" s="240">
        <f t="shared" ca="1" si="1051"/>
        <v>-2.8639829119890157E-4</v>
      </c>
      <c r="GU480" s="240">
        <f t="shared" ca="1" si="1052"/>
        <v>2.1173141447295408E-4</v>
      </c>
      <c r="GV480" s="240">
        <f t="shared" ca="1" si="1053"/>
        <v>-1.2677529299576291E-4</v>
      </c>
      <c r="GW480" s="240">
        <f t="shared" ca="1" si="1054"/>
        <v>3.5658432351447493E-5</v>
      </c>
      <c r="GX480" s="240">
        <f t="shared" ca="1" si="1055"/>
        <v>5.7191276197432901E-5</v>
      </c>
      <c r="GY480" s="240">
        <f t="shared" ca="1" si="1056"/>
        <v>-1.4726173236236185E-4</v>
      </c>
      <c r="GZ480" s="240">
        <f t="shared" ca="1" si="1057"/>
        <v>2.3017589568080803E-4</v>
      </c>
      <c r="HA480" s="240">
        <f t="shared" ca="1" si="1058"/>
        <v>-3.0190449103622007E-4</v>
      </c>
      <c r="HB480" s="240">
        <f t="shared" ca="1" si="1059"/>
        <v>3.5896181426366868E-4</v>
      </c>
      <c r="HC480" s="240">
        <f t="shared" ca="1" si="1060"/>
        <v>-3.985751225228936E-4</v>
      </c>
      <c r="HD480" s="240">
        <f t="shared" ca="1" si="1061"/>
        <v>4.1881937778824244E-4</v>
      </c>
      <c r="HE480" s="240">
        <f t="shared" ca="1" si="1062"/>
        <v>-4.1871079549590665E-4</v>
      </c>
      <c r="HF480" s="240">
        <f t="shared" ca="1" si="1063"/>
        <v>3.9825465228272486E-4</v>
      </c>
      <c r="HG480" s="240">
        <f t="shared" ca="1" si="1064"/>
        <v>-3.5844502956411113E-4</v>
      </c>
      <c r="HH480" s="240">
        <f t="shared" ca="1" si="1065"/>
        <v>3.0121650541212972E-4</v>
      </c>
      <c r="HI480" s="240">
        <f t="shared" ca="1" si="1066"/>
        <v>-2.2935014230264378E-4</v>
      </c>
      <c r="HJ480" s="240">
        <f t="shared" ca="1" si="1067"/>
        <v>1.4633833932648464E-4</v>
      </c>
      <c r="HK480" s="240">
        <f t="shared" ca="1" si="1068"/>
        <v>-5.6215116471700993E-5</v>
      </c>
      <c r="HL480" s="240">
        <f t="shared" ca="1" si="1069"/>
        <v>-3.6639921562879176E-5</v>
      </c>
      <c r="HM480" s="240">
        <f t="shared" ca="1" si="1070"/>
        <v>1.2771441549839276E-4</v>
      </c>
      <c r="HN480" s="240">
        <f t="shared" ca="1" si="1071"/>
        <v>-2.1258253291393629E-4</v>
      </c>
      <c r="HO480" s="240">
        <f t="shared" ca="1" si="1072"/>
        <v>2.8712004484783451E-4</v>
      </c>
      <c r="HP480" s="240">
        <f t="shared" ca="1" si="1073"/>
        <v>-3.4770474575564474E-4</v>
      </c>
      <c r="HQ480" s="240">
        <f t="shared" ca="1" si="1074"/>
        <v>3.9139247726874201E-4</v>
      </c>
      <c r="HR480" s="240">
        <f t="shared" ca="1" si="1075"/>
        <v>-4.1606020174869257E-4</v>
      </c>
      <c r="HS480" s="240">
        <f t="shared" ca="1" si="1076"/>
        <v>4.2050917287217812E-4</v>
      </c>
      <c r="HT480" s="240">
        <f t="shared" ca="1" si="1077"/>
        <v>-4.0452318959555703E-4</v>
      </c>
      <c r="HU480" s="240">
        <f t="shared" ca="1" si="1078"/>
        <v>3.6887910260455253E-4</v>
      </c>
      <c r="HV480" s="240">
        <f t="shared" ca="1" si="1079"/>
        <v>-3.1530906268033819E-4</v>
      </c>
      <c r="HW480" s="240">
        <f t="shared" ca="1" si="1080"/>
        <v>2.4641634555078754E-4</v>
      </c>
      <c r="HX480" s="240">
        <f t="shared" ca="1" si="1081"/>
        <v>-1.6554884378008975E-4</v>
      </c>
      <c r="HY480" s="240">
        <f t="shared" ca="1" si="1082"/>
        <v>7.6636373452511445E-5</v>
      </c>
      <c r="HZ480" s="240">
        <f t="shared" ca="1" si="1083"/>
        <v>1.6000298148002342E-5</v>
      </c>
      <c r="IA480" s="240">
        <f t="shared" ca="1" si="1084"/>
        <v>-1.0785942342102633E-4</v>
      </c>
      <c r="IB480" s="240">
        <f t="shared" ca="1" si="1085"/>
        <v>1.9447704020524395E-4</v>
      </c>
      <c r="IC480" s="240">
        <f t="shared" ca="1" si="1086"/>
        <v>-2.7164390132266458E-4</v>
      </c>
      <c r="ID480" s="240">
        <f t="shared" ca="1" si="1087"/>
        <v>3.3561002605975642E-4</v>
      </c>
      <c r="IE480" s="240">
        <f t="shared" ca="1" si="1088"/>
        <v>3.6444116763705773E-4</v>
      </c>
      <c r="IF480" s="240">
        <f t="shared" ca="1" si="1089"/>
        <v>4.1229870024056027E-4</v>
      </c>
      <c r="IG480" s="240">
        <f t="shared" ca="1" si="1090"/>
        <v>-4.2129450681874681E-4</v>
      </c>
      <c r="IH480" s="240">
        <f t="shared" ca="1" si="1091"/>
        <v>4.0981719511260661E-4</v>
      </c>
      <c r="II480" s="240">
        <f t="shared" ca="1" si="1092"/>
        <v>-3.7842451357680476E-4</v>
      </c>
      <c r="IJ480" s="240">
        <f t="shared" ca="1" si="1093"/>
        <v>3.2864201279877092E-4</v>
      </c>
      <c r="IK480" s="240">
        <f t="shared" ca="1" si="1094"/>
        <v>-2.6288891023901672E-4</v>
      </c>
      <c r="IL480" s="240">
        <f t="shared" ca="1" si="1095"/>
        <v>1.843605265686624E-4</v>
      </c>
      <c r="IM480" s="240">
        <f t="shared" ca="1" si="1096"/>
        <v>-9.6873006697121216E-5</v>
      </c>
      <c r="IN480" s="240">
        <f t="shared" ca="1" si="1097"/>
        <v>4.677871386573625E-6</v>
      </c>
      <c r="IO480" s="240">
        <f t="shared" ca="1" si="1098"/>
        <v>8.7744588545268868E-5</v>
      </c>
      <c r="IP480" s="240">
        <f t="shared" ca="1" si="1099"/>
        <v>-1.7590303527252019E-4</v>
      </c>
      <c r="IQ480" s="240">
        <f t="shared" ca="1" si="1100"/>
        <v>2.555133438460125E-4</v>
      </c>
      <c r="IR480" s="240">
        <f t="shared" ca="1" si="1101"/>
        <v>-3.2270679241512351E-4</v>
      </c>
      <c r="IS480" s="240">
        <f t="shared" ca="1" si="1102"/>
        <v>3.742180656286632E-4</v>
      </c>
      <c r="IT480" s="240">
        <f t="shared" ca="1" si="1103"/>
        <v>-4.0754393505044708E-4</v>
      </c>
      <c r="IU480" s="240">
        <f t="shared" ca="1" si="1104"/>
        <v>4.2106490539734815E-4</v>
      </c>
      <c r="IV480" s="240">
        <f t="shared" ca="1" si="1105"/>
        <v>-4.1412391511087398E-4</v>
      </c>
      <c r="IW480" s="240">
        <f t="shared" ca="1" si="1106"/>
        <v>3.8705826674980071E-4</v>
      </c>
      <c r="IX480" s="240">
        <f t="shared" ca="1" si="1107"/>
        <v>-3.4118323552273061E-4</v>
      </c>
      <c r="IY480" s="240">
        <f t="shared" ca="1" si="1108"/>
        <v>2.7872815251613091E-4</v>
      </c>
      <c r="IZ480" s="240">
        <f t="shared" ca="1" si="1109"/>
        <v>-2.02728068700656E-4</v>
      </c>
      <c r="JA480" s="240">
        <f t="shared" ca="1" si="1110"/>
        <v>1.1687626438352432E-4</v>
      </c>
      <c r="JB480" s="240">
        <f t="shared" ca="1" si="1111"/>
        <v>-2.5344771519246198E-5</v>
      </c>
    </row>
    <row r="481" spans="2:262">
      <c r="B481" s="248">
        <v>120</v>
      </c>
      <c r="C481" s="247">
        <f t="shared" si="1112"/>
        <v>2.3437500000000016E-3</v>
      </c>
      <c r="D481" s="244">
        <f t="shared" ca="1" si="855"/>
        <v>79.674689959046702</v>
      </c>
      <c r="E481" s="243">
        <f ca="1">DV361</f>
        <v>-0.32531004095329741</v>
      </c>
      <c r="F481" s="242">
        <v>120</v>
      </c>
      <c r="G481" s="240">
        <f t="shared" ca="1" si="856"/>
        <v>-5.6216624802959376E-5</v>
      </c>
      <c r="H481" s="240">
        <f t="shared" ca="1" si="857"/>
        <v>1.2613695239840705E-4</v>
      </c>
      <c r="I481" s="240">
        <f t="shared" ca="1" si="858"/>
        <v>-1.9120990765160206E-4</v>
      </c>
      <c r="J481" s="240">
        <f t="shared" ca="1" si="859"/>
        <v>2.4893477338549705E-4</v>
      </c>
      <c r="K481" s="240">
        <f t="shared" ca="1" si="860"/>
        <v>-2.9709321538241666E-4</v>
      </c>
      <c r="L481" s="240">
        <f t="shared" ca="1" si="861"/>
        <v>3.3383453172398529E-4</v>
      </c>
      <c r="M481" s="240">
        <f t="shared" ca="1" si="862"/>
        <v>-3.5774677422796276E-4</v>
      </c>
      <c r="N481" s="240">
        <f t="shared" ca="1" si="863"/>
        <v>3.6791100882506205E-4</v>
      </c>
      <c r="O481" s="240">
        <f t="shared" ca="1" si="864"/>
        <v>-3.6393662967988504E-4</v>
      </c>
      <c r="P481" s="240">
        <f t="shared" ca="1" si="865"/>
        <v>3.4597636995412344E-4</v>
      </c>
      <c r="Q481" s="240">
        <f t="shared" ca="1" si="866"/>
        <v>-3.1472043235680785E-4</v>
      </c>
      <c r="R481" s="240">
        <f t="shared" ca="1" si="867"/>
        <v>2.713699650412716E-4</v>
      </c>
      <c r="S481" s="240">
        <f t="shared" ca="1" si="868"/>
        <v>-2.1759090215523074E-4</v>
      </c>
      <c r="T481" s="240">
        <f t="shared" ca="1" si="869"/>
        <v>1.5544994292574616E-4</v>
      </c>
      <c r="U481" s="241">
        <f t="shared" ca="1" si="870"/>
        <v>-8.7335129566959812E-5</v>
      </c>
      <c r="V481" s="240">
        <f t="shared" ca="1" si="871"/>
        <v>1.5864076157017659E-5</v>
      </c>
      <c r="W481" s="240">
        <f t="shared" ca="1" si="872"/>
        <v>5.6216624802962296E-5</v>
      </c>
      <c r="X481" s="240">
        <f t="shared" ca="1" si="873"/>
        <v>-1.2613695239840829E-4</v>
      </c>
      <c r="Y481" s="240">
        <f t="shared" ca="1" si="874"/>
        <v>1.9120990765160374E-4</v>
      </c>
      <c r="Z481" s="240">
        <f t="shared" ca="1" si="875"/>
        <v>-2.4893477338549754E-4</v>
      </c>
      <c r="AA481" s="240">
        <f t="shared" ca="1" si="876"/>
        <v>2.970932153824178E-4</v>
      </c>
      <c r="AB481" s="240">
        <f t="shared" ca="1" si="877"/>
        <v>-3.3383453172398616E-4</v>
      </c>
      <c r="AC481" s="240">
        <f t="shared" ca="1" si="878"/>
        <v>3.5774677422796357E-4</v>
      </c>
      <c r="AD481" s="240">
        <f t="shared" ca="1" si="879"/>
        <v>-3.6791100882506222E-4</v>
      </c>
      <c r="AE481" s="240">
        <f t="shared" ca="1" si="880"/>
        <v>3.6393662967988493E-4</v>
      </c>
      <c r="AF481" s="240">
        <f t="shared" ca="1" si="881"/>
        <v>-3.4597636995412274E-4</v>
      </c>
      <c r="AG481" s="240">
        <f t="shared" ca="1" si="882"/>
        <v>3.1472043235680682E-4</v>
      </c>
      <c r="AH481" s="240">
        <f t="shared" ca="1" si="883"/>
        <v>-2.7136996504127024E-4</v>
      </c>
      <c r="AI481" s="240">
        <f t="shared" ca="1" si="884"/>
        <v>2.1759090215522708E-4</v>
      </c>
      <c r="AJ481" s="240">
        <f t="shared" ca="1" si="885"/>
        <v>-1.554499429257467E-4</v>
      </c>
      <c r="AK481" s="240">
        <f t="shared" ca="1" si="886"/>
        <v>8.7335129566957887E-5</v>
      </c>
      <c r="AL481" s="240">
        <f t="shared" ca="1" si="887"/>
        <v>-1.5864076157015674E-5</v>
      </c>
      <c r="AM481" s="240">
        <f t="shared" ca="1" si="888"/>
        <v>-5.6216624802964268E-5</v>
      </c>
      <c r="AN481" s="240">
        <f t="shared" ca="1" si="889"/>
        <v>1.2613695239841263E-4</v>
      </c>
      <c r="AO481" s="240">
        <f t="shared" ca="1" si="890"/>
        <v>-1.912099076516032E-4</v>
      </c>
      <c r="AP481" s="240">
        <f t="shared" ca="1" si="891"/>
        <v>2.4893477338549895E-4</v>
      </c>
      <c r="AQ481" s="240">
        <f t="shared" ca="1" si="892"/>
        <v>-2.9709321538241905E-4</v>
      </c>
      <c r="AR481" s="240">
        <f t="shared" ca="1" si="893"/>
        <v>3.3383453172398697E-4</v>
      </c>
      <c r="AS481" s="240">
        <f t="shared" ca="1" si="894"/>
        <v>-3.5774677422796401E-4</v>
      </c>
      <c r="AT481" s="240">
        <f t="shared" ca="1" si="895"/>
        <v>3.6791100882506211E-4</v>
      </c>
      <c r="AU481" s="240">
        <f t="shared" ca="1" si="896"/>
        <v>-3.6393662967988466E-4</v>
      </c>
      <c r="AV481" s="240">
        <f t="shared" ca="1" si="897"/>
        <v>3.4597636995412209E-4</v>
      </c>
      <c r="AW481" s="240">
        <f t="shared" ca="1" si="898"/>
        <v>-3.1472043235680579E-4</v>
      </c>
      <c r="AX481" s="240">
        <f t="shared" ca="1" si="899"/>
        <v>2.7136996504126888E-4</v>
      </c>
      <c r="AY481" s="240">
        <f t="shared" ca="1" si="900"/>
        <v>-2.1759090215522542E-4</v>
      </c>
      <c r="AZ481" s="240">
        <f t="shared" ca="1" si="901"/>
        <v>1.554499429257402E-4</v>
      </c>
      <c r="BA481" s="240">
        <f t="shared" ca="1" si="902"/>
        <v>-8.7335129566950854E-5</v>
      </c>
      <c r="BB481" s="240">
        <f t="shared" ca="1" si="903"/>
        <v>1.5864076157008464E-5</v>
      </c>
      <c r="BC481" s="240">
        <f t="shared" ca="1" si="904"/>
        <v>5.6216624802961056E-5</v>
      </c>
      <c r="BD481" s="240">
        <f t="shared" ca="1" si="905"/>
        <v>-1.2613695239840954E-4</v>
      </c>
      <c r="BE481" s="240">
        <f t="shared" ca="1" si="906"/>
        <v>1.9120990765160491E-4</v>
      </c>
      <c r="BF481" s="240">
        <f t="shared" ca="1" si="907"/>
        <v>-2.4893477338550047E-4</v>
      </c>
      <c r="BG481" s="240">
        <f t="shared" ca="1" si="908"/>
        <v>2.9709321538242019E-4</v>
      </c>
      <c r="BH481" s="240">
        <f t="shared" ca="1" si="909"/>
        <v>-3.3383453172398784E-4</v>
      </c>
      <c r="BI481" s="240">
        <f t="shared" ca="1" si="910"/>
        <v>3.5774677422796449E-4</v>
      </c>
      <c r="BJ481" s="240">
        <f t="shared" ca="1" si="911"/>
        <v>-3.6791100882506243E-4</v>
      </c>
      <c r="BK481" s="240">
        <f t="shared" ca="1" si="912"/>
        <v>3.6393662967988352E-4</v>
      </c>
      <c r="BL481" s="240">
        <f t="shared" ca="1" si="913"/>
        <v>-3.4597636995411959E-4</v>
      </c>
      <c r="BM481" s="240">
        <f t="shared" ca="1" si="914"/>
        <v>3.1472043235680747E-4</v>
      </c>
      <c r="BN481" s="240">
        <f t="shared" ca="1" si="915"/>
        <v>-2.7136996504127116E-4</v>
      </c>
      <c r="BO481" s="240">
        <f t="shared" ca="1" si="916"/>
        <v>2.1759090215522805E-4</v>
      </c>
      <c r="BP481" s="240">
        <f t="shared" ca="1" si="917"/>
        <v>-1.5544994292574312E-4</v>
      </c>
      <c r="BQ481" s="240">
        <f t="shared" ca="1" si="918"/>
        <v>8.7335129566954039E-5</v>
      </c>
      <c r="BR481" s="240">
        <f t="shared" ca="1" si="919"/>
        <v>-1.5864076157011709E-5</v>
      </c>
      <c r="BS481" s="240">
        <f t="shared" ca="1" si="920"/>
        <v>-5.6216624802968185E-5</v>
      </c>
      <c r="BT481" s="240">
        <f t="shared" ca="1" si="921"/>
        <v>1.2613695239841634E-4</v>
      </c>
      <c r="BU481" s="240">
        <f t="shared" ca="1" si="922"/>
        <v>-1.9120990765161106E-4</v>
      </c>
      <c r="BV481" s="240">
        <f t="shared" ca="1" si="923"/>
        <v>2.4893477338550573E-4</v>
      </c>
      <c r="BW481" s="240">
        <f t="shared" ca="1" si="924"/>
        <v>-2.9709321538242447E-4</v>
      </c>
      <c r="BX481" s="240">
        <f t="shared" ca="1" si="925"/>
        <v>3.3383453172398643E-4</v>
      </c>
      <c r="BY481" s="240">
        <f t="shared" ca="1" si="926"/>
        <v>-3.5774677422796368E-4</v>
      </c>
      <c r="BZ481" s="240">
        <f t="shared" ca="1" si="927"/>
        <v>3.6791100882506227E-4</v>
      </c>
      <c r="CA481" s="240">
        <f t="shared" ca="1" si="928"/>
        <v>-3.6393662967988406E-4</v>
      </c>
      <c r="CB481" s="240">
        <f t="shared" ca="1" si="929"/>
        <v>3.4597636995412073E-4</v>
      </c>
      <c r="CC481" s="240">
        <f t="shared" ca="1" si="930"/>
        <v>-3.1472043235680373E-4</v>
      </c>
      <c r="CD481" s="240">
        <f t="shared" ca="1" si="931"/>
        <v>2.7136996504126623E-4</v>
      </c>
      <c r="CE481" s="240">
        <f t="shared" ca="1" si="932"/>
        <v>-2.1759090215522228E-4</v>
      </c>
      <c r="CF481" s="240">
        <f t="shared" ca="1" si="933"/>
        <v>1.5544994292573659E-4</v>
      </c>
      <c r="CG481" s="240">
        <f t="shared" ca="1" si="934"/>
        <v>-8.7335129566947005E-5</v>
      </c>
      <c r="CH481" s="240">
        <f t="shared" ca="1" si="935"/>
        <v>1.5864076157014952E-5</v>
      </c>
      <c r="CI481" s="240">
        <f t="shared" ca="1" si="936"/>
        <v>5.6216624802964973E-5</v>
      </c>
      <c r="CJ481" s="240">
        <f t="shared" ca="1" si="937"/>
        <v>-1.2613695239841331E-4</v>
      </c>
      <c r="CK481" s="240">
        <f t="shared" ca="1" si="938"/>
        <v>1.912099076516083E-4</v>
      </c>
      <c r="CL481" s="240">
        <f t="shared" ca="1" si="939"/>
        <v>-2.489347733855034E-4</v>
      </c>
      <c r="CM481" s="240">
        <f t="shared" ca="1" si="940"/>
        <v>2.9709321538242257E-4</v>
      </c>
      <c r="CN481" s="240">
        <f t="shared" ca="1" si="941"/>
        <v>-3.3383453172398952E-4</v>
      </c>
      <c r="CO481" s="240">
        <f t="shared" ca="1" si="942"/>
        <v>3.5774677422796298E-4</v>
      </c>
      <c r="CP481" s="240">
        <f t="shared" ca="1" si="943"/>
        <v>-3.679110088250626E-4</v>
      </c>
      <c r="CQ481" s="240">
        <f t="shared" ca="1" si="944"/>
        <v>3.6393662967988449E-4</v>
      </c>
      <c r="CR481" s="240">
        <f t="shared" ca="1" si="945"/>
        <v>-3.4597636995411824E-4</v>
      </c>
      <c r="CS481" s="240">
        <f t="shared" ca="1" si="946"/>
        <v>3.1472043235680536E-4</v>
      </c>
      <c r="CT481" s="240">
        <f t="shared" ca="1" si="947"/>
        <v>-2.7136996504126135E-4</v>
      </c>
      <c r="CU481" s="240">
        <f t="shared" ca="1" si="948"/>
        <v>2.1759090215522488E-4</v>
      </c>
      <c r="CV481" s="240">
        <f t="shared" ca="1" si="949"/>
        <v>-1.5544994292573003E-4</v>
      </c>
      <c r="CW481" s="240">
        <f t="shared" ca="1" si="950"/>
        <v>8.7335129566950163E-5</v>
      </c>
      <c r="CX481" s="240">
        <f t="shared" ca="1" si="951"/>
        <v>-1.5864076156997286E-5</v>
      </c>
      <c r="CY481" s="240">
        <f t="shared" ca="1" si="952"/>
        <v>-5.6216624802972115E-5</v>
      </c>
      <c r="CZ481" s="240">
        <f t="shared" ca="1" si="953"/>
        <v>1.2613695239841025E-4</v>
      </c>
      <c r="DA481" s="240">
        <f t="shared" ca="1" si="954"/>
        <v>-1.9120990765161445E-4</v>
      </c>
      <c r="DB481" s="240">
        <f t="shared" ca="1" si="955"/>
        <v>2.4893477338550101E-4</v>
      </c>
      <c r="DC481" s="240">
        <f t="shared" ca="1" si="956"/>
        <v>-2.9709321538242675E-4</v>
      </c>
      <c r="DD481" s="240">
        <f t="shared" ca="1" si="957"/>
        <v>3.3383453172398811E-4</v>
      </c>
      <c r="DE481" s="240">
        <f t="shared" ca="1" si="958"/>
        <v>-3.5774677422796715E-4</v>
      </c>
      <c r="DF481" s="240">
        <f t="shared" ca="1" si="959"/>
        <v>3.6791100882506243E-4</v>
      </c>
      <c r="DG481" s="240">
        <f t="shared" ca="1" si="960"/>
        <v>-3.6393662967988184E-4</v>
      </c>
      <c r="DH481" s="240">
        <f t="shared" ca="1" si="961"/>
        <v>3.4597636995411938E-4</v>
      </c>
      <c r="DI481" s="240">
        <f t="shared" ca="1" si="962"/>
        <v>-3.1472043235680704E-4</v>
      </c>
      <c r="DJ481" s="240">
        <f t="shared" ca="1" si="963"/>
        <v>2.7136996504126352E-4</v>
      </c>
      <c r="DK481" s="240">
        <f t="shared" ca="1" si="964"/>
        <v>-2.1759090215522748E-4</v>
      </c>
      <c r="DL481" s="240">
        <f t="shared" ca="1" si="965"/>
        <v>1.5544994292573299E-4</v>
      </c>
      <c r="DM481" s="240">
        <f t="shared" ca="1" si="966"/>
        <v>-8.7335129566953334E-5</v>
      </c>
      <c r="DN481" s="240">
        <f t="shared" ca="1" si="967"/>
        <v>1.5864076157000532E-5</v>
      </c>
      <c r="DO481" s="240">
        <f t="shared" ca="1" si="968"/>
        <v>5.6216624802968896E-5</v>
      </c>
      <c r="DP481" s="240">
        <f t="shared" ca="1" si="969"/>
        <v>-1.2613695239842686E-4</v>
      </c>
      <c r="DQ481" s="240">
        <f t="shared" ca="1" si="970"/>
        <v>1.9120990765161169E-4</v>
      </c>
      <c r="DR481" s="240">
        <f t="shared" ca="1" si="971"/>
        <v>-2.4893477338551402E-4</v>
      </c>
      <c r="DS481" s="240">
        <f t="shared" ca="1" si="972"/>
        <v>2.9709321538242485E-4</v>
      </c>
      <c r="DT481" s="240">
        <f t="shared" ca="1" si="973"/>
        <v>-3.3383453172398676E-4</v>
      </c>
      <c r="DU481" s="240">
        <f t="shared" ca="1" si="974"/>
        <v>3.5774677422796634E-4</v>
      </c>
      <c r="DV481" s="240">
        <f t="shared" ca="1" si="975"/>
        <v>-3.6791100882506233E-4</v>
      </c>
      <c r="DW481" s="240">
        <f t="shared" ca="1" si="976"/>
        <v>3.6393662967988227E-4</v>
      </c>
      <c r="DX481" s="240">
        <f t="shared" ca="1" si="977"/>
        <v>-3.4597636995412046E-4</v>
      </c>
      <c r="DY481" s="240">
        <f t="shared" ca="1" si="978"/>
        <v>3.1472043235679793E-4</v>
      </c>
      <c r="DZ481" s="240">
        <f t="shared" ca="1" si="979"/>
        <v>-2.7136996504126574E-4</v>
      </c>
      <c r="EA481" s="240">
        <f t="shared" ca="1" si="980"/>
        <v>2.1759090215521323E-4</v>
      </c>
      <c r="EB481" s="240">
        <f t="shared" ca="1" si="981"/>
        <v>-1.5544994292573594E-4</v>
      </c>
      <c r="EC481" s="240">
        <f t="shared" ca="1" si="982"/>
        <v>8.7335129566936149E-5</v>
      </c>
      <c r="ED481" s="240">
        <f t="shared" ca="1" si="983"/>
        <v>-1.5864076157003774E-5</v>
      </c>
      <c r="EE481" s="240">
        <f t="shared" ca="1" si="984"/>
        <v>-5.6216624802965691E-5</v>
      </c>
      <c r="EF481" s="240">
        <f t="shared" ca="1" si="985"/>
        <v>1.261369523984238E-4</v>
      </c>
      <c r="EG481" s="240">
        <f t="shared" ca="1" si="986"/>
        <v>-1.9120990765160889E-4</v>
      </c>
      <c r="EH481" s="240">
        <f t="shared" ca="1" si="987"/>
        <v>2.4893477338551164E-4</v>
      </c>
      <c r="EI481" s="240">
        <f t="shared" ca="1" si="988"/>
        <v>-2.9709321538242295E-4</v>
      </c>
      <c r="EJ481" s="240">
        <f t="shared" ca="1" si="989"/>
        <v>3.3383453172399424E-4</v>
      </c>
      <c r="EK481" s="240">
        <f t="shared" ca="1" si="990"/>
        <v>-3.5774677422796558E-4</v>
      </c>
      <c r="EL481" s="240">
        <f t="shared" ca="1" si="991"/>
        <v>3.6791100882506308E-4</v>
      </c>
      <c r="EM481" s="240">
        <f t="shared" ca="1" si="992"/>
        <v>-3.6393662967988287E-4</v>
      </c>
      <c r="EN481" s="240">
        <f t="shared" ca="1" si="993"/>
        <v>3.4597636995411439E-4</v>
      </c>
      <c r="EO481" s="240">
        <f t="shared" ca="1" si="994"/>
        <v>-3.1472043235679961E-4</v>
      </c>
      <c r="EP481" s="240">
        <f t="shared" ca="1" si="995"/>
        <v>2.7136996504126796E-4</v>
      </c>
      <c r="EQ481" s="240">
        <f t="shared" ca="1" si="996"/>
        <v>-2.1759090215521583E-4</v>
      </c>
      <c r="ER481" s="240">
        <f t="shared" ca="1" si="997"/>
        <v>1.554499429257389E-4</v>
      </c>
      <c r="ES481" s="240">
        <f t="shared" ca="1" si="998"/>
        <v>-8.7335129566939293E-5</v>
      </c>
      <c r="ET481" s="240">
        <f t="shared" ca="1" si="999"/>
        <v>1.586407615700702E-5</v>
      </c>
      <c r="EU481" s="240">
        <f t="shared" ca="1" si="1000"/>
        <v>5.6216624802983153E-5</v>
      </c>
      <c r="EV481" s="240">
        <f t="shared" ca="1" si="1001"/>
        <v>-1.2613695239842076E-4</v>
      </c>
      <c r="EW481" s="240">
        <f t="shared" ca="1" si="1002"/>
        <v>1.9120990765162405E-4</v>
      </c>
      <c r="EX481" s="240">
        <f t="shared" ca="1" si="1003"/>
        <v>-2.4893477338550925E-4</v>
      </c>
      <c r="EY481" s="240">
        <f t="shared" ca="1" si="1004"/>
        <v>2.9709321538243342E-4</v>
      </c>
      <c r="EZ481" s="240">
        <f t="shared" ca="1" si="1005"/>
        <v>-3.3383453172399283E-4</v>
      </c>
      <c r="FA481" s="240">
        <f t="shared" ca="1" si="1006"/>
        <v>3.5774677422796482E-4</v>
      </c>
      <c r="FB481" s="240">
        <f t="shared" ca="1" si="1007"/>
        <v>-3.6791100882506292E-4</v>
      </c>
      <c r="FC481" s="240">
        <f t="shared" ca="1" si="1008"/>
        <v>3.639366296798833E-4</v>
      </c>
      <c r="FD481" s="240">
        <f t="shared" ca="1" si="1009"/>
        <v>-3.4597636995411553E-4</v>
      </c>
      <c r="FE481" s="240">
        <f t="shared" ca="1" si="1010"/>
        <v>3.1472043235680129E-4</v>
      </c>
      <c r="FF481" s="240">
        <f t="shared" ca="1" si="1011"/>
        <v>-2.7136996504125598E-4</v>
      </c>
      <c r="FG481" s="240">
        <f t="shared" ca="1" si="1012"/>
        <v>2.1759090215521846E-4</v>
      </c>
      <c r="FH481" s="240">
        <f t="shared" ca="1" si="1013"/>
        <v>-1.5544994292572285E-4</v>
      </c>
      <c r="FI481" s="240">
        <f t="shared" ca="1" si="1014"/>
        <v>8.7335129566942451E-5</v>
      </c>
      <c r="FJ481" s="240">
        <f t="shared" ca="1" si="1015"/>
        <v>-1.5864076157010266E-5</v>
      </c>
      <c r="FK481" s="240">
        <f t="shared" ca="1" si="1016"/>
        <v>-5.6216624802979962E-5</v>
      </c>
      <c r="FL481" s="240">
        <f t="shared" ca="1" si="1017"/>
        <v>1.261369523984177E-4</v>
      </c>
      <c r="FM481" s="240">
        <f t="shared" ca="1" si="1018"/>
        <v>-1.9120990765162125E-4</v>
      </c>
      <c r="FN481" s="240">
        <f t="shared" ca="1" si="1019"/>
        <v>2.4893477338550681E-4</v>
      </c>
      <c r="FO481" s="240">
        <f t="shared" ca="1" si="1020"/>
        <v>-2.9709321538243152E-4</v>
      </c>
      <c r="FP481" s="240">
        <f t="shared" ca="1" si="1021"/>
        <v>3.3383453172399147E-4</v>
      </c>
      <c r="FQ481" s="240">
        <f t="shared" ca="1" si="1022"/>
        <v>-3.5774677422796905E-4</v>
      </c>
      <c r="FR481" s="240">
        <f t="shared" ca="1" si="1023"/>
        <v>3.6791100882506276E-4</v>
      </c>
      <c r="FS481" s="240">
        <f t="shared" ca="1" si="1024"/>
        <v>-3.6393662967988065E-4</v>
      </c>
      <c r="FT481" s="240">
        <f t="shared" ca="1" si="1025"/>
        <v>3.4597636995411667E-4</v>
      </c>
      <c r="FU481" s="240">
        <f t="shared" ca="1" si="1026"/>
        <v>-3.1472043235680302E-4</v>
      </c>
      <c r="FV481" s="240">
        <f t="shared" ca="1" si="1027"/>
        <v>2.7136996504125815E-4</v>
      </c>
      <c r="FW481" s="240">
        <f t="shared" ca="1" si="1028"/>
        <v>-2.1759090215522106E-4</v>
      </c>
      <c r="FX481" s="240">
        <f t="shared" ca="1" si="1029"/>
        <v>1.5544994292574475E-4</v>
      </c>
      <c r="FY481" s="240">
        <f t="shared" ca="1" si="1030"/>
        <v>-8.7335129566945609E-5</v>
      </c>
      <c r="FZ481" s="240">
        <f t="shared" ca="1" si="1031"/>
        <v>1.5864076156992597E-5</v>
      </c>
      <c r="GA481" s="240">
        <f t="shared" ca="1" si="1032"/>
        <v>5.6216624802997438E-5</v>
      </c>
      <c r="GB481" s="240">
        <f t="shared" ca="1" si="1033"/>
        <v>-1.2613695239841466E-4</v>
      </c>
      <c r="GC481" s="240">
        <f t="shared" ca="1" si="1034"/>
        <v>1.9120990765161849E-4</v>
      </c>
      <c r="GD481" s="240">
        <f t="shared" ca="1" si="1035"/>
        <v>-2.4893477338551982E-4</v>
      </c>
      <c r="GE481" s="240">
        <f t="shared" ca="1" si="1036"/>
        <v>2.9709321538244193E-4</v>
      </c>
      <c r="GF481" s="240">
        <f t="shared" ca="1" si="1037"/>
        <v>-3.3383453172399012E-4</v>
      </c>
      <c r="GG481" s="240">
        <f t="shared" ca="1" si="1038"/>
        <v>3.5774677422796824E-4</v>
      </c>
      <c r="GH481" s="240">
        <f t="shared" ca="1" si="1039"/>
        <v>-3.6791100882506357E-4</v>
      </c>
      <c r="GI481" s="240">
        <f t="shared" ca="1" si="1040"/>
        <v>3.6393662967988428E-4</v>
      </c>
      <c r="GJ481" s="240">
        <f t="shared" ca="1" si="1041"/>
        <v>-3.4597636995411775E-4</v>
      </c>
      <c r="GK481" s="240">
        <f t="shared" ca="1" si="1042"/>
        <v>3.1472043235679375E-4</v>
      </c>
      <c r="GL481" s="240">
        <f t="shared" ca="1" si="1043"/>
        <v>-2.7136996504124623E-4</v>
      </c>
      <c r="GM481" s="240">
        <f t="shared" ca="1" si="1044"/>
        <v>2.1759090215522369E-4</v>
      </c>
      <c r="GN481" s="240">
        <f t="shared" ca="1" si="1045"/>
        <v>-1.554499429257287E-4</v>
      </c>
      <c r="GO481" s="240">
        <f t="shared" ca="1" si="1046"/>
        <v>8.7335129566928438E-5</v>
      </c>
      <c r="GP481" s="240">
        <f t="shared" ca="1" si="1047"/>
        <v>-1.5864076156974928E-5</v>
      </c>
      <c r="GQ481" s="240">
        <f t="shared" ca="1" si="1048"/>
        <v>-5.6216624802973531E-5</v>
      </c>
      <c r="GR481" s="240">
        <f t="shared" ca="1" si="1049"/>
        <v>1.2613695239843128E-4</v>
      </c>
      <c r="GS481" s="240">
        <f t="shared" ca="1" si="1050"/>
        <v>-1.9120990765163359E-4</v>
      </c>
      <c r="GT481" s="240">
        <f t="shared" ca="1" si="1051"/>
        <v>2.489347733855021E-4</v>
      </c>
      <c r="GU481" s="240">
        <f t="shared" ca="1" si="1052"/>
        <v>-2.9709321538242761E-4</v>
      </c>
      <c r="GV481" s="240">
        <f t="shared" ca="1" si="1053"/>
        <v>3.338345317239976E-4</v>
      </c>
      <c r="GW481" s="240">
        <f t="shared" ca="1" si="1054"/>
        <v>-3.5774677422797246E-4</v>
      </c>
      <c r="GX481" s="240">
        <f t="shared" ca="1" si="1055"/>
        <v>3.6791100882506249E-4</v>
      </c>
      <c r="GY481" s="240">
        <f t="shared" ca="1" si="1056"/>
        <v>-3.6393662967988162E-4</v>
      </c>
      <c r="GZ481" s="240">
        <f t="shared" ca="1" si="1057"/>
        <v>3.4597636995411168E-4</v>
      </c>
      <c r="HA481" s="240">
        <f t="shared" ca="1" si="1058"/>
        <v>-3.1472043235680633E-4</v>
      </c>
      <c r="HB481" s="240">
        <f t="shared" ca="1" si="1059"/>
        <v>2.713699650412626E-4</v>
      </c>
      <c r="HC481" s="240">
        <f t="shared" ca="1" si="1060"/>
        <v>-2.1759090215520946E-4</v>
      </c>
      <c r="HD481" s="240">
        <f t="shared" ca="1" si="1061"/>
        <v>1.5544994292571268E-4</v>
      </c>
      <c r="HE481" s="240">
        <f t="shared" ca="1" si="1062"/>
        <v>-8.7335129566951924E-5</v>
      </c>
      <c r="HF481" s="240">
        <f t="shared" ca="1" si="1063"/>
        <v>1.5864076156999089E-5</v>
      </c>
      <c r="HG481" s="240">
        <f t="shared" ca="1" si="1064"/>
        <v>5.6216624802991014E-5</v>
      </c>
      <c r="HH481" s="240">
        <f t="shared" ca="1" si="1065"/>
        <v>-1.2613695239844787E-4</v>
      </c>
      <c r="HI481" s="240">
        <f t="shared" ca="1" si="1066"/>
        <v>1.912099076516129E-4</v>
      </c>
      <c r="HJ481" s="240">
        <f t="shared" ca="1" si="1067"/>
        <v>-2.4893477338551505E-4</v>
      </c>
      <c r="HK481" s="240">
        <f t="shared" ca="1" si="1068"/>
        <v>2.9709321538243808E-4</v>
      </c>
      <c r="HL481" s="240">
        <f t="shared" ca="1" si="1069"/>
        <v>-3.3383453172398735E-4</v>
      </c>
      <c r="HM481" s="240">
        <f t="shared" ca="1" si="1070"/>
        <v>3.5774677422796672E-4</v>
      </c>
      <c r="HN481" s="240">
        <f t="shared" ca="1" si="1071"/>
        <v>-3.6791100882506325E-4</v>
      </c>
      <c r="HO481" s="240">
        <f t="shared" ca="1" si="1072"/>
        <v>3.6393662967987896E-4</v>
      </c>
      <c r="HP481" s="240">
        <f t="shared" ca="1" si="1073"/>
        <v>-3.4597636995411997E-4</v>
      </c>
      <c r="HQ481" s="240">
        <f t="shared" ca="1" si="1074"/>
        <v>3.1472043235679717E-4</v>
      </c>
      <c r="HR481" s="240">
        <f t="shared" ca="1" si="1075"/>
        <v>-2.7136996504125062E-4</v>
      </c>
      <c r="HS481" s="240">
        <f t="shared" ca="1" si="1076"/>
        <v>2.1759090215519515E-4</v>
      </c>
      <c r="HT481" s="240">
        <f t="shared" ca="1" si="1077"/>
        <v>-1.5544994292573461E-4</v>
      </c>
      <c r="HU481" s="240">
        <f t="shared" ca="1" si="1078"/>
        <v>8.733512956693474E-5</v>
      </c>
      <c r="HV481" s="240">
        <f t="shared" ca="1" si="1079"/>
        <v>-1.586407615698142E-5</v>
      </c>
      <c r="HW481" s="240">
        <f t="shared" ca="1" si="1080"/>
        <v>-5.6216624802967121E-5</v>
      </c>
      <c r="HX481" s="240">
        <f t="shared" ca="1" si="1081"/>
        <v>1.2613695239842518E-4</v>
      </c>
      <c r="HY481" s="240">
        <f t="shared" ca="1" si="1082"/>
        <v>-1.9120990765162803E-4</v>
      </c>
      <c r="HZ481" s="240">
        <f t="shared" ca="1" si="1083"/>
        <v>2.4893477338552812E-4</v>
      </c>
      <c r="IA481" s="240">
        <f t="shared" ca="1" si="1084"/>
        <v>-2.9709321538242377E-4</v>
      </c>
      <c r="IB481" s="240">
        <f t="shared" ca="1" si="1085"/>
        <v>3.3383453172399483E-4</v>
      </c>
      <c r="IC481" s="240">
        <f t="shared" ca="1" si="1086"/>
        <v>-3.5774677422797095E-4</v>
      </c>
      <c r="ID481" s="240">
        <f t="shared" ca="1" si="1087"/>
        <v>3.6791100882506401E-4</v>
      </c>
      <c r="IE481" s="240">
        <f t="shared" ca="1" si="1088"/>
        <v>6.8680949458971744E-5</v>
      </c>
      <c r="IF481" s="240">
        <f t="shared" ca="1" si="1089"/>
        <v>3.459763699541139E-4</v>
      </c>
      <c r="IG481" s="240">
        <f t="shared" ca="1" si="1090"/>
        <v>-3.1472043235678801E-4</v>
      </c>
      <c r="IH481" s="240">
        <f t="shared" ca="1" si="1091"/>
        <v>2.7136996504126699E-4</v>
      </c>
      <c r="II481" s="240">
        <f t="shared" ca="1" si="1092"/>
        <v>-2.1759090215521469E-4</v>
      </c>
      <c r="IJ481" s="240">
        <f t="shared" ca="1" si="1093"/>
        <v>1.5544994292571859E-4</v>
      </c>
      <c r="IK481" s="240">
        <f t="shared" ca="1" si="1094"/>
        <v>-8.7335129566917569E-5</v>
      </c>
      <c r="IL481" s="240">
        <f t="shared" ca="1" si="1095"/>
        <v>1.5864076157005577E-5</v>
      </c>
      <c r="IM481" s="240">
        <f t="shared" ca="1" si="1096"/>
        <v>5.621662480298459E-5</v>
      </c>
      <c r="IN481" s="240">
        <f t="shared" ca="1" si="1097"/>
        <v>-1.2613695239844177E-4</v>
      </c>
      <c r="IO481" s="240">
        <f t="shared" ca="1" si="1098"/>
        <v>1.9120990765164318E-4</v>
      </c>
      <c r="IP481" s="240">
        <f t="shared" ca="1" si="1099"/>
        <v>-2.4893477338551028E-4</v>
      </c>
      <c r="IQ481" s="240">
        <f t="shared" ca="1" si="1100"/>
        <v>2.9709321538243428E-4</v>
      </c>
      <c r="IR481" s="240">
        <f t="shared" ca="1" si="1101"/>
        <v>-3.3383453172400231E-4</v>
      </c>
      <c r="IS481" s="240">
        <f t="shared" ca="1" si="1102"/>
        <v>3.5774677422796515E-4</v>
      </c>
      <c r="IT481" s="240">
        <f t="shared" ca="1" si="1103"/>
        <v>-3.6791100882506298E-4</v>
      </c>
      <c r="IU481" s="240">
        <f t="shared" ca="1" si="1104"/>
        <v>3.6393662967987994E-4</v>
      </c>
      <c r="IV481" s="240">
        <f t="shared" ca="1" si="1105"/>
        <v>-3.4597636995410783E-4</v>
      </c>
      <c r="IW481" s="240">
        <f t="shared" ca="1" si="1106"/>
        <v>3.1472043235680058E-4</v>
      </c>
      <c r="IX481" s="240">
        <f t="shared" ca="1" si="1107"/>
        <v>-2.7136996504125501E-4</v>
      </c>
      <c r="IY481" s="240">
        <f t="shared" ca="1" si="1108"/>
        <v>2.1759090215520041E-4</v>
      </c>
      <c r="IZ481" s="240">
        <f t="shared" ca="1" si="1109"/>
        <v>-1.5544994292570255E-4</v>
      </c>
      <c r="JA481" s="240">
        <f t="shared" ca="1" si="1110"/>
        <v>8.7335129566941055E-5</v>
      </c>
      <c r="JB481" s="240">
        <f t="shared" ca="1" si="1111"/>
        <v>-1.5864076156987911E-5</v>
      </c>
    </row>
    <row r="482" spans="2:262">
      <c r="B482" s="248">
        <v>121</v>
      </c>
      <c r="C482" s="247">
        <f t="shared" si="1112"/>
        <v>2.3632812500000017E-3</v>
      </c>
      <c r="D482" s="244">
        <f t="shared" ca="1" si="855"/>
        <v>79.683306637772901</v>
      </c>
      <c r="E482" s="243">
        <f ca="1">DW361</f>
        <v>-0.3166933622270941</v>
      </c>
      <c r="F482" s="242">
        <v>121</v>
      </c>
      <c r="G482" s="240">
        <f t="shared" ca="1" si="856"/>
        <v>-1.0810233658742089E-4</v>
      </c>
      <c r="H482" s="240">
        <f t="shared" ca="1" si="857"/>
        <v>4.9485608463539703E-5</v>
      </c>
      <c r="I482" s="240">
        <f t="shared" ca="1" si="858"/>
        <v>1.0588209309143518E-5</v>
      </c>
      <c r="J482" s="240">
        <f t="shared" ca="1" si="859"/>
        <v>-7.0350260274007102E-5</v>
      </c>
      <c r="K482" s="240">
        <f t="shared" ca="1" si="860"/>
        <v>1.2804086785930073E-4</v>
      </c>
      <c r="L482" s="240">
        <f t="shared" ca="1" si="861"/>
        <v>-1.8196134855368387E-4</v>
      </c>
      <c r="M482" s="240">
        <f t="shared" ca="1" si="862"/>
        <v>2.3052402915847188E-4</v>
      </c>
      <c r="N482" s="240">
        <f t="shared" ca="1" si="863"/>
        <v>-2.7229899537283361E-4</v>
      </c>
      <c r="O482" s="240">
        <f t="shared" ca="1" si="864"/>
        <v>3.0605619521317345E-4</v>
      </c>
      <c r="P482" s="240">
        <f t="shared" ca="1" si="865"/>
        <v>-3.3080165754349657E-4</v>
      </c>
      <c r="Q482" s="240">
        <f t="shared" ca="1" si="866"/>
        <v>3.4580675927244672E-4</v>
      </c>
      <c r="R482" s="240">
        <f t="shared" ca="1" si="867"/>
        <v>-3.5062967945273678E-4</v>
      </c>
      <c r="S482" s="240">
        <f t="shared" ca="1" si="868"/>
        <v>3.4512840857311847E-4</v>
      </c>
      <c r="T482" s="240">
        <f t="shared" ca="1" si="869"/>
        <v>-3.294649299880021E-4</v>
      </c>
      <c r="U482" s="241">
        <f t="shared" ca="1" si="870"/>
        <v>3.0410045036371406E-4</v>
      </c>
      <c r="V482" s="240">
        <f t="shared" ca="1" si="871"/>
        <v>-2.6978181957954873E-4</v>
      </c>
      <c r="W482" s="240">
        <f t="shared" ca="1" si="872"/>
        <v>2.275195399457589E-4</v>
      </c>
      <c r="X482" s="240">
        <f t="shared" ca="1" si="873"/>
        <v>-1.7855801225079895E-4</v>
      </c>
      <c r="Y482" s="240">
        <f t="shared" ca="1" si="874"/>
        <v>1.2433889473448685E-4</v>
      </c>
      <c r="Z482" s="240">
        <f t="shared" ca="1" si="875"/>
        <v>-6.6458653871684885E-5</v>
      </c>
      <c r="AA482" s="240">
        <f t="shared" ca="1" si="876"/>
        <v>6.6215568715858751E-6</v>
      </c>
      <c r="AB482" s="240">
        <f t="shared" ca="1" si="877"/>
        <v>5.3410509984921553E-5</v>
      </c>
      <c r="AC482" s="240">
        <f t="shared" ca="1" si="878"/>
        <v>-1.1186991958505739E-4</v>
      </c>
      <c r="AD482" s="240">
        <f t="shared" ca="1" si="879"/>
        <v>1.6703535126108999E-4</v>
      </c>
      <c r="AE482" s="240">
        <f t="shared" ca="1" si="880"/>
        <v>-2.1728247458721345E-4</v>
      </c>
      <c r="AF482" s="240">
        <f t="shared" ca="1" si="881"/>
        <v>2.6113177732635937E-4</v>
      </c>
      <c r="AG482" s="240">
        <f t="shared" ca="1" si="882"/>
        <v>-2.9729212924668518E-4</v>
      </c>
      <c r="AH482" s="240">
        <f t="shared" ca="1" si="883"/>
        <v>3.2469879908356543E-4</v>
      </c>
      <c r="AI482" s="240">
        <f t="shared" ca="1" si="884"/>
        <v>-3.425448052484664E-4</v>
      </c>
      <c r="AJ482" s="240">
        <f t="shared" ca="1" si="885"/>
        <v>3.5030467717201054E-4</v>
      </c>
      <c r="AK482" s="240">
        <f t="shared" ca="1" si="886"/>
        <v>-3.47749927635249E-4</v>
      </c>
      <c r="AL482" s="240">
        <f t="shared" ca="1" si="887"/>
        <v>3.3495578051075554E-4</v>
      </c>
      <c r="AM482" s="240">
        <f t="shared" ca="1" si="888"/>
        <v>-3.1229895581712068E-4</v>
      </c>
      <c r="AN482" s="240">
        <f t="shared" ca="1" si="889"/>
        <v>2.8044657730528605E-4</v>
      </c>
      <c r="AO482" s="240">
        <f t="shared" ca="1" si="890"/>
        <v>-2.4033652918967966E-4</v>
      </c>
      <c r="AP482" s="240">
        <f t="shared" ca="1" si="891"/>
        <v>1.9314984041461099E-4</v>
      </c>
      <c r="AQ482" s="240">
        <f t="shared" ca="1" si="892"/>
        <v>-1.4027590959333661E-4</v>
      </c>
      <c r="AR482" s="240">
        <f t="shared" ca="1" si="893"/>
        <v>8.3271594561562916E-5</v>
      </c>
      <c r="AS482" s="240">
        <f t="shared" ca="1" si="894"/>
        <v>-2.3815371141832357E-5</v>
      </c>
      <c r="AT482" s="240">
        <f t="shared" ca="1" si="895"/>
        <v>-3.6342089099078456E-5</v>
      </c>
      <c r="AU482" s="240">
        <f t="shared" ca="1" si="896"/>
        <v>9.5429466875890145E-5</v>
      </c>
      <c r="AV482" s="240">
        <f t="shared" ca="1" si="897"/>
        <v>-1.5170695117674266E-4</v>
      </c>
      <c r="AW482" s="240">
        <f t="shared" ca="1" si="898"/>
        <v>2.0351746750298035E-4</v>
      </c>
      <c r="AX482" s="240">
        <f t="shared" ca="1" si="899"/>
        <v>-2.4933546995586269E-4</v>
      </c>
      <c r="AY482" s="240">
        <f t="shared" ca="1" si="900"/>
        <v>2.878118605011287E-4</v>
      </c>
      <c r="AZ482" s="240">
        <f t="shared" ca="1" si="901"/>
        <v>-3.1781371277638546E-4</v>
      </c>
      <c r="BA482" s="240">
        <f t="shared" ca="1" si="902"/>
        <v>3.3845763078526182E-4</v>
      </c>
      <c r="BB482" s="240">
        <f t="shared" ca="1" si="903"/>
        <v>-3.491357602409109E-4</v>
      </c>
      <c r="BC482" s="240">
        <f t="shared" ca="1" si="904"/>
        <v>3.4953368666240984E-4</v>
      </c>
      <c r="BD482" s="240">
        <f t="shared" ca="1" si="905"/>
        <v>-3.3963969321959781E-4</v>
      </c>
      <c r="BE482" s="240">
        <f t="shared" ca="1" si="906"/>
        <v>3.1974510573180506E-4</v>
      </c>
      <c r="BF482" s="240">
        <f t="shared" ca="1" si="907"/>
        <v>-2.9043571466207737E-4</v>
      </c>
      <c r="BG482" s="240">
        <f t="shared" ca="1" si="908"/>
        <v>2.5257452668378706E-4</v>
      </c>
      <c r="BH482" s="240">
        <f t="shared" ca="1" si="909"/>
        <v>-2.0727635369493833E-4</v>
      </c>
      <c r="BI482" s="240">
        <f t="shared" ca="1" si="910"/>
        <v>1.5587498749925529E-4</v>
      </c>
      <c r="BJ482" s="240">
        <f t="shared" ca="1" si="911"/>
        <v>-9.9883926686414323E-5</v>
      </c>
      <c r="BK482" s="240">
        <f t="shared" ca="1" si="912"/>
        <v>4.0951812097015592E-5</v>
      </c>
      <c r="BL482" s="240">
        <f t="shared" ca="1" si="913"/>
        <v>1.9186116937399734E-5</v>
      </c>
      <c r="BM482" s="240">
        <f t="shared" ca="1" si="914"/>
        <v>-7.8759116222384821E-5</v>
      </c>
      <c r="BN482" s="240">
        <f t="shared" ca="1" si="915"/>
        <v>1.3601307575904659E-4</v>
      </c>
      <c r="BO482" s="240">
        <f t="shared" ca="1" si="916"/>
        <v>-1.8926216901350793E-4</v>
      </c>
      <c r="BP482" s="240">
        <f t="shared" ca="1" si="917"/>
        <v>2.3693849159903797E-4</v>
      </c>
      <c r="BQ482" s="240">
        <f t="shared" ca="1" si="918"/>
        <v>-2.7763822777428346E-4</v>
      </c>
      <c r="BR482" s="240">
        <f t="shared" ca="1" si="919"/>
        <v>3.1016298539793578E-4</v>
      </c>
      <c r="BS482" s="240">
        <f t="shared" ca="1" si="920"/>
        <v>-3.3355508224410554E-4</v>
      </c>
      <c r="BT482" s="240">
        <f t="shared" ca="1" si="921"/>
        <v>3.4712574468271056E-4</v>
      </c>
      <c r="BU482" s="240">
        <f t="shared" ca="1" si="922"/>
        <v>-3.5047538842286629E-4</v>
      </c>
      <c r="BV482" s="240">
        <f t="shared" ca="1" si="923"/>
        <v>3.4350538415854934E-4</v>
      </c>
      <c r="BW482" s="240">
        <f t="shared" ca="1" si="924"/>
        <v>-3.2642096168042177E-4</v>
      </c>
      <c r="BX482" s="240">
        <f t="shared" ca="1" si="925"/>
        <v>2.9972516694308081E-4</v>
      </c>
      <c r="BY482" s="240">
        <f t="shared" ca="1" si="926"/>
        <v>-2.6420405002020427E-4</v>
      </c>
      <c r="BZ482" s="240">
        <f t="shared" ca="1" si="927"/>
        <v>2.2090352008394623E-4</v>
      </c>
      <c r="CA482" s="240">
        <f t="shared" ca="1" si="928"/>
        <v>-1.7109854890726064E-4</v>
      </c>
      <c r="CB482" s="240">
        <f t="shared" ca="1" si="929"/>
        <v>1.1625562968307465E-4</v>
      </c>
      <c r="CC482" s="240">
        <f t="shared" ca="1" si="930"/>
        <v>-5.7989596549911808E-5</v>
      </c>
      <c r="CD482" s="240">
        <f t="shared" ca="1" si="931"/>
        <v>-1.98392373951836E-6</v>
      </c>
      <c r="CE482" s="240">
        <f t="shared" ca="1" si="932"/>
        <v>6.1899027959406191E-5</v>
      </c>
      <c r="CF482" s="240">
        <f t="shared" ca="1" si="933"/>
        <v>-1.1999153292851308E-4</v>
      </c>
      <c r="CG482" s="240">
        <f t="shared" ca="1" si="934"/>
        <v>1.7455092138146531E-4</v>
      </c>
      <c r="CH482" s="240">
        <f t="shared" ca="1" si="935"/>
        <v>-2.2397070766259054E-4</v>
      </c>
      <c r="CI482" s="240">
        <f t="shared" ca="1" si="936"/>
        <v>2.6679574023848711E-4</v>
      </c>
      <c r="CJ482" s="240">
        <f t="shared" ca="1" si="937"/>
        <v>-3.017650482205937E-4</v>
      </c>
      <c r="CK482" s="240">
        <f t="shared" ca="1" si="938"/>
        <v>3.2784897029385139E-4</v>
      </c>
      <c r="CL482" s="240">
        <f t="shared" ca="1" si="939"/>
        <v>-3.4427947280094549E-4</v>
      </c>
      <c r="CM482" s="240">
        <f t="shared" ca="1" si="940"/>
        <v>3.5057276427459316E-4</v>
      </c>
      <c r="CN482" s="240">
        <f t="shared" ca="1" si="941"/>
        <v>-3.4654354053954497E-4</v>
      </c>
      <c r="CO482" s="240">
        <f t="shared" ca="1" si="942"/>
        <v>3.3231044094124385E-4</v>
      </c>
      <c r="CP482" s="240">
        <f t="shared" ca="1" si="943"/>
        <v>-3.0829255504409933E-4</v>
      </c>
      <c r="CQ482" s="240">
        <f t="shared" ca="1" si="944"/>
        <v>2.751970826585744E-4</v>
      </c>
      <c r="CR482" s="240">
        <f t="shared" ca="1" si="945"/>
        <v>-2.3399851054420887E-4</v>
      </c>
      <c r="CS482" s="240">
        <f t="shared" ca="1" si="946"/>
        <v>1.8590991892446825E-4</v>
      </c>
      <c r="CT482" s="240">
        <f t="shared" ca="1" si="947"/>
        <v>-1.3234726268504724E-4</v>
      </c>
      <c r="CU482" s="240">
        <f t="shared" ca="1" si="948"/>
        <v>7.4887678985420693E-5</v>
      </c>
      <c r="CV482" s="240">
        <f t="shared" ca="1" si="949"/>
        <v>-1.5223048904422693E-5</v>
      </c>
      <c r="CW482" s="240">
        <f t="shared" ca="1" si="950"/>
        <v>-4.4889819516378475E-5</v>
      </c>
      <c r="CX482" s="240">
        <f t="shared" ca="1" si="951"/>
        <v>1.0368091998512837E-4</v>
      </c>
      <c r="CY482" s="240">
        <f t="shared" ca="1" si="952"/>
        <v>-1.5941916529096828E-4</v>
      </c>
      <c r="CZ482" s="240">
        <f t="shared" ca="1" si="953"/>
        <v>2.1046335867386709E-4</v>
      </c>
      <c r="DA482" s="240">
        <f t="shared" ca="1" si="954"/>
        <v>-2.5531051839590885E-4</v>
      </c>
      <c r="DB482" s="240">
        <f t="shared" ca="1" si="955"/>
        <v>2.9264013261058651E-4</v>
      </c>
      <c r="DC482" s="240">
        <f t="shared" ca="1" si="956"/>
        <v>-3.2135304145798128E-4</v>
      </c>
      <c r="DD482" s="240">
        <f t="shared" ca="1" si="957"/>
        <v>3.4060380151388286E-4</v>
      </c>
      <c r="DE482" s="240">
        <f t="shared" ca="1" si="958"/>
        <v>-3.4982557963063451E-4</v>
      </c>
      <c r="DF482" s="240">
        <f t="shared" ca="1" si="959"/>
        <v>3.4874684317775286E-4</v>
      </c>
      <c r="DG482" s="240">
        <f t="shared" ca="1" si="960"/>
        <v>-3.3739935524288811E-4</v>
      </c>
      <c r="DH482" s="240">
        <f t="shared" ca="1" si="961"/>
        <v>3.1611723937676871E-4</v>
      </c>
      <c r="DI482" s="240">
        <f t="shared" ca="1" si="962"/>
        <v>-2.8552714142040847E-4</v>
      </c>
      <c r="DJ482" s="240">
        <f t="shared" ca="1" si="963"/>
        <v>2.4652977809672892E-4</v>
      </c>
      <c r="DK482" s="240">
        <f t="shared" ca="1" si="964"/>
        <v>-2.0027341566321814E-4</v>
      </c>
      <c r="DL482" s="240">
        <f t="shared" ca="1" si="965"/>
        <v>1.4812005953894215E-4</v>
      </c>
      <c r="DM482" s="240">
        <f t="shared" ca="1" si="966"/>
        <v>-9.1605350442877382E-5</v>
      </c>
      <c r="DN482" s="240">
        <f t="shared" ca="1" si="967"/>
        <v>3.2393347890181316E-5</v>
      </c>
      <c r="DO482" s="240">
        <f t="shared" ca="1" si="968"/>
        <v>2.777246756623225E-5</v>
      </c>
      <c r="DP482" s="240">
        <f t="shared" ca="1" si="969"/>
        <v>-8.7120530624142532E-5</v>
      </c>
      <c r="DQ482" s="240">
        <f t="shared" ca="1" si="970"/>
        <v>1.4390335446780656E-4</v>
      </c>
      <c r="DR482" s="240">
        <f t="shared" ca="1" si="971"/>
        <v>-1.9644898501967715E-4</v>
      </c>
      <c r="DS482" s="240">
        <f t="shared" ca="1" si="972"/>
        <v>2.4321023115196833E-4</v>
      </c>
      <c r="DT482" s="240">
        <f t="shared" ca="1" si="973"/>
        <v>-2.8281022128888325E-4</v>
      </c>
      <c r="DU482" s="240">
        <f t="shared" ca="1" si="974"/>
        <v>3.1408294499803266E-4</v>
      </c>
      <c r="DV482" s="240">
        <f t="shared" ca="1" si="975"/>
        <v>-3.3610758583560121E-4</v>
      </c>
      <c r="DW482" s="240">
        <f t="shared" ca="1" si="976"/>
        <v>3.4823563452424539E-4</v>
      </c>
      <c r="DX482" s="240">
        <f t="shared" ca="1" si="977"/>
        <v>-3.5010998412412803E-4</v>
      </c>
      <c r="DY482" s="240">
        <f t="shared" ca="1" si="978"/>
        <v>3.4167544494505839E-4</v>
      </c>
      <c r="DZ482" s="240">
        <f t="shared" ca="1" si="979"/>
        <v>-3.2318036959118833E-4</v>
      </c>
      <c r="EA482" s="240">
        <f t="shared" ca="1" si="980"/>
        <v>2.9516934028932555E-4</v>
      </c>
      <c r="EB482" s="240">
        <f t="shared" ca="1" si="981"/>
        <v>-2.5846713382034171E-4</v>
      </c>
      <c r="EC482" s="240">
        <f t="shared" ca="1" si="982"/>
        <v>2.141544362017555E-4</v>
      </c>
      <c r="ED482" s="240">
        <f t="shared" ca="1" si="983"/>
        <v>-1.6353602219564093E-4</v>
      </c>
      <c r="EE482" s="240">
        <f t="shared" ca="1" si="984"/>
        <v>1.0810233658741698E-4</v>
      </c>
      <c r="EF482" s="240">
        <f t="shared" ca="1" si="985"/>
        <v>-4.9485608463550247E-5</v>
      </c>
      <c r="EG482" s="240">
        <f t="shared" ca="1" si="986"/>
        <v>-1.0588209309138124E-5</v>
      </c>
      <c r="EH482" s="240">
        <f t="shared" ca="1" si="987"/>
        <v>7.0350260274006695E-5</v>
      </c>
      <c r="EI482" s="240">
        <f t="shared" ca="1" si="988"/>
        <v>-1.2804086785930498E-4</v>
      </c>
      <c r="EJ482" s="240">
        <f t="shared" ca="1" si="989"/>
        <v>1.8196134855367552E-4</v>
      </c>
      <c r="EK482" s="240">
        <f t="shared" ca="1" si="990"/>
        <v>-2.305240291584683E-4</v>
      </c>
      <c r="EL482" s="240">
        <f t="shared" ca="1" si="991"/>
        <v>2.7229899537283366E-4</v>
      </c>
      <c r="EM482" s="240">
        <f t="shared" ca="1" si="992"/>
        <v>-3.0605619521317594E-4</v>
      </c>
      <c r="EN482" s="240">
        <f t="shared" ca="1" si="993"/>
        <v>3.3080165754349332E-4</v>
      </c>
      <c r="EO482" s="240">
        <f t="shared" ca="1" si="994"/>
        <v>-3.4580675927244612E-4</v>
      </c>
      <c r="EP482" s="240">
        <f t="shared" ca="1" si="995"/>
        <v>3.5062967945273673E-4</v>
      </c>
      <c r="EQ482" s="240">
        <f t="shared" ca="1" si="996"/>
        <v>-3.4512840857311739E-4</v>
      </c>
      <c r="ER482" s="240">
        <f t="shared" ca="1" si="997"/>
        <v>3.2946492998800502E-4</v>
      </c>
      <c r="ES482" s="240">
        <f t="shared" ca="1" si="998"/>
        <v>-3.0410045036371579E-4</v>
      </c>
      <c r="ET482" s="240">
        <f t="shared" ca="1" si="999"/>
        <v>2.6978181957954781E-4</v>
      </c>
      <c r="EU482" s="240">
        <f t="shared" ca="1" si="1000"/>
        <v>-2.2751953994575399E-4</v>
      </c>
      <c r="EV482" s="240">
        <f t="shared" ca="1" si="1001"/>
        <v>1.7855801225080627E-4</v>
      </c>
      <c r="EW482" s="240">
        <f t="shared" ca="1" si="1002"/>
        <v>-1.2433889473449013E-4</v>
      </c>
      <c r="EX482" s="240">
        <f t="shared" ca="1" si="1003"/>
        <v>6.6458653871683448E-5</v>
      </c>
      <c r="EY482" s="240">
        <f t="shared" ca="1" si="1004"/>
        <v>-6.6215568715794512E-6</v>
      </c>
      <c r="EZ482" s="240">
        <f t="shared" ca="1" si="1005"/>
        <v>-5.3410509984915617E-5</v>
      </c>
      <c r="FA482" s="240">
        <f t="shared" ca="1" si="1006"/>
        <v>1.1186991958505641E-4</v>
      </c>
      <c r="FB482" s="240">
        <f t="shared" ca="1" si="1007"/>
        <v>-1.6703535126109351E-4</v>
      </c>
      <c r="FC482" s="240">
        <f t="shared" ca="1" si="1008"/>
        <v>2.1728247458722047E-4</v>
      </c>
      <c r="FD482" s="240">
        <f t="shared" ca="1" si="1009"/>
        <v>-2.6113177732635536E-4</v>
      </c>
      <c r="FE482" s="240">
        <f t="shared" ca="1" si="1010"/>
        <v>2.9729212924668464E-4</v>
      </c>
      <c r="FF482" s="240">
        <f t="shared" ca="1" si="1011"/>
        <v>-3.2469879908356689E-4</v>
      </c>
      <c r="FG482" s="240">
        <f t="shared" ca="1" si="1012"/>
        <v>3.4254480524846829E-4</v>
      </c>
      <c r="FH482" s="240">
        <f t="shared" ca="1" si="1013"/>
        <v>-3.5030467717201026E-4</v>
      </c>
      <c r="FI482" s="240">
        <f t="shared" ca="1" si="1014"/>
        <v>3.4774992763524917E-4</v>
      </c>
      <c r="FJ482" s="240">
        <f t="shared" ca="1" si="1015"/>
        <v>-3.3495578051075434E-4</v>
      </c>
      <c r="FK482" s="240">
        <f t="shared" ca="1" si="1016"/>
        <v>3.1229895581712572E-4</v>
      </c>
      <c r="FL482" s="240">
        <f t="shared" ca="1" si="1017"/>
        <v>-2.8044657730528968E-4</v>
      </c>
      <c r="FM482" s="240">
        <f t="shared" ca="1" si="1018"/>
        <v>2.4033652918968042E-4</v>
      </c>
      <c r="FN482" s="240">
        <f t="shared" ca="1" si="1019"/>
        <v>-1.9314984041460769E-4</v>
      </c>
      <c r="FO482" s="240">
        <f t="shared" ca="1" si="1020"/>
        <v>1.402759095933467E-4</v>
      </c>
      <c r="FP482" s="240">
        <f t="shared" ca="1" si="1021"/>
        <v>-8.3271594561568771E-5</v>
      </c>
      <c r="FQ482" s="240">
        <f t="shared" ca="1" si="1022"/>
        <v>2.3815371141833387E-5</v>
      </c>
      <c r="FR482" s="240">
        <f t="shared" ca="1" si="1023"/>
        <v>3.6342089099082413E-5</v>
      </c>
      <c r="FS482" s="240">
        <f t="shared" ca="1" si="1024"/>
        <v>-9.5429466875879534E-5</v>
      </c>
      <c r="FT482" s="240">
        <f t="shared" ca="1" si="1025"/>
        <v>1.5170695117673724E-4</v>
      </c>
      <c r="FU482" s="240">
        <f t="shared" ca="1" si="1026"/>
        <v>-2.0351746750297948E-4</v>
      </c>
      <c r="FV482" s="240">
        <f t="shared" ca="1" si="1027"/>
        <v>2.4933546995586898E-4</v>
      </c>
      <c r="FW482" s="240">
        <f t="shared" ca="1" si="1028"/>
        <v>-2.8781186050112241E-4</v>
      </c>
      <c r="FX482" s="240">
        <f t="shared" ca="1" si="1029"/>
        <v>3.1781371277639342E-4</v>
      </c>
      <c r="FY482" s="240">
        <f t="shared" ca="1" si="1030"/>
        <v>-3.3845763078526155E-4</v>
      </c>
      <c r="FZ482" s="240">
        <f t="shared" ca="1" si="1031"/>
        <v>3.4913576024090992E-4</v>
      </c>
      <c r="GA482" s="240">
        <f t="shared" ca="1" si="1032"/>
        <v>-3.4953368666240908E-4</v>
      </c>
      <c r="GB482" s="240">
        <f t="shared" ca="1" si="1033"/>
        <v>3.3963969321959813E-4</v>
      </c>
      <c r="GC482" s="240">
        <f t="shared" ca="1" si="1034"/>
        <v>-3.1974510573181363E-4</v>
      </c>
      <c r="GD482" s="240">
        <f t="shared" ca="1" si="1035"/>
        <v>2.9043571466207238E-4</v>
      </c>
      <c r="GE482" s="240">
        <f t="shared" ca="1" si="1036"/>
        <v>-2.5257452668379465E-4</v>
      </c>
      <c r="GF482" s="240">
        <f t="shared" ca="1" si="1037"/>
        <v>2.0727635369492309E-4</v>
      </c>
      <c r="GG482" s="240">
        <f t="shared" ca="1" si="1038"/>
        <v>-1.5587498749925621E-4</v>
      </c>
      <c r="GH482" s="240">
        <f t="shared" ca="1" si="1039"/>
        <v>9.988392668642484E-5</v>
      </c>
      <c r="GI482" s="240">
        <f t="shared" ca="1" si="1040"/>
        <v>-4.0951812097006688E-5</v>
      </c>
      <c r="GJ482" s="240">
        <f t="shared" ca="1" si="1041"/>
        <v>-1.9186116937398677E-5</v>
      </c>
      <c r="GK482" s="240">
        <f t="shared" ca="1" si="1042"/>
        <v>7.8759116222364384E-5</v>
      </c>
      <c r="GL482" s="240">
        <f t="shared" ca="1" si="1043"/>
        <v>-1.3601307575905478E-4</v>
      </c>
      <c r="GM482" s="240">
        <f t="shared" ca="1" si="1044"/>
        <v>1.8926216901349864E-4</v>
      </c>
      <c r="GN482" s="240">
        <f t="shared" ca="1" si="1045"/>
        <v>-2.369384915990519E-4</v>
      </c>
      <c r="GO482" s="240">
        <f t="shared" ca="1" si="1046"/>
        <v>2.7763822777428286E-4</v>
      </c>
      <c r="GP482" s="240">
        <f t="shared" ca="1" si="1047"/>
        <v>-3.1016298539793063E-4</v>
      </c>
      <c r="GQ482" s="240">
        <f t="shared" ca="1" si="1048"/>
        <v>3.3355508224411134E-4</v>
      </c>
      <c r="GR482" s="240">
        <f t="shared" ca="1" si="1049"/>
        <v>-3.471257446827104E-4</v>
      </c>
      <c r="GS482" s="240">
        <f t="shared" ca="1" si="1050"/>
        <v>3.5047538842286662E-4</v>
      </c>
      <c r="GT482" s="240">
        <f t="shared" ca="1" si="1051"/>
        <v>-3.4350538415854755E-4</v>
      </c>
      <c r="GU482" s="240">
        <f t="shared" ca="1" si="1052"/>
        <v>3.2642096168042215E-4</v>
      </c>
      <c r="GV482" s="240">
        <f t="shared" ca="1" si="1053"/>
        <v>-2.9972516694309166E-4</v>
      </c>
      <c r="GW482" s="240">
        <f t="shared" ca="1" si="1054"/>
        <v>2.6420405002019841E-4</v>
      </c>
      <c r="GX482" s="240">
        <f t="shared" ca="1" si="1055"/>
        <v>-2.2090352008395474E-4</v>
      </c>
      <c r="GY482" s="240">
        <f t="shared" ca="1" si="1056"/>
        <v>1.7109854890724416E-4</v>
      </c>
      <c r="GZ482" s="240">
        <f t="shared" ca="1" si="1057"/>
        <v>-1.1625562968307561E-4</v>
      </c>
      <c r="HA482" s="240">
        <f t="shared" ca="1" si="1058"/>
        <v>5.798959654992265E-5</v>
      </c>
      <c r="HB482" s="240">
        <f t="shared" ca="1" si="1059"/>
        <v>1.9839237395273047E-6</v>
      </c>
      <c r="HC482" s="240">
        <f t="shared" ca="1" si="1060"/>
        <v>-6.1899027959405161E-5</v>
      </c>
      <c r="HD482" s="240">
        <f t="shared" ca="1" si="1061"/>
        <v>1.1999153292849338E-4</v>
      </c>
      <c r="HE482" s="240">
        <f t="shared" ca="1" si="1062"/>
        <v>-1.7455092138147303E-4</v>
      </c>
      <c r="HF482" s="240">
        <f t="shared" ca="1" si="1063"/>
        <v>2.2397070766258211E-4</v>
      </c>
      <c r="HG482" s="240">
        <f t="shared" ca="1" si="1064"/>
        <v>-2.6679574023849936E-4</v>
      </c>
      <c r="HH482" s="240">
        <f t="shared" ca="1" si="1065"/>
        <v>3.0176504822059322E-4</v>
      </c>
      <c r="HI482" s="240">
        <f t="shared" ca="1" si="1066"/>
        <v>-3.2784897029384743E-4</v>
      </c>
      <c r="HJ482" s="240">
        <f t="shared" ca="1" si="1067"/>
        <v>3.4427947280094717E-4</v>
      </c>
      <c r="HK482" s="240">
        <f t="shared" ca="1" si="1068"/>
        <v>-3.5057276427459311E-4</v>
      </c>
      <c r="HL482" s="240">
        <f t="shared" ca="1" si="1069"/>
        <v>3.4654354053954817E-4</v>
      </c>
      <c r="HM482" s="240">
        <f t="shared" ca="1" si="1070"/>
        <v>-3.3231044094124418E-4</v>
      </c>
      <c r="HN482" s="240">
        <f t="shared" ca="1" si="1071"/>
        <v>3.0829255504409982E-4</v>
      </c>
      <c r="HO482" s="240">
        <f t="shared" ca="1" si="1072"/>
        <v>-2.7519708265856269E-4</v>
      </c>
      <c r="HP482" s="240">
        <f t="shared" ca="1" si="1073"/>
        <v>2.3399851054420963E-4</v>
      </c>
      <c r="HQ482" s="240">
        <f t="shared" ca="1" si="1074"/>
        <v>-1.8590991892448601E-4</v>
      </c>
      <c r="HR482" s="240">
        <f t="shared" ca="1" si="1075"/>
        <v>1.3234726268502976E-4</v>
      </c>
      <c r="HS482" s="240">
        <f t="shared" ca="1" si="1076"/>
        <v>-7.488767898542171E-5</v>
      </c>
      <c r="HT482" s="240">
        <f t="shared" ca="1" si="1077"/>
        <v>1.5223048904443618E-5</v>
      </c>
      <c r="HU482" s="240">
        <f t="shared" ca="1" si="1078"/>
        <v>4.4889819516377445E-5</v>
      </c>
      <c r="HV482" s="240">
        <f t="shared" ca="1" si="1079"/>
        <v>-1.0368091998512737E-4</v>
      </c>
      <c r="HW482" s="240">
        <f t="shared" ca="1" si="1080"/>
        <v>1.594191652909496E-4</v>
      </c>
      <c r="HX482" s="240">
        <f t="shared" ca="1" si="1081"/>
        <v>-2.1046335867386628E-4</v>
      </c>
      <c r="HY482" s="240">
        <f t="shared" ca="1" si="1082"/>
        <v>2.5531051839590814E-4</v>
      </c>
      <c r="HZ482" s="240">
        <f t="shared" ca="1" si="1083"/>
        <v>-2.9264013261059692E-4</v>
      </c>
      <c r="IA482" s="240">
        <f t="shared" ca="1" si="1084"/>
        <v>3.2135304145798084E-4</v>
      </c>
      <c r="IB482" s="240">
        <f t="shared" ca="1" si="1085"/>
        <v>-3.4060380151387787E-4</v>
      </c>
      <c r="IC482" s="240">
        <f t="shared" ca="1" si="1086"/>
        <v>3.4982557963063581E-4</v>
      </c>
      <c r="ID482" s="240">
        <f t="shared" ca="1" si="1087"/>
        <v>-3.4874684317775297E-4</v>
      </c>
      <c r="IE482" s="240">
        <f t="shared" ca="1" si="1088"/>
        <v>2.9135910549565869E-4</v>
      </c>
      <c r="IF482" s="240">
        <f t="shared" ca="1" si="1089"/>
        <v>-3.1611723937676915E-4</v>
      </c>
      <c r="IG482" s="240">
        <f t="shared" ca="1" si="1090"/>
        <v>2.8552714142040907E-4</v>
      </c>
      <c r="IH482" s="240">
        <f t="shared" ca="1" si="1091"/>
        <v>-2.4652977809671547E-4</v>
      </c>
      <c r="II482" s="240">
        <f t="shared" ca="1" si="1092"/>
        <v>2.0027341566321901E-4</v>
      </c>
      <c r="IJ482" s="240">
        <f t="shared" ca="1" si="1093"/>
        <v>-1.4812005953896115E-4</v>
      </c>
      <c r="IK482" s="240">
        <f t="shared" ca="1" si="1094"/>
        <v>9.1605350442859154E-5</v>
      </c>
      <c r="IL482" s="240">
        <f t="shared" ca="1" si="1095"/>
        <v>-3.2393347890182346E-5</v>
      </c>
      <c r="IM482" s="240">
        <f t="shared" ca="1" si="1096"/>
        <v>-2.7772467566211352E-5</v>
      </c>
      <c r="IN482" s="240">
        <f t="shared" ca="1" si="1097"/>
        <v>8.7120530624141556E-5</v>
      </c>
      <c r="IO482" s="240">
        <f t="shared" ca="1" si="1098"/>
        <v>-1.4390335446780563E-4</v>
      </c>
      <c r="IP482" s="240">
        <f t="shared" ca="1" si="1099"/>
        <v>1.9644898501969282E-4</v>
      </c>
      <c r="IQ482" s="240">
        <f t="shared" ca="1" si="1100"/>
        <v>-2.4321023115196757E-4</v>
      </c>
      <c r="IR482" s="240">
        <f t="shared" ca="1" si="1101"/>
        <v>2.8281022128887084E-4</v>
      </c>
      <c r="IS482" s="240">
        <f t="shared" ca="1" si="1102"/>
        <v>-3.1408294499804101E-4</v>
      </c>
      <c r="IT482" s="240">
        <f t="shared" ca="1" si="1103"/>
        <v>3.3610758583560088E-4</v>
      </c>
      <c r="IU482" s="240">
        <f t="shared" ca="1" si="1104"/>
        <v>-3.482356345242429E-4</v>
      </c>
      <c r="IV482" s="240">
        <f t="shared" ca="1" si="1105"/>
        <v>3.5010998412412809E-4</v>
      </c>
      <c r="IW482" s="240">
        <f t="shared" ca="1" si="1106"/>
        <v>-3.4167544494505861E-4</v>
      </c>
      <c r="IX482" s="240">
        <f t="shared" ca="1" si="1107"/>
        <v>3.2318036959118107E-4</v>
      </c>
      <c r="IY482" s="240">
        <f t="shared" ca="1" si="1108"/>
        <v>-2.9516934028932609E-4</v>
      </c>
      <c r="IZ482" s="240">
        <f t="shared" ca="1" si="1109"/>
        <v>2.5846713382035591E-4</v>
      </c>
      <c r="JA482" s="240">
        <f t="shared" ca="1" si="1110"/>
        <v>-2.1415443620174051E-4</v>
      </c>
      <c r="JB482" s="240">
        <f t="shared" ca="1" si="1111"/>
        <v>1.6353602219564182E-4</v>
      </c>
    </row>
    <row r="483" spans="2:262">
      <c r="B483" s="248">
        <v>122</v>
      </c>
      <c r="C483" s="247">
        <f t="shared" si="1112"/>
        <v>2.3828125000000017E-3</v>
      </c>
      <c r="D483" s="244">
        <f t="shared" ca="1" si="855"/>
        <v>79.684696090259337</v>
      </c>
      <c r="E483" s="243">
        <f ca="1">DX361</f>
        <v>-0.31530390974066236</v>
      </c>
      <c r="F483" s="242">
        <v>122</v>
      </c>
      <c r="G483" s="240">
        <f t="shared" ca="1" si="856"/>
        <v>-3.7398293996314595E-5</v>
      </c>
      <c r="H483" s="240">
        <f t="shared" ca="1" si="857"/>
        <v>8.9806946066054165E-5</v>
      </c>
      <c r="I483" s="240">
        <f t="shared" ca="1" si="858"/>
        <v>-1.4027154896411508E-4</v>
      </c>
      <c r="J483" s="240">
        <f t="shared" ca="1" si="859"/>
        <v>1.8769969643730008E-4</v>
      </c>
      <c r="K483" s="240">
        <f t="shared" ca="1" si="860"/>
        <v>-2.3106471232247955E-4</v>
      </c>
      <c r="L483" s="240">
        <f t="shared" ca="1" si="861"/>
        <v>2.6942787498503325E-4</v>
      </c>
      <c r="M483" s="240">
        <f t="shared" ca="1" si="862"/>
        <v>-3.0195873780736464E-4</v>
      </c>
      <c r="N483" s="240">
        <f t="shared" ca="1" si="863"/>
        <v>3.2795310585028619E-4</v>
      </c>
      <c r="O483" s="240">
        <f t="shared" ca="1" si="864"/>
        <v>-3.4684827954682809E-4</v>
      </c>
      <c r="P483" s="240">
        <f t="shared" ca="1" si="865"/>
        <v>3.5823523544855382E-4</v>
      </c>
      <c r="Q483" s="240">
        <f t="shared" ca="1" si="866"/>
        <v>-3.6186748034799628E-4</v>
      </c>
      <c r="R483" s="240">
        <f t="shared" ca="1" si="867"/>
        <v>3.5766638711220582E-4</v>
      </c>
      <c r="S483" s="240">
        <f t="shared" ca="1" si="868"/>
        <v>-3.4572289672273206E-4</v>
      </c>
      <c r="T483" s="240">
        <f t="shared" ca="1" si="869"/>
        <v>3.2629554967800748E-4</v>
      </c>
      <c r="U483" s="241">
        <f t="shared" ca="1" si="870"/>
        <v>-2.9980488937232923E-4</v>
      </c>
      <c r="V483" s="240">
        <f t="shared" ca="1" si="871"/>
        <v>2.668243586013895E-4</v>
      </c>
      <c r="W483" s="240">
        <f t="shared" ca="1" si="872"/>
        <v>-2.2806788625749831E-4</v>
      </c>
      <c r="X483" s="240">
        <f t="shared" ca="1" si="873"/>
        <v>1.8437443292508202E-4</v>
      </c>
      <c r="Y483" s="240">
        <f t="shared" ca="1" si="874"/>
        <v>-1.3668982991764031E-4</v>
      </c>
      <c r="Z483" s="240">
        <f t="shared" ca="1" si="875"/>
        <v>8.6046304886139944E-5</v>
      </c>
      <c r="AA483" s="240">
        <f t="shared" ca="1" si="876"/>
        <v>-3.3540137207631969E-5</v>
      </c>
      <c r="AB483" s="240">
        <f t="shared" ca="1" si="877"/>
        <v>-1.9692073152564295E-5</v>
      </c>
      <c r="AC483" s="240">
        <f t="shared" ca="1" si="878"/>
        <v>7.2498009597689E-5</v>
      </c>
      <c r="AD483" s="240">
        <f t="shared" ca="1" si="879"/>
        <v>-1.23734583073901E-4</v>
      </c>
      <c r="AE483" s="240">
        <f t="shared" ca="1" si="880"/>
        <v>1.7229267649628843E-4</v>
      </c>
      <c r="AF483" s="240">
        <f t="shared" ca="1" si="881"/>
        <v>-2.1712115378427833E-4</v>
      </c>
      <c r="AG483" s="240">
        <f t="shared" ca="1" si="882"/>
        <v>2.572496137834296E-4</v>
      </c>
      <c r="AH483" s="240">
        <f t="shared" ca="1" si="883"/>
        <v>-2.9180939651988325E-4</v>
      </c>
      <c r="AI483" s="240">
        <f t="shared" ca="1" si="884"/>
        <v>3.2005238706550701E-4</v>
      </c>
      <c r="AJ483" s="240">
        <f t="shared" ca="1" si="885"/>
        <v>-3.4136720996682477E-4</v>
      </c>
      <c r="AK483" s="240">
        <f t="shared" ca="1" si="886"/>
        <v>3.5529246367728987E-4</v>
      </c>
      <c r="AL483" s="240">
        <f t="shared" ca="1" si="887"/>
        <v>-3.6152670850735606E-4</v>
      </c>
      <c r="AM483" s="240">
        <f t="shared" ca="1" si="888"/>
        <v>3.5993499188343261E-4</v>
      </c>
      <c r="AN483" s="240">
        <f t="shared" ca="1" si="889"/>
        <v>-3.5055176966355554E-4</v>
      </c>
      <c r="AO483" s="240">
        <f t="shared" ca="1" si="890"/>
        <v>3.3358016027211485E-4</v>
      </c>
      <c r="AP483" s="240">
        <f t="shared" ca="1" si="891"/>
        <v>-3.0938754779936771E-4</v>
      </c>
      <c r="AQ483" s="240">
        <f t="shared" ca="1" si="892"/>
        <v>2.7849762924536816E-4</v>
      </c>
      <c r="AR483" s="240">
        <f t="shared" ca="1" si="893"/>
        <v>-2.4157907806143008E-4</v>
      </c>
      <c r="AS483" s="240">
        <f t="shared" ca="1" si="894"/>
        <v>1.9943106938926153E-4</v>
      </c>
      <c r="AT483" s="240">
        <f t="shared" ca="1" si="895"/>
        <v>-1.5296598033259765E-4</v>
      </c>
      <c r="AU483" s="240">
        <f t="shared" ca="1" si="896"/>
        <v>1.031896397482191E-4</v>
      </c>
      <c r="AV483" s="240">
        <f t="shared" ca="1" si="897"/>
        <v>-5.1179555088730127E-5</v>
      </c>
      <c r="AW483" s="240">
        <f t="shared" ca="1" si="898"/>
        <v>-1.9384123797683648E-6</v>
      </c>
      <c r="AX483" s="240">
        <f t="shared" ca="1" si="899"/>
        <v>5.5014419074118817E-5</v>
      </c>
      <c r="AY483" s="240">
        <f t="shared" ca="1" si="900"/>
        <v>-1.0689952973519493E-4</v>
      </c>
      <c r="AZ483" s="240">
        <f t="shared" ca="1" si="901"/>
        <v>1.56470588406544E-4</v>
      </c>
      <c r="BA483" s="240">
        <f t="shared" ca="1" si="902"/>
        <v>-2.0265453136904699E-4</v>
      </c>
      <c r="BB483" s="240">
        <f t="shared" ca="1" si="903"/>
        <v>2.4445161572982045E-4</v>
      </c>
      <c r="BC483" s="240">
        <f t="shared" ca="1" si="904"/>
        <v>-2.8095706083670414E-4</v>
      </c>
      <c r="BD483" s="240">
        <f t="shared" ca="1" si="905"/>
        <v>3.1138063404700705E-4</v>
      </c>
      <c r="BE483" s="240">
        <f t="shared" ca="1" si="906"/>
        <v>-3.350637568777743E-4</v>
      </c>
      <c r="BF483" s="240">
        <f t="shared" ca="1" si="907"/>
        <v>3.5149376124108246E-4</v>
      </c>
      <c r="BG483" s="240">
        <f t="shared" ca="1" si="908"/>
        <v>-3.6031498715992176E-4</v>
      </c>
      <c r="BH483" s="240">
        <f t="shared" ca="1" si="909"/>
        <v>3.6133648173263037E-4</v>
      </c>
      <c r="BI483" s="240">
        <f t="shared" ca="1" si="910"/>
        <v>-3.5453613268655073E-4</v>
      </c>
      <c r="BJ483" s="240">
        <f t="shared" ca="1" si="911"/>
        <v>3.4006114704195539E-4</v>
      </c>
      <c r="BK483" s="240">
        <f t="shared" ca="1" si="912"/>
        <v>-3.1822486452461274E-4</v>
      </c>
      <c r="BL483" s="240">
        <f t="shared" ca="1" si="913"/>
        <v>2.8949997470698198E-4</v>
      </c>
      <c r="BM483" s="240">
        <f t="shared" ca="1" si="914"/>
        <v>-2.5450828470648194E-4</v>
      </c>
      <c r="BN483" s="240">
        <f t="shared" ca="1" si="915"/>
        <v>2.1400725893917951E-4</v>
      </c>
      <c r="BO483" s="240">
        <f t="shared" ca="1" si="916"/>
        <v>-1.6887362230269171E-4</v>
      </c>
      <c r="BP483" s="240">
        <f t="shared" ca="1" si="917"/>
        <v>1.2008438172979495E-4</v>
      </c>
      <c r="BQ483" s="240">
        <f t="shared" ca="1" si="918"/>
        <v>-6.8695676938822494E-5</v>
      </c>
      <c r="BR483" s="240">
        <f t="shared" ca="1" si="919"/>
        <v>1.5819918198230165E-5</v>
      </c>
      <c r="BS483" s="240">
        <f t="shared" ca="1" si="920"/>
        <v>3.7398293996315204E-5</v>
      </c>
      <c r="BT483" s="240">
        <f t="shared" ca="1" si="921"/>
        <v>-8.9806946066053989E-5</v>
      </c>
      <c r="BU483" s="240">
        <f t="shared" ca="1" si="922"/>
        <v>1.4027154896411405E-4</v>
      </c>
      <c r="BV483" s="240">
        <f t="shared" ca="1" si="923"/>
        <v>-1.8769969643729853E-4</v>
      </c>
      <c r="BW483" s="240">
        <f t="shared" ca="1" si="924"/>
        <v>2.310647123224777E-4</v>
      </c>
      <c r="BX483" s="240">
        <f t="shared" ca="1" si="925"/>
        <v>-2.6942787498503081E-4</v>
      </c>
      <c r="BY483" s="240">
        <f t="shared" ca="1" si="926"/>
        <v>3.0195873780736833E-4</v>
      </c>
      <c r="BZ483" s="240">
        <f t="shared" ca="1" si="927"/>
        <v>-3.2795310585028841E-4</v>
      </c>
      <c r="CA483" s="240">
        <f t="shared" ca="1" si="928"/>
        <v>3.4684827954682923E-4</v>
      </c>
      <c r="CB483" s="240">
        <f t="shared" ca="1" si="929"/>
        <v>-3.5823523544855436E-4</v>
      </c>
      <c r="CC483" s="240">
        <f t="shared" ca="1" si="930"/>
        <v>3.6186748034799623E-4</v>
      </c>
      <c r="CD483" s="240">
        <f t="shared" ca="1" si="931"/>
        <v>-3.576663871122056E-4</v>
      </c>
      <c r="CE483" s="240">
        <f t="shared" ca="1" si="932"/>
        <v>3.4572289672273168E-4</v>
      </c>
      <c r="CF483" s="240">
        <f t="shared" ca="1" si="933"/>
        <v>-3.2629554967800688E-4</v>
      </c>
      <c r="CG483" s="240">
        <f t="shared" ca="1" si="934"/>
        <v>2.9980488937232983E-4</v>
      </c>
      <c r="CH483" s="240">
        <f t="shared" ca="1" si="935"/>
        <v>-2.6682435860139031E-4</v>
      </c>
      <c r="CI483" s="240">
        <f t="shared" ca="1" si="936"/>
        <v>2.280678862574992E-4</v>
      </c>
      <c r="CJ483" s="240">
        <f t="shared" ca="1" si="937"/>
        <v>-1.8437443292508527E-4</v>
      </c>
      <c r="CK483" s="240">
        <f t="shared" ca="1" si="938"/>
        <v>1.3668982991764375E-4</v>
      </c>
      <c r="CL483" s="240">
        <f t="shared" ca="1" si="939"/>
        <v>-8.6046304886133561E-5</v>
      </c>
      <c r="CM483" s="240">
        <f t="shared" ca="1" si="940"/>
        <v>3.3540137207627998E-5</v>
      </c>
      <c r="CN483" s="240">
        <f t="shared" ca="1" si="941"/>
        <v>1.9692073152560578E-5</v>
      </c>
      <c r="CO483" s="240">
        <f t="shared" ca="1" si="942"/>
        <v>-7.2498009597680313E-5</v>
      </c>
      <c r="CP483" s="240">
        <f t="shared" ca="1" si="943"/>
        <v>1.2373458307389268E-4</v>
      </c>
      <c r="CQ483" s="240">
        <f t="shared" ca="1" si="944"/>
        <v>-1.7229267649628059E-4</v>
      </c>
      <c r="CR483" s="240">
        <f t="shared" ca="1" si="945"/>
        <v>2.1712115378428771E-4</v>
      </c>
      <c r="CS483" s="240">
        <f t="shared" ca="1" si="946"/>
        <v>-2.5724961378343784E-4</v>
      </c>
      <c r="CT483" s="240">
        <f t="shared" ca="1" si="947"/>
        <v>2.9180939651989019E-4</v>
      </c>
      <c r="CU483" s="240">
        <f t="shared" ca="1" si="948"/>
        <v>-3.200523870655101E-4</v>
      </c>
      <c r="CV483" s="240">
        <f t="shared" ca="1" si="949"/>
        <v>3.4136720996682694E-4</v>
      </c>
      <c r="CW483" s="240">
        <f t="shared" ca="1" si="950"/>
        <v>-3.5529246367729111E-4</v>
      </c>
      <c r="CX483" s="240">
        <f t="shared" ca="1" si="951"/>
        <v>3.6152670850735633E-4</v>
      </c>
      <c r="CY483" s="240">
        <f t="shared" ca="1" si="952"/>
        <v>-3.5993499188343201E-4</v>
      </c>
      <c r="CZ483" s="240">
        <f t="shared" ca="1" si="953"/>
        <v>3.5055176966355386E-4</v>
      </c>
      <c r="DA483" s="240">
        <f t="shared" ca="1" si="954"/>
        <v>-3.3358016027211236E-4</v>
      </c>
      <c r="DB483" s="240">
        <f t="shared" ca="1" si="955"/>
        <v>3.0938754779936701E-4</v>
      </c>
      <c r="DC483" s="240">
        <f t="shared" ca="1" si="956"/>
        <v>-2.7849762924536729E-4</v>
      </c>
      <c r="DD483" s="240">
        <f t="shared" ca="1" si="957"/>
        <v>2.41579078061429E-4</v>
      </c>
      <c r="DE483" s="240">
        <f t="shared" ca="1" si="958"/>
        <v>-1.9943106938926036E-4</v>
      </c>
      <c r="DF483" s="240">
        <f t="shared" ca="1" si="959"/>
        <v>1.5296598033259635E-4</v>
      </c>
      <c r="DG483" s="240">
        <f t="shared" ca="1" si="960"/>
        <v>-1.0318963974821773E-4</v>
      </c>
      <c r="DH483" s="240">
        <f t="shared" ca="1" si="961"/>
        <v>5.1179555088733814E-5</v>
      </c>
      <c r="DI483" s="240">
        <f t="shared" ca="1" si="962"/>
        <v>1.9384123797697811E-6</v>
      </c>
      <c r="DJ483" s="240">
        <f t="shared" ca="1" si="963"/>
        <v>-5.5014419074120206E-5</v>
      </c>
      <c r="DK483" s="240">
        <f t="shared" ca="1" si="964"/>
        <v>1.0689952973518648E-4</v>
      </c>
      <c r="DL483" s="240">
        <f t="shared" ca="1" si="965"/>
        <v>-1.56470588406536E-4</v>
      </c>
      <c r="DM483" s="240">
        <f t="shared" ca="1" si="966"/>
        <v>2.0265453136903965E-4</v>
      </c>
      <c r="DN483" s="240">
        <f t="shared" ca="1" si="967"/>
        <v>-2.4445161572981384E-4</v>
      </c>
      <c r="DO483" s="240">
        <f t="shared" ca="1" si="968"/>
        <v>2.8095706083669855E-4</v>
      </c>
      <c r="DP483" s="240">
        <f t="shared" ca="1" si="969"/>
        <v>-3.1138063404700255E-4</v>
      </c>
      <c r="DQ483" s="240">
        <f t="shared" ca="1" si="970"/>
        <v>3.3506375687777093E-4</v>
      </c>
      <c r="DR483" s="240">
        <f t="shared" ca="1" si="971"/>
        <v>-3.5149376124108523E-4</v>
      </c>
      <c r="DS483" s="240">
        <f t="shared" ca="1" si="972"/>
        <v>3.6031498715992285E-4</v>
      </c>
      <c r="DT483" s="240">
        <f t="shared" ca="1" si="973"/>
        <v>-3.6133648173262972E-4</v>
      </c>
      <c r="DU483" s="240">
        <f t="shared" ca="1" si="974"/>
        <v>3.545361326865484E-4</v>
      </c>
      <c r="DV483" s="240">
        <f t="shared" ca="1" si="975"/>
        <v>-3.4006114704195143E-4</v>
      </c>
      <c r="DW483" s="240">
        <f t="shared" ca="1" si="976"/>
        <v>3.1822486452460721E-4</v>
      </c>
      <c r="DX483" s="240">
        <f t="shared" ca="1" si="977"/>
        <v>-2.8949997470698117E-4</v>
      </c>
      <c r="DY483" s="240">
        <f t="shared" ca="1" si="978"/>
        <v>2.5450828470648096E-4</v>
      </c>
      <c r="DZ483" s="240">
        <f t="shared" ca="1" si="979"/>
        <v>-2.1400725893917839E-4</v>
      </c>
      <c r="EA483" s="240">
        <f t="shared" ca="1" si="980"/>
        <v>1.6887362230269047E-4</v>
      </c>
      <c r="EB483" s="240">
        <f t="shared" ca="1" si="981"/>
        <v>-1.2008438172979359E-4</v>
      </c>
      <c r="EC483" s="240">
        <f t="shared" ca="1" si="982"/>
        <v>6.8695676938821111E-5</v>
      </c>
      <c r="ED483" s="240">
        <f t="shared" ca="1" si="983"/>
        <v>-1.5819918198228746E-5</v>
      </c>
      <c r="EE483" s="240">
        <f t="shared" ca="1" si="984"/>
        <v>-3.7398293996316621E-5</v>
      </c>
      <c r="EF483" s="240">
        <f t="shared" ca="1" si="985"/>
        <v>8.9806946066055358E-5</v>
      </c>
      <c r="EG483" s="240">
        <f t="shared" ca="1" si="986"/>
        <v>-1.4027154896411532E-4</v>
      </c>
      <c r="EH483" s="240">
        <f t="shared" ca="1" si="987"/>
        <v>1.8769969643729972E-4</v>
      </c>
      <c r="EI483" s="240">
        <f t="shared" ca="1" si="988"/>
        <v>-2.3106471232247876E-4</v>
      </c>
      <c r="EJ483" s="240">
        <f t="shared" ca="1" si="989"/>
        <v>2.6942787498503173E-4</v>
      </c>
      <c r="EK483" s="240">
        <f t="shared" ca="1" si="990"/>
        <v>-3.0195873780736339E-4</v>
      </c>
      <c r="EL483" s="240">
        <f t="shared" ca="1" si="991"/>
        <v>3.2795310585028467E-4</v>
      </c>
      <c r="EM483" s="240">
        <f t="shared" ca="1" si="992"/>
        <v>-3.4684827954682674E-4</v>
      </c>
      <c r="EN483" s="240">
        <f t="shared" ca="1" si="993"/>
        <v>3.5823523544855311E-4</v>
      </c>
      <c r="EO483" s="240">
        <f t="shared" ca="1" si="994"/>
        <v>-3.6186748034799628E-4</v>
      </c>
      <c r="EP483" s="240">
        <f t="shared" ca="1" si="995"/>
        <v>3.5766638711220696E-4</v>
      </c>
      <c r="EQ483" s="240">
        <f t="shared" ca="1" si="996"/>
        <v>-3.4572289672272821E-4</v>
      </c>
      <c r="ER483" s="240">
        <f t="shared" ca="1" si="997"/>
        <v>3.2629554967800178E-4</v>
      </c>
      <c r="ES483" s="240">
        <f t="shared" ca="1" si="998"/>
        <v>-2.9980488937232327E-4</v>
      </c>
      <c r="ET483" s="240">
        <f t="shared" ca="1" si="999"/>
        <v>2.668243586013824E-4</v>
      </c>
      <c r="EU483" s="240">
        <f t="shared" ca="1" si="1000"/>
        <v>-2.280678862574901E-4</v>
      </c>
      <c r="EV483" s="240">
        <f t="shared" ca="1" si="1001"/>
        <v>1.8437443292507516E-4</v>
      </c>
      <c r="EW483" s="240">
        <f t="shared" ca="1" si="1002"/>
        <v>-1.3668982991763294E-4</v>
      </c>
      <c r="EX483" s="240">
        <f t="shared" ca="1" si="1003"/>
        <v>8.6046304886132192E-5</v>
      </c>
      <c r="EY483" s="240">
        <f t="shared" ca="1" si="1004"/>
        <v>-3.3540137207626575E-5</v>
      </c>
      <c r="EZ483" s="240">
        <f t="shared" ca="1" si="1005"/>
        <v>-1.9692073152572264E-5</v>
      </c>
      <c r="FA483" s="240">
        <f t="shared" ca="1" si="1006"/>
        <v>7.2498009597691778E-5</v>
      </c>
      <c r="FB483" s="240">
        <f t="shared" ca="1" si="1007"/>
        <v>-1.2373458307390369E-4</v>
      </c>
      <c r="FC483" s="240">
        <f t="shared" ca="1" si="1008"/>
        <v>1.7229267649629089E-4</v>
      </c>
      <c r="FD483" s="240">
        <f t="shared" ca="1" si="1009"/>
        <v>-2.1712115378428064E-4</v>
      </c>
      <c r="FE483" s="240">
        <f t="shared" ca="1" si="1010"/>
        <v>2.5724961378343161E-4</v>
      </c>
      <c r="FF483" s="240">
        <f t="shared" ca="1" si="1011"/>
        <v>-2.9180939651988493E-4</v>
      </c>
      <c r="FG483" s="240">
        <f t="shared" ca="1" si="1012"/>
        <v>3.2005238706550593E-4</v>
      </c>
      <c r="FH483" s="240">
        <f t="shared" ca="1" si="1013"/>
        <v>-3.4136720996682401E-4</v>
      </c>
      <c r="FI483" s="240">
        <f t="shared" ca="1" si="1014"/>
        <v>3.5529246367728943E-4</v>
      </c>
      <c r="FJ483" s="240">
        <f t="shared" ca="1" si="1015"/>
        <v>-3.6152670850735595E-4</v>
      </c>
      <c r="FK483" s="240">
        <f t="shared" ca="1" si="1016"/>
        <v>3.5993499188343288E-4</v>
      </c>
      <c r="FL483" s="240">
        <f t="shared" ca="1" si="1017"/>
        <v>-3.5055176966355609E-4</v>
      </c>
      <c r="FM483" s="240">
        <f t="shared" ca="1" si="1018"/>
        <v>3.3358016027211577E-4</v>
      </c>
      <c r="FN483" s="240">
        <f t="shared" ca="1" si="1019"/>
        <v>-3.0938754779937156E-4</v>
      </c>
      <c r="FO483" s="240">
        <f t="shared" ca="1" si="1020"/>
        <v>2.7849762924537293E-4</v>
      </c>
      <c r="FP483" s="240">
        <f t="shared" ca="1" si="1021"/>
        <v>-2.4157907806143561E-4</v>
      </c>
      <c r="FQ483" s="240">
        <f t="shared" ca="1" si="1022"/>
        <v>1.9943106938925061E-4</v>
      </c>
      <c r="FR483" s="240">
        <f t="shared" ca="1" si="1023"/>
        <v>-1.5296598033258575E-4</v>
      </c>
      <c r="FS483" s="240">
        <f t="shared" ca="1" si="1024"/>
        <v>1.0318963974820651E-4</v>
      </c>
      <c r="FT483" s="240">
        <f t="shared" ca="1" si="1025"/>
        <v>-5.1179555088722226E-5</v>
      </c>
      <c r="FU483" s="240">
        <f t="shared" ca="1" si="1026"/>
        <v>-1.9384123797609177E-6</v>
      </c>
      <c r="FV483" s="240">
        <f t="shared" ca="1" si="1027"/>
        <v>5.5014419074111444E-5</v>
      </c>
      <c r="FW483" s="240">
        <f t="shared" ca="1" si="1028"/>
        <v>-1.06899529735178E-4</v>
      </c>
      <c r="FX483" s="240">
        <f t="shared" ca="1" si="1029"/>
        <v>1.5647058840652801E-4</v>
      </c>
      <c r="FY483" s="240">
        <f t="shared" ca="1" si="1030"/>
        <v>-2.0265453136903233E-4</v>
      </c>
      <c r="FZ483" s="240">
        <f t="shared" ca="1" si="1031"/>
        <v>2.4445161572980728E-4</v>
      </c>
      <c r="GA483" s="240">
        <f t="shared" ca="1" si="1032"/>
        <v>-2.8095706083669297E-4</v>
      </c>
      <c r="GB483" s="240">
        <f t="shared" ca="1" si="1033"/>
        <v>3.11380634046998E-4</v>
      </c>
      <c r="GC483" s="240">
        <f t="shared" ca="1" si="1034"/>
        <v>-3.3506375687776763E-4</v>
      </c>
      <c r="GD483" s="240">
        <f t="shared" ca="1" si="1035"/>
        <v>3.5149376124108799E-4</v>
      </c>
      <c r="GE483" s="240">
        <f t="shared" ca="1" si="1036"/>
        <v>-3.6031498715992393E-4</v>
      </c>
      <c r="GF483" s="240">
        <f t="shared" ca="1" si="1037"/>
        <v>3.6133648173262913E-4</v>
      </c>
      <c r="GG483" s="240">
        <f t="shared" ca="1" si="1038"/>
        <v>-3.5453613268654607E-4</v>
      </c>
      <c r="GH483" s="240">
        <f t="shared" ca="1" si="1039"/>
        <v>3.4006114704194742E-4</v>
      </c>
      <c r="GI483" s="240">
        <f t="shared" ca="1" si="1040"/>
        <v>-3.1822486452460168E-4</v>
      </c>
      <c r="GJ483" s="240">
        <f t="shared" ca="1" si="1041"/>
        <v>2.8949997470697412E-4</v>
      </c>
      <c r="GK483" s="240">
        <f t="shared" ca="1" si="1042"/>
        <v>-2.5450828470647261E-4</v>
      </c>
      <c r="GL483" s="240">
        <f t="shared" ca="1" si="1043"/>
        <v>2.1400725893916893E-4</v>
      </c>
      <c r="GM483" s="240">
        <f t="shared" ca="1" si="1044"/>
        <v>-1.6887362230268008E-4</v>
      </c>
      <c r="GN483" s="240">
        <f t="shared" ca="1" si="1045"/>
        <v>1.2008438172978255E-4</v>
      </c>
      <c r="GO483" s="240">
        <f t="shared" ca="1" si="1046"/>
        <v>-6.8695676938809605E-5</v>
      </c>
      <c r="GP483" s="240">
        <f t="shared" ca="1" si="1047"/>
        <v>1.5819918198217053E-5</v>
      </c>
      <c r="GQ483" s="240">
        <f t="shared" ca="1" si="1048"/>
        <v>3.7398293996328255E-5</v>
      </c>
      <c r="GR483" s="240">
        <f t="shared" ca="1" si="1049"/>
        <v>-8.9806946066066688E-5</v>
      </c>
      <c r="GS483" s="240">
        <f t="shared" ca="1" si="1050"/>
        <v>1.4027154896412614E-4</v>
      </c>
      <c r="GT483" s="240">
        <f t="shared" ca="1" si="1051"/>
        <v>-1.8769969643730978E-4</v>
      </c>
      <c r="GU483" s="240">
        <f t="shared" ca="1" si="1052"/>
        <v>2.3106471232248779E-4</v>
      </c>
      <c r="GV483" s="240">
        <f t="shared" ca="1" si="1053"/>
        <v>-2.6942787498503954E-4</v>
      </c>
      <c r="GW483" s="240">
        <f t="shared" ca="1" si="1054"/>
        <v>3.0195873780736984E-4</v>
      </c>
      <c r="GX483" s="240">
        <f t="shared" ca="1" si="1055"/>
        <v>-3.279531058502896E-4</v>
      </c>
      <c r="GY483" s="240">
        <f t="shared" ca="1" si="1056"/>
        <v>3.468482795468301E-4</v>
      </c>
      <c r="GZ483" s="240">
        <f t="shared" ca="1" si="1057"/>
        <v>-3.5823523544855479E-4</v>
      </c>
      <c r="HA483" s="240">
        <f t="shared" ca="1" si="1058"/>
        <v>3.6186748034799623E-4</v>
      </c>
      <c r="HB483" s="240">
        <f t="shared" ca="1" si="1059"/>
        <v>-3.5766638711220517E-4</v>
      </c>
      <c r="HC483" s="240">
        <f t="shared" ca="1" si="1060"/>
        <v>3.4572289672273081E-4</v>
      </c>
      <c r="HD483" s="240">
        <f t="shared" ca="1" si="1061"/>
        <v>-3.2629554967800563E-4</v>
      </c>
      <c r="HE483" s="240">
        <f t="shared" ca="1" si="1062"/>
        <v>2.9980488937232826E-4</v>
      </c>
      <c r="HF483" s="240">
        <f t="shared" ca="1" si="1063"/>
        <v>-2.6682435860138842E-4</v>
      </c>
      <c r="HG483" s="240">
        <f t="shared" ca="1" si="1064"/>
        <v>2.2806788625749701E-4</v>
      </c>
      <c r="HH483" s="240">
        <f t="shared" ca="1" si="1065"/>
        <v>-1.8437443292508281E-4</v>
      </c>
      <c r="HI483" s="240">
        <f t="shared" ca="1" si="1066"/>
        <v>1.3668982991764113E-4</v>
      </c>
      <c r="HJ483" s="240">
        <f t="shared" ca="1" si="1067"/>
        <v>-8.6046304886140798E-5</v>
      </c>
      <c r="HK483" s="240">
        <f t="shared" ca="1" si="1068"/>
        <v>3.3540137207635411E-5</v>
      </c>
      <c r="HL483" s="240">
        <f t="shared" ca="1" si="1069"/>
        <v>1.9692073152563411E-5</v>
      </c>
      <c r="HM483" s="240">
        <f t="shared" ca="1" si="1070"/>
        <v>-7.2498009597683077E-5</v>
      </c>
      <c r="HN483" s="240">
        <f t="shared" ca="1" si="1071"/>
        <v>1.2373458307389536E-4</v>
      </c>
      <c r="HO483" s="240">
        <f t="shared" ca="1" si="1072"/>
        <v>-1.7229267649628311E-4</v>
      </c>
      <c r="HP483" s="240">
        <f t="shared" ca="1" si="1073"/>
        <v>2.1712115378427351E-4</v>
      </c>
      <c r="HQ483" s="240">
        <f t="shared" ca="1" si="1074"/>
        <v>-2.5724961378342537E-4</v>
      </c>
      <c r="HR483" s="240">
        <f t="shared" ca="1" si="1075"/>
        <v>2.9180939651987973E-4</v>
      </c>
      <c r="HS483" s="240">
        <f t="shared" ca="1" si="1076"/>
        <v>-3.2005238706550181E-4</v>
      </c>
      <c r="HT483" s="240">
        <f t="shared" ca="1" si="1077"/>
        <v>3.4136720996682103E-4</v>
      </c>
      <c r="HU483" s="240">
        <f t="shared" ca="1" si="1078"/>
        <v>-3.5529246367728775E-4</v>
      </c>
      <c r="HV483" s="240">
        <f t="shared" ca="1" si="1079"/>
        <v>3.6152670850735558E-4</v>
      </c>
      <c r="HW483" s="240">
        <f t="shared" ca="1" si="1080"/>
        <v>-3.5993499188343385E-4</v>
      </c>
      <c r="HX483" s="240">
        <f t="shared" ca="1" si="1081"/>
        <v>3.5055176966355831E-4</v>
      </c>
      <c r="HY483" s="240">
        <f t="shared" ca="1" si="1082"/>
        <v>-3.3358016027211919E-4</v>
      </c>
      <c r="HZ483" s="240">
        <f t="shared" ca="1" si="1083"/>
        <v>3.0938754779937622E-4</v>
      </c>
      <c r="IA483" s="240">
        <f t="shared" ca="1" si="1084"/>
        <v>-2.7849762924537862E-4</v>
      </c>
      <c r="IB483" s="240">
        <f t="shared" ca="1" si="1085"/>
        <v>2.4157907806144222E-4</v>
      </c>
      <c r="IC483" s="240">
        <f t="shared" ca="1" si="1086"/>
        <v>-1.9943106938924082E-4</v>
      </c>
      <c r="ID483" s="240">
        <f t="shared" ca="1" si="1087"/>
        <v>1.5296598033257515E-4</v>
      </c>
      <c r="IE483" s="240">
        <f t="shared" ca="1" si="1088"/>
        <v>-3.729595428556257E-4</v>
      </c>
      <c r="IF483" s="240">
        <f t="shared" ca="1" si="1089"/>
        <v>5.1179555088710639E-5</v>
      </c>
      <c r="IG483" s="240">
        <f t="shared" ca="1" si="1090"/>
        <v>1.9384123797931897E-6</v>
      </c>
      <c r="IH483" s="240">
        <f t="shared" ca="1" si="1091"/>
        <v>-5.5014419074143347E-5</v>
      </c>
      <c r="II483" s="240">
        <f t="shared" ca="1" si="1092"/>
        <v>1.0689952973520883E-4</v>
      </c>
      <c r="IJ483" s="240">
        <f t="shared" ca="1" si="1093"/>
        <v>-1.5647058840655712E-4</v>
      </c>
      <c r="IK483" s="240">
        <f t="shared" ca="1" si="1094"/>
        <v>2.0265453136905905E-4</v>
      </c>
      <c r="IL483" s="240">
        <f t="shared" ca="1" si="1095"/>
        <v>-2.4445161572983113E-4</v>
      </c>
      <c r="IM483" s="240">
        <f t="shared" ca="1" si="1096"/>
        <v>2.809570608367133E-4</v>
      </c>
      <c r="IN483" s="240">
        <f t="shared" ca="1" si="1097"/>
        <v>-3.1138063404701448E-4</v>
      </c>
      <c r="IO483" s="240">
        <f t="shared" ca="1" si="1098"/>
        <v>3.3506375687777982E-4</v>
      </c>
      <c r="IP483" s="240">
        <f t="shared" ca="1" si="1099"/>
        <v>-3.5149376124108588E-4</v>
      </c>
      <c r="IQ483" s="240">
        <f t="shared" ca="1" si="1100"/>
        <v>3.6031498715992312E-4</v>
      </c>
      <c r="IR483" s="240">
        <f t="shared" ca="1" si="1101"/>
        <v>-3.6133648173262961E-4</v>
      </c>
      <c r="IS483" s="240">
        <f t="shared" ca="1" si="1102"/>
        <v>3.5453613268654781E-4</v>
      </c>
      <c r="IT483" s="240">
        <f t="shared" ca="1" si="1103"/>
        <v>-3.4006114704195046E-4</v>
      </c>
      <c r="IU483" s="240">
        <f t="shared" ca="1" si="1104"/>
        <v>3.1822486452460586E-4</v>
      </c>
      <c r="IV483" s="240">
        <f t="shared" ca="1" si="1105"/>
        <v>-2.8949997470697949E-4</v>
      </c>
      <c r="IW483" s="240">
        <f t="shared" ca="1" si="1106"/>
        <v>2.5450828470647896E-4</v>
      </c>
      <c r="IX483" s="240">
        <f t="shared" ca="1" si="1107"/>
        <v>-2.1400725893917606E-4</v>
      </c>
      <c r="IY483" s="240">
        <f t="shared" ca="1" si="1108"/>
        <v>1.6887362230268794E-4</v>
      </c>
      <c r="IZ483" s="240">
        <f t="shared" ca="1" si="1109"/>
        <v>-1.2008438172979091E-4</v>
      </c>
      <c r="JA483" s="240">
        <f t="shared" ca="1" si="1110"/>
        <v>6.8695676938818306E-5</v>
      </c>
      <c r="JB483" s="240">
        <f t="shared" ca="1" si="1111"/>
        <v>-1.5819918198225913E-5</v>
      </c>
    </row>
    <row r="484" spans="2:262">
      <c r="B484" s="248">
        <v>123</v>
      </c>
      <c r="C484" s="247">
        <f t="shared" si="1112"/>
        <v>2.4023437500000017E-3</v>
      </c>
      <c r="D484" s="244">
        <f t="shared" ca="1" si="855"/>
        <v>79.68569693812357</v>
      </c>
      <c r="E484" s="243">
        <f ca="1">DY361</f>
        <v>-0.3143030618764352</v>
      </c>
      <c r="F484" s="242">
        <v>123</v>
      </c>
      <c r="G484" s="240">
        <f t="shared" ca="1" si="856"/>
        <v>-2.4905516995138848E-5</v>
      </c>
      <c r="H484" s="240">
        <f t="shared" ca="1" si="857"/>
        <v>7.4428595506846918E-5</v>
      </c>
      <c r="I484" s="240">
        <f t="shared" ca="1" si="858"/>
        <v>-1.2283219866380315E-4</v>
      </c>
      <c r="J484" s="240">
        <f t="shared" ca="1" si="859"/>
        <v>1.6938829122032864E-4</v>
      </c>
      <c r="K484" s="240">
        <f t="shared" ca="1" si="860"/>
        <v>-2.1339662620984188E-4</v>
      </c>
      <c r="L484" s="240">
        <f t="shared" ca="1" si="861"/>
        <v>2.5419527731102834E-4</v>
      </c>
      <c r="M484" s="240">
        <f t="shared" ca="1" si="862"/>
        <v>-2.9117059483583802E-4</v>
      </c>
      <c r="N484" s="240">
        <f t="shared" ca="1" si="863"/>
        <v>3.2376643559197472E-4</v>
      </c>
      <c r="O484" s="240">
        <f t="shared" ca="1" si="864"/>
        <v>-3.514925277941747E-4</v>
      </c>
      <c r="P484" s="240">
        <f t="shared" ca="1" si="865"/>
        <v>3.739318452081992E-4</v>
      </c>
      <c r="Q484" s="240">
        <f t="shared" ca="1" si="866"/>
        <v>-3.9074687961356593E-4</v>
      </c>
      <c r="R484" s="240">
        <f t="shared" ca="1" si="867"/>
        <v>4.0168471724134024E-4</v>
      </c>
      <c r="S484" s="240">
        <f t="shared" ca="1" si="868"/>
        <v>-4.0658084283263428E-4</v>
      </c>
      <c r="T484" s="240">
        <f t="shared" ca="1" si="869"/>
        <v>4.0536161410122768E-4</v>
      </c>
      <c r="U484" s="241">
        <f t="shared" ca="1" si="870"/>
        <v>-3.9804536938210279E-4</v>
      </c>
      <c r="V484" s="240">
        <f t="shared" ca="1" si="871"/>
        <v>3.8474215180581383E-4</v>
      </c>
      <c r="W484" s="240">
        <f t="shared" ca="1" si="872"/>
        <v>-3.6565205414737772E-4</v>
      </c>
      <c r="X484" s="240">
        <f t="shared" ca="1" si="873"/>
        <v>3.410622092446909E-4</v>
      </c>
      <c r="Y484" s="240">
        <f t="shared" ca="1" si="874"/>
        <v>-3.1134247125337821E-4</v>
      </c>
      <c r="Z484" s="240">
        <f t="shared" ca="1" si="875"/>
        <v>2.7693985269603902E-4</v>
      </c>
      <c r="AA484" s="240">
        <f t="shared" ca="1" si="876"/>
        <v>-2.3837180097782424E-4</v>
      </c>
      <c r="AB484" s="240">
        <f t="shared" ca="1" si="877"/>
        <v>1.9621841549581081E-4</v>
      </c>
      <c r="AC484" s="240">
        <f t="shared" ca="1" si="878"/>
        <v>-1.5111372240413792E-4</v>
      </c>
      <c r="AD484" s="240">
        <f t="shared" ca="1" si="879"/>
        <v>1.0373613827046426E-4</v>
      </c>
      <c r="AE484" s="240">
        <f t="shared" ca="1" si="880"/>
        <v>-5.479826605933209E-5</v>
      </c>
      <c r="AF484" s="240">
        <f t="shared" ca="1" si="881"/>
        <v>5.0361769203057817E-6</v>
      </c>
      <c r="AG484" s="240">
        <f t="shared" ca="1" si="882"/>
        <v>4.4801661007288402E-5</v>
      </c>
      <c r="AH484" s="240">
        <f t="shared" ca="1" si="883"/>
        <v>-9.3965640251836966E-5</v>
      </c>
      <c r="AI484" s="240">
        <f t="shared" ca="1" si="884"/>
        <v>1.4171628880353191E-4</v>
      </c>
      <c r="AJ484" s="240">
        <f t="shared" ca="1" si="885"/>
        <v>-1.8733539246173464E-4</v>
      </c>
      <c r="AK484" s="240">
        <f t="shared" ca="1" si="886"/>
        <v>2.3013679744505124E-4</v>
      </c>
      <c r="AL484" s="240">
        <f t="shared" ca="1" si="887"/>
        <v>-2.6947673078286455E-4</v>
      </c>
      <c r="AM484" s="240">
        <f t="shared" ca="1" si="888"/>
        <v>3.047634832600677E-4</v>
      </c>
      <c r="AN484" s="240">
        <f t="shared" ca="1" si="889"/>
        <v>-3.3546630927440652E-4</v>
      </c>
      <c r="AO484" s="240">
        <f t="shared" ca="1" si="890"/>
        <v>3.6112340974434862E-4</v>
      </c>
      <c r="AP484" s="240">
        <f t="shared" ca="1" si="891"/>
        <v>-3.8134887799713463E-4</v>
      </c>
      <c r="AQ484" s="240">
        <f t="shared" ca="1" si="892"/>
        <v>3.9583850416432604E-4</v>
      </c>
      <c r="AR484" s="240">
        <f t="shared" ca="1" si="893"/>
        <v>-4.0437435078138347E-4</v>
      </c>
      <c r="AS484" s="240">
        <f t="shared" ca="1" si="894"/>
        <v>4.0682803077000035E-4</v>
      </c>
      <c r="AT484" s="240">
        <f t="shared" ca="1" si="895"/>
        <v>-4.0316263849925557E-4</v>
      </c>
      <c r="AU484" s="240">
        <f t="shared" ca="1" si="896"/>
        <v>3.9343330488065837E-4</v>
      </c>
      <c r="AV484" s="240">
        <f t="shared" ca="1" si="897"/>
        <v>-3.7778636814792118E-4</v>
      </c>
      <c r="AW484" s="240">
        <f t="shared" ca="1" si="898"/>
        <v>3.5645717279371084E-4</v>
      </c>
      <c r="AX484" s="240">
        <f t="shared" ca="1" si="899"/>
        <v>-3.2976652976942619E-4</v>
      </c>
      <c r="AY484" s="240">
        <f t="shared" ca="1" si="900"/>
        <v>2.9811589118987976E-4</v>
      </c>
      <c r="AZ484" s="240">
        <f t="shared" ca="1" si="901"/>
        <v>-2.6198131211978938E-4</v>
      </c>
      <c r="BA484" s="240">
        <f t="shared" ca="1" si="902"/>
        <v>2.2190629026253556E-4</v>
      </c>
      <c r="BB484" s="240">
        <f t="shared" ca="1" si="903"/>
        <v>-1.7849359124879558E-4</v>
      </c>
      <c r="BC484" s="240">
        <f t="shared" ca="1" si="904"/>
        <v>1.3239618248036834E-4</v>
      </c>
      <c r="BD484" s="240">
        <f t="shared" ca="1" si="905"/>
        <v>-8.4307411892727802E-5</v>
      </c>
      <c r="BE484" s="240">
        <f t="shared" ca="1" si="906"/>
        <v>3.4950579356675484E-5</v>
      </c>
      <c r="BF484" s="240">
        <f t="shared" ca="1" si="907"/>
        <v>1.4931942425002068E-5</v>
      </c>
      <c r="BG484" s="240">
        <f t="shared" ca="1" si="908"/>
        <v>-6.4589873893917003E-5</v>
      </c>
      <c r="BH484" s="240">
        <f t="shared" ca="1" si="909"/>
        <v>1.1327631353903495E-4</v>
      </c>
      <c r="BI484" s="240">
        <f t="shared" ca="1" si="910"/>
        <v>-1.6025897199065204E-4</v>
      </c>
      <c r="BJ484" s="240">
        <f t="shared" ca="1" si="911"/>
        <v>2.0483118633406473E-4</v>
      </c>
      <c r="BK484" s="240">
        <f t="shared" ca="1" si="912"/>
        <v>-2.4632254897760675E-4</v>
      </c>
      <c r="BL484" s="240">
        <f t="shared" ca="1" si="913"/>
        <v>2.8410899120687085E-4</v>
      </c>
      <c r="BM484" s="240">
        <f t="shared" ca="1" si="914"/>
        <v>-3.1762216975900095E-4</v>
      </c>
      <c r="BN484" s="240">
        <f t="shared" ca="1" si="915"/>
        <v>3.4635801523441378E-4</v>
      </c>
      <c r="BO484" s="240">
        <f t="shared" ca="1" si="916"/>
        <v>-3.698843137697733E-4</v>
      </c>
      <c r="BP484" s="240">
        <f t="shared" ca="1" si="917"/>
        <v>3.8784720793676099E-4</v>
      </c>
      <c r="BQ484" s="240">
        <f t="shared" ca="1" si="918"/>
        <v>-3.9997651908719496E-4</v>
      </c>
      <c r="BR484" s="240">
        <f t="shared" ca="1" si="919"/>
        <v>4.0608981109138421E-4</v>
      </c>
      <c r="BS484" s="240">
        <f t="shared" ca="1" si="920"/>
        <v>-4.0609513434731429E-4</v>
      </c>
      <c r="BT484" s="240">
        <f t="shared" ca="1" si="921"/>
        <v>3.9999240878826306E-4</v>
      </c>
      <c r="BU484" s="240">
        <f t="shared" ca="1" si="922"/>
        <v>-3.8787342508706858E-4</v>
      </c>
      <c r="BV484" s="240">
        <f t="shared" ca="1" si="923"/>
        <v>3.6992046403897904E-4</v>
      </c>
      <c r="BW484" s="240">
        <f t="shared" ca="1" si="924"/>
        <v>-3.4640355488882603E-4</v>
      </c>
      <c r="BX484" s="240">
        <f t="shared" ca="1" si="925"/>
        <v>3.1767641383981693E-4</v>
      </c>
      <c r="BY484" s="240">
        <f t="shared" ca="1" si="926"/>
        <v>-2.8417112383263057E-4</v>
      </c>
      <c r="BZ484" s="240">
        <f t="shared" ca="1" si="927"/>
        <v>2.4639163561579485E-4</v>
      </c>
      <c r="CA484" s="240">
        <f t="shared" ca="1" si="928"/>
        <v>-2.0490618785731855E-4</v>
      </c>
      <c r="CB484" s="240">
        <f t="shared" ca="1" si="929"/>
        <v>1.6033876030625938E-4</v>
      </c>
      <c r="CC484" s="240">
        <f t="shared" ca="1" si="930"/>
        <v>-1.1335968855647304E-4</v>
      </c>
      <c r="CD484" s="240">
        <f t="shared" ca="1" si="931"/>
        <v>6.4675581575295883E-5</v>
      </c>
      <c r="CE484" s="240">
        <f t="shared" ca="1" si="932"/>
        <v>-1.501869364702794E-5</v>
      </c>
      <c r="CF484" s="240">
        <f t="shared" ca="1" si="933"/>
        <v>-3.4864089413118616E-5</v>
      </c>
      <c r="CG484" s="240">
        <f t="shared" ca="1" si="934"/>
        <v>8.4222484116918965E-5</v>
      </c>
      <c r="CH484" s="240">
        <f t="shared" ca="1" si="935"/>
        <v>-1.3231409426509515E-4</v>
      </c>
      <c r="CI484" s="240">
        <f t="shared" ca="1" si="936"/>
        <v>1.7841557727721333E-4</v>
      </c>
      <c r="CJ484" s="240">
        <f t="shared" ca="1" si="937"/>
        <v>-2.2183352393741304E-4</v>
      </c>
      <c r="CK484" s="240">
        <f t="shared" ca="1" si="938"/>
        <v>2.619148879143772E-4</v>
      </c>
      <c r="CL484" s="240">
        <f t="shared" ca="1" si="939"/>
        <v>-2.980568081860471E-4</v>
      </c>
      <c r="CM484" s="240">
        <f t="shared" ca="1" si="940"/>
        <v>3.2971567663056783E-4</v>
      </c>
      <c r="CN484" s="240">
        <f t="shared" ca="1" si="941"/>
        <v>-3.5641531439834818E-4</v>
      </c>
      <c r="CO484" s="240">
        <f t="shared" ca="1" si="942"/>
        <v>3.7775413408528476E-4</v>
      </c>
      <c r="CP484" s="240">
        <f t="shared" ca="1" si="943"/>
        <v>-3.9341117998106372E-4</v>
      </c>
      <c r="CQ484" s="240">
        <f t="shared" ca="1" si="944"/>
        <v>4.0315095554177934E-4</v>
      </c>
      <c r="CR484" s="240">
        <f t="shared" ca="1" si="945"/>
        <v>-4.06826965477199E-4</v>
      </c>
      <c r="CS484" s="240">
        <f t="shared" ca="1" si="946"/>
        <v>4.0438391917625184E-4</v>
      </c>
      <c r="CT484" s="240">
        <f t="shared" ca="1" si="947"/>
        <v>-3.9585856232930011E-4</v>
      </c>
      <c r="CU484" s="240">
        <f t="shared" ca="1" si="948"/>
        <v>3.8137912423874646E-4</v>
      </c>
      <c r="CV484" s="240">
        <f t="shared" ca="1" si="949"/>
        <v>-3.6116338913096032E-4</v>
      </c>
      <c r="CW484" s="240">
        <f t="shared" ca="1" si="950"/>
        <v>3.3551542047883989E-4</v>
      </c>
      <c r="CX484" s="240">
        <f t="shared" ca="1" si="951"/>
        <v>-3.0482098760410025E-4</v>
      </c>
      <c r="CY484" s="240">
        <f t="shared" ca="1" si="952"/>
        <v>2.6954176334761736E-4</v>
      </c>
      <c r="CZ484" s="240">
        <f t="shared" ca="1" si="953"/>
        <v>-2.3020838008023411E-4</v>
      </c>
      <c r="DA484" s="240">
        <f t="shared" ca="1" si="954"/>
        <v>1.8741244849789109E-4</v>
      </c>
      <c r="DB484" s="240">
        <f t="shared" ca="1" si="955"/>
        <v>-1.4179765924612837E-4</v>
      </c>
      <c r="DC484" s="240">
        <f t="shared" ca="1" si="956"/>
        <v>9.4050101213698049E-5</v>
      </c>
      <c r="DD484" s="240">
        <f t="shared" ca="1" si="957"/>
        <v>-4.4887942116937245E-5</v>
      </c>
      <c r="DE484" s="240">
        <f t="shared" ca="1" si="958"/>
        <v>-4.9493734110975238E-6</v>
      </c>
      <c r="DF484" s="240">
        <f t="shared" ca="1" si="959"/>
        <v>5.47122457561169E-5</v>
      </c>
      <c r="DG484" s="240">
        <f t="shared" ca="1" si="960"/>
        <v>-1.0365219499866502E-4</v>
      </c>
      <c r="DH484" s="240">
        <f t="shared" ca="1" si="961"/>
        <v>1.5103311874872463E-4</v>
      </c>
      <c r="DI484" s="240">
        <f t="shared" ca="1" si="962"/>
        <v>-1.9614236381076518E-4</v>
      </c>
      <c r="DJ484" s="240">
        <f t="shared" ca="1" si="963"/>
        <v>2.3830144515127441E-4</v>
      </c>
      <c r="DK484" s="240">
        <f t="shared" ca="1" si="964"/>
        <v>-2.7687625094512661E-4</v>
      </c>
      <c r="DL484" s="240">
        <f t="shared" ca="1" si="965"/>
        <v>3.1128658020761793E-4</v>
      </c>
      <c r="DM484" s="240">
        <f t="shared" ca="1" si="966"/>
        <v>-3.4101486955743604E-4</v>
      </c>
      <c r="DN484" s="240">
        <f t="shared" ca="1" si="967"/>
        <v>3.6561397785160176E-4</v>
      </c>
      <c r="DO484" s="240">
        <f t="shared" ca="1" si="968"/>
        <v>-3.8471391160443453E-4</v>
      </c>
      <c r="DP484" s="240">
        <f t="shared" ca="1" si="969"/>
        <v>3.9802739003403693E-4</v>
      </c>
      <c r="DQ484" s="240">
        <f t="shared" ca="1" si="970"/>
        <v>-4.0535416603260972E-4</v>
      </c>
      <c r="DR484" s="240">
        <f t="shared" ca="1" si="971"/>
        <v>4.0658403806934551E-4</v>
      </c>
      <c r="DS484" s="240">
        <f t="shared" ca="1" si="972"/>
        <v>-4.0169850772404865E-4</v>
      </c>
      <c r="DT484" s="240">
        <f t="shared" ca="1" si="973"/>
        <v>3.9077105792057018E-4</v>
      </c>
      <c r="DU484" s="240">
        <f t="shared" ca="1" si="974"/>
        <v>-3.7396604767526287E-4</v>
      </c>
      <c r="DV484" s="240">
        <f t="shared" ca="1" si="975"/>
        <v>3.5153623998435943E-4</v>
      </c>
      <c r="DW484" s="240">
        <f t="shared" ca="1" si="976"/>
        <v>-3.2381900003323962E-4</v>
      </c>
      <c r="DX484" s="240">
        <f t="shared" ca="1" si="977"/>
        <v>2.9123122091007233E-4</v>
      </c>
      <c r="DY484" s="240">
        <f t="shared" ca="1" si="978"/>
        <v>-2.5426305314564713E-4</v>
      </c>
      <c r="DZ484" s="240">
        <f t="shared" ca="1" si="979"/>
        <v>2.1347053239318702E-4</v>
      </c>
      <c r="EA484" s="240">
        <f t="shared" ca="1" si="980"/>
        <v>-1.6946721613463015E-4</v>
      </c>
      <c r="EB484" s="240">
        <f t="shared" ca="1" si="981"/>
        <v>1.2291495520488717E-4</v>
      </c>
      <c r="EC484" s="240">
        <f t="shared" ca="1" si="982"/>
        <v>-7.4513938939283132E-5</v>
      </c>
      <c r="ED484" s="240">
        <f t="shared" ca="1" si="983"/>
        <v>2.4992163674288038E-5</v>
      </c>
      <c r="EE484" s="240">
        <f t="shared" ca="1" si="984"/>
        <v>2.4905516995138655E-5</v>
      </c>
      <c r="EF484" s="240">
        <f t="shared" ca="1" si="985"/>
        <v>-7.442859550686184E-5</v>
      </c>
      <c r="EG484" s="240">
        <f t="shared" ca="1" si="986"/>
        <v>1.2283219866381038E-4</v>
      </c>
      <c r="EH484" s="240">
        <f t="shared" ca="1" si="987"/>
        <v>-1.6938829122032831E-4</v>
      </c>
      <c r="EI484" s="240">
        <f t="shared" ca="1" si="988"/>
        <v>2.1339662620985451E-4</v>
      </c>
      <c r="EJ484" s="240">
        <f t="shared" ca="1" si="989"/>
        <v>-2.5419527731103424E-4</v>
      </c>
      <c r="EK484" s="240">
        <f t="shared" ca="1" si="990"/>
        <v>2.9117059483583721E-4</v>
      </c>
      <c r="EL484" s="240">
        <f t="shared" ca="1" si="991"/>
        <v>-3.2376643559198372E-4</v>
      </c>
      <c r="EM484" s="240">
        <f t="shared" ca="1" si="992"/>
        <v>3.5149252779417849E-4</v>
      </c>
      <c r="EN484" s="240">
        <f t="shared" ca="1" si="993"/>
        <v>-3.7393184520819877E-4</v>
      </c>
      <c r="EO484" s="240">
        <f t="shared" ca="1" si="994"/>
        <v>3.9074687961356967E-4</v>
      </c>
      <c r="EP484" s="240">
        <f t="shared" ca="1" si="995"/>
        <v>-4.0168471724134149E-4</v>
      </c>
      <c r="EQ484" s="240">
        <f t="shared" ca="1" si="996"/>
        <v>4.0658084283263422E-4</v>
      </c>
      <c r="ER484" s="240">
        <f t="shared" ca="1" si="997"/>
        <v>-4.0536161410122655E-4</v>
      </c>
      <c r="ES484" s="240">
        <f t="shared" ca="1" si="998"/>
        <v>3.9804536938210127E-4</v>
      </c>
      <c r="ET484" s="240">
        <f t="shared" ca="1" si="999"/>
        <v>-3.8474215180581416E-4</v>
      </c>
      <c r="EU484" s="240">
        <f t="shared" ca="1" si="1000"/>
        <v>3.6565205414737181E-4</v>
      </c>
      <c r="EV484" s="240">
        <f t="shared" ca="1" si="1001"/>
        <v>-3.4106220924468679E-4</v>
      </c>
      <c r="EW484" s="240">
        <f t="shared" ca="1" si="1002"/>
        <v>3.1134247125337897E-4</v>
      </c>
      <c r="EX484" s="240">
        <f t="shared" ca="1" si="1003"/>
        <v>-2.7693985269602932E-4</v>
      </c>
      <c r="EY484" s="240">
        <f t="shared" ca="1" si="1004"/>
        <v>2.3837180097781811E-4</v>
      </c>
      <c r="EZ484" s="240">
        <f t="shared" ca="1" si="1005"/>
        <v>-1.9621841549581431E-4</v>
      </c>
      <c r="FA484" s="240">
        <f t="shared" ca="1" si="1006"/>
        <v>1.5111372240412551E-4</v>
      </c>
      <c r="FB484" s="240">
        <f t="shared" ca="1" si="1007"/>
        <v>-1.0373613827045694E-4</v>
      </c>
      <c r="FC484" s="240">
        <f t="shared" ca="1" si="1008"/>
        <v>5.4798266059336034E-5</v>
      </c>
      <c r="FD484" s="240">
        <f t="shared" ca="1" si="1009"/>
        <v>-5.0361769202924189E-6</v>
      </c>
      <c r="FE484" s="240">
        <f t="shared" ca="1" si="1010"/>
        <v>-4.4801661007295917E-5</v>
      </c>
      <c r="FF484" s="240">
        <f t="shared" ca="1" si="1011"/>
        <v>9.396564025183309E-5</v>
      </c>
      <c r="FG484" s="240">
        <f t="shared" ca="1" si="1012"/>
        <v>-1.4171628880354443E-4</v>
      </c>
      <c r="FH484" s="240">
        <f t="shared" ca="1" si="1013"/>
        <v>1.8733539246174139E-4</v>
      </c>
      <c r="FI484" s="240">
        <f t="shared" ca="1" si="1014"/>
        <v>-2.3013679744504794E-4</v>
      </c>
      <c r="FJ484" s="240">
        <f t="shared" ca="1" si="1015"/>
        <v>2.6947673078287458E-4</v>
      </c>
      <c r="FK484" s="240">
        <f t="shared" ca="1" si="1016"/>
        <v>-3.0476348326007269E-4</v>
      </c>
      <c r="FL484" s="240">
        <f t="shared" ca="1" si="1017"/>
        <v>3.3546630927440424E-4</v>
      </c>
      <c r="FM484" s="240">
        <f t="shared" ca="1" si="1018"/>
        <v>-3.6112340974435474E-4</v>
      </c>
      <c r="FN484" s="240">
        <f t="shared" ca="1" si="1019"/>
        <v>3.8134887799713728E-4</v>
      </c>
      <c r="FO484" s="240">
        <f t="shared" ca="1" si="1020"/>
        <v>-3.9583850416432517E-4</v>
      </c>
      <c r="FP484" s="240">
        <f t="shared" ca="1" si="1021"/>
        <v>4.0437435078138494E-4</v>
      </c>
      <c r="FQ484" s="240">
        <f t="shared" ca="1" si="1022"/>
        <v>-4.0682803077000029E-4</v>
      </c>
      <c r="FR484" s="240">
        <f t="shared" ca="1" si="1023"/>
        <v>4.0316263849925606E-4</v>
      </c>
      <c r="FS484" s="240">
        <f t="shared" ca="1" si="1024"/>
        <v>-3.934333048806549E-4</v>
      </c>
      <c r="FT484" s="240">
        <f t="shared" ca="1" si="1025"/>
        <v>3.7778636814790985E-4</v>
      </c>
      <c r="FU484" s="240">
        <f t="shared" ca="1" si="1026"/>
        <v>-3.5645717279371279E-4</v>
      </c>
      <c r="FV484" s="240">
        <f t="shared" ca="1" si="1027"/>
        <v>3.297665297694218E-4</v>
      </c>
      <c r="FW484" s="240">
        <f t="shared" ca="1" si="1028"/>
        <v>-2.9811589118985884E-4</v>
      </c>
      <c r="FX484" s="240">
        <f t="shared" ca="1" si="1029"/>
        <v>2.6198131211979247E-4</v>
      </c>
      <c r="FY484" s="240">
        <f t="shared" ca="1" si="1030"/>
        <v>-2.2190629026252919E-4</v>
      </c>
      <c r="FZ484" s="240">
        <f t="shared" ca="1" si="1031"/>
        <v>1.7849359124876796E-4</v>
      </c>
      <c r="GA484" s="240">
        <f t="shared" ca="1" si="1032"/>
        <v>-1.3239618248037208E-4</v>
      </c>
      <c r="GB484" s="240">
        <f t="shared" ca="1" si="1033"/>
        <v>8.4307411892720389E-5</v>
      </c>
      <c r="GC484" s="240">
        <f t="shared" ca="1" si="1034"/>
        <v>-3.4950579356644889E-5</v>
      </c>
      <c r="GD484" s="240">
        <f t="shared" ca="1" si="1035"/>
        <v>-1.493194242499808E-5</v>
      </c>
      <c r="GE484" s="240">
        <f t="shared" ca="1" si="1036"/>
        <v>6.4589873893924497E-5</v>
      </c>
      <c r="GF484" s="240">
        <f t="shared" ca="1" si="1037"/>
        <v>-1.1327631353906441E-4</v>
      </c>
      <c r="GG484" s="240">
        <f t="shared" ca="1" si="1038"/>
        <v>1.6025897199064838E-4</v>
      </c>
      <c r="GH484" s="240">
        <f t="shared" ca="1" si="1039"/>
        <v>-2.0483118633407132E-4</v>
      </c>
      <c r="GI484" s="240">
        <f t="shared" ca="1" si="1040"/>
        <v>2.4632254897763119E-4</v>
      </c>
      <c r="GJ484" s="240">
        <f t="shared" ca="1" si="1041"/>
        <v>-2.8410899120686798E-4</v>
      </c>
      <c r="GK484" s="240">
        <f t="shared" ca="1" si="1042"/>
        <v>3.1762216975900572E-4</v>
      </c>
      <c r="GL484" s="240">
        <f t="shared" ca="1" si="1043"/>
        <v>-3.4635801523442994E-4</v>
      </c>
      <c r="GM484" s="240">
        <f t="shared" ca="1" si="1044"/>
        <v>3.6988431376977162E-4</v>
      </c>
      <c r="GN484" s="240">
        <f t="shared" ca="1" si="1045"/>
        <v>-3.8784720793676327E-4</v>
      </c>
      <c r="GO484" s="240">
        <f t="shared" ca="1" si="1046"/>
        <v>3.999765190872006E-4</v>
      </c>
      <c r="GP484" s="240">
        <f t="shared" ca="1" si="1047"/>
        <v>-4.0608981109138399E-4</v>
      </c>
      <c r="GQ484" s="240">
        <f t="shared" ca="1" si="1048"/>
        <v>4.0609513434731374E-4</v>
      </c>
      <c r="GR484" s="240">
        <f t="shared" ca="1" si="1049"/>
        <v>-3.9999240878825737E-4</v>
      </c>
      <c r="GS484" s="240">
        <f t="shared" ca="1" si="1050"/>
        <v>3.8787342508706982E-4</v>
      </c>
      <c r="GT484" s="240">
        <f t="shared" ca="1" si="1051"/>
        <v>-3.6992046403897585E-4</v>
      </c>
      <c r="GU484" s="240">
        <f t="shared" ca="1" si="1052"/>
        <v>3.4640355488880993E-4</v>
      </c>
      <c r="GV484" s="240">
        <f t="shared" ca="1" si="1053"/>
        <v>-3.1767641383981943E-4</v>
      </c>
      <c r="GW484" s="240">
        <f t="shared" ca="1" si="1054"/>
        <v>2.841711238326252E-4</v>
      </c>
      <c r="GX484" s="240">
        <f t="shared" ca="1" si="1055"/>
        <v>-2.463916356157704E-4</v>
      </c>
      <c r="GY484" s="240">
        <f t="shared" ca="1" si="1056"/>
        <v>2.0490618785732196E-4</v>
      </c>
      <c r="GZ484" s="240">
        <f t="shared" ca="1" si="1057"/>
        <v>-1.6033876030625241E-4</v>
      </c>
      <c r="HA484" s="240">
        <f t="shared" ca="1" si="1058"/>
        <v>1.1335968855644355E-4</v>
      </c>
      <c r="HB484" s="240">
        <f t="shared" ca="1" si="1059"/>
        <v>-6.4675581575299813E-5</v>
      </c>
      <c r="HC484" s="240">
        <f t="shared" ca="1" si="1060"/>
        <v>1.5018693647020365E-5</v>
      </c>
      <c r="HD484" s="240">
        <f t="shared" ca="1" si="1061"/>
        <v>3.4864089413149218E-5</v>
      </c>
      <c r="HE484" s="240">
        <f t="shared" ca="1" si="1062"/>
        <v>-8.4222484116915062E-5</v>
      </c>
      <c r="HF484" s="240">
        <f t="shared" ca="1" si="1063"/>
        <v>1.3231409426510234E-4</v>
      </c>
      <c r="HG484" s="240">
        <f t="shared" ca="1" si="1064"/>
        <v>-1.7841557727724089E-4</v>
      </c>
      <c r="HH484" s="240">
        <f t="shared" ca="1" si="1065"/>
        <v>2.2183352393740968E-4</v>
      </c>
      <c r="HI484" s="240">
        <f t="shared" ca="1" si="1066"/>
        <v>-2.61914887914383E-4</v>
      </c>
      <c r="HJ484" s="240">
        <f t="shared" ca="1" si="1067"/>
        <v>2.9805680818606803E-4</v>
      </c>
      <c r="HK484" s="240">
        <f t="shared" ca="1" si="1068"/>
        <v>-3.2971567663055872E-4</v>
      </c>
      <c r="HL484" s="240">
        <f t="shared" ca="1" si="1069"/>
        <v>3.5641531439835182E-4</v>
      </c>
      <c r="HM484" s="240">
        <f t="shared" ca="1" si="1070"/>
        <v>-3.777541340852962E-4</v>
      </c>
      <c r="HN484" s="240">
        <f t="shared" ca="1" si="1071"/>
        <v>3.9341117998105971E-4</v>
      </c>
      <c r="HO484" s="240">
        <f t="shared" ca="1" si="1072"/>
        <v>-4.0315095554178043E-4</v>
      </c>
      <c r="HP484" s="240">
        <f t="shared" ca="1" si="1073"/>
        <v>4.0682696547719938E-4</v>
      </c>
      <c r="HQ484" s="240">
        <f t="shared" ca="1" si="1074"/>
        <v>-4.0438391917625358E-4</v>
      </c>
      <c r="HR484" s="240">
        <f t="shared" ca="1" si="1075"/>
        <v>3.9585856232929838E-4</v>
      </c>
      <c r="HS484" s="240">
        <f t="shared" ca="1" si="1076"/>
        <v>-3.8137912423873572E-4</v>
      </c>
      <c r="HT484" s="240">
        <f t="shared" ca="1" si="1077"/>
        <v>3.6116338913096748E-4</v>
      </c>
      <c r="HU484" s="240">
        <f t="shared" ca="1" si="1078"/>
        <v>-3.355154204788356E-4</v>
      </c>
      <c r="HV484" s="240">
        <f t="shared" ca="1" si="1079"/>
        <v>3.0482098760407992E-4</v>
      </c>
      <c r="HW484" s="240">
        <f t="shared" ca="1" si="1080"/>
        <v>-2.6954176334762896E-4</v>
      </c>
      <c r="HX484" s="240">
        <f t="shared" ca="1" si="1081"/>
        <v>2.3020838008022785E-4</v>
      </c>
      <c r="HY484" s="240">
        <f t="shared" ca="1" si="1082"/>
        <v>-1.8741244849786382E-4</v>
      </c>
      <c r="HZ484" s="240">
        <f t="shared" ca="1" si="1083"/>
        <v>1.4179765924614298E-4</v>
      </c>
      <c r="IA484" s="240">
        <f t="shared" ca="1" si="1084"/>
        <v>-9.4050101213690677E-5</v>
      </c>
      <c r="IB484" s="240">
        <f t="shared" ca="1" si="1085"/>
        <v>4.4887942116906738E-5</v>
      </c>
      <c r="IC484" s="240">
        <f t="shared" ca="1" si="1086"/>
        <v>4.949373411081979E-6</v>
      </c>
      <c r="ID484" s="240">
        <f t="shared" ca="1" si="1087"/>
        <v>-5.4712245756124402E-5</v>
      </c>
      <c r="IE484" s="240">
        <f t="shared" ca="1" si="1088"/>
        <v>-3.4387021557218334E-4</v>
      </c>
      <c r="IF484" s="240">
        <f t="shared" ca="1" si="1089"/>
        <v>-1.5103311874871018E-4</v>
      </c>
      <c r="IG484" s="240">
        <f t="shared" ca="1" si="1090"/>
        <v>1.961423638107718E-4</v>
      </c>
      <c r="IH484" s="240">
        <f t="shared" ca="1" si="1091"/>
        <v>-2.3830144515129929E-4</v>
      </c>
      <c r="II484" s="240">
        <f t="shared" ca="1" si="1092"/>
        <v>2.7687625094511528E-4</v>
      </c>
      <c r="IJ484" s="240">
        <f t="shared" ca="1" si="1093"/>
        <v>-3.1128658020762275E-4</v>
      </c>
      <c r="IK484" s="240">
        <f t="shared" ca="1" si="1094"/>
        <v>3.4101486955745279E-4</v>
      </c>
      <c r="IL484" s="240">
        <f t="shared" ca="1" si="1095"/>
        <v>-3.6561397785159493E-4</v>
      </c>
      <c r="IM484" s="240">
        <f t="shared" ca="1" si="1096"/>
        <v>3.8471391160443703E-4</v>
      </c>
      <c r="IN484" s="240">
        <f t="shared" ca="1" si="1097"/>
        <v>-3.9802739003404327E-4</v>
      </c>
      <c r="IO484" s="240">
        <f t="shared" ca="1" si="1098"/>
        <v>4.0535416603260837E-4</v>
      </c>
      <c r="IP484" s="240">
        <f t="shared" ca="1" si="1099"/>
        <v>-4.0658403806934529E-4</v>
      </c>
      <c r="IQ484" s="240">
        <f t="shared" ca="1" si="1100"/>
        <v>4.0169850772404383E-4</v>
      </c>
      <c r="IR484" s="240">
        <f t="shared" ca="1" si="1101"/>
        <v>-3.9077105792057458E-4</v>
      </c>
      <c r="IS484" s="240">
        <f t="shared" ca="1" si="1102"/>
        <v>3.7396604767525994E-4</v>
      </c>
      <c r="IT484" s="240">
        <f t="shared" ca="1" si="1103"/>
        <v>-3.5153623998434398E-4</v>
      </c>
      <c r="IU484" s="240">
        <f t="shared" ca="1" si="1104"/>
        <v>3.23819000033249E-4</v>
      </c>
      <c r="IV484" s="240">
        <f t="shared" ca="1" si="1105"/>
        <v>-2.9123122091006707E-4</v>
      </c>
      <c r="IW484" s="240">
        <f t="shared" ca="1" si="1106"/>
        <v>2.5426305314562312E-4</v>
      </c>
      <c r="IX484" s="240">
        <f t="shared" ca="1" si="1107"/>
        <v>-2.1347053239320025E-4</v>
      </c>
      <c r="IY484" s="240">
        <f t="shared" ca="1" si="1108"/>
        <v>1.6946721613462327E-4</v>
      </c>
      <c r="IZ484" s="240">
        <f t="shared" ca="1" si="1109"/>
        <v>-1.229149552048579E-4</v>
      </c>
      <c r="JA484" s="240">
        <f t="shared" ca="1" si="1110"/>
        <v>7.4513938939298419E-5</v>
      </c>
      <c r="JB484" s="240">
        <f t="shared" ca="1" si="1111"/>
        <v>-2.4992163674280476E-5</v>
      </c>
    </row>
    <row r="485" spans="2:262">
      <c r="B485" s="248">
        <v>124</v>
      </c>
      <c r="C485" s="247">
        <f t="shared" si="1112"/>
        <v>2.4218750000000017E-3</v>
      </c>
      <c r="D485" s="244">
        <f t="shared" ca="1" si="855"/>
        <v>79.6835908907034</v>
      </c>
      <c r="E485" s="243">
        <f ca="1">DZ361</f>
        <v>-0.31640910929660343</v>
      </c>
      <c r="F485" s="242">
        <v>124</v>
      </c>
      <c r="G485" s="240">
        <f t="shared" ca="1" si="856"/>
        <v>-1.9124344063345826E-5</v>
      </c>
      <c r="H485" s="240">
        <f t="shared" ca="1" si="857"/>
        <v>5.3848090293674986E-5</v>
      </c>
      <c r="I485" s="240">
        <f t="shared" ca="1" si="858"/>
        <v>-8.8053249978115755E-5</v>
      </c>
      <c r="J485" s="240">
        <f t="shared" ca="1" si="859"/>
        <v>1.2141040873046423E-4</v>
      </c>
      <c r="K485" s="240">
        <f t="shared" ca="1" si="860"/>
        <v>-1.5359831887705775E-4</v>
      </c>
      <c r="L485" s="240">
        <f t="shared" ca="1" si="861"/>
        <v>1.8430699324748363E-4</v>
      </c>
      <c r="M485" s="240">
        <f t="shared" ca="1" si="862"/>
        <v>-2.1324069052048455E-4</v>
      </c>
      <c r="N485" s="240">
        <f t="shared" ca="1" si="863"/>
        <v>2.4012076337455427E-4</v>
      </c>
      <c r="O485" s="240">
        <f t="shared" ca="1" si="864"/>
        <v>-2.6468834201396555E-4</v>
      </c>
      <c r="P485" s="240">
        <f t="shared" ca="1" si="865"/>
        <v>2.8670682722641634E-4</v>
      </c>
      <c r="Q485" s="240">
        <f t="shared" ca="1" si="866"/>
        <v>-3.0596416896278288E-4</v>
      </c>
      <c r="R485" s="240">
        <f t="shared" ca="1" si="867"/>
        <v>3.2227490849500888E-4</v>
      </c>
      <c r="S485" s="240">
        <f t="shared" ca="1" si="868"/>
        <v>-3.3548196448504245E-4</v>
      </c>
      <c r="T485" s="240">
        <f t="shared" ca="1" si="869"/>
        <v>3.4545814576398843E-4</v>
      </c>
      <c r="U485" s="241">
        <f t="shared" ca="1" si="870"/>
        <v>-3.521073762525951E-4</v>
      </c>
      <c r="V485" s="240">
        <f t="shared" ca="1" si="871"/>
        <v>3.5536562022641803E-4</v>
      </c>
      <c r="W485" s="240">
        <f t="shared" ca="1" si="872"/>
        <v>-3.5520149901485204E-4</v>
      </c>
      <c r="X485" s="240">
        <f t="shared" ca="1" si="873"/>
        <v>3.5161659319488223E-4</v>
      </c>
      <c r="Y485" s="240">
        <f t="shared" ca="1" si="874"/>
        <v>-3.4464542736926387E-4</v>
      </c>
      <c r="Z485" s="240">
        <f t="shared" ca="1" si="875"/>
        <v>3.3435513767572449E-4</v>
      </c>
      <c r="AA485" s="240">
        <f t="shared" ca="1" si="876"/>
        <v>-3.2084482522925741E-4</v>
      </c>
      <c r="AB485" s="240">
        <f t="shared" ca="1" si="877"/>
        <v>3.0424460172420883E-4</v>
      </c>
      <c r="AC485" s="240">
        <f t="shared" ca="1" si="878"/>
        <v>-2.847143363875415E-4</v>
      </c>
      <c r="AD485" s="240">
        <f t="shared" ca="1" si="879"/>
        <v>2.6244211635077102E-4</v>
      </c>
      <c r="AE485" s="240">
        <f t="shared" ca="1" si="880"/>
        <v>-2.3764243526809179E-4</v>
      </c>
      <c r="AF485" s="240">
        <f t="shared" ca="1" si="881"/>
        <v>2.1055412762520761E-4</v>
      </c>
      <c r="AG485" s="240">
        <f t="shared" ca="1" si="882"/>
        <v>-1.8143806863270241E-4</v>
      </c>
      <c r="AH485" s="240">
        <f t="shared" ca="1" si="883"/>
        <v>1.5057466185512263E-4</v>
      </c>
      <c r="AI485" s="240">
        <f t="shared" ca="1" si="884"/>
        <v>-1.1826113877139949E-4</v>
      </c>
      <c r="AJ485" s="240">
        <f t="shared" ca="1" si="885"/>
        <v>8.4808696273188538E-5</v>
      </c>
      <c r="AK485" s="240">
        <f t="shared" ca="1" si="886"/>
        <v>-5.0539499668722398E-5</v>
      </c>
      <c r="AL485" s="240">
        <f t="shared" ca="1" si="887"/>
        <v>1.5783580054740647E-5</v>
      </c>
      <c r="AM485" s="240">
        <f t="shared" ca="1" si="888"/>
        <v>1.91243440633508E-5</v>
      </c>
      <c r="AN485" s="240">
        <f t="shared" ca="1" si="889"/>
        <v>-5.3848090293677256E-5</v>
      </c>
      <c r="AO485" s="240">
        <f t="shared" ca="1" si="890"/>
        <v>8.8053249978120146E-5</v>
      </c>
      <c r="AP485" s="240">
        <f t="shared" ca="1" si="891"/>
        <v>-1.2141040873046609E-4</v>
      </c>
      <c r="AQ485" s="240">
        <f t="shared" ca="1" si="892"/>
        <v>1.5359831887706184E-4</v>
      </c>
      <c r="AR485" s="240">
        <f t="shared" ca="1" si="893"/>
        <v>-1.843069932474848E-4</v>
      </c>
      <c r="AS485" s="240">
        <f t="shared" ca="1" si="894"/>
        <v>2.1324069052048764E-4</v>
      </c>
      <c r="AT485" s="240">
        <f t="shared" ca="1" si="895"/>
        <v>-2.4012076337455527E-4</v>
      </c>
      <c r="AU485" s="240">
        <f t="shared" ca="1" si="896"/>
        <v>2.6468834201396816E-4</v>
      </c>
      <c r="AV485" s="240">
        <f t="shared" ca="1" si="897"/>
        <v>-2.867068272264171E-4</v>
      </c>
      <c r="AW485" s="240">
        <f t="shared" ca="1" si="898"/>
        <v>3.0596416896278163E-4</v>
      </c>
      <c r="AX485" s="240">
        <f t="shared" ca="1" si="899"/>
        <v>-3.2227490849501104E-4</v>
      </c>
      <c r="AY485" s="240">
        <f t="shared" ca="1" si="900"/>
        <v>3.3548196448504331E-4</v>
      </c>
      <c r="AZ485" s="240">
        <f t="shared" ca="1" si="901"/>
        <v>-3.4545814576398843E-4</v>
      </c>
      <c r="BA485" s="240">
        <f t="shared" ca="1" si="902"/>
        <v>3.5210737625259472E-4</v>
      </c>
      <c r="BB485" s="240">
        <f t="shared" ca="1" si="903"/>
        <v>-3.5536562022641825E-4</v>
      </c>
      <c r="BC485" s="240">
        <f t="shared" ca="1" si="904"/>
        <v>3.5520149901485188E-4</v>
      </c>
      <c r="BD485" s="240">
        <f t="shared" ca="1" si="905"/>
        <v>-3.5161659319488228E-4</v>
      </c>
      <c r="BE485" s="240">
        <f t="shared" ca="1" si="906"/>
        <v>3.4464542736926203E-4</v>
      </c>
      <c r="BF485" s="240">
        <f t="shared" ca="1" si="907"/>
        <v>-3.3435513767572276E-4</v>
      </c>
      <c r="BG485" s="240">
        <f t="shared" ca="1" si="908"/>
        <v>3.2084482522925627E-4</v>
      </c>
      <c r="BH485" s="240">
        <f t="shared" ca="1" si="909"/>
        <v>-3.0424460172421002E-4</v>
      </c>
      <c r="BI485" s="240">
        <f t="shared" ca="1" si="910"/>
        <v>2.8471433638753684E-4</v>
      </c>
      <c r="BJ485" s="240">
        <f t="shared" ca="1" si="911"/>
        <v>-2.6244211635076923E-4</v>
      </c>
      <c r="BK485" s="240">
        <f t="shared" ca="1" si="912"/>
        <v>2.3764243526808987E-4</v>
      </c>
      <c r="BL485" s="240">
        <f t="shared" ca="1" si="913"/>
        <v>-2.1055412762520956E-4</v>
      </c>
      <c r="BM485" s="240">
        <f t="shared" ca="1" si="914"/>
        <v>1.8143806863269585E-4</v>
      </c>
      <c r="BN485" s="240">
        <f t="shared" ca="1" si="915"/>
        <v>-1.5057466185512024E-4</v>
      </c>
      <c r="BO485" s="240">
        <f t="shared" ca="1" si="916"/>
        <v>1.1826113877139704E-4</v>
      </c>
      <c r="BP485" s="240">
        <f t="shared" ca="1" si="917"/>
        <v>-8.480869627319091E-5</v>
      </c>
      <c r="BQ485" s="240">
        <f t="shared" ca="1" si="918"/>
        <v>5.0539499668714809E-5</v>
      </c>
      <c r="BR485" s="240">
        <f t="shared" ca="1" si="919"/>
        <v>-1.5783580054738035E-5</v>
      </c>
      <c r="BS485" s="240">
        <f t="shared" ca="1" si="920"/>
        <v>-1.9124344063348364E-5</v>
      </c>
      <c r="BT485" s="240">
        <f t="shared" ca="1" si="921"/>
        <v>5.3848090293684845E-5</v>
      </c>
      <c r="BU485" s="240">
        <f t="shared" ca="1" si="922"/>
        <v>-8.8053249978122666E-5</v>
      </c>
      <c r="BV485" s="240">
        <f t="shared" ca="1" si="923"/>
        <v>1.2141040873046854E-4</v>
      </c>
      <c r="BW485" s="240">
        <f t="shared" ca="1" si="924"/>
        <v>-1.5359831887705962E-4</v>
      </c>
      <c r="BX485" s="240">
        <f t="shared" ca="1" si="925"/>
        <v>1.8430699324749133E-4</v>
      </c>
      <c r="BY485" s="240">
        <f t="shared" ca="1" si="926"/>
        <v>-2.1324069052048973E-4</v>
      </c>
      <c r="BZ485" s="240">
        <f t="shared" ca="1" si="927"/>
        <v>2.401207633745572E-4</v>
      </c>
      <c r="CA485" s="240">
        <f t="shared" ca="1" si="928"/>
        <v>-2.6468834201396653E-4</v>
      </c>
      <c r="CB485" s="240">
        <f t="shared" ca="1" si="929"/>
        <v>2.8670682722642166E-4</v>
      </c>
      <c r="CC485" s="240">
        <f t="shared" ca="1" si="930"/>
        <v>-3.0596416896278554E-4</v>
      </c>
      <c r="CD485" s="240">
        <f t="shared" ca="1" si="931"/>
        <v>3.2227490849501001E-4</v>
      </c>
      <c r="CE485" s="240">
        <f t="shared" ca="1" si="932"/>
        <v>-3.354819644850425E-4</v>
      </c>
      <c r="CF485" s="240">
        <f t="shared" ca="1" si="933"/>
        <v>3.4545814576399027E-4</v>
      </c>
      <c r="CG485" s="240">
        <f t="shared" ca="1" si="934"/>
        <v>-3.5210737625259581E-4</v>
      </c>
      <c r="CH485" s="240">
        <f t="shared" ca="1" si="935"/>
        <v>3.5536562022641814E-4</v>
      </c>
      <c r="CI485" s="240">
        <f t="shared" ca="1" si="936"/>
        <v>-3.552014990148515E-4</v>
      </c>
      <c r="CJ485" s="240">
        <f t="shared" ca="1" si="937"/>
        <v>3.5161659319488114E-4</v>
      </c>
      <c r="CK485" s="240">
        <f t="shared" ca="1" si="938"/>
        <v>-3.4464542736926262E-4</v>
      </c>
      <c r="CL485" s="240">
        <f t="shared" ca="1" si="939"/>
        <v>3.3435513767572357E-4</v>
      </c>
      <c r="CM485" s="240">
        <f t="shared" ca="1" si="940"/>
        <v>-3.2084482522925291E-4</v>
      </c>
      <c r="CN485" s="240">
        <f t="shared" ca="1" si="941"/>
        <v>3.0424460172421132E-4</v>
      </c>
      <c r="CO485" s="240">
        <f t="shared" ca="1" si="942"/>
        <v>-2.8471433638753836E-4</v>
      </c>
      <c r="CP485" s="240">
        <f t="shared" ca="1" si="943"/>
        <v>2.6244211635076408E-4</v>
      </c>
      <c r="CQ485" s="240">
        <f t="shared" ca="1" si="944"/>
        <v>-2.3764243526809168E-4</v>
      </c>
      <c r="CR485" s="240">
        <f t="shared" ca="1" si="945"/>
        <v>2.1055412762520341E-4</v>
      </c>
      <c r="CS485" s="240">
        <f t="shared" ca="1" si="946"/>
        <v>-1.8143806863268923E-4</v>
      </c>
      <c r="CT485" s="240">
        <f t="shared" ca="1" si="947"/>
        <v>1.5057466185512246E-4</v>
      </c>
      <c r="CU485" s="240">
        <f t="shared" ca="1" si="948"/>
        <v>-1.182611387713898E-4</v>
      </c>
      <c r="CV485" s="240">
        <f t="shared" ca="1" si="949"/>
        <v>8.4808696273193281E-5</v>
      </c>
      <c r="CW485" s="240">
        <f t="shared" ca="1" si="950"/>
        <v>-5.0539499668717221E-5</v>
      </c>
      <c r="CX485" s="240">
        <f t="shared" ca="1" si="951"/>
        <v>1.5783580054730374E-5</v>
      </c>
      <c r="CY485" s="240">
        <f t="shared" ca="1" si="952"/>
        <v>1.9124344063345928E-5</v>
      </c>
      <c r="CZ485" s="240">
        <f t="shared" ca="1" si="953"/>
        <v>-5.3848090293682426E-5</v>
      </c>
      <c r="DA485" s="240">
        <f t="shared" ca="1" si="954"/>
        <v>8.8053249978130093E-5</v>
      </c>
      <c r="DB485" s="240">
        <f t="shared" ca="1" si="955"/>
        <v>-1.2141040873046625E-4</v>
      </c>
      <c r="DC485" s="240">
        <f t="shared" ca="1" si="956"/>
        <v>1.5359831887706653E-4</v>
      </c>
      <c r="DD485" s="240">
        <f t="shared" ca="1" si="957"/>
        <v>-1.8430699324749791E-4</v>
      </c>
      <c r="DE485" s="240">
        <f t="shared" ca="1" si="958"/>
        <v>2.1324069052048781E-4</v>
      </c>
      <c r="DF485" s="240">
        <f t="shared" ca="1" si="959"/>
        <v>-2.4012076337456286E-4</v>
      </c>
      <c r="DG485" s="240">
        <f t="shared" ca="1" si="960"/>
        <v>2.646883420139649E-4</v>
      </c>
      <c r="DH485" s="240">
        <f t="shared" ca="1" si="961"/>
        <v>-2.8670682722642025E-4</v>
      </c>
      <c r="DI485" s="240">
        <f t="shared" ca="1" si="962"/>
        <v>3.0596416896278944E-4</v>
      </c>
      <c r="DJ485" s="240">
        <f t="shared" ca="1" si="963"/>
        <v>-3.2227490849500893E-4</v>
      </c>
      <c r="DK485" s="240">
        <f t="shared" ca="1" si="964"/>
        <v>3.3548196448504505E-4</v>
      </c>
      <c r="DL485" s="240">
        <f t="shared" ca="1" si="965"/>
        <v>-3.4545814576399212E-4</v>
      </c>
      <c r="DM485" s="240">
        <f t="shared" ca="1" si="966"/>
        <v>3.5210737625259548E-4</v>
      </c>
      <c r="DN485" s="240">
        <f t="shared" ca="1" si="967"/>
        <v>-3.5536562022641852E-4</v>
      </c>
      <c r="DO485" s="240">
        <f t="shared" ca="1" si="968"/>
        <v>3.5520149901485106E-4</v>
      </c>
      <c r="DP485" s="240">
        <f t="shared" ca="1" si="969"/>
        <v>-3.5161659319488147E-4</v>
      </c>
      <c r="DQ485" s="240">
        <f t="shared" ca="1" si="970"/>
        <v>3.4464542736926073E-4</v>
      </c>
      <c r="DR485" s="240">
        <f t="shared" ca="1" si="971"/>
        <v>-3.3435513767572438E-4</v>
      </c>
      <c r="DS485" s="240">
        <f t="shared" ca="1" si="972"/>
        <v>3.20844825229254E-4</v>
      </c>
      <c r="DT485" s="240">
        <f t="shared" ca="1" si="973"/>
        <v>-3.042446017242021E-4</v>
      </c>
      <c r="DU485" s="240">
        <f t="shared" ca="1" si="974"/>
        <v>2.8471433638753977E-4</v>
      </c>
      <c r="DV485" s="240">
        <f t="shared" ca="1" si="975"/>
        <v>-2.6244211635076571E-4</v>
      </c>
      <c r="DW485" s="240">
        <f t="shared" ca="1" si="976"/>
        <v>2.3764243526807846E-4</v>
      </c>
      <c r="DX485" s="240">
        <f t="shared" ca="1" si="977"/>
        <v>-2.1055412762520533E-4</v>
      </c>
      <c r="DY485" s="240">
        <f t="shared" ca="1" si="978"/>
        <v>1.8143806863269132E-4</v>
      </c>
      <c r="DZ485" s="240">
        <f t="shared" ca="1" si="979"/>
        <v>-1.5057466185512466E-4</v>
      </c>
      <c r="EA485" s="240">
        <f t="shared" ca="1" si="980"/>
        <v>1.1826113877139209E-4</v>
      </c>
      <c r="EB485" s="240">
        <f t="shared" ca="1" si="981"/>
        <v>-8.4808696273176015E-5</v>
      </c>
      <c r="EC485" s="240">
        <f t="shared" ca="1" si="982"/>
        <v>5.053949966871964E-5</v>
      </c>
      <c r="ED485" s="240">
        <f t="shared" ca="1" si="983"/>
        <v>-1.578358005473281E-5</v>
      </c>
      <c r="EE485" s="240">
        <f t="shared" ca="1" si="984"/>
        <v>-1.9124344063363682E-5</v>
      </c>
      <c r="EF485" s="240">
        <f t="shared" ca="1" si="985"/>
        <v>5.3848090293680021E-5</v>
      </c>
      <c r="EG485" s="240">
        <f t="shared" ca="1" si="986"/>
        <v>-8.8053249978127735E-5</v>
      </c>
      <c r="EH485" s="240">
        <f t="shared" ca="1" si="987"/>
        <v>1.2141040873048299E-4</v>
      </c>
      <c r="EI485" s="240">
        <f t="shared" ca="1" si="988"/>
        <v>-1.5359831887706434E-4</v>
      </c>
      <c r="EJ485" s="240">
        <f t="shared" ca="1" si="989"/>
        <v>1.8430699324749583E-4</v>
      </c>
      <c r="EK485" s="240">
        <f t="shared" ca="1" si="990"/>
        <v>-2.1324069052048583E-4</v>
      </c>
      <c r="EL485" s="240">
        <f t="shared" ca="1" si="991"/>
        <v>2.4012076337456104E-4</v>
      </c>
      <c r="EM485" s="240">
        <f t="shared" ca="1" si="992"/>
        <v>-2.6468834201397678E-4</v>
      </c>
      <c r="EN485" s="240">
        <f t="shared" ca="1" si="993"/>
        <v>2.8670682722641873E-4</v>
      </c>
      <c r="EO485" s="240">
        <f t="shared" ca="1" si="994"/>
        <v>-3.0596416896278825E-4</v>
      </c>
      <c r="EP485" s="240">
        <f t="shared" ca="1" si="995"/>
        <v>3.2227490849501652E-4</v>
      </c>
      <c r="EQ485" s="240">
        <f t="shared" ca="1" si="996"/>
        <v>-3.3548196448504418E-4</v>
      </c>
      <c r="ER485" s="240">
        <f t="shared" ca="1" si="997"/>
        <v>3.4545814576399152E-4</v>
      </c>
      <c r="ES485" s="240">
        <f t="shared" ca="1" si="998"/>
        <v>-3.521073762525951E-4</v>
      </c>
      <c r="ET485" s="240">
        <f t="shared" ca="1" si="999"/>
        <v>3.5536562022641841E-4</v>
      </c>
      <c r="EU485" s="240">
        <f t="shared" ca="1" si="1000"/>
        <v>-3.5520149901485123E-4</v>
      </c>
      <c r="EV485" s="240">
        <f t="shared" ca="1" si="1001"/>
        <v>3.5161659319488185E-4</v>
      </c>
      <c r="EW485" s="240">
        <f t="shared" ca="1" si="1002"/>
        <v>-3.4464542736926132E-4</v>
      </c>
      <c r="EX485" s="240">
        <f t="shared" ca="1" si="1003"/>
        <v>3.3435513767571831E-4</v>
      </c>
      <c r="EY485" s="240">
        <f t="shared" ca="1" si="1004"/>
        <v>-3.2084482522925503E-4</v>
      </c>
      <c r="EZ485" s="240">
        <f t="shared" ca="1" si="1005"/>
        <v>3.0424460172420335E-4</v>
      </c>
      <c r="FA485" s="240">
        <f t="shared" ca="1" si="1006"/>
        <v>-2.847143363875292E-4</v>
      </c>
      <c r="FB485" s="240">
        <f t="shared" ca="1" si="1007"/>
        <v>2.6244211635076734E-4</v>
      </c>
      <c r="FC485" s="240">
        <f t="shared" ca="1" si="1008"/>
        <v>-2.3764243526808025E-4</v>
      </c>
      <c r="FD485" s="240">
        <f t="shared" ca="1" si="1009"/>
        <v>2.1055412762520728E-4</v>
      </c>
      <c r="FE485" s="240">
        <f t="shared" ca="1" si="1010"/>
        <v>-1.8143806863269343E-4</v>
      </c>
      <c r="FF485" s="240">
        <f t="shared" ca="1" si="1011"/>
        <v>1.5057466185510859E-4</v>
      </c>
      <c r="FG485" s="240">
        <f t="shared" ca="1" si="1012"/>
        <v>-1.182611387713944E-4</v>
      </c>
      <c r="FH485" s="240">
        <f t="shared" ca="1" si="1013"/>
        <v>8.4808696273178387E-5</v>
      </c>
      <c r="FI485" s="240">
        <f t="shared" ca="1" si="1014"/>
        <v>-5.0539499668702036E-5</v>
      </c>
      <c r="FJ485" s="240">
        <f t="shared" ca="1" si="1015"/>
        <v>1.578358005473525E-5</v>
      </c>
      <c r="FK485" s="240">
        <f t="shared" ca="1" si="1016"/>
        <v>1.9124344063361245E-5</v>
      </c>
      <c r="FL485" s="240">
        <f t="shared" ca="1" si="1017"/>
        <v>-5.3848090293697598E-5</v>
      </c>
      <c r="FM485" s="240">
        <f t="shared" ca="1" si="1018"/>
        <v>8.805324997812539E-5</v>
      </c>
      <c r="FN485" s="240">
        <f t="shared" ca="1" si="1019"/>
        <v>-1.2141040873048069E-4</v>
      </c>
      <c r="FO485" s="240">
        <f t="shared" ca="1" si="1020"/>
        <v>1.5359831887706214E-4</v>
      </c>
      <c r="FP485" s="240">
        <f t="shared" ca="1" si="1021"/>
        <v>-1.8430699324749371E-4</v>
      </c>
      <c r="FQ485" s="240">
        <f t="shared" ca="1" si="1022"/>
        <v>2.1324069052050008E-4</v>
      </c>
      <c r="FR485" s="240">
        <f t="shared" ca="1" si="1023"/>
        <v>-2.4012076337455923E-4</v>
      </c>
      <c r="FS485" s="240">
        <f t="shared" ca="1" si="1024"/>
        <v>2.6468834201396165E-4</v>
      </c>
      <c r="FT485" s="240">
        <f t="shared" ca="1" si="1025"/>
        <v>-2.8670682722642925E-4</v>
      </c>
      <c r="FU485" s="240">
        <f t="shared" ca="1" si="1026"/>
        <v>3.05964168962787E-4</v>
      </c>
      <c r="FV485" s="240">
        <f t="shared" ca="1" si="1027"/>
        <v>-3.2227490849500692E-4</v>
      </c>
      <c r="FW485" s="240">
        <f t="shared" ca="1" si="1028"/>
        <v>3.3548196448505014E-4</v>
      </c>
      <c r="FX485" s="240">
        <f t="shared" ca="1" si="1029"/>
        <v>-3.4545814576399092E-4</v>
      </c>
      <c r="FY485" s="240">
        <f t="shared" ca="1" si="1030"/>
        <v>3.5210737625259478E-4</v>
      </c>
      <c r="FZ485" s="240">
        <f t="shared" ca="1" si="1031"/>
        <v>-3.5536562022641917E-4</v>
      </c>
      <c r="GA485" s="240">
        <f t="shared" ca="1" si="1032"/>
        <v>3.5520149901485133E-4</v>
      </c>
      <c r="GB485" s="240">
        <f t="shared" ca="1" si="1033"/>
        <v>-3.5161659319488223E-4</v>
      </c>
      <c r="GC485" s="240">
        <f t="shared" ca="1" si="1034"/>
        <v>3.4464542736925693E-4</v>
      </c>
      <c r="GD485" s="240">
        <f t="shared" ca="1" si="1035"/>
        <v>-3.3435513767571918E-4</v>
      </c>
      <c r="GE485" s="240">
        <f t="shared" ca="1" si="1036"/>
        <v>3.2084482522925611E-4</v>
      </c>
      <c r="GF485" s="240">
        <f t="shared" ca="1" si="1037"/>
        <v>-3.0424460172419414E-4</v>
      </c>
      <c r="GG485" s="240">
        <f t="shared" ca="1" si="1038"/>
        <v>2.8471433638753061E-4</v>
      </c>
      <c r="GH485" s="240">
        <f t="shared" ca="1" si="1039"/>
        <v>-2.6244211635076902E-4</v>
      </c>
      <c r="GI485" s="240">
        <f t="shared" ca="1" si="1040"/>
        <v>2.3764243526806699E-4</v>
      </c>
      <c r="GJ485" s="240">
        <f t="shared" ca="1" si="1041"/>
        <v>-2.1055412762519297E-4</v>
      </c>
      <c r="GK485" s="240">
        <f t="shared" ca="1" si="1042"/>
        <v>1.8143806863269555E-4</v>
      </c>
      <c r="GL485" s="240">
        <f t="shared" ca="1" si="1043"/>
        <v>-1.5057466185512911E-4</v>
      </c>
      <c r="GM485" s="240">
        <f t="shared" ca="1" si="1044"/>
        <v>1.1826113877137765E-4</v>
      </c>
      <c r="GN485" s="240">
        <f t="shared" ca="1" si="1045"/>
        <v>-8.4808696273180745E-5</v>
      </c>
      <c r="GO485" s="240">
        <f t="shared" ca="1" si="1046"/>
        <v>5.0539499668724472E-5</v>
      </c>
      <c r="GP485" s="240">
        <f t="shared" ca="1" si="1047"/>
        <v>-1.5783580054717486E-5</v>
      </c>
      <c r="GQ485" s="240">
        <f t="shared" ca="1" si="1048"/>
        <v>-1.9124344063358809E-5</v>
      </c>
      <c r="GR485" s="240">
        <f t="shared" ca="1" si="1049"/>
        <v>5.3848090293675196E-5</v>
      </c>
      <c r="GS485" s="240">
        <f t="shared" ca="1" si="1050"/>
        <v>-8.8053249978142589E-5</v>
      </c>
      <c r="GT485" s="240">
        <f t="shared" ca="1" si="1051"/>
        <v>1.214104087304784E-4</v>
      </c>
      <c r="GU485" s="240">
        <f t="shared" ca="1" si="1052"/>
        <v>-1.5359831887705992E-4</v>
      </c>
      <c r="GV485" s="240">
        <f t="shared" ca="1" si="1053"/>
        <v>1.8430699324750895E-4</v>
      </c>
      <c r="GW485" s="240">
        <f t="shared" ca="1" si="1054"/>
        <v>-2.1324069052049811E-4</v>
      </c>
      <c r="GX485" s="240">
        <f t="shared" ca="1" si="1055"/>
        <v>2.4012076337455749E-4</v>
      </c>
      <c r="GY485" s="240">
        <f t="shared" ca="1" si="1056"/>
        <v>-2.6468834201398708E-4</v>
      </c>
      <c r="GZ485" s="240">
        <f t="shared" ca="1" si="1057"/>
        <v>2.8670682722642784E-4</v>
      </c>
      <c r="HA485" s="240">
        <f t="shared" ca="1" si="1058"/>
        <v>-3.0596416896278575E-4</v>
      </c>
      <c r="HB485" s="240">
        <f t="shared" ca="1" si="1059"/>
        <v>3.2227490849502297E-4</v>
      </c>
      <c r="HC485" s="240">
        <f t="shared" ca="1" si="1060"/>
        <v>-3.3548196448504933E-4</v>
      </c>
      <c r="HD485" s="240">
        <f t="shared" ca="1" si="1061"/>
        <v>3.4545814576399033E-4</v>
      </c>
      <c r="HE485" s="240">
        <f t="shared" ca="1" si="1062"/>
        <v>-3.5210737625259445E-4</v>
      </c>
      <c r="HF485" s="240">
        <f t="shared" ca="1" si="1063"/>
        <v>3.5536562022641906E-4</v>
      </c>
      <c r="HG485" s="240">
        <f t="shared" ca="1" si="1064"/>
        <v>-3.552014990148515E-4</v>
      </c>
      <c r="HH485" s="240">
        <f t="shared" ca="1" si="1065"/>
        <v>3.5161659319488255E-4</v>
      </c>
      <c r="HI485" s="240">
        <f t="shared" ca="1" si="1066"/>
        <v>-3.4464542736925753E-4</v>
      </c>
      <c r="HJ485" s="240">
        <f t="shared" ca="1" si="1067"/>
        <v>3.3435513767571999E-4</v>
      </c>
      <c r="HK485" s="240">
        <f t="shared" ca="1" si="1068"/>
        <v>-3.2084482522925714E-4</v>
      </c>
      <c r="HL485" s="240">
        <f t="shared" ca="1" si="1069"/>
        <v>3.0424460172419544E-4</v>
      </c>
      <c r="HM485" s="240">
        <f t="shared" ca="1" si="1070"/>
        <v>-2.8471433638753213E-4</v>
      </c>
      <c r="HN485" s="240">
        <f t="shared" ca="1" si="1071"/>
        <v>2.6244211635077064E-4</v>
      </c>
      <c r="HO485" s="240">
        <f t="shared" ca="1" si="1072"/>
        <v>-2.3764243526806883E-4</v>
      </c>
      <c r="HP485" s="240">
        <f t="shared" ca="1" si="1073"/>
        <v>2.1055412762519492E-4</v>
      </c>
      <c r="HQ485" s="240">
        <f t="shared" ca="1" si="1074"/>
        <v>-1.8143806863269764E-4</v>
      </c>
      <c r="HR485" s="240">
        <f t="shared" ca="1" si="1075"/>
        <v>1.5057466185509468E-4</v>
      </c>
      <c r="HS485" s="240">
        <f t="shared" ca="1" si="1076"/>
        <v>-1.1826113877137994E-4</v>
      </c>
      <c r="HT485" s="240">
        <f t="shared" ca="1" si="1077"/>
        <v>8.4808696273183131E-5</v>
      </c>
      <c r="HU485" s="240">
        <f t="shared" ca="1" si="1078"/>
        <v>-5.053949966868685E-5</v>
      </c>
      <c r="HV485" s="240">
        <f t="shared" ca="1" si="1079"/>
        <v>1.5783580054719925E-5</v>
      </c>
      <c r="HW485" s="240">
        <f t="shared" ca="1" si="1080"/>
        <v>1.9124344063356373E-5</v>
      </c>
      <c r="HX485" s="240">
        <f t="shared" ca="1" si="1081"/>
        <v>-5.384809029371275E-5</v>
      </c>
      <c r="HY485" s="240">
        <f t="shared" ca="1" si="1082"/>
        <v>8.805324997814023E-5</v>
      </c>
      <c r="HZ485" s="240">
        <f t="shared" ca="1" si="1083"/>
        <v>-1.2141040873047608E-4</v>
      </c>
      <c r="IA485" s="240">
        <f t="shared" ca="1" si="1084"/>
        <v>1.5359831887705772E-4</v>
      </c>
      <c r="IB485" s="240">
        <f t="shared" ca="1" si="1085"/>
        <v>-1.8430699324750683E-4</v>
      </c>
      <c r="IC485" s="240">
        <f t="shared" ca="1" si="1086"/>
        <v>2.1324069052049615E-4</v>
      </c>
      <c r="ID485" s="240">
        <f t="shared" ca="1" si="1087"/>
        <v>-2.4012076337455568E-4</v>
      </c>
      <c r="IE485" s="240">
        <f t="shared" ca="1" si="1088"/>
        <v>-4.4844919052785637E-5</v>
      </c>
      <c r="IF485" s="240">
        <f t="shared" ca="1" si="1089"/>
        <v>-2.8670682722642643E-4</v>
      </c>
      <c r="IG485" s="240">
        <f t="shared" ca="1" si="1090"/>
        <v>3.0596416896278445E-4</v>
      </c>
      <c r="IH485" s="240">
        <f t="shared" ca="1" si="1091"/>
        <v>-3.2227490849502199E-4</v>
      </c>
      <c r="II485" s="240">
        <f t="shared" ca="1" si="1092"/>
        <v>3.3548196448504857E-4</v>
      </c>
      <c r="IJ485" s="240">
        <f t="shared" ca="1" si="1093"/>
        <v>-3.4545814576398973E-4</v>
      </c>
      <c r="IK485" s="240">
        <f t="shared" ca="1" si="1094"/>
        <v>3.5210737625259982E-4</v>
      </c>
      <c r="IL485" s="240">
        <f t="shared" ca="1" si="1095"/>
        <v>-3.5536562022641895E-4</v>
      </c>
      <c r="IM485" s="240">
        <f t="shared" ca="1" si="1096"/>
        <v>3.5520149901485161E-4</v>
      </c>
      <c r="IN485" s="240">
        <f t="shared" ca="1" si="1097"/>
        <v>-3.5161659319487681E-4</v>
      </c>
      <c r="IO485" s="240">
        <f t="shared" ca="1" si="1098"/>
        <v>3.4464542736925812E-4</v>
      </c>
      <c r="IP485" s="240">
        <f t="shared" ca="1" si="1099"/>
        <v>-3.3435513767572086E-4</v>
      </c>
      <c r="IQ485" s="240">
        <f t="shared" ca="1" si="1100"/>
        <v>3.2084482522924077E-4</v>
      </c>
      <c r="IR485" s="240">
        <f t="shared" ca="1" si="1101"/>
        <v>-3.0424460172419668E-4</v>
      </c>
      <c r="IS485" s="240">
        <f t="shared" ca="1" si="1102"/>
        <v>2.8471433638753354E-4</v>
      </c>
      <c r="IT485" s="240">
        <f t="shared" ca="1" si="1103"/>
        <v>-2.6244211635077232E-4</v>
      </c>
      <c r="IU485" s="240">
        <f t="shared" ca="1" si="1104"/>
        <v>2.3764243526807065E-4</v>
      </c>
      <c r="IV485" s="240">
        <f t="shared" ca="1" si="1105"/>
        <v>-2.1055412762519693E-4</v>
      </c>
      <c r="IW485" s="240">
        <f t="shared" ca="1" si="1106"/>
        <v>1.8143806863269975E-4</v>
      </c>
      <c r="IX485" s="240">
        <f t="shared" ca="1" si="1107"/>
        <v>-1.505746618550969E-4</v>
      </c>
      <c r="IY485" s="240">
        <f t="shared" ca="1" si="1108"/>
        <v>1.1826113877138223E-4</v>
      </c>
      <c r="IZ485" s="240">
        <f t="shared" ca="1" si="1109"/>
        <v>-8.4808696273185489E-5</v>
      </c>
      <c r="JA485" s="240">
        <f t="shared" ca="1" si="1110"/>
        <v>5.0539499668689276E-5</v>
      </c>
      <c r="JB485" s="240">
        <f t="shared" ca="1" si="1111"/>
        <v>-1.5783580054722361E-5</v>
      </c>
    </row>
    <row r="486" spans="2:262">
      <c r="B486" s="248">
        <v>125</v>
      </c>
      <c r="C486" s="247">
        <f t="shared" si="1112"/>
        <v>2.4414062500000017E-3</v>
      </c>
      <c r="D486" s="244">
        <f t="shared" ca="1" si="855"/>
        <v>79.686248070612464</v>
      </c>
      <c r="E486" s="243">
        <f ca="1">EA361</f>
        <v>-0.31375192938753876</v>
      </c>
      <c r="F486" s="242">
        <v>125</v>
      </c>
      <c r="G486" s="240">
        <f t="shared" ca="1" si="856"/>
        <v>-4.6007473619707176E-6</v>
      </c>
      <c r="H486" s="240">
        <f t="shared" ca="1" si="857"/>
        <v>3.401200246090992E-5</v>
      </c>
      <c r="I486" s="240">
        <f t="shared" ca="1" si="858"/>
        <v>-6.3238943571624257E-5</v>
      </c>
      <c r="J486" s="240">
        <f t="shared" ca="1" si="859"/>
        <v>9.2123187367936608E-5</v>
      </c>
      <c r="K486" s="240">
        <f t="shared" ca="1" si="860"/>
        <v>-1.2050820763010784E-4</v>
      </c>
      <c r="L486" s="240">
        <f t="shared" ca="1" si="861"/>
        <v>1.4824018347398403E-4</v>
      </c>
      <c r="M486" s="240">
        <f t="shared" ca="1" si="862"/>
        <v>-1.7516883291969753E-4</v>
      </c>
      <c r="N486" s="240">
        <f t="shared" ca="1" si="863"/>
        <v>2.0114822728273263E-4</v>
      </c>
      <c r="O486" s="240">
        <f t="shared" ca="1" si="864"/>
        <v>-2.2603758197411322E-4</v>
      </c>
      <c r="P486" s="240">
        <f t="shared" ca="1" si="865"/>
        <v>2.4970201942428795E-4</v>
      </c>
      <c r="Q486" s="240">
        <f t="shared" ca="1" si="866"/>
        <v>-2.7201329999636519E-4</v>
      </c>
      <c r="R486" s="240">
        <f t="shared" ca="1" si="867"/>
        <v>2.9285051692781641E-4</v>
      </c>
      <c r="S486" s="240">
        <f t="shared" ca="1" si="868"/>
        <v>-3.1210075153470171E-4</v>
      </c>
      <c r="T486" s="240">
        <f t="shared" ca="1" si="869"/>
        <v>3.2965968512779195E-4</v>
      </c>
      <c r="U486" s="241">
        <f t="shared" ca="1" si="870"/>
        <v>-3.4543216432459756E-4</v>
      </c>
      <c r="V486" s="240">
        <f t="shared" ca="1" si="871"/>
        <v>3.5933271669377916E-4</v>
      </c>
      <c r="W486" s="240">
        <f t="shared" ca="1" si="872"/>
        <v>-3.712860139376694E-4</v>
      </c>
      <c r="X486" s="240">
        <f t="shared" ca="1" si="873"/>
        <v>3.8122728010283956E-4</v>
      </c>
      <c r="Y486" s="240">
        <f t="shared" ca="1" si="874"/>
        <v>-3.891026426066014E-4</v>
      </c>
      <c r="Z486" s="240">
        <f t="shared" ca="1" si="875"/>
        <v>3.9486942417720644E-4</v>
      </c>
      <c r="AA486" s="240">
        <f t="shared" ca="1" si="876"/>
        <v>-3.9849637412567334E-4</v>
      </c>
      <c r="AB486" s="240">
        <f t="shared" ca="1" si="877"/>
        <v>3.9996383769598368E-4</v>
      </c>
      <c r="AC486" s="240">
        <f t="shared" ca="1" si="878"/>
        <v>-3.9926386257590465E-4</v>
      </c>
      <c r="AD486" s="240">
        <f t="shared" ca="1" si="879"/>
        <v>3.964002419912603E-4</v>
      </c>
      <c r="AE486" s="240">
        <f t="shared" ca="1" si="880"/>
        <v>-3.913884941501094E-4</v>
      </c>
      <c r="AF486" s="240">
        <f t="shared" ca="1" si="881"/>
        <v>3.8425577814823439E-4</v>
      </c>
      <c r="AG486" s="240">
        <f t="shared" ca="1" si="882"/>
        <v>-3.7504074679164858E-4</v>
      </c>
      <c r="AH486" s="240">
        <f t="shared" ca="1" si="883"/>
        <v>3.6379333713368431E-4</v>
      </c>
      <c r="AI486" s="240">
        <f t="shared" ca="1" si="884"/>
        <v>-3.5057449986178465E-4</v>
      </c>
      <c r="AJ486" s="240">
        <f t="shared" ca="1" si="885"/>
        <v>3.3545586900044074E-4</v>
      </c>
      <c r="AK486" s="240">
        <f t="shared" ca="1" si="886"/>
        <v>-3.1851937372021142E-4</v>
      </c>
      <c r="AL486" s="240">
        <f t="shared" ca="1" si="887"/>
        <v>2.9985679435643608E-4</v>
      </c>
      <c r="AM486" s="240">
        <f t="shared" ca="1" si="888"/>
        <v>-2.7956926504366482E-4</v>
      </c>
      <c r="AN486" s="240">
        <f t="shared" ca="1" si="889"/>
        <v>2.5776672566101271E-4</v>
      </c>
      <c r="AO486" s="240">
        <f t="shared" ca="1" si="890"/>
        <v>-2.3456732605841492E-4</v>
      </c>
      <c r="AP486" s="240">
        <f t="shared" ca="1" si="891"/>
        <v>2.1009678579237884E-4</v>
      </c>
      <c r="AQ486" s="240">
        <f t="shared" ca="1" si="892"/>
        <v>-1.8448771284079786E-4</v>
      </c>
      <c r="AR486" s="240">
        <f t="shared" ca="1" si="893"/>
        <v>1.5787888498883899E-4</v>
      </c>
      <c r="AS486" s="240">
        <f t="shared" ca="1" si="894"/>
        <v>-1.3041449778008031E-4</v>
      </c>
      <c r="AT486" s="240">
        <f t="shared" ca="1" si="895"/>
        <v>1.0224338310839753E-4</v>
      </c>
      <c r="AU486" s="240">
        <f t="shared" ca="1" si="896"/>
        <v>-7.3518202685021337E-5</v>
      </c>
      <c r="AV486" s="240">
        <f t="shared" ca="1" si="897"/>
        <v>4.4394620751479809E-5</v>
      </c>
      <c r="AW486" s="240">
        <f t="shared" ca="1" si="898"/>
        <v>-1.5030460521619743E-5</v>
      </c>
      <c r="AX486" s="240">
        <f t="shared" ca="1" si="899"/>
        <v>-1.4415151076085459E-5</v>
      </c>
      <c r="AY486" s="240">
        <f t="shared" ca="1" si="900"/>
        <v>4.3782645721142892E-5</v>
      </c>
      <c r="AZ486" s="240">
        <f t="shared" ca="1" si="901"/>
        <v>-7.2912878415594314E-5</v>
      </c>
      <c r="BA486" s="240">
        <f t="shared" ca="1" si="902"/>
        <v>1.016479899045378E-4</v>
      </c>
      <c r="BB486" s="240">
        <f t="shared" ca="1" si="903"/>
        <v>-1.2983226212915158E-4</v>
      </c>
      <c r="BC486" s="240">
        <f t="shared" ca="1" si="904"/>
        <v>1.5731296207628013E-4</v>
      </c>
      <c r="BD486" s="240">
        <f t="shared" ca="1" si="905"/>
        <v>-1.8394116945191007E-4</v>
      </c>
      <c r="BE486" s="240">
        <f t="shared" ca="1" si="906"/>
        <v>2.0957258369313527E-4</v>
      </c>
      <c r="BF486" s="240">
        <f t="shared" ca="1" si="907"/>
        <v>-2.3406830594540953E-4</v>
      </c>
      <c r="BG486" s="240">
        <f t="shared" ca="1" si="908"/>
        <v>2.5729559176747427E-4</v>
      </c>
      <c r="BH486" s="240">
        <f t="shared" ca="1" si="909"/>
        <v>-2.7912857048497877E-4</v>
      </c>
      <c r="BI486" s="240">
        <f t="shared" ca="1" si="910"/>
        <v>2.9944892729460309E-4</v>
      </c>
      <c r="BJ486" s="240">
        <f t="shared" ca="1" si="911"/>
        <v>-3.1814654442217835E-4</v>
      </c>
      <c r="BK486" s="240">
        <f t="shared" ca="1" si="912"/>
        <v>3.3512009786047954E-4</v>
      </c>
      <c r="BL486" s="240">
        <f t="shared" ca="1" si="913"/>
        <v>-3.5027760645279144E-4</v>
      </c>
      <c r="BM486" s="240">
        <f t="shared" ca="1" si="914"/>
        <v>3.6353693034676607E-4</v>
      </c>
      <c r="BN486" s="240">
        <f t="shared" ca="1" si="915"/>
        <v>-3.748262161173994E-4</v>
      </c>
      <c r="BO486" s="240">
        <f t="shared" ca="1" si="916"/>
        <v>3.8408428614696385E-4</v>
      </c>
      <c r="BP486" s="240">
        <f t="shared" ca="1" si="917"/>
        <v>-3.9126097015183294E-4</v>
      </c>
      <c r="BQ486" s="240">
        <f t="shared" ca="1" si="918"/>
        <v>3.9631737705957365E-4</v>
      </c>
      <c r="BR486" s="240">
        <f t="shared" ca="1" si="919"/>
        <v>-3.9922610576305248E-4</v>
      </c>
      <c r="BS486" s="240">
        <f t="shared" ca="1" si="920"/>
        <v>3.9997139360940554E-4</v>
      </c>
      <c r="BT486" s="240">
        <f t="shared" ca="1" si="921"/>
        <v>-3.9854920181921964E-4</v>
      </c>
      <c r="BU486" s="240">
        <f t="shared" ca="1" si="922"/>
        <v>3.9496723737302833E-4</v>
      </c>
      <c r="BV486" s="240">
        <f t="shared" ca="1" si="923"/>
        <v>-3.892449112465188E-4</v>
      </c>
      <c r="BW486" s="240">
        <f t="shared" ca="1" si="924"/>
        <v>3.814132332207636E-4</v>
      </c>
      <c r="BX486" s="240">
        <f t="shared" ca="1" si="925"/>
        <v>-3.7151464383754305E-4</v>
      </c>
      <c r="BY486" s="240">
        <f t="shared" ca="1" si="926"/>
        <v>3.5960278441036483E-4</v>
      </c>
      <c r="BZ486" s="240">
        <f t="shared" ca="1" si="927"/>
        <v>-3.4574220633753935E-4</v>
      </c>
      <c r="CA486" s="240">
        <f t="shared" ca="1" si="928"/>
        <v>3.3000802129255996E-4</v>
      </c>
      <c r="CB486" s="240">
        <f t="shared" ca="1" si="929"/>
        <v>-3.1248549418743673E-4</v>
      </c>
      <c r="CC486" s="240">
        <f t="shared" ca="1" si="930"/>
        <v>2.9326958111475731E-4</v>
      </c>
      <c r="CD486" s="240">
        <f t="shared" ca="1" si="931"/>
        <v>-2.7246441477236509E-4</v>
      </c>
      <c r="CE486" s="240">
        <f t="shared" ca="1" si="932"/>
        <v>2.5018274015929068E-4</v>
      </c>
      <c r="CF486" s="240">
        <f t="shared" ca="1" si="933"/>
        <v>-2.2654530360080485E-4</v>
      </c>
      <c r="CG486" s="240">
        <f t="shared" ca="1" si="934"/>
        <v>2.0168019841362758E-4</v>
      </c>
      <c r="CH486" s="240">
        <f t="shared" ca="1" si="935"/>
        <v>-1.7572217075714601E-4</v>
      </c>
      <c r="CI486" s="240">
        <f t="shared" ca="1" si="936"/>
        <v>1.4881188943230216E-4</v>
      </c>
      <c r="CJ486" s="240">
        <f t="shared" ca="1" si="937"/>
        <v>-1.2109518358518353E-4</v>
      </c>
      <c r="CK486" s="240">
        <f t="shared" ca="1" si="938"/>
        <v>9.2722252446202219E-5</v>
      </c>
      <c r="CL486" s="240">
        <f t="shared" ca="1" si="939"/>
        <v>-6.3846851387516028E-5</v>
      </c>
      <c r="CM486" s="240">
        <f t="shared" ca="1" si="940"/>
        <v>3.4625458709302389E-5</v>
      </c>
      <c r="CN486" s="240">
        <f t="shared" ca="1" si="941"/>
        <v>-5.2164276703025758E-6</v>
      </c>
      <c r="CO486" s="240">
        <f t="shared" ca="1" si="942"/>
        <v>-2.4220871642207568E-5</v>
      </c>
      <c r="CP486" s="240">
        <f t="shared" ca="1" si="943"/>
        <v>5.3526915952728814E-5</v>
      </c>
      <c r="CQ486" s="240">
        <f t="shared" ca="1" si="944"/>
        <v>-8.2542893267989969E-5</v>
      </c>
      <c r="CR486" s="240">
        <f t="shared" ca="1" si="945"/>
        <v>1.1111156349289934E-4</v>
      </c>
      <c r="CS486" s="240">
        <f t="shared" ca="1" si="946"/>
        <v>-1.3907811052824367E-4</v>
      </c>
      <c r="CT486" s="240">
        <f t="shared" ca="1" si="947"/>
        <v>1.6629098123254355E-4</v>
      </c>
      <c r="CU486" s="240">
        <f t="shared" ca="1" si="948"/>
        <v>-1.9260270670163802E-4</v>
      </c>
      <c r="CV486" s="240">
        <f t="shared" ca="1" si="949"/>
        <v>2.1787070141553384E-4</v>
      </c>
      <c r="CW486" s="240">
        <f t="shared" ca="1" si="950"/>
        <v>-2.4195803592157042E-4</v>
      </c>
      <c r="CX486" s="240">
        <f t="shared" ca="1" si="951"/>
        <v>2.6473417886706984E-4</v>
      </c>
      <c r="CY486" s="240">
        <f t="shared" ca="1" si="952"/>
        <v>-2.860757043600256E-4</v>
      </c>
      <c r="CZ486" s="240">
        <f t="shared" ca="1" si="953"/>
        <v>3.0586696082470589E-4</v>
      </c>
      <c r="DA486" s="240">
        <f t="shared" ca="1" si="954"/>
        <v>-3.2400069772756216E-4</v>
      </c>
      <c r="DB486" s="240">
        <f t="shared" ca="1" si="955"/>
        <v>3.4037864677716336E-4</v>
      </c>
      <c r="DC486" s="240">
        <f t="shared" ca="1" si="956"/>
        <v>-3.549120544485812E-4</v>
      </c>
      <c r="DD486" s="240">
        <f t="shared" ca="1" si="957"/>
        <v>3.6752216294643196E-4</v>
      </c>
      <c r="DE486" s="240">
        <f t="shared" ca="1" si="958"/>
        <v>-3.7814063700019278E-4</v>
      </c>
      <c r="DF486" s="240">
        <f t="shared" ca="1" si="959"/>
        <v>3.8670993417895403E-4</v>
      </c>
      <c r="DG486" s="240">
        <f t="shared" ca="1" si="960"/>
        <v>-3.9318361671883748E-4</v>
      </c>
      <c r="DH486" s="240">
        <f t="shared" ca="1" si="961"/>
        <v>3.9752660317326279E-4</v>
      </c>
      <c r="DI486" s="240">
        <f t="shared" ca="1" si="962"/>
        <v>-3.9971535852234482E-4</v>
      </c>
      <c r="DJ486" s="240">
        <f t="shared" ca="1" si="963"/>
        <v>3.9973802171121086E-4</v>
      </c>
      <c r="DK486" s="240">
        <f t="shared" ca="1" si="964"/>
        <v>-3.9759446992607421E-4</v>
      </c>
      <c r="DL486" s="240">
        <f t="shared" ca="1" si="965"/>
        <v>3.932963192597816E-4</v>
      </c>
      <c r="DM486" s="240">
        <f t="shared" ca="1" si="966"/>
        <v>-3.8686686176319648E-4</v>
      </c>
      <c r="DN486" s="240">
        <f t="shared" ca="1" si="967"/>
        <v>3.7834093922355804E-4</v>
      </c>
      <c r="DO486" s="240">
        <f t="shared" ca="1" si="968"/>
        <v>-3.677647543538169E-4</v>
      </c>
      <c r="DP486" s="240">
        <f t="shared" ca="1" si="969"/>
        <v>3.5519562041613052E-4</v>
      </c>
      <c r="DQ486" s="240">
        <f t="shared" ca="1" si="970"/>
        <v>-3.4070165063632981E-4</v>
      </c>
      <c r="DR486" s="240">
        <f t="shared" ca="1" si="971"/>
        <v>3.2436138909244713E-4</v>
      </c>
      <c r="DS486" s="240">
        <f t="shared" ca="1" si="972"/>
        <v>-3.0626338507755185E-4</v>
      </c>
      <c r="DT486" s="240">
        <f t="shared" ca="1" si="973"/>
        <v>2.8650571324345914E-4</v>
      </c>
      <c r="DU486" s="240">
        <f t="shared" ca="1" si="974"/>
        <v>-2.6519544212569448E-4</v>
      </c>
      <c r="DV486" s="240">
        <f t="shared" ca="1" si="975"/>
        <v>2.4244805392982264E-4</v>
      </c>
      <c r="DW486" s="240">
        <f t="shared" ca="1" si="976"/>
        <v>-2.1838681872338953E-4</v>
      </c>
      <c r="DX486" s="240">
        <f t="shared" ca="1" si="977"/>
        <v>1.9314212642467006E-4</v>
      </c>
      <c r="DY486" s="240">
        <f t="shared" ca="1" si="978"/>
        <v>-1.6685078020851546E-4</v>
      </c>
      <c r="DZ486" s="240">
        <f t="shared" ca="1" si="979"/>
        <v>1.3965525515802207E-4</v>
      </c>
      <c r="EA486" s="240">
        <f t="shared" ca="1" si="980"/>
        <v>-1.1170292617973017E-4</v>
      </c>
      <c r="EB486" s="240">
        <f t="shared" ca="1" si="981"/>
        <v>8.3145269366236081E-5</v>
      </c>
      <c r="EC486" s="240">
        <f t="shared" ca="1" si="982"/>
        <v>-5.4137041134122374E-5</v>
      </c>
      <c r="ED486" s="240">
        <f t="shared" ca="1" si="983"/>
        <v>2.4835439585527757E-5</v>
      </c>
      <c r="EE486" s="240">
        <f t="shared" ca="1" si="984"/>
        <v>4.6007473619883867E-6</v>
      </c>
      <c r="EF486" s="240">
        <f t="shared" ca="1" si="985"/>
        <v>-3.401200246092911E-5</v>
      </c>
      <c r="EG486" s="240">
        <f t="shared" ca="1" si="986"/>
        <v>6.323894357164506E-5</v>
      </c>
      <c r="EH486" s="240">
        <f t="shared" ca="1" si="987"/>
        <v>-9.2123187367958495E-5</v>
      </c>
      <c r="EI486" s="240">
        <f t="shared" ca="1" si="988"/>
        <v>1.2050820763013061E-4</v>
      </c>
      <c r="EJ486" s="240">
        <f t="shared" ca="1" si="989"/>
        <v>-1.4824018347400821E-4</v>
      </c>
      <c r="EK486" s="240">
        <f t="shared" ca="1" si="990"/>
        <v>1.7516883291972219E-4</v>
      </c>
      <c r="EL486" s="240">
        <f t="shared" ca="1" si="991"/>
        <v>-2.0114822728273794E-4</v>
      </c>
      <c r="EM486" s="240">
        <f t="shared" ca="1" si="992"/>
        <v>2.2603758197411948E-4</v>
      </c>
      <c r="EN486" s="240">
        <f t="shared" ca="1" si="993"/>
        <v>-2.4970201942429494E-4</v>
      </c>
      <c r="EO486" s="240">
        <f t="shared" ca="1" si="994"/>
        <v>2.7201329999637284E-4</v>
      </c>
      <c r="EP486" s="240">
        <f t="shared" ca="1" si="995"/>
        <v>-2.928505169278254E-4</v>
      </c>
      <c r="EQ486" s="240">
        <f t="shared" ca="1" si="996"/>
        <v>3.1210075153470995E-4</v>
      </c>
      <c r="ER486" s="240">
        <f t="shared" ca="1" si="997"/>
        <v>-3.2965968512780106E-4</v>
      </c>
      <c r="ES486" s="240">
        <f t="shared" ca="1" si="998"/>
        <v>3.4543216432460569E-4</v>
      </c>
      <c r="ET486" s="240">
        <f t="shared" ca="1" si="999"/>
        <v>-3.5933271669378745E-4</v>
      </c>
      <c r="EU486" s="240">
        <f t="shared" ca="1" si="1000"/>
        <v>3.7128601393767748E-4</v>
      </c>
      <c r="EV486" s="240">
        <f t="shared" ca="1" si="1001"/>
        <v>-3.8122728010284623E-4</v>
      </c>
      <c r="EW486" s="240">
        <f t="shared" ca="1" si="1002"/>
        <v>3.8910264260660714E-4</v>
      </c>
      <c r="EX486" s="240">
        <f t="shared" ca="1" si="1003"/>
        <v>-3.9486942417721034E-4</v>
      </c>
      <c r="EY486" s="240">
        <f t="shared" ca="1" si="1004"/>
        <v>3.9849637412567567E-4</v>
      </c>
      <c r="EZ486" s="240">
        <f t="shared" ca="1" si="1005"/>
        <v>-3.9996383769598374E-4</v>
      </c>
      <c r="FA486" s="240">
        <f t="shared" ca="1" si="1006"/>
        <v>3.9926386257590433E-4</v>
      </c>
      <c r="FB486" s="240">
        <f t="shared" ca="1" si="1007"/>
        <v>-3.9640024199125894E-4</v>
      </c>
      <c r="FC486" s="240">
        <f t="shared" ca="1" si="1008"/>
        <v>3.9138849415010723E-4</v>
      </c>
      <c r="FD486" s="240">
        <f t="shared" ca="1" si="1009"/>
        <v>-3.8425577814823146E-4</v>
      </c>
      <c r="FE486" s="240">
        <f t="shared" ca="1" si="1010"/>
        <v>3.75040746791643E-4</v>
      </c>
      <c r="FF486" s="240">
        <f t="shared" ca="1" si="1011"/>
        <v>-3.6379333713367764E-4</v>
      </c>
      <c r="FG486" s="240">
        <f t="shared" ca="1" si="1012"/>
        <v>3.505744998617769E-4</v>
      </c>
      <c r="FH486" s="240">
        <f t="shared" ca="1" si="1013"/>
        <v>-3.3545586900043196E-4</v>
      </c>
      <c r="FI486" s="240">
        <f t="shared" ca="1" si="1014"/>
        <v>3.1851937372019825E-4</v>
      </c>
      <c r="FJ486" s="240">
        <f t="shared" ca="1" si="1015"/>
        <v>-2.9985679435642161E-4</v>
      </c>
      <c r="FK486" s="240">
        <f t="shared" ca="1" si="1016"/>
        <v>2.7956926504364927E-4</v>
      </c>
      <c r="FL486" s="240">
        <f t="shared" ca="1" si="1017"/>
        <v>-2.5776672566099168E-4</v>
      </c>
      <c r="FM486" s="240">
        <f t="shared" ca="1" si="1018"/>
        <v>2.3456732605839269E-4</v>
      </c>
      <c r="FN486" s="240">
        <f t="shared" ca="1" si="1019"/>
        <v>-2.1009678579237483E-4</v>
      </c>
      <c r="FO486" s="240">
        <f t="shared" ca="1" si="1020"/>
        <v>1.8448771284079369E-4</v>
      </c>
      <c r="FP486" s="240">
        <f t="shared" ca="1" si="1021"/>
        <v>-1.5787888498882945E-4</v>
      </c>
      <c r="FQ486" s="240">
        <f t="shared" ca="1" si="1022"/>
        <v>1.3041449778007047E-4</v>
      </c>
      <c r="FR486" s="240">
        <f t="shared" ca="1" si="1023"/>
        <v>-1.0224338310838749E-4</v>
      </c>
      <c r="FS486" s="240">
        <f t="shared" ca="1" si="1024"/>
        <v>7.3518202685005535E-5</v>
      </c>
      <c r="FT486" s="240">
        <f t="shared" ca="1" si="1025"/>
        <v>-4.4394620751463831E-5</v>
      </c>
      <c r="FU486" s="240">
        <f t="shared" ca="1" si="1026"/>
        <v>1.5030460521603687E-5</v>
      </c>
      <c r="FV486" s="240">
        <f t="shared" ca="1" si="1027"/>
        <v>1.4415151076101522E-5</v>
      </c>
      <c r="FW486" s="240">
        <f t="shared" ca="1" si="1028"/>
        <v>-4.3782645721158864E-5</v>
      </c>
      <c r="FX486" s="240">
        <f t="shared" ca="1" si="1029"/>
        <v>7.2912878415610117E-5</v>
      </c>
      <c r="FY486" s="240">
        <f t="shared" ca="1" si="1030"/>
        <v>-1.0164798990456434E-4</v>
      </c>
      <c r="FZ486" s="240">
        <f t="shared" ca="1" si="1031"/>
        <v>1.2983226212917755E-4</v>
      </c>
      <c r="GA486" s="240">
        <f t="shared" ca="1" si="1032"/>
        <v>-1.5731296207630537E-4</v>
      </c>
      <c r="GB486" s="240">
        <f t="shared" ca="1" si="1033"/>
        <v>1.8394116945193446E-4</v>
      </c>
      <c r="GC486" s="240">
        <f t="shared" ca="1" si="1034"/>
        <v>-2.0957258369315863E-4</v>
      </c>
      <c r="GD486" s="240">
        <f t="shared" ca="1" si="1035"/>
        <v>2.3406830594543176E-4</v>
      </c>
      <c r="GE486" s="240">
        <f t="shared" ca="1" si="1036"/>
        <v>-2.5729559176749535E-4</v>
      </c>
      <c r="GF486" s="240">
        <f t="shared" ca="1" si="1037"/>
        <v>2.7912857048500658E-4</v>
      </c>
      <c r="GG486" s="240">
        <f t="shared" ca="1" si="1038"/>
        <v>-2.9944892729462884E-4</v>
      </c>
      <c r="GH486" s="240">
        <f t="shared" ca="1" si="1039"/>
        <v>3.1814654442220187E-4</v>
      </c>
      <c r="GI486" s="240">
        <f t="shared" ca="1" si="1040"/>
        <v>-3.3512009786047591E-4</v>
      </c>
      <c r="GJ486" s="240">
        <f t="shared" ca="1" si="1041"/>
        <v>3.5027760645278824E-4</v>
      </c>
      <c r="GK486" s="240">
        <f t="shared" ca="1" si="1042"/>
        <v>-3.635369303467633E-4</v>
      </c>
      <c r="GL486" s="240">
        <f t="shared" ca="1" si="1043"/>
        <v>3.7482621611739707E-4</v>
      </c>
      <c r="GM486" s="240">
        <f t="shared" ca="1" si="1044"/>
        <v>-3.8408428614696515E-4</v>
      </c>
      <c r="GN486" s="240">
        <f t="shared" ca="1" si="1045"/>
        <v>3.9126097015183391E-4</v>
      </c>
      <c r="GO486" s="240">
        <f t="shared" ca="1" si="1046"/>
        <v>-3.9631737705957424E-4</v>
      </c>
      <c r="GP486" s="240">
        <f t="shared" ca="1" si="1047"/>
        <v>3.992261057630528E-4</v>
      </c>
      <c r="GQ486" s="240">
        <f t="shared" ca="1" si="1048"/>
        <v>-3.9997139360940548E-4</v>
      </c>
      <c r="GR486" s="240">
        <f t="shared" ca="1" si="1049"/>
        <v>3.9854920181921921E-4</v>
      </c>
      <c r="GS486" s="240">
        <f t="shared" ca="1" si="1050"/>
        <v>-3.9496723737302751E-4</v>
      </c>
      <c r="GT486" s="240">
        <f t="shared" ca="1" si="1051"/>
        <v>3.8924491124651506E-4</v>
      </c>
      <c r="GU486" s="240">
        <f t="shared" ca="1" si="1052"/>
        <v>-3.8141323322075872E-4</v>
      </c>
      <c r="GV486" s="240">
        <f t="shared" ca="1" si="1053"/>
        <v>3.7151464383753714E-4</v>
      </c>
      <c r="GW486" s="240">
        <f t="shared" ca="1" si="1054"/>
        <v>-3.5960278441035778E-4</v>
      </c>
      <c r="GX486" s="240">
        <f t="shared" ca="1" si="1055"/>
        <v>3.4574220633753122E-4</v>
      </c>
      <c r="GY486" s="240">
        <f t="shared" ca="1" si="1056"/>
        <v>-3.3000802129255096E-4</v>
      </c>
      <c r="GZ486" s="240">
        <f t="shared" ca="1" si="1057"/>
        <v>3.1248549418742659E-4</v>
      </c>
      <c r="HA486" s="240">
        <f t="shared" ca="1" si="1058"/>
        <v>-2.9326958111473871E-4</v>
      </c>
      <c r="HB486" s="240">
        <f t="shared" ca="1" si="1059"/>
        <v>2.7246441477234504E-4</v>
      </c>
      <c r="HC486" s="240">
        <f t="shared" ca="1" si="1060"/>
        <v>-2.5018274015926921E-4</v>
      </c>
      <c r="HD486" s="240">
        <f t="shared" ca="1" si="1061"/>
        <v>2.2654530360078222E-4</v>
      </c>
      <c r="HE486" s="240">
        <f t="shared" ca="1" si="1062"/>
        <v>-2.0168019841360386E-4</v>
      </c>
      <c r="HF486" s="240">
        <f t="shared" ca="1" si="1063"/>
        <v>1.7572217075712137E-4</v>
      </c>
      <c r="HG486" s="240">
        <f t="shared" ca="1" si="1064"/>
        <v>-1.4881188943227671E-4</v>
      </c>
      <c r="HH486" s="240">
        <f t="shared" ca="1" si="1065"/>
        <v>1.2109518358514656E-4</v>
      </c>
      <c r="HI486" s="240">
        <f t="shared" ca="1" si="1066"/>
        <v>-9.2722252446164461E-5</v>
      </c>
      <c r="HJ486" s="240">
        <f t="shared" ca="1" si="1067"/>
        <v>6.3846851387477715E-5</v>
      </c>
      <c r="HK486" s="240">
        <f t="shared" ca="1" si="1068"/>
        <v>-3.462545870926373E-5</v>
      </c>
      <c r="HL486" s="240">
        <f t="shared" ca="1" si="1069"/>
        <v>5.2164276703092402E-6</v>
      </c>
      <c r="HM486" s="240">
        <f t="shared" ca="1" si="1070"/>
        <v>2.4220871642200914E-5</v>
      </c>
      <c r="HN486" s="240">
        <f t="shared" ca="1" si="1071"/>
        <v>-5.35269159527222E-5</v>
      </c>
      <c r="HO486" s="240">
        <f t="shared" ca="1" si="1072"/>
        <v>8.2542893267983436E-5</v>
      </c>
      <c r="HP486" s="240">
        <f t="shared" ca="1" si="1073"/>
        <v>-1.111115634928929E-4</v>
      </c>
      <c r="HQ486" s="240">
        <f t="shared" ca="1" si="1074"/>
        <v>1.3907811052823741E-4</v>
      </c>
      <c r="HR486" s="240">
        <f t="shared" ca="1" si="1075"/>
        <v>-1.6629098123253748E-4</v>
      </c>
      <c r="HS486" s="240">
        <f t="shared" ca="1" si="1076"/>
        <v>1.9260270670165211E-4</v>
      </c>
      <c r="HT486" s="240">
        <f t="shared" ca="1" si="1077"/>
        <v>-2.1787070141554728E-4</v>
      </c>
      <c r="HU486" s="240">
        <f t="shared" ca="1" si="1078"/>
        <v>2.4195803592158322E-4</v>
      </c>
      <c r="HV486" s="240">
        <f t="shared" ca="1" si="1079"/>
        <v>-2.6473417886708188E-4</v>
      </c>
      <c r="HW486" s="240">
        <f t="shared" ca="1" si="1080"/>
        <v>2.8607570436003682E-4</v>
      </c>
      <c r="HX486" s="240">
        <f t="shared" ca="1" si="1081"/>
        <v>-3.0586696082471625E-4</v>
      </c>
      <c r="HY486" s="240">
        <f t="shared" ca="1" si="1082"/>
        <v>3.2400069772757159E-4</v>
      </c>
      <c r="HZ486" s="240">
        <f t="shared" ca="1" si="1083"/>
        <v>-3.4037864677717176E-4</v>
      </c>
      <c r="IA486" s="240">
        <f t="shared" ca="1" si="1084"/>
        <v>3.5491205444858863E-4</v>
      </c>
      <c r="IB486" s="240">
        <f t="shared" ca="1" si="1085"/>
        <v>-3.6752216294643831E-4</v>
      </c>
      <c r="IC486" s="240">
        <f t="shared" ca="1" si="1086"/>
        <v>3.7814063700019804E-4</v>
      </c>
      <c r="ID486" s="240">
        <f t="shared" ca="1" si="1087"/>
        <v>-3.8670993417895809E-4</v>
      </c>
      <c r="IE486" s="240">
        <f t="shared" ca="1" si="1088"/>
        <v>2.5772352755410008E-4</v>
      </c>
      <c r="IF486" s="240">
        <f t="shared" ca="1" si="1089"/>
        <v>-3.9752660317326463E-4</v>
      </c>
      <c r="IG486" s="240">
        <f t="shared" ca="1" si="1090"/>
        <v>3.9971535852234634E-4</v>
      </c>
      <c r="IH486" s="240">
        <f t="shared" ca="1" si="1091"/>
        <v>-3.9973802171120945E-4</v>
      </c>
      <c r="II486" s="240">
        <f t="shared" ca="1" si="1092"/>
        <v>3.9759446992606998E-4</v>
      </c>
      <c r="IJ486" s="240">
        <f t="shared" ca="1" si="1093"/>
        <v>-3.9329631925977444E-4</v>
      </c>
      <c r="IK486" s="240">
        <f t="shared" ca="1" si="1094"/>
        <v>3.8686686176318667E-4</v>
      </c>
      <c r="IL486" s="240">
        <f t="shared" ca="1" si="1095"/>
        <v>-3.7834093922354552E-4</v>
      </c>
      <c r="IM486" s="240">
        <f t="shared" ca="1" si="1096"/>
        <v>3.6776475435380167E-4</v>
      </c>
      <c r="IN486" s="240">
        <f t="shared" ca="1" si="1097"/>
        <v>-3.5519562041613355E-4</v>
      </c>
      <c r="IO486" s="240">
        <f t="shared" ca="1" si="1098"/>
        <v>3.4070165063633328E-4</v>
      </c>
      <c r="IP486" s="240">
        <f t="shared" ca="1" si="1099"/>
        <v>-3.2436138909245097E-4</v>
      </c>
      <c r="IQ486" s="240">
        <f t="shared" ca="1" si="1100"/>
        <v>3.0626338507755614E-4</v>
      </c>
      <c r="IR486" s="240">
        <f t="shared" ca="1" si="1101"/>
        <v>-2.865057132434638E-4</v>
      </c>
      <c r="IS486" s="240">
        <f t="shared" ca="1" si="1102"/>
        <v>2.6519544212569941E-4</v>
      </c>
      <c r="IT486" s="240">
        <f t="shared" ca="1" si="1103"/>
        <v>-2.4244805392982795E-4</v>
      </c>
      <c r="IU486" s="240">
        <f t="shared" ca="1" si="1104"/>
        <v>2.1838681872337606E-4</v>
      </c>
      <c r="IV486" s="240">
        <f t="shared" ca="1" si="1105"/>
        <v>-1.9314212642465602E-4</v>
      </c>
      <c r="IW486" s="240">
        <f t="shared" ca="1" si="1106"/>
        <v>1.6685078020850082E-4</v>
      </c>
      <c r="IX486" s="240">
        <f t="shared" ca="1" si="1107"/>
        <v>-1.39655255158007E-4</v>
      </c>
      <c r="IY486" s="240">
        <f t="shared" ca="1" si="1108"/>
        <v>1.1170292617971473E-4</v>
      </c>
      <c r="IZ486" s="240">
        <f t="shared" ca="1" si="1109"/>
        <v>-8.314526936622036E-5</v>
      </c>
      <c r="JA486" s="240">
        <f t="shared" ca="1" si="1110"/>
        <v>5.4137041134106443E-5</v>
      </c>
      <c r="JB486" s="240">
        <f t="shared" ca="1" si="1111"/>
        <v>-2.4835439585511714E-5</v>
      </c>
    </row>
    <row r="487" spans="2:262">
      <c r="B487" s="248">
        <v>126</v>
      </c>
      <c r="C487" s="247">
        <f t="shared" si="1112"/>
        <v>2.4609375000000018E-3</v>
      </c>
      <c r="D487" s="244">
        <f t="shared" ca="1" si="855"/>
        <v>79.690987879802606</v>
      </c>
      <c r="E487" s="243">
        <f ca="1">EB361</f>
        <v>-0.30901212019739011</v>
      </c>
      <c r="F487" s="242">
        <v>126</v>
      </c>
      <c r="G487" s="240">
        <f t="shared" ca="1" si="856"/>
        <v>-1.4099554548716533E-6</v>
      </c>
      <c r="H487" s="240">
        <f t="shared" ca="1" si="857"/>
        <v>1.8570570911881572E-5</v>
      </c>
      <c r="I487" s="240">
        <f t="shared" ca="1" si="858"/>
        <v>-3.5686448236974864E-5</v>
      </c>
      <c r="J487" s="240">
        <f t="shared" ca="1" si="859"/>
        <v>5.2716353782501587E-5</v>
      </c>
      <c r="K487" s="240">
        <f t="shared" ca="1" si="860"/>
        <v>-6.961926101435901E-5</v>
      </c>
      <c r="L487" s="240">
        <f t="shared" ca="1" si="861"/>
        <v>8.6354449348505786E-5</v>
      </c>
      <c r="M487" s="240">
        <f t="shared" ca="1" si="862"/>
        <v>-1.0288160225041495E-4</v>
      </c>
      <c r="N487" s="240">
        <f t="shared" ca="1" si="863"/>
        <v>1.1916090436114E-4</v>
      </c>
      <c r="O487" s="240">
        <f t="shared" ca="1" si="864"/>
        <v>-1.3515313741599649E-4</v>
      </c>
      <c r="P487" s="240">
        <f t="shared" ca="1" si="865"/>
        <v>1.5081977472480003E-4</v>
      </c>
      <c r="Q487" s="240">
        <f t="shared" ca="1" si="866"/>
        <v>-1.6612307398603947E-4</v>
      </c>
      <c r="R487" s="240">
        <f t="shared" ca="1" si="867"/>
        <v>1.8102616821138486E-4</v>
      </c>
      <c r="S487" s="240">
        <f t="shared" ca="1" si="868"/>
        <v>-1.9549315454148931E-4</v>
      </c>
      <c r="T487" s="240">
        <f t="shared" ca="1" si="869"/>
        <v>2.0948918073912336E-4</v>
      </c>
      <c r="U487" s="241">
        <f t="shared" ca="1" si="870"/>
        <v>-2.229805291512737E-4</v>
      </c>
      <c r="V487" s="240">
        <f t="shared" ca="1" si="871"/>
        <v>2.3593469793791098E-4</v>
      </c>
      <c r="W487" s="240">
        <f t="shared" ca="1" si="872"/>
        <v>-2.4832047937177687E-4</v>
      </c>
      <c r="X487" s="240">
        <f t="shared" ca="1" si="873"/>
        <v>2.6010803502053096E-4</v>
      </c>
      <c r="Y487" s="240">
        <f t="shared" ca="1" si="874"/>
        <v>-2.712689676301459E-4</v>
      </c>
      <c r="Z487" s="240">
        <f t="shared" ca="1" si="875"/>
        <v>2.8177638953638608E-4</v>
      </c>
      <c r="AA487" s="240">
        <f t="shared" ca="1" si="876"/>
        <v>-2.9160498743953486E-4</v>
      </c>
      <c r="AB487" s="240">
        <f t="shared" ca="1" si="877"/>
        <v>3.0073108338636291E-4</v>
      </c>
      <c r="AC487" s="240">
        <f t="shared" ca="1" si="878"/>
        <v>-3.091326918123813E-4</v>
      </c>
      <c r="AD487" s="240">
        <f t="shared" ca="1" si="879"/>
        <v>3.1678957250699769E-4</v>
      </c>
      <c r="AE487" s="240">
        <f t="shared" ca="1" si="880"/>
        <v>-3.236832793739553E-4</v>
      </c>
      <c r="AF487" s="240">
        <f t="shared" ca="1" si="881"/>
        <v>3.2979720486959405E-4</v>
      </c>
      <c r="AG487" s="240">
        <f t="shared" ca="1" si="882"/>
        <v>-3.3511662001187842E-4</v>
      </c>
      <c r="AH487" s="240">
        <f t="shared" ca="1" si="883"/>
        <v>3.3962870986380377E-4</v>
      </c>
      <c r="AI487" s="240">
        <f t="shared" ca="1" si="884"/>
        <v>-3.4332260440570703E-4</v>
      </c>
      <c r="AJ487" s="240">
        <f t="shared" ca="1" si="885"/>
        <v>3.4618940472208831E-4</v>
      </c>
      <c r="AK487" s="240">
        <f t="shared" ca="1" si="886"/>
        <v>-3.4822220443988345E-4</v>
      </c>
      <c r="AL487" s="240">
        <f t="shared" ca="1" si="887"/>
        <v>3.4941610636651999E-4</v>
      </c>
      <c r="AM487" s="240">
        <f t="shared" ca="1" si="888"/>
        <v>-3.4976823428768325E-4</v>
      </c>
      <c r="AN487" s="240">
        <f t="shared" ca="1" si="889"/>
        <v>3.4927773989636835E-4</v>
      </c>
      <c r="AO487" s="240">
        <f t="shared" ca="1" si="890"/>
        <v>-3.4794580483652626E-4</v>
      </c>
      <c r="AP487" s="240">
        <f t="shared" ca="1" si="891"/>
        <v>3.4577563785637985E-4</v>
      </c>
      <c r="AQ487" s="240">
        <f t="shared" ca="1" si="892"/>
        <v>-3.4277246707826938E-4</v>
      </c>
      <c r="AR487" s="240">
        <f t="shared" ca="1" si="893"/>
        <v>3.3894352740364433E-4</v>
      </c>
      <c r="AS487" s="240">
        <f t="shared" ca="1" si="894"/>
        <v>-3.3429804308355725E-4</v>
      </c>
      <c r="AT487" s="240">
        <f t="shared" ca="1" si="895"/>
        <v>3.2884720549663138E-4</v>
      </c>
      <c r="AU487" s="240">
        <f t="shared" ca="1" si="896"/>
        <v>-3.2260414618805086E-4</v>
      </c>
      <c r="AV487" s="240">
        <f t="shared" ca="1" si="897"/>
        <v>3.1558390523451932E-4</v>
      </c>
      <c r="AW487" s="240">
        <f t="shared" ca="1" si="898"/>
        <v>-3.0780339501138818E-4</v>
      </c>
      <c r="AX487" s="240">
        <f t="shared" ca="1" si="899"/>
        <v>2.9928135944928597E-4</v>
      </c>
      <c r="AY487" s="240">
        <f t="shared" ca="1" si="900"/>
        <v>-2.9003832887831413E-4</v>
      </c>
      <c r="AZ487" s="240">
        <f t="shared" ca="1" si="901"/>
        <v>2.8009657056872272E-4</v>
      </c>
      <c r="BA487" s="240">
        <f t="shared" ca="1" si="902"/>
        <v>-2.6948003508706319E-4</v>
      </c>
      <c r="BB487" s="240">
        <f t="shared" ca="1" si="903"/>
        <v>2.5821429859722192E-4</v>
      </c>
      <c r="BC487" s="240">
        <f t="shared" ca="1" si="904"/>
        <v>-2.4632650124515882E-4</v>
      </c>
      <c r="BD487" s="240">
        <f t="shared" ca="1" si="905"/>
        <v>2.3384528177593572E-4</v>
      </c>
      <c r="BE487" s="240">
        <f t="shared" ca="1" si="906"/>
        <v>-2.2080070854049418E-4</v>
      </c>
      <c r="BF487" s="240">
        <f t="shared" ca="1" si="907"/>
        <v>2.072242070583129E-4</v>
      </c>
      <c r="BG487" s="240">
        <f t="shared" ca="1" si="908"/>
        <v>-1.9314848431063928E-4</v>
      </c>
      <c r="BH487" s="240">
        <f t="shared" ca="1" si="909"/>
        <v>1.786074499464438E-4</v>
      </c>
      <c r="BI487" s="240">
        <f t="shared" ca="1" si="910"/>
        <v>-1.6363613459117093E-4</v>
      </c>
      <c r="BJ487" s="240">
        <f t="shared" ca="1" si="911"/>
        <v>1.4827060545483551E-4</v>
      </c>
      <c r="BK487" s="240">
        <f t="shared" ca="1" si="912"/>
        <v>-1.3254787944297919E-4</v>
      </c>
      <c r="BL487" s="240">
        <f t="shared" ca="1" si="913"/>
        <v>1.1650583397973082E-4</v>
      </c>
      <c r="BM487" s="240">
        <f t="shared" ca="1" si="914"/>
        <v>-1.0018311575771006E-4</v>
      </c>
      <c r="BN487" s="240">
        <f t="shared" ca="1" si="915"/>
        <v>8.3619047634833917E-5</v>
      </c>
      <c r="BO487" s="240">
        <f t="shared" ca="1" si="916"/>
        <v>-6.685353390203225E-5</v>
      </c>
      <c r="BP487" s="240">
        <f t="shared" ca="1" si="917"/>
        <v>4.9926964150392333E-5</v>
      </c>
      <c r="BQ487" s="240">
        <f t="shared" ca="1" si="918"/>
        <v>-3.2880115969018714E-5</v>
      </c>
      <c r="BR487" s="240">
        <f t="shared" ca="1" si="919"/>
        <v>1.5754056708327587E-5</v>
      </c>
      <c r="BS487" s="240">
        <f t="shared" ca="1" si="920"/>
        <v>1.4099554548662763E-6</v>
      </c>
      <c r="BT487" s="240">
        <f t="shared" ca="1" si="921"/>
        <v>-1.8570570911881786E-5</v>
      </c>
      <c r="BU487" s="240">
        <f t="shared" ca="1" si="922"/>
        <v>3.5686448236970758E-5</v>
      </c>
      <c r="BV487" s="240">
        <f t="shared" ca="1" si="923"/>
        <v>-5.2716353782503023E-5</v>
      </c>
      <c r="BW487" s="240">
        <f t="shared" ca="1" si="924"/>
        <v>6.9619261014356178E-5</v>
      </c>
      <c r="BX487" s="240">
        <f t="shared" ca="1" si="925"/>
        <v>-8.6354449348508401E-5</v>
      </c>
      <c r="BY487" s="240">
        <f t="shared" ca="1" si="926"/>
        <v>1.0288160225041399E-4</v>
      </c>
      <c r="BZ487" s="240">
        <f t="shared" ca="1" si="927"/>
        <v>-1.191609043611437E-4</v>
      </c>
      <c r="CA487" s="240">
        <f t="shared" ca="1" si="928"/>
        <v>1.3515313741599555E-4</v>
      </c>
      <c r="CB487" s="240">
        <f t="shared" ca="1" si="929"/>
        <v>-1.5081977472479574E-4</v>
      </c>
      <c r="CC487" s="240">
        <f t="shared" ca="1" si="930"/>
        <v>1.6612307398604077E-4</v>
      </c>
      <c r="CD487" s="240">
        <f t="shared" ca="1" si="931"/>
        <v>-1.8102616821138187E-4</v>
      </c>
      <c r="CE487" s="240">
        <f t="shared" ca="1" si="932"/>
        <v>1.9549315454149059E-4</v>
      </c>
      <c r="CF487" s="240">
        <f t="shared" ca="1" si="933"/>
        <v>-2.0948918073912252E-4</v>
      </c>
      <c r="CG487" s="240">
        <f t="shared" ca="1" si="934"/>
        <v>2.2298052915127673E-4</v>
      </c>
      <c r="CH487" s="240">
        <f t="shared" ca="1" si="935"/>
        <v>-2.3593469793791019E-4</v>
      </c>
      <c r="CI487" s="240">
        <f t="shared" ca="1" si="936"/>
        <v>2.4832047937177264E-4</v>
      </c>
      <c r="CJ487" s="240">
        <f t="shared" ca="1" si="937"/>
        <v>-2.6010803502053031E-4</v>
      </c>
      <c r="CK487" s="240">
        <f t="shared" ca="1" si="938"/>
        <v>2.7126896763014373E-4</v>
      </c>
      <c r="CL487" s="240">
        <f t="shared" ca="1" si="939"/>
        <v>-2.8177638953638104E-4</v>
      </c>
      <c r="CM487" s="240">
        <f t="shared" ca="1" si="940"/>
        <v>2.9160498743953974E-4</v>
      </c>
      <c r="CN487" s="240">
        <f t="shared" ca="1" si="941"/>
        <v>-3.0073108338636492E-4</v>
      </c>
      <c r="CO487" s="240">
        <f t="shared" ca="1" si="942"/>
        <v>3.0913269181238087E-4</v>
      </c>
      <c r="CP487" s="240">
        <f t="shared" ca="1" si="943"/>
        <v>-3.1678957250699515E-4</v>
      </c>
      <c r="CQ487" s="240">
        <f t="shared" ca="1" si="944"/>
        <v>3.2368327937395107E-4</v>
      </c>
      <c r="CR487" s="240">
        <f t="shared" ca="1" si="945"/>
        <v>-3.2979720486959536E-4</v>
      </c>
      <c r="CS487" s="240">
        <f t="shared" ca="1" si="946"/>
        <v>3.351166200118782E-4</v>
      </c>
      <c r="CT487" s="240">
        <f t="shared" ca="1" si="947"/>
        <v>-3.3962870986380361E-4</v>
      </c>
      <c r="CU487" s="240">
        <f t="shared" ca="1" si="948"/>
        <v>3.4332260440570595E-4</v>
      </c>
      <c r="CV487" s="240">
        <f t="shared" ca="1" si="949"/>
        <v>-3.4618940472208961E-4</v>
      </c>
      <c r="CW487" s="240">
        <f t="shared" ca="1" si="950"/>
        <v>3.4822220443988378E-4</v>
      </c>
      <c r="CX487" s="240">
        <f t="shared" ca="1" si="951"/>
        <v>-3.4941610636651994E-4</v>
      </c>
      <c r="CY487" s="240">
        <f t="shared" ca="1" si="952"/>
        <v>3.4976823428768325E-4</v>
      </c>
      <c r="CZ487" s="240">
        <f t="shared" ca="1" si="953"/>
        <v>-3.4927773989636894E-4</v>
      </c>
      <c r="DA487" s="240">
        <f t="shared" ca="1" si="954"/>
        <v>3.4794580483652582E-4</v>
      </c>
      <c r="DB487" s="240">
        <f t="shared" ca="1" si="955"/>
        <v>-3.4577563785637995E-4</v>
      </c>
      <c r="DC487" s="240">
        <f t="shared" ca="1" si="956"/>
        <v>3.4277246707826959E-4</v>
      </c>
      <c r="DD487" s="240">
        <f t="shared" ca="1" si="957"/>
        <v>-3.389435274036459E-4</v>
      </c>
      <c r="DE487" s="240">
        <f t="shared" ca="1" si="958"/>
        <v>3.3429804308355459E-4</v>
      </c>
      <c r="DF487" s="240">
        <f t="shared" ca="1" si="959"/>
        <v>-3.2884720549663008E-4</v>
      </c>
      <c r="DG487" s="240">
        <f t="shared" ca="1" si="960"/>
        <v>3.2260414618805124E-4</v>
      </c>
      <c r="DH487" s="240">
        <f t="shared" ca="1" si="961"/>
        <v>-3.1558390523451986E-4</v>
      </c>
      <c r="DI487" s="240">
        <f t="shared" ca="1" si="962"/>
        <v>3.0780339501139338E-4</v>
      </c>
      <c r="DJ487" s="240">
        <f t="shared" ca="1" si="963"/>
        <v>-2.9928135944928136E-4</v>
      </c>
      <c r="DK487" s="240">
        <f t="shared" ca="1" si="964"/>
        <v>2.9003832887831472E-4</v>
      </c>
      <c r="DL487" s="240">
        <f t="shared" ca="1" si="965"/>
        <v>-2.8009657056872331E-4</v>
      </c>
      <c r="DM487" s="240">
        <f t="shared" ca="1" si="966"/>
        <v>2.6948003508707024E-4</v>
      </c>
      <c r="DN487" s="240">
        <f t="shared" ca="1" si="967"/>
        <v>-2.5821429859722934E-4</v>
      </c>
      <c r="DO487" s="240">
        <f t="shared" ca="1" si="968"/>
        <v>2.4632650124515253E-4</v>
      </c>
      <c r="DP487" s="240">
        <f t="shared" ca="1" si="969"/>
        <v>-2.3384528177593651E-4</v>
      </c>
      <c r="DQ487" s="240">
        <f t="shared" ca="1" si="970"/>
        <v>2.2080070854049497E-4</v>
      </c>
      <c r="DR487" s="240">
        <f t="shared" ca="1" si="971"/>
        <v>-2.0722420705832173E-4</v>
      </c>
      <c r="DS487" s="240">
        <f t="shared" ca="1" si="972"/>
        <v>1.9314848431063183E-4</v>
      </c>
      <c r="DT487" s="240">
        <f t="shared" ca="1" si="973"/>
        <v>-1.7860744994644469E-4</v>
      </c>
      <c r="DU487" s="240">
        <f t="shared" ca="1" si="974"/>
        <v>1.6363613459117186E-4</v>
      </c>
      <c r="DV487" s="240">
        <f t="shared" ca="1" si="975"/>
        <v>-1.4827060545483646E-4</v>
      </c>
      <c r="DW487" s="240">
        <f t="shared" ca="1" si="976"/>
        <v>1.3254787944298933E-4</v>
      </c>
      <c r="DX487" s="240">
        <f t="shared" ca="1" si="977"/>
        <v>-1.1650583397972241E-4</v>
      </c>
      <c r="DY487" s="240">
        <f t="shared" ca="1" si="978"/>
        <v>1.0018311575771106E-4</v>
      </c>
      <c r="DZ487" s="240">
        <f t="shared" ca="1" si="979"/>
        <v>-8.361904763483492E-5</v>
      </c>
      <c r="EA487" s="240">
        <f t="shared" ca="1" si="980"/>
        <v>6.6853533902043011E-5</v>
      </c>
      <c r="EB487" s="240">
        <f t="shared" ca="1" si="981"/>
        <v>-4.9926964150383517E-5</v>
      </c>
      <c r="EC487" s="240">
        <f t="shared" ca="1" si="982"/>
        <v>3.2880115969019744E-5</v>
      </c>
      <c r="ED487" s="240">
        <f t="shared" ca="1" si="983"/>
        <v>-1.5754056708328614E-5</v>
      </c>
      <c r="EE487" s="240">
        <f t="shared" ca="1" si="984"/>
        <v>-1.4099554548652497E-6</v>
      </c>
      <c r="EF487" s="240">
        <f t="shared" ca="1" si="985"/>
        <v>1.8570570911870832E-5</v>
      </c>
      <c r="EG487" s="240">
        <f t="shared" ca="1" si="986"/>
        <v>-3.5686448236979614E-5</v>
      </c>
      <c r="EH487" s="240">
        <f t="shared" ca="1" si="987"/>
        <v>5.271635378250202E-5</v>
      </c>
      <c r="EI487" s="240">
        <f t="shared" ca="1" si="988"/>
        <v>-6.9619261014355175E-5</v>
      </c>
      <c r="EJ487" s="240">
        <f t="shared" ca="1" si="989"/>
        <v>8.6354449348497762E-5</v>
      </c>
      <c r="EK487" s="240">
        <f t="shared" ca="1" si="990"/>
        <v>-1.028816022504225E-4</v>
      </c>
      <c r="EL487" s="240">
        <f t="shared" ca="1" si="991"/>
        <v>1.1916090436114273E-4</v>
      </c>
      <c r="EM487" s="240">
        <f t="shared" ca="1" si="992"/>
        <v>-1.3515313741599462E-4</v>
      </c>
      <c r="EN487" s="240">
        <f t="shared" ca="1" si="993"/>
        <v>1.5081977472479482E-4</v>
      </c>
      <c r="EO487" s="240">
        <f t="shared" ca="1" si="994"/>
        <v>-1.661230739860311E-4</v>
      </c>
      <c r="EP487" s="240">
        <f t="shared" ca="1" si="995"/>
        <v>1.8102616821138949E-4</v>
      </c>
      <c r="EQ487" s="240">
        <f t="shared" ca="1" si="996"/>
        <v>-1.9549315454148969E-4</v>
      </c>
      <c r="ER487" s="240">
        <f t="shared" ca="1" si="997"/>
        <v>2.0948918073912168E-4</v>
      </c>
      <c r="ES487" s="240">
        <f t="shared" ca="1" si="998"/>
        <v>-2.229805291512683E-4</v>
      </c>
      <c r="ET487" s="240">
        <f t="shared" ca="1" si="999"/>
        <v>2.3593469793791675E-4</v>
      </c>
      <c r="EU487" s="240">
        <f t="shared" ca="1" si="1000"/>
        <v>-2.4832047937177893E-4</v>
      </c>
      <c r="EV487" s="240">
        <f t="shared" ca="1" si="1001"/>
        <v>2.601080350205296E-4</v>
      </c>
      <c r="EW487" s="240">
        <f t="shared" ca="1" si="1002"/>
        <v>-2.7126896763014302E-4</v>
      </c>
      <c r="EX487" s="240">
        <f t="shared" ca="1" si="1003"/>
        <v>2.8177638953638044E-4</v>
      </c>
      <c r="EY487" s="240">
        <f t="shared" ca="1" si="1004"/>
        <v>-2.9160498743953926E-4</v>
      </c>
      <c r="EZ487" s="240">
        <f t="shared" ca="1" si="1005"/>
        <v>3.0073108338636443E-4</v>
      </c>
      <c r="FA487" s="240">
        <f t="shared" ca="1" si="1006"/>
        <v>-3.0913269181238033E-4</v>
      </c>
      <c r="FB487" s="240">
        <f t="shared" ca="1" si="1007"/>
        <v>3.1678957250699471E-4</v>
      </c>
      <c r="FC487" s="240">
        <f t="shared" ca="1" si="1008"/>
        <v>-3.2368327937395069E-4</v>
      </c>
      <c r="FD487" s="240">
        <f t="shared" ca="1" si="1009"/>
        <v>3.2979720486959498E-4</v>
      </c>
      <c r="FE487" s="240">
        <f t="shared" ca="1" si="1010"/>
        <v>-3.3511662001187788E-4</v>
      </c>
      <c r="FF487" s="240">
        <f t="shared" ca="1" si="1011"/>
        <v>3.3962870986380334E-4</v>
      </c>
      <c r="FG487" s="240">
        <f t="shared" ca="1" si="1012"/>
        <v>-3.4332260440570573E-4</v>
      </c>
      <c r="FH487" s="240">
        <f t="shared" ca="1" si="1013"/>
        <v>3.4618940472208945E-4</v>
      </c>
      <c r="FI487" s="240">
        <f t="shared" ca="1" si="1014"/>
        <v>-3.4822220443988367E-4</v>
      </c>
      <c r="FJ487" s="240">
        <f t="shared" ca="1" si="1015"/>
        <v>3.4941610636651988E-4</v>
      </c>
      <c r="FK487" s="240">
        <f t="shared" ca="1" si="1016"/>
        <v>-3.4976823428768325E-4</v>
      </c>
      <c r="FL487" s="240">
        <f t="shared" ca="1" si="1017"/>
        <v>3.4927773989636894E-4</v>
      </c>
      <c r="FM487" s="240">
        <f t="shared" ca="1" si="1018"/>
        <v>-3.4794580483652593E-4</v>
      </c>
      <c r="FN487" s="240">
        <f t="shared" ca="1" si="1019"/>
        <v>3.4577563785638012E-4</v>
      </c>
      <c r="FO487" s="240">
        <f t="shared" ca="1" si="1020"/>
        <v>-3.4277246707826976E-4</v>
      </c>
      <c r="FP487" s="240">
        <f t="shared" ca="1" si="1021"/>
        <v>3.3894352740364612E-4</v>
      </c>
      <c r="FQ487" s="240">
        <f t="shared" ca="1" si="1022"/>
        <v>-3.3429804308355492E-4</v>
      </c>
      <c r="FR487" s="240">
        <f t="shared" ca="1" si="1023"/>
        <v>3.2884720549663718E-4</v>
      </c>
      <c r="FS487" s="240">
        <f t="shared" ca="1" si="1024"/>
        <v>-3.2260414618805162E-4</v>
      </c>
      <c r="FT487" s="240">
        <f t="shared" ca="1" si="1025"/>
        <v>3.1558390523451173E-4</v>
      </c>
      <c r="FU487" s="240">
        <f t="shared" ca="1" si="1026"/>
        <v>-3.0780339501139392E-4</v>
      </c>
      <c r="FV487" s="240">
        <f t="shared" ca="1" si="1027"/>
        <v>2.9928135944928185E-4</v>
      </c>
      <c r="FW487" s="240">
        <f t="shared" ca="1" si="1028"/>
        <v>-2.9003832887832638E-4</v>
      </c>
      <c r="FX487" s="240">
        <f t="shared" ca="1" si="1029"/>
        <v>2.8009657056872396E-4</v>
      </c>
      <c r="FY487" s="240">
        <f t="shared" ca="1" si="1030"/>
        <v>-2.6948003508705815E-4</v>
      </c>
      <c r="FZ487" s="240">
        <f t="shared" ca="1" si="1031"/>
        <v>2.5821429859723E-4</v>
      </c>
      <c r="GA487" s="240">
        <f t="shared" ca="1" si="1032"/>
        <v>-2.4632650124515324E-4</v>
      </c>
      <c r="GB487" s="240">
        <f t="shared" ca="1" si="1033"/>
        <v>2.3384528177595207E-4</v>
      </c>
      <c r="GC487" s="240">
        <f t="shared" ca="1" si="1034"/>
        <v>-2.2080070854049578E-4</v>
      </c>
      <c r="GD487" s="240">
        <f t="shared" ca="1" si="1035"/>
        <v>2.0722420705830653E-4</v>
      </c>
      <c r="GE487" s="240">
        <f t="shared" ca="1" si="1036"/>
        <v>-1.9314848431064928E-4</v>
      </c>
      <c r="GF487" s="240">
        <f t="shared" ca="1" si="1037"/>
        <v>1.7860744994644559E-4</v>
      </c>
      <c r="GG487" s="240">
        <f t="shared" ca="1" si="1038"/>
        <v>-1.6363613459115519E-4</v>
      </c>
      <c r="GH487" s="240">
        <f t="shared" ca="1" si="1039"/>
        <v>1.4827060545483738E-4</v>
      </c>
      <c r="GI487" s="240">
        <f t="shared" ca="1" si="1040"/>
        <v>-1.325478794429719E-4</v>
      </c>
      <c r="GJ487" s="240">
        <f t="shared" ca="1" si="1041"/>
        <v>1.1650583397974214E-4</v>
      </c>
      <c r="GK487" s="240">
        <f t="shared" ca="1" si="1042"/>
        <v>-1.0018311575771205E-4</v>
      </c>
      <c r="GL487" s="240">
        <f t="shared" ca="1" si="1043"/>
        <v>8.361904763481661E-5</v>
      </c>
      <c r="GM487" s="240">
        <f t="shared" ca="1" si="1044"/>
        <v>-6.6853533902044027E-5</v>
      </c>
      <c r="GN487" s="240">
        <f t="shared" ca="1" si="1045"/>
        <v>4.9926964150384526E-5</v>
      </c>
      <c r="GO487" s="240">
        <f t="shared" ca="1" si="1046"/>
        <v>-3.288011596904056E-5</v>
      </c>
      <c r="GP487" s="240">
        <f t="shared" ca="1" si="1047"/>
        <v>1.5754056708329644E-5</v>
      </c>
      <c r="GQ487" s="240">
        <f t="shared" ca="1" si="1048"/>
        <v>1.4099554548841013E-6</v>
      </c>
      <c r="GR487" s="240">
        <f t="shared" ca="1" si="1049"/>
        <v>-1.8570570911869805E-5</v>
      </c>
      <c r="GS487" s="240">
        <f t="shared" ca="1" si="1050"/>
        <v>3.5686448236978591E-5</v>
      </c>
      <c r="GT487" s="240">
        <f t="shared" ca="1" si="1051"/>
        <v>-5.2716353782481346E-5</v>
      </c>
      <c r="GU487" s="240">
        <f t="shared" ca="1" si="1052"/>
        <v>6.9619261014354158E-5</v>
      </c>
      <c r="GV487" s="240">
        <f t="shared" ca="1" si="1053"/>
        <v>-8.6354449348516045E-5</v>
      </c>
      <c r="GW487" s="240">
        <f t="shared" ca="1" si="1054"/>
        <v>1.0288160225040251E-4</v>
      </c>
      <c r="GX487" s="240">
        <f t="shared" ca="1" si="1055"/>
        <v>-1.1916090436114176E-4</v>
      </c>
      <c r="GY487" s="240">
        <f t="shared" ca="1" si="1056"/>
        <v>1.3515313741597533E-4</v>
      </c>
      <c r="GZ487" s="240">
        <f t="shared" ca="1" si="1057"/>
        <v>-1.508197747247939E-4</v>
      </c>
      <c r="HA487" s="240">
        <f t="shared" ca="1" si="1058"/>
        <v>1.6612307398604768E-4</v>
      </c>
      <c r="HB487" s="240">
        <f t="shared" ca="1" si="1059"/>
        <v>-1.810261682113716E-4</v>
      </c>
      <c r="HC487" s="240">
        <f t="shared" ca="1" si="1060"/>
        <v>1.9549315454148885E-4</v>
      </c>
      <c r="HD487" s="240">
        <f t="shared" ca="1" si="1061"/>
        <v>-2.0948918073913678E-4</v>
      </c>
      <c r="HE487" s="240">
        <f t="shared" ca="1" si="1062"/>
        <v>2.2298052915126749E-4</v>
      </c>
      <c r="HF487" s="240">
        <f t="shared" ca="1" si="1063"/>
        <v>-2.3593469793791602E-4</v>
      </c>
      <c r="HG487" s="240">
        <f t="shared" ca="1" si="1064"/>
        <v>2.4832047937176424E-4</v>
      </c>
      <c r="HH487" s="240">
        <f t="shared" ca="1" si="1065"/>
        <v>-2.601080350205289E-4</v>
      </c>
      <c r="HI487" s="240">
        <f t="shared" ca="1" si="1066"/>
        <v>2.7126896763015495E-4</v>
      </c>
      <c r="HJ487" s="240">
        <f t="shared" ca="1" si="1067"/>
        <v>-2.817763895363799E-4</v>
      </c>
      <c r="HK487" s="240">
        <f t="shared" ca="1" si="1068"/>
        <v>2.9160498743953866E-4</v>
      </c>
      <c r="HL487" s="240">
        <f t="shared" ca="1" si="1069"/>
        <v>-3.0073108338635375E-4</v>
      </c>
      <c r="HM487" s="240">
        <f t="shared" ca="1" si="1070"/>
        <v>3.0913269181237984E-4</v>
      </c>
      <c r="HN487" s="240">
        <f t="shared" ca="1" si="1071"/>
        <v>-3.1678957250700273E-4</v>
      </c>
      <c r="HO487" s="240">
        <f t="shared" ca="1" si="1072"/>
        <v>3.2368327937395036E-4</v>
      </c>
      <c r="HP487" s="240">
        <f t="shared" ca="1" si="1073"/>
        <v>-3.2979720486959465E-4</v>
      </c>
      <c r="HQ487" s="240">
        <f t="shared" ca="1" si="1074"/>
        <v>3.3511662001187186E-4</v>
      </c>
      <c r="HR487" s="240">
        <f t="shared" ca="1" si="1075"/>
        <v>-3.3962870986380312E-4</v>
      </c>
      <c r="HS487" s="240">
        <f t="shared" ca="1" si="1076"/>
        <v>3.4332260440570931E-4</v>
      </c>
      <c r="HT487" s="240">
        <f t="shared" ca="1" si="1077"/>
        <v>-3.4618940472208641E-4</v>
      </c>
      <c r="HU487" s="240">
        <f t="shared" ca="1" si="1078"/>
        <v>3.4822220443988362E-4</v>
      </c>
      <c r="HV487" s="240">
        <f t="shared" ca="1" si="1079"/>
        <v>-3.4941610636651891E-4</v>
      </c>
      <c r="HW487" s="240">
        <f t="shared" ca="1" si="1080"/>
        <v>3.4976823428768325E-4</v>
      </c>
      <c r="HX487" s="240">
        <f t="shared" ca="1" si="1081"/>
        <v>-3.4927773989636802E-4</v>
      </c>
      <c r="HY487" s="240">
        <f t="shared" ca="1" si="1082"/>
        <v>3.479458048365281E-4</v>
      </c>
      <c r="HZ487" s="240">
        <f t="shared" ca="1" si="1083"/>
        <v>-3.4577563785638022E-4</v>
      </c>
      <c r="IA487" s="240">
        <f t="shared" ca="1" si="1084"/>
        <v>3.4277246707826602E-4</v>
      </c>
      <c r="IB487" s="240">
        <f t="shared" ca="1" si="1085"/>
        <v>-3.3894352740364633E-4</v>
      </c>
      <c r="IC487" s="240">
        <f t="shared" ca="1" si="1086"/>
        <v>3.3429804308355524E-4</v>
      </c>
      <c r="ID487" s="240">
        <f t="shared" ca="1" si="1087"/>
        <v>-3.2884720549663761E-4</v>
      </c>
      <c r="IE487" s="240">
        <f t="shared" ca="1" si="1088"/>
        <v>3.557309465516178E-4</v>
      </c>
      <c r="IF487" s="240">
        <f t="shared" ca="1" si="1089"/>
        <v>-3.1558390523451211E-4</v>
      </c>
      <c r="IG487" s="240">
        <f t="shared" ca="1" si="1090"/>
        <v>3.0780339501139436E-4</v>
      </c>
      <c r="IH487" s="240">
        <f t="shared" ca="1" si="1091"/>
        <v>-2.9928135944928239E-4</v>
      </c>
      <c r="II487" s="240">
        <f t="shared" ca="1" si="1092"/>
        <v>2.9003832887832697E-4</v>
      </c>
      <c r="IJ487" s="240">
        <f t="shared" ca="1" si="1093"/>
        <v>-2.8009657056872456E-4</v>
      </c>
      <c r="IK487" s="240">
        <f t="shared" ca="1" si="1094"/>
        <v>2.6948003508705886E-4</v>
      </c>
      <c r="IL487" s="240">
        <f t="shared" ca="1" si="1095"/>
        <v>-2.582142985972307E-4</v>
      </c>
      <c r="IM487" s="240">
        <f t="shared" ca="1" si="1096"/>
        <v>2.46326501245154E-4</v>
      </c>
      <c r="IN487" s="240">
        <f t="shared" ca="1" si="1097"/>
        <v>-2.3384528177595285E-4</v>
      </c>
      <c r="IO487" s="240">
        <f t="shared" ca="1" si="1098"/>
        <v>2.2080070854049657E-4</v>
      </c>
      <c r="IP487" s="240">
        <f t="shared" ca="1" si="1099"/>
        <v>-2.0722420705830737E-4</v>
      </c>
      <c r="IQ487" s="240">
        <f t="shared" ca="1" si="1100"/>
        <v>1.931484843106501E-4</v>
      </c>
      <c r="IR487" s="240">
        <f t="shared" ca="1" si="1101"/>
        <v>-1.7860744994644648E-4</v>
      </c>
      <c r="IS487" s="240">
        <f t="shared" ca="1" si="1102"/>
        <v>1.6363613459115608E-4</v>
      </c>
      <c r="IT487" s="240">
        <f t="shared" ca="1" si="1103"/>
        <v>-1.4827060545483833E-4</v>
      </c>
      <c r="IU487" s="240">
        <f t="shared" ca="1" si="1104"/>
        <v>1.3254787944297285E-4</v>
      </c>
      <c r="IV487" s="240">
        <f t="shared" ca="1" si="1105"/>
        <v>-1.1650583397974309E-4</v>
      </c>
      <c r="IW487" s="240">
        <f t="shared" ca="1" si="1106"/>
        <v>1.0018311575771303E-4</v>
      </c>
      <c r="IX487" s="240">
        <f t="shared" ca="1" si="1107"/>
        <v>-8.3619047634817613E-5</v>
      </c>
      <c r="IY487" s="240">
        <f t="shared" ca="1" si="1108"/>
        <v>6.6853533902045043E-5</v>
      </c>
      <c r="IZ487" s="240">
        <f t="shared" ca="1" si="1109"/>
        <v>-4.992696415038555E-5</v>
      </c>
      <c r="JA487" s="240">
        <f t="shared" ca="1" si="1110"/>
        <v>3.2880115969041577E-5</v>
      </c>
      <c r="JB487" s="240">
        <f t="shared" ca="1" si="1111"/>
        <v>-1.575405670833067E-5</v>
      </c>
    </row>
    <row r="488" spans="2:262">
      <c r="B488" s="248">
        <v>127</v>
      </c>
      <c r="C488" s="247">
        <f t="shared" si="1112"/>
        <v>2.4804687500000018E-3</v>
      </c>
      <c r="D488" s="244">
        <f t="shared" ca="1" si="855"/>
        <v>79.701053727057015</v>
      </c>
      <c r="E488" s="243">
        <f ca="1">EC361</f>
        <v>-0.29894627294298748</v>
      </c>
      <c r="F488" s="242">
        <v>127</v>
      </c>
      <c r="G488" s="240">
        <f t="shared" ca="1" si="856"/>
        <v>1.5047773276298752E-5</v>
      </c>
      <c r="H488" s="240">
        <f t="shared" ca="1" si="857"/>
        <v>-5.3964867390243473E-6</v>
      </c>
      <c r="I488" s="240">
        <f t="shared" ca="1" si="858"/>
        <v>-4.2580504400743608E-6</v>
      </c>
      <c r="J488" s="240">
        <f t="shared" ca="1" si="859"/>
        <v>1.3910022728806027E-5</v>
      </c>
      <c r="K488" s="240">
        <f t="shared" ca="1" si="860"/>
        <v>-2.3553616139975113E-5</v>
      </c>
      <c r="L488" s="240">
        <f t="shared" ca="1" si="861"/>
        <v>3.3183021733509317E-5</v>
      </c>
      <c r="M488" s="240">
        <f t="shared" ca="1" si="862"/>
        <v>-4.2792439115542945E-5</v>
      </c>
      <c r="N488" s="240">
        <f t="shared" ca="1" si="863"/>
        <v>5.2376079932365741E-5</v>
      </c>
      <c r="O488" s="240">
        <f t="shared" ca="1" si="864"/>
        <v>-6.1928171357105067E-5</v>
      </c>
      <c r="P488" s="240">
        <f t="shared" ca="1" si="865"/>
        <v>7.1442959567062335E-5</v>
      </c>
      <c r="Q488" s="240">
        <f t="shared" ca="1" si="866"/>
        <v>-8.0914713209600731E-5</v>
      </c>
      <c r="R488" s="240">
        <f t="shared" ca="1" si="867"/>
        <v>9.0337726854500415E-5</v>
      </c>
      <c r="S488" s="240">
        <f t="shared" ca="1" si="868"/>
        <v>-9.9706324430685385E-5</v>
      </c>
      <c r="T488" s="240">
        <f t="shared" ca="1" si="869"/>
        <v>1.090148626452929E-4</v>
      </c>
      <c r="U488" s="241">
        <f t="shared" ca="1" si="870"/>
        <v>-1.1825773438297119E-4</v>
      </c>
      <c r="V488" s="240">
        <f t="shared" ca="1" si="871"/>
        <v>1.2742937208339871E-4</v>
      </c>
      <c r="W488" s="240">
        <f t="shared" ca="1" si="872"/>
        <v>-1.3652425109497425E-4</v>
      </c>
      <c r="X488" s="240">
        <f t="shared" ca="1" si="873"/>
        <v>1.4553689300266082E-4</v>
      </c>
      <c r="Y488" s="240">
        <f t="shared" ca="1" si="874"/>
        <v>-1.544618689279775E-4</v>
      </c>
      <c r="Z488" s="240">
        <f t="shared" ca="1" si="875"/>
        <v>1.6329380279915328E-4</v>
      </c>
      <c r="AA488" s="240">
        <f t="shared" ca="1" si="876"/>
        <v>-1.7202737458947142E-4</v>
      </c>
      <c r="AB488" s="240">
        <f t="shared" ca="1" si="877"/>
        <v>1.8065732352185473E-4</v>
      </c>
      <c r="AC488" s="240">
        <f t="shared" ca="1" si="878"/>
        <v>-1.8917845123776089E-4</v>
      </c>
      <c r="AD488" s="240">
        <f t="shared" ca="1" si="879"/>
        <v>1.9758562492848422E-4</v>
      </c>
      <c r="AE488" s="240">
        <f t="shared" ca="1" si="880"/>
        <v>-2.0587378042694805E-4</v>
      </c>
      <c r="AF488" s="240">
        <f t="shared" ca="1" si="881"/>
        <v>2.1403792525819928E-4</v>
      </c>
      <c r="AG488" s="240">
        <f t="shared" ca="1" si="882"/>
        <v>-2.2207314164666845E-4</v>
      </c>
      <c r="AH488" s="240">
        <f t="shared" ca="1" si="883"/>
        <v>2.2997458947845927E-4</v>
      </c>
      <c r="AI488" s="240">
        <f t="shared" ca="1" si="884"/>
        <v>-2.3773750921685213E-4</v>
      </c>
      <c r="AJ488" s="240">
        <f t="shared" ca="1" si="885"/>
        <v>2.4535722476927072E-4</v>
      </c>
      <c r="AK488" s="240">
        <f t="shared" ca="1" si="886"/>
        <v>-2.5282914630398595E-4</v>
      </c>
      <c r="AL488" s="240">
        <f t="shared" ca="1" si="887"/>
        <v>2.6014877301485832E-4</v>
      </c>
      <c r="AM488" s="240">
        <f t="shared" ca="1" si="888"/>
        <v>-2.6731169583245579E-4</v>
      </c>
      <c r="AN488" s="240">
        <f t="shared" ca="1" si="889"/>
        <v>2.7431360007991186E-4</v>
      </c>
      <c r="AO488" s="240">
        <f t="shared" ca="1" si="890"/>
        <v>-2.8115026807192596E-4</v>
      </c>
      <c r="AP488" s="240">
        <f t="shared" ca="1" si="891"/>
        <v>2.8781758165533924E-4</v>
      </c>
      <c r="AQ488" s="240">
        <f t="shared" ca="1" si="892"/>
        <v>-2.9431152468975595E-4</v>
      </c>
      <c r="AR488" s="240">
        <f t="shared" ca="1" si="893"/>
        <v>3.0062818546671625E-4</v>
      </c>
      <c r="AS488" s="240">
        <f t="shared" ca="1" si="894"/>
        <v>-3.0676375906596329E-4</v>
      </c>
      <c r="AT488" s="240">
        <f t="shared" ca="1" si="895"/>
        <v>3.1271454964738486E-4</v>
      </c>
      <c r="AU488" s="240">
        <f t="shared" ca="1" si="896"/>
        <v>-3.1847697267725226E-4</v>
      </c>
      <c r="AV488" s="240">
        <f t="shared" ca="1" si="897"/>
        <v>3.2404755708739341E-4</v>
      </c>
      <c r="AW488" s="240">
        <f t="shared" ca="1" si="898"/>
        <v>-3.29422947366067E-4</v>
      </c>
      <c r="AX488" s="240">
        <f t="shared" ca="1" si="899"/>
        <v>3.3459990557916465E-4</v>
      </c>
      <c r="AY488" s="240">
        <f t="shared" ca="1" si="900"/>
        <v>-3.3957531332063777E-4</v>
      </c>
      <c r="AZ488" s="240">
        <f t="shared" ca="1" si="901"/>
        <v>3.4434617359090542E-4</v>
      </c>
      <c r="BA488" s="240">
        <f t="shared" ca="1" si="902"/>
        <v>-3.489096126021346E-4</v>
      </c>
      <c r="BB488" s="240">
        <f t="shared" ca="1" si="903"/>
        <v>3.5326288150930801E-4</v>
      </c>
      <c r="BC488" s="240">
        <f t="shared" ca="1" si="904"/>
        <v>-3.5740335806600497E-4</v>
      </c>
      <c r="BD488" s="240">
        <f t="shared" ca="1" si="905"/>
        <v>3.6132854820397533E-4</v>
      </c>
      <c r="BE488" s="240">
        <f t="shared" ca="1" si="906"/>
        <v>-3.6503608753545231E-4</v>
      </c>
      <c r="BF488" s="240">
        <f t="shared" ca="1" si="907"/>
        <v>3.6852374277737638E-4</v>
      </c>
      <c r="BG488" s="240">
        <f t="shared" ca="1" si="908"/>
        <v>-3.7178941309664177E-4</v>
      </c>
      <c r="BH488" s="240">
        <f t="shared" ca="1" si="909"/>
        <v>3.7483113137555925E-4</v>
      </c>
      <c r="BI488" s="240">
        <f t="shared" ca="1" si="910"/>
        <v>-3.7764706539677496E-4</v>
      </c>
      <c r="BJ488" s="240">
        <f t="shared" ca="1" si="911"/>
        <v>3.8023551894692887E-4</v>
      </c>
      <c r="BK488" s="240">
        <f t="shared" ca="1" si="912"/>
        <v>-3.825949328383911E-4</v>
      </c>
      <c r="BL488" s="240">
        <f t="shared" ca="1" si="913"/>
        <v>3.8472388584845748E-4</v>
      </c>
      <c r="BM488" s="240">
        <f t="shared" ca="1" si="914"/>
        <v>-3.8662109557544141E-4</v>
      </c>
      <c r="BN488" s="240">
        <f t="shared" ca="1" si="915"/>
        <v>3.8828541921114463E-4</v>
      </c>
      <c r="BO488" s="240">
        <f t="shared" ca="1" si="916"/>
        <v>-3.8971585422924203E-4</v>
      </c>
      <c r="BP488" s="240">
        <f t="shared" ca="1" si="917"/>
        <v>3.909115389891662E-4</v>
      </c>
      <c r="BQ488" s="240">
        <f t="shared" ca="1" si="918"/>
        <v>-3.9187175325512723E-4</v>
      </c>
      <c r="BR488" s="240">
        <f t="shared" ca="1" si="919"/>
        <v>3.9259591862995604E-4</v>
      </c>
      <c r="BS488" s="240">
        <f t="shared" ca="1" si="920"/>
        <v>-3.9308359890350911E-4</v>
      </c>
      <c r="BT488" s="240">
        <f t="shared" ca="1" si="921"/>
        <v>3.9333450031542528E-4</v>
      </c>
      <c r="BU488" s="240">
        <f t="shared" ca="1" si="922"/>
        <v>-3.9334847173207562E-4</v>
      </c>
      <c r="BV488" s="240">
        <f t="shared" ca="1" si="923"/>
        <v>3.931255047376013E-4</v>
      </c>
      <c r="BW488" s="240">
        <f t="shared" ca="1" si="924"/>
        <v>-3.9266573363898257E-4</v>
      </c>
      <c r="BX488" s="240">
        <f t="shared" ca="1" si="925"/>
        <v>3.9196943538513722E-4</v>
      </c>
      <c r="BY488" s="240">
        <f t="shared" ca="1" si="926"/>
        <v>-3.9103702940009711E-4</v>
      </c>
      <c r="BZ488" s="240">
        <f t="shared" ca="1" si="927"/>
        <v>3.8986907733036275E-4</v>
      </c>
      <c r="CA488" s="240">
        <f t="shared" ca="1" si="928"/>
        <v>-3.884662827065883E-4</v>
      </c>
      <c r="CB488" s="240">
        <f t="shared" ca="1" si="929"/>
        <v>3.8682949051980136E-4</v>
      </c>
      <c r="CC488" s="240">
        <f t="shared" ca="1" si="930"/>
        <v>-3.8495968671241158E-4</v>
      </c>
      <c r="CD488" s="240">
        <f t="shared" ca="1" si="931"/>
        <v>3.8285799758431611E-4</v>
      </c>
      <c r="CE488" s="240">
        <f t="shared" ca="1" si="932"/>
        <v>-3.8052568911445847E-4</v>
      </c>
      <c r="CF488" s="240">
        <f t="shared" ca="1" si="933"/>
        <v>3.7796416619825031E-4</v>
      </c>
      <c r="CG488" s="240">
        <f t="shared" ca="1" si="934"/>
        <v>-3.7517497180131486E-4</v>
      </c>
      <c r="CH488" s="240">
        <f t="shared" ca="1" si="935"/>
        <v>3.7215978603006206E-4</v>
      </c>
      <c r="CI488" s="240">
        <f t="shared" ca="1" si="936"/>
        <v>-3.6892042511965162E-4</v>
      </c>
      <c r="CJ488" s="240">
        <f t="shared" ca="1" si="937"/>
        <v>3.6545884033997586E-4</v>
      </c>
      <c r="CK488" s="240">
        <f t="shared" ca="1" si="938"/>
        <v>-3.6177711682026562E-4</v>
      </c>
      <c r="CL488" s="240">
        <f t="shared" ca="1" si="939"/>
        <v>3.5787747229310533E-4</v>
      </c>
      <c r="CM488" s="240">
        <f t="shared" ca="1" si="940"/>
        <v>-3.5376225575852686E-4</v>
      </c>
      <c r="CN488" s="240">
        <f t="shared" ca="1" si="941"/>
        <v>3.4943394606911206E-4</v>
      </c>
      <c r="CO488" s="240">
        <f t="shared" ca="1" si="942"/>
        <v>-3.4489515043675182E-4</v>
      </c>
      <c r="CP488" s="240">
        <f t="shared" ca="1" si="943"/>
        <v>3.4014860286223959E-4</v>
      </c>
      <c r="CQ488" s="240">
        <f t="shared" ca="1" si="944"/>
        <v>-3.351971624883274E-4</v>
      </c>
      <c r="CR488" s="240">
        <f t="shared" ca="1" si="945"/>
        <v>3.3004381187757312E-4</v>
      </c>
      <c r="CS488" s="240">
        <f t="shared" ca="1" si="946"/>
        <v>-3.2469165521566471E-4</v>
      </c>
      <c r="CT488" s="240">
        <f t="shared" ca="1" si="947"/>
        <v>3.1914391644167003E-4</v>
      </c>
      <c r="CU488" s="240">
        <f t="shared" ca="1" si="948"/>
        <v>-3.1340393730595748E-4</v>
      </c>
      <c r="CV488" s="240">
        <f t="shared" ca="1" si="949"/>
        <v>3.0747517535735329E-4</v>
      </c>
      <c r="CW488" s="240">
        <f t="shared" ca="1" si="950"/>
        <v>-3.0136120186033735E-4</v>
      </c>
      <c r="CX488" s="240">
        <f t="shared" ca="1" si="951"/>
        <v>2.9506569964394148E-4</v>
      </c>
      <c r="CY488" s="240">
        <f t="shared" ca="1" si="952"/>
        <v>-2.8859246088331204E-4</v>
      </c>
      <c r="CZ488" s="240">
        <f t="shared" ca="1" si="953"/>
        <v>2.8194538481539848E-4</v>
      </c>
      <c r="DA488" s="240">
        <f t="shared" ca="1" si="954"/>
        <v>-2.7512847539030468E-4</v>
      </c>
      <c r="DB488" s="240">
        <f t="shared" ca="1" si="955"/>
        <v>2.6814583885933612E-4</v>
      </c>
      <c r="DC488" s="240">
        <f t="shared" ca="1" si="956"/>
        <v>-2.6100168130167384E-4</v>
      </c>
      <c r="DD488" s="240">
        <f t="shared" ca="1" si="957"/>
        <v>2.5370030609066018E-4</v>
      </c>
      <c r="DE488" s="240">
        <f t="shared" ca="1" si="958"/>
        <v>-2.4624611130174005E-4</v>
      </c>
      <c r="DF488" s="240">
        <f t="shared" ca="1" si="959"/>
        <v>2.3864358706308952E-4</v>
      </c>
      <c r="DG488" s="240">
        <f t="shared" ca="1" si="960"/>
        <v>-2.3089731285106841E-4</v>
      </c>
      <c r="DH488" s="240">
        <f t="shared" ca="1" si="961"/>
        <v>2.2301195473157438E-4</v>
      </c>
      <c r="DI488" s="240">
        <f t="shared" ca="1" si="962"/>
        <v>-2.1499226254952257E-4</v>
      </c>
      <c r="DJ488" s="240">
        <f t="shared" ca="1" si="963"/>
        <v>2.0684306706757069E-4</v>
      </c>
      <c r="DK488" s="240">
        <f t="shared" ca="1" si="964"/>
        <v>-1.9856927705639682E-4</v>
      </c>
      <c r="DL488" s="240">
        <f t="shared" ca="1" si="965"/>
        <v>1.9017587633768834E-4</v>
      </c>
      <c r="DM488" s="240">
        <f t="shared" ca="1" si="966"/>
        <v>-1.8166792078222769E-4</v>
      </c>
      <c r="DN488" s="240">
        <f t="shared" ca="1" si="967"/>
        <v>1.7305053526426911E-4</v>
      </c>
      <c r="DO488" s="240">
        <f t="shared" ca="1" si="968"/>
        <v>-1.643289105746637E-4</v>
      </c>
      <c r="DP488" s="240">
        <f t="shared" ca="1" si="969"/>
        <v>1.5550830029396155E-4</v>
      </c>
      <c r="DQ488" s="240">
        <f t="shared" ca="1" si="970"/>
        <v>-1.4659401762801274E-4</v>
      </c>
      <c r="DR488" s="240">
        <f t="shared" ca="1" si="971"/>
        <v>1.3759143220732744E-4</v>
      </c>
      <c r="DS488" s="240">
        <f t="shared" ca="1" si="972"/>
        <v>-1.2850596685277645E-4</v>
      </c>
      <c r="DT488" s="240">
        <f t="shared" ca="1" si="973"/>
        <v>1.193430943089198E-4</v>
      </c>
      <c r="DU488" s="240">
        <f t="shared" ca="1" si="974"/>
        <v>-1.1010833394759853E-4</v>
      </c>
      <c r="DV488" s="240">
        <f t="shared" ca="1" si="975"/>
        <v>1.0080724844310154E-4</v>
      </c>
      <c r="DW488" s="240">
        <f t="shared" ca="1" si="976"/>
        <v>-9.1445440421589853E-5</v>
      </c>
      <c r="DX488" s="240">
        <f t="shared" ca="1" si="977"/>
        <v>8.202854908611171E-5</v>
      </c>
      <c r="DY488" s="240">
        <f t="shared" ca="1" si="978"/>
        <v>-7.2562246819930963E-5</v>
      </c>
      <c r="DZ488" s="240">
        <f t="shared" ca="1" si="979"/>
        <v>6.3052235769521113E-5</v>
      </c>
      <c r="EA488" s="240">
        <f t="shared" ca="1" si="980"/>
        <v>-5.350424440998072E-5</v>
      </c>
      <c r="EB488" s="240">
        <f t="shared" ca="1" si="981"/>
        <v>4.3924024094238169E-5</v>
      </c>
      <c r="EC488" s="240">
        <f t="shared" ca="1" si="982"/>
        <v>-3.4317345588828506E-5</v>
      </c>
      <c r="ED488" s="240">
        <f t="shared" ca="1" si="983"/>
        <v>2.4689995597622075E-5</v>
      </c>
      <c r="EE488" s="240">
        <f t="shared" ca="1" si="984"/>
        <v>-1.5047773276286006E-5</v>
      </c>
      <c r="EF488" s="240">
        <f t="shared" ca="1" si="985"/>
        <v>5.396486739023114E-6</v>
      </c>
      <c r="EG488" s="240">
        <f t="shared" ca="1" si="986"/>
        <v>4.2580504400860667E-6</v>
      </c>
      <c r="EH488" s="240">
        <f t="shared" ca="1" si="987"/>
        <v>-1.3910022728806559E-5</v>
      </c>
      <c r="EI488" s="240">
        <f t="shared" ca="1" si="988"/>
        <v>2.3553616139986806E-5</v>
      </c>
      <c r="EJ488" s="240">
        <f t="shared" ca="1" si="989"/>
        <v>-3.3183021733508436E-5</v>
      </c>
      <c r="EK488" s="240">
        <f t="shared" ca="1" si="990"/>
        <v>4.2792439115553204E-5</v>
      </c>
      <c r="EL488" s="240">
        <f t="shared" ca="1" si="991"/>
        <v>-5.2376079932364894E-5</v>
      </c>
      <c r="EM488" s="240">
        <f t="shared" ca="1" si="992"/>
        <v>6.1928171357115245E-5</v>
      </c>
      <c r="EN488" s="240">
        <f t="shared" ca="1" si="993"/>
        <v>-7.1442959567061482E-5</v>
      </c>
      <c r="EO488" s="240">
        <f t="shared" ca="1" si="994"/>
        <v>8.0914713209610827E-5</v>
      </c>
      <c r="EP488" s="240">
        <f t="shared" ca="1" si="995"/>
        <v>-9.0337726854496837E-5</v>
      </c>
      <c r="EQ488" s="240">
        <f t="shared" ca="1" si="996"/>
        <v>9.9706324430692649E-5</v>
      </c>
      <c r="ER488" s="240">
        <f t="shared" ca="1" si="997"/>
        <v>-1.0901486264528937E-4</v>
      </c>
      <c r="ES488" s="240">
        <f t="shared" ca="1" si="998"/>
        <v>1.1825773438297836E-4</v>
      </c>
      <c r="ET488" s="240">
        <f t="shared" ca="1" si="999"/>
        <v>-1.2742937208339521E-4</v>
      </c>
      <c r="EU488" s="240">
        <f t="shared" ca="1" si="1000"/>
        <v>1.3652425109498132E-4</v>
      </c>
      <c r="EV488" s="240">
        <f t="shared" ca="1" si="1001"/>
        <v>-1.455368930026574E-4</v>
      </c>
      <c r="EW488" s="240">
        <f t="shared" ca="1" si="1002"/>
        <v>1.5446186892798441E-4</v>
      </c>
      <c r="EX488" s="240">
        <f t="shared" ca="1" si="1003"/>
        <v>-1.6329380279914995E-4</v>
      </c>
      <c r="EY488" s="240">
        <f t="shared" ca="1" si="1004"/>
        <v>1.7202737458947819E-4</v>
      </c>
      <c r="EZ488" s="240">
        <f t="shared" ca="1" si="1005"/>
        <v>-1.8065732352185148E-4</v>
      </c>
      <c r="FA488" s="240">
        <f t="shared" ca="1" si="1006"/>
        <v>1.8917845123776747E-4</v>
      </c>
      <c r="FB488" s="240">
        <f t="shared" ca="1" si="1007"/>
        <v>-1.9758562492847617E-4</v>
      </c>
      <c r="FC488" s="240">
        <f t="shared" ca="1" si="1008"/>
        <v>2.0587378042694973E-4</v>
      </c>
      <c r="FD488" s="240">
        <f t="shared" ca="1" si="1009"/>
        <v>-2.140379252581915E-4</v>
      </c>
      <c r="FE488" s="240">
        <f t="shared" ca="1" si="1010"/>
        <v>2.2207314164667005E-4</v>
      </c>
      <c r="FF488" s="240">
        <f t="shared" ca="1" si="1011"/>
        <v>-2.2997458947845181E-4</v>
      </c>
      <c r="FG488" s="240">
        <f t="shared" ca="1" si="1012"/>
        <v>2.377375092168536E-4</v>
      </c>
      <c r="FH488" s="240">
        <f t="shared" ca="1" si="1013"/>
        <v>-2.4535722476926351E-4</v>
      </c>
      <c r="FI488" s="240">
        <f t="shared" ca="1" si="1014"/>
        <v>2.5282914630398736E-4</v>
      </c>
      <c r="FJ488" s="240">
        <f t="shared" ca="1" si="1015"/>
        <v>-2.6014877301485143E-4</v>
      </c>
      <c r="FK488" s="240">
        <f t="shared" ca="1" si="1016"/>
        <v>2.6731169583245719E-4</v>
      </c>
      <c r="FL488" s="240">
        <f t="shared" ca="1" si="1017"/>
        <v>-2.7431360007992129E-4</v>
      </c>
      <c r="FM488" s="240">
        <f t="shared" ca="1" si="1018"/>
        <v>2.8115026807192737E-4</v>
      </c>
      <c r="FN488" s="240">
        <f t="shared" ca="1" si="1019"/>
        <v>-2.8781758165534818E-4</v>
      </c>
      <c r="FO488" s="240">
        <f t="shared" ca="1" si="1020"/>
        <v>2.9431152468977205E-4</v>
      </c>
      <c r="FP488" s="240">
        <f t="shared" ca="1" si="1021"/>
        <v>-3.0062818546672471E-4</v>
      </c>
      <c r="FQ488" s="240">
        <f t="shared" ca="1" si="1022"/>
        <v>3.0676375906596453E-4</v>
      </c>
      <c r="FR488" s="240">
        <f t="shared" ca="1" si="1023"/>
        <v>-3.1271454964737922E-4</v>
      </c>
      <c r="FS488" s="240">
        <f t="shared" ca="1" si="1024"/>
        <v>3.1847697267726321E-4</v>
      </c>
      <c r="FT488" s="240">
        <f t="shared" ca="1" si="1025"/>
        <v>-3.2404755708740084E-4</v>
      </c>
      <c r="FU488" s="240">
        <f t="shared" ca="1" si="1026"/>
        <v>3.2942294736606803E-4</v>
      </c>
      <c r="FV488" s="240">
        <f t="shared" ca="1" si="1027"/>
        <v>-3.3459990557915977E-4</v>
      </c>
      <c r="FW488" s="240">
        <f t="shared" ca="1" si="1028"/>
        <v>3.3957531332065002E-4</v>
      </c>
      <c r="FX488" s="240">
        <f t="shared" ca="1" si="1029"/>
        <v>-3.443461735909117E-4</v>
      </c>
      <c r="FY488" s="240">
        <f t="shared" ca="1" si="1030"/>
        <v>3.4890961260213553E-4</v>
      </c>
      <c r="FZ488" s="240">
        <f t="shared" ca="1" si="1031"/>
        <v>-3.5326288150929901E-4</v>
      </c>
      <c r="GA488" s="240">
        <f t="shared" ca="1" si="1032"/>
        <v>3.5740335806601044E-4</v>
      </c>
      <c r="GB488" s="240">
        <f t="shared" ca="1" si="1033"/>
        <v>-3.6132854820397609E-4</v>
      </c>
      <c r="GC488" s="240">
        <f t="shared" ca="1" si="1034"/>
        <v>3.6503608753544889E-4</v>
      </c>
      <c r="GD488" s="240">
        <f t="shared" ca="1" si="1035"/>
        <v>-3.6852374277736923E-4</v>
      </c>
      <c r="GE488" s="240">
        <f t="shared" ca="1" si="1036"/>
        <v>3.71789413096646E-4</v>
      </c>
      <c r="GF488" s="240">
        <f t="shared" ca="1" si="1037"/>
        <v>-3.7483113137555985E-4</v>
      </c>
      <c r="GG488" s="240">
        <f t="shared" ca="1" si="1038"/>
        <v>3.7764706539677231E-4</v>
      </c>
      <c r="GH488" s="240">
        <f t="shared" ca="1" si="1039"/>
        <v>-3.8023551894692366E-4</v>
      </c>
      <c r="GI488" s="240">
        <f t="shared" ca="1" si="1040"/>
        <v>3.8259493283839414E-4</v>
      </c>
      <c r="GJ488" s="240">
        <f t="shared" ca="1" si="1041"/>
        <v>-3.8472388584845786E-4</v>
      </c>
      <c r="GK488" s="240">
        <f t="shared" ca="1" si="1042"/>
        <v>3.8662109557543968E-4</v>
      </c>
      <c r="GL488" s="240">
        <f t="shared" ca="1" si="1043"/>
        <v>-3.8828541921114132E-4</v>
      </c>
      <c r="GM488" s="240">
        <f t="shared" ca="1" si="1044"/>
        <v>3.8971585422924382E-4</v>
      </c>
      <c r="GN488" s="240">
        <f t="shared" ca="1" si="1045"/>
        <v>-3.9091153898916642E-4</v>
      </c>
      <c r="GO488" s="240">
        <f t="shared" ca="1" si="1046"/>
        <v>3.9187175325512642E-4</v>
      </c>
      <c r="GP488" s="240">
        <f t="shared" ca="1" si="1047"/>
        <v>-3.9259591862995756E-4</v>
      </c>
      <c r="GQ488" s="240">
        <f t="shared" ca="1" si="1048"/>
        <v>3.9308359890350959E-4</v>
      </c>
      <c r="GR488" s="240">
        <f t="shared" ca="1" si="1049"/>
        <v>-3.9333450031542522E-4</v>
      </c>
      <c r="GS488" s="240">
        <f t="shared" ca="1" si="1050"/>
        <v>3.9334847173207573E-4</v>
      </c>
      <c r="GT488" s="240">
        <f t="shared" ca="1" si="1051"/>
        <v>-3.9312550473760048E-4</v>
      </c>
      <c r="GU488" s="240">
        <f t="shared" ca="1" si="1052"/>
        <v>3.9266573363898181E-4</v>
      </c>
      <c r="GV488" s="240">
        <f t="shared" ca="1" si="1053"/>
        <v>-3.9196943538513706E-4</v>
      </c>
      <c r="GW488" s="240">
        <f t="shared" ca="1" si="1054"/>
        <v>3.9103702940009814E-4</v>
      </c>
      <c r="GX488" s="240">
        <f t="shared" ca="1" si="1055"/>
        <v>-3.8986907733035945E-4</v>
      </c>
      <c r="GY488" s="240">
        <f t="shared" ca="1" si="1056"/>
        <v>3.8846628270658619E-4</v>
      </c>
      <c r="GZ488" s="240">
        <f t="shared" ca="1" si="1057"/>
        <v>-3.8682949051980104E-4</v>
      </c>
      <c r="HA488" s="240">
        <f t="shared" ca="1" si="1058"/>
        <v>3.8495968671241343E-4</v>
      </c>
      <c r="HB488" s="240">
        <f t="shared" ca="1" si="1059"/>
        <v>-3.8285799758431052E-4</v>
      </c>
      <c r="HC488" s="240">
        <f t="shared" ca="1" si="1060"/>
        <v>3.8052568911445516E-4</v>
      </c>
      <c r="HD488" s="240">
        <f t="shared" ca="1" si="1061"/>
        <v>-3.7796416619824983E-4</v>
      </c>
      <c r="HE488" s="240">
        <f t="shared" ca="1" si="1062"/>
        <v>3.7517497180131762E-4</v>
      </c>
      <c r="HF488" s="240">
        <f t="shared" ca="1" si="1063"/>
        <v>-3.7215978603005414E-4</v>
      </c>
      <c r="HG488" s="240">
        <f t="shared" ca="1" si="1064"/>
        <v>3.6892042511965092E-4</v>
      </c>
      <c r="HH488" s="240">
        <f t="shared" ca="1" si="1065"/>
        <v>-3.6545884033997939E-4</v>
      </c>
      <c r="HI488" s="240">
        <f t="shared" ca="1" si="1066"/>
        <v>3.617771168202737E-4</v>
      </c>
      <c r="HJ488" s="240">
        <f t="shared" ca="1" si="1067"/>
        <v>-3.5787747229309519E-4</v>
      </c>
      <c r="HK488" s="240">
        <f t="shared" ca="1" si="1068"/>
        <v>3.5376225575852599E-4</v>
      </c>
      <c r="HL488" s="240">
        <f t="shared" ca="1" si="1069"/>
        <v>-3.4943394606911119E-4</v>
      </c>
      <c r="HM488" s="240">
        <f t="shared" ca="1" si="1070"/>
        <v>3.4489515043676164E-4</v>
      </c>
      <c r="HN488" s="240">
        <f t="shared" ca="1" si="1071"/>
        <v>-3.4014860286222734E-4</v>
      </c>
      <c r="HO488" s="240">
        <f t="shared" ca="1" si="1072"/>
        <v>3.3519716248832637E-4</v>
      </c>
      <c r="HP488" s="240">
        <f t="shared" ca="1" si="1073"/>
        <v>-3.3004381187757209E-4</v>
      </c>
      <c r="HQ488" s="240">
        <f t="shared" ca="1" si="1074"/>
        <v>3.2469165521567626E-4</v>
      </c>
      <c r="HR488" s="240">
        <f t="shared" ca="1" si="1075"/>
        <v>-3.1914391644165583E-4</v>
      </c>
      <c r="HS488" s="240">
        <f t="shared" ca="1" si="1076"/>
        <v>3.1340393730595629E-4</v>
      </c>
      <c r="HT488" s="240">
        <f t="shared" ca="1" si="1077"/>
        <v>-3.0747517535735215E-4</v>
      </c>
      <c r="HU488" s="240">
        <f t="shared" ca="1" si="1078"/>
        <v>3.0136120186035053E-4</v>
      </c>
      <c r="HV488" s="240">
        <f t="shared" ca="1" si="1079"/>
        <v>-2.9506569964394023E-4</v>
      </c>
      <c r="HW488" s="240">
        <f t="shared" ca="1" si="1080"/>
        <v>2.8859246088331069E-4</v>
      </c>
      <c r="HX488" s="240">
        <f t="shared" ca="1" si="1081"/>
        <v>-2.8194538481541269E-4</v>
      </c>
      <c r="HY488" s="240">
        <f t="shared" ca="1" si="1082"/>
        <v>2.7512847539028733E-4</v>
      </c>
      <c r="HZ488" s="240">
        <f t="shared" ca="1" si="1083"/>
        <v>-2.6814583885933477E-4</v>
      </c>
      <c r="IA488" s="240">
        <f t="shared" ca="1" si="1084"/>
        <v>2.6100168130167243E-4</v>
      </c>
      <c r="IB488" s="240">
        <f t="shared" ca="1" si="1085"/>
        <v>-2.537003060906758E-4</v>
      </c>
      <c r="IC488" s="240">
        <f t="shared" ca="1" si="1086"/>
        <v>2.4624611130172114E-4</v>
      </c>
      <c r="ID488" s="240">
        <f t="shared" ca="1" si="1087"/>
        <v>-2.3864358706308795E-4</v>
      </c>
      <c r="IE488" s="240">
        <f t="shared" ca="1" si="1088"/>
        <v>3.0519587965306216E-4</v>
      </c>
      <c r="IF488" s="240">
        <f t="shared" ca="1" si="1089"/>
        <v>-2.2301195473159124E-4</v>
      </c>
      <c r="IG488" s="240">
        <f t="shared" ca="1" si="1090"/>
        <v>2.1499226254950222E-4</v>
      </c>
      <c r="IH488" s="240">
        <f t="shared" ca="1" si="1091"/>
        <v>-2.0684306706756907E-4</v>
      </c>
      <c r="II488" s="240">
        <f t="shared" ca="1" si="1092"/>
        <v>1.9856927705639514E-4</v>
      </c>
      <c r="IJ488" s="240">
        <f t="shared" ca="1" si="1093"/>
        <v>-1.9017587633770623E-4</v>
      </c>
      <c r="IK488" s="240">
        <f t="shared" ca="1" si="1094"/>
        <v>1.8166792078220617E-4</v>
      </c>
      <c r="IL488" s="240">
        <f t="shared" ca="1" si="1095"/>
        <v>-1.7305053526426738E-4</v>
      </c>
      <c r="IM488" s="240">
        <f t="shared" ca="1" si="1096"/>
        <v>1.6432891057466191E-4</v>
      </c>
      <c r="IN488" s="240">
        <f t="shared" ca="1" si="1097"/>
        <v>-1.555083002939803E-4</v>
      </c>
      <c r="IO488" s="240">
        <f t="shared" ca="1" si="1098"/>
        <v>1.4659401762799019E-4</v>
      </c>
      <c r="IP488" s="240">
        <f t="shared" ca="1" si="1099"/>
        <v>-1.3759143220732565E-4</v>
      </c>
      <c r="IQ488" s="240">
        <f t="shared" ca="1" si="1100"/>
        <v>1.2850596685277463E-4</v>
      </c>
      <c r="IR488" s="240">
        <f t="shared" ca="1" si="1101"/>
        <v>-1.1934309430893929E-4</v>
      </c>
      <c r="IS488" s="240">
        <f t="shared" ca="1" si="1102"/>
        <v>1.101083339475752E-4</v>
      </c>
      <c r="IT488" s="240">
        <f t="shared" ca="1" si="1103"/>
        <v>-1.0080724844309966E-4</v>
      </c>
      <c r="IU488" s="240">
        <f t="shared" ca="1" si="1104"/>
        <v>9.1445440421587969E-5</v>
      </c>
      <c r="IV488" s="240">
        <f t="shared" ca="1" si="1105"/>
        <v>-8.2028549086131687E-5</v>
      </c>
      <c r="IW488" s="240">
        <f t="shared" ca="1" si="1106"/>
        <v>7.2562246819907097E-5</v>
      </c>
      <c r="IX488" s="240">
        <f t="shared" ca="1" si="1107"/>
        <v>-6.3052235769519216E-5</v>
      </c>
      <c r="IY488" s="240">
        <f t="shared" ca="1" si="1108"/>
        <v>5.3504244409978809E-5</v>
      </c>
      <c r="IZ488" s="240">
        <f t="shared" ca="1" si="1109"/>
        <v>-4.3924024094258471E-5</v>
      </c>
      <c r="JA488" s="240">
        <f t="shared" ca="1" si="1110"/>
        <v>3.4317345588804308E-5</v>
      </c>
      <c r="JB488" s="240">
        <f t="shared" ca="1" si="1111"/>
        <v>-2.4689995597620151E-5</v>
      </c>
    </row>
    <row r="489" spans="2:262">
      <c r="B489" s="248">
        <v>128</v>
      </c>
      <c r="C489" s="247">
        <f t="shared" si="1112"/>
        <v>2.5000000000000018E-3</v>
      </c>
      <c r="D489" s="244">
        <f t="shared" ca="1" si="855"/>
        <v>79.71156849290611</v>
      </c>
      <c r="E489" s="243">
        <f ca="1">ED361</f>
        <v>-0.28843150709388832</v>
      </c>
      <c r="F489" s="242">
        <v>128</v>
      </c>
      <c r="G489" s="240">
        <f t="shared" ca="1" si="856"/>
        <v>1.5730468916872E-5</v>
      </c>
      <c r="H489" s="240">
        <f t="shared" ca="1" si="857"/>
        <v>-1.5730468916871956E-5</v>
      </c>
      <c r="I489" s="240">
        <f t="shared" ca="1" si="858"/>
        <v>1.5730468916871915E-5</v>
      </c>
      <c r="J489" s="240">
        <f t="shared" ca="1" si="859"/>
        <v>-1.5730468916871871E-5</v>
      </c>
      <c r="K489" s="240">
        <f t="shared" ca="1" si="860"/>
        <v>1.5730468916871831E-5</v>
      </c>
      <c r="L489" s="240">
        <f t="shared" ca="1" si="861"/>
        <v>-1.5730468916871787E-5</v>
      </c>
      <c r="M489" s="240">
        <f t="shared" ca="1" si="862"/>
        <v>1.5730468916871746E-5</v>
      </c>
      <c r="N489" s="240">
        <f t="shared" ca="1" si="863"/>
        <v>-1.5730468916871705E-5</v>
      </c>
      <c r="O489" s="240">
        <f t="shared" ca="1" si="864"/>
        <v>1.5730468916871661E-5</v>
      </c>
      <c r="P489" s="240">
        <f t="shared" ca="1" si="865"/>
        <v>-1.5730468916871621E-5</v>
      </c>
      <c r="Q489" s="240">
        <f t="shared" ca="1" si="866"/>
        <v>1.5730468916870357E-5</v>
      </c>
      <c r="R489" s="240">
        <f t="shared" ca="1" si="867"/>
        <v>-1.5730468916871536E-5</v>
      </c>
      <c r="S489" s="240">
        <f t="shared" ca="1" si="868"/>
        <v>1.5730468916872715E-5</v>
      </c>
      <c r="T489" s="240">
        <f t="shared" ca="1" si="869"/>
        <v>-1.5730468916871451E-5</v>
      </c>
      <c r="U489" s="241">
        <f t="shared" ca="1" si="870"/>
        <v>1.5730468916870187E-5</v>
      </c>
      <c r="V489" s="240">
        <f t="shared" ca="1" si="871"/>
        <v>-1.5730468916871366E-5</v>
      </c>
      <c r="W489" s="240">
        <f t="shared" ca="1" si="872"/>
        <v>1.5730468916872545E-5</v>
      </c>
      <c r="X489" s="240">
        <f t="shared" ca="1" si="873"/>
        <v>-1.5730468916871282E-5</v>
      </c>
      <c r="Y489" s="240">
        <f t="shared" ca="1" si="874"/>
        <v>1.5730468916870021E-5</v>
      </c>
      <c r="Z489" s="240">
        <f t="shared" ca="1" si="875"/>
        <v>-1.5730468916871197E-5</v>
      </c>
      <c r="AA489" s="240">
        <f t="shared" ca="1" si="876"/>
        <v>1.5730468916872376E-5</v>
      </c>
      <c r="AB489" s="240">
        <f t="shared" ca="1" si="877"/>
        <v>-1.5730468916868673E-5</v>
      </c>
      <c r="AC489" s="240">
        <f t="shared" ca="1" si="878"/>
        <v>1.5730468916869852E-5</v>
      </c>
      <c r="AD489" s="240">
        <f t="shared" ca="1" si="879"/>
        <v>-1.5730468916871031E-5</v>
      </c>
      <c r="AE489" s="240">
        <f t="shared" ca="1" si="880"/>
        <v>1.573046891687221E-5</v>
      </c>
      <c r="AF489" s="240">
        <f t="shared" ca="1" si="881"/>
        <v>-1.5730468916873389E-5</v>
      </c>
      <c r="AG489" s="240">
        <f t="shared" ca="1" si="882"/>
        <v>1.5730468916869682E-5</v>
      </c>
      <c r="AH489" s="240">
        <f t="shared" ca="1" si="883"/>
        <v>-1.5730468916870862E-5</v>
      </c>
      <c r="AI489" s="240">
        <f t="shared" ca="1" si="884"/>
        <v>1.5730468916872041E-5</v>
      </c>
      <c r="AJ489" s="240">
        <f t="shared" ca="1" si="885"/>
        <v>-1.5730468916868334E-5</v>
      </c>
      <c r="AK489" s="240">
        <f t="shared" ca="1" si="886"/>
        <v>1.5730468916869513E-5</v>
      </c>
      <c r="AL489" s="240">
        <f t="shared" ca="1" si="887"/>
        <v>-1.5730468916870692E-5</v>
      </c>
      <c r="AM489" s="240">
        <f t="shared" ca="1" si="888"/>
        <v>1.5730468916871871E-5</v>
      </c>
      <c r="AN489" s="240">
        <f t="shared" ca="1" si="889"/>
        <v>-1.573046891687305E-5</v>
      </c>
      <c r="AO489" s="240">
        <f t="shared" ca="1" si="890"/>
        <v>1.5730468916869347E-5</v>
      </c>
      <c r="AP489" s="240">
        <f t="shared" ca="1" si="891"/>
        <v>-1.5730468916870526E-5</v>
      </c>
      <c r="AQ489" s="240">
        <f t="shared" ca="1" si="892"/>
        <v>1.5730468916871705E-5</v>
      </c>
      <c r="AR489" s="240">
        <f t="shared" ca="1" si="893"/>
        <v>-1.5730468916867999E-5</v>
      </c>
      <c r="AS489" s="240">
        <f t="shared" ca="1" si="894"/>
        <v>1.5730468916869178E-5</v>
      </c>
      <c r="AT489" s="240">
        <f t="shared" ca="1" si="895"/>
        <v>-1.5730468916870357E-5</v>
      </c>
      <c r="AU489" s="240">
        <f t="shared" ca="1" si="896"/>
        <v>1.573046891686665E-5</v>
      </c>
      <c r="AV489" s="240">
        <f t="shared" ca="1" si="897"/>
        <v>-1.5730468916872715E-5</v>
      </c>
      <c r="AW489" s="240">
        <f t="shared" ca="1" si="898"/>
        <v>1.5730468916869008E-5</v>
      </c>
      <c r="AX489" s="240">
        <f t="shared" ca="1" si="899"/>
        <v>-1.5730468916865305E-5</v>
      </c>
      <c r="AY489" s="240">
        <f t="shared" ca="1" si="900"/>
        <v>1.5730468916871366E-5</v>
      </c>
      <c r="AZ489" s="240">
        <f t="shared" ca="1" si="901"/>
        <v>-1.5730468916867663E-5</v>
      </c>
      <c r="BA489" s="240">
        <f t="shared" ca="1" si="902"/>
        <v>1.5730468916873725E-5</v>
      </c>
      <c r="BB489" s="240">
        <f t="shared" ca="1" si="903"/>
        <v>-1.5730468916870021E-5</v>
      </c>
      <c r="BC489" s="240">
        <f t="shared" ca="1" si="904"/>
        <v>1.5730468916866315E-5</v>
      </c>
      <c r="BD489" s="240">
        <f t="shared" ca="1" si="905"/>
        <v>-1.5730468916872376E-5</v>
      </c>
      <c r="BE489" s="240">
        <f t="shared" ca="1" si="906"/>
        <v>1.5730468916868673E-5</v>
      </c>
      <c r="BF489" s="240">
        <f t="shared" ca="1" si="907"/>
        <v>-1.5730468916874734E-5</v>
      </c>
      <c r="BG489" s="240">
        <f t="shared" ca="1" si="908"/>
        <v>1.5730468916871031E-5</v>
      </c>
      <c r="BH489" s="240">
        <f t="shared" ca="1" si="909"/>
        <v>-1.5730468916867324E-5</v>
      </c>
      <c r="BI489" s="240">
        <f t="shared" ca="1" si="910"/>
        <v>1.5730468916873389E-5</v>
      </c>
      <c r="BJ489" s="240">
        <f t="shared" ca="1" si="911"/>
        <v>-1.5730468916869682E-5</v>
      </c>
      <c r="BK489" s="240">
        <f t="shared" ca="1" si="912"/>
        <v>1.5730468916865979E-5</v>
      </c>
      <c r="BL489" s="240">
        <f t="shared" ca="1" si="913"/>
        <v>-1.5730468916872041E-5</v>
      </c>
      <c r="BM489" s="240">
        <f t="shared" ca="1" si="914"/>
        <v>1.5730468916868334E-5</v>
      </c>
      <c r="BN489" s="240">
        <f t="shared" ca="1" si="915"/>
        <v>-1.5730468916864631E-5</v>
      </c>
      <c r="BO489" s="240">
        <f t="shared" ca="1" si="916"/>
        <v>1.5730468916870692E-5</v>
      </c>
      <c r="BP489" s="240">
        <f t="shared" ca="1" si="917"/>
        <v>-1.5730468916866989E-5</v>
      </c>
      <c r="BQ489" s="240">
        <f t="shared" ca="1" si="918"/>
        <v>1.573046891687305E-5</v>
      </c>
      <c r="BR489" s="240">
        <f t="shared" ca="1" si="919"/>
        <v>-1.5730468916869347E-5</v>
      </c>
      <c r="BS489" s="240">
        <f t="shared" ca="1" si="920"/>
        <v>1.573046891686564E-5</v>
      </c>
      <c r="BT489" s="240">
        <f t="shared" ca="1" si="921"/>
        <v>-1.5730468916871705E-5</v>
      </c>
      <c r="BU489" s="240">
        <f t="shared" ca="1" si="922"/>
        <v>1.5730468916867999E-5</v>
      </c>
      <c r="BV489" s="240">
        <f t="shared" ca="1" si="923"/>
        <v>-1.573046891687406E-5</v>
      </c>
      <c r="BW489" s="240">
        <f t="shared" ca="1" si="924"/>
        <v>1.5730468916870357E-5</v>
      </c>
      <c r="BX489" s="240">
        <f t="shared" ca="1" si="925"/>
        <v>-1.573046891686665E-5</v>
      </c>
      <c r="BY489" s="240">
        <f t="shared" ca="1" si="926"/>
        <v>1.5730468916872715E-5</v>
      </c>
      <c r="BZ489" s="240">
        <f t="shared" ca="1" si="927"/>
        <v>-1.5730468916869008E-5</v>
      </c>
      <c r="CA489" s="240">
        <f t="shared" ca="1" si="928"/>
        <v>1.5730468916865305E-5</v>
      </c>
      <c r="CB489" s="240">
        <f t="shared" ca="1" si="929"/>
        <v>-1.5730468916871366E-5</v>
      </c>
      <c r="CC489" s="240">
        <f t="shared" ca="1" si="930"/>
        <v>1.5730468916867663E-5</v>
      </c>
      <c r="CD489" s="240">
        <f t="shared" ca="1" si="931"/>
        <v>-1.5730468916863957E-5</v>
      </c>
      <c r="CE489" s="240">
        <f t="shared" ca="1" si="932"/>
        <v>1.5730468916870018E-5</v>
      </c>
      <c r="CF489" s="240">
        <f t="shared" ca="1" si="933"/>
        <v>-1.5730468916866315E-5</v>
      </c>
      <c r="CG489" s="240">
        <f t="shared" ca="1" si="934"/>
        <v>1.5730468916872376E-5</v>
      </c>
      <c r="CH489" s="240">
        <f t="shared" ca="1" si="935"/>
        <v>-1.5730468916868673E-5</v>
      </c>
      <c r="CI489" s="240">
        <f t="shared" ca="1" si="936"/>
        <v>1.5730468916864966E-5</v>
      </c>
      <c r="CJ489" s="240">
        <f t="shared" ca="1" si="937"/>
        <v>-1.5730468916861263E-5</v>
      </c>
      <c r="CK489" s="240">
        <f t="shared" ca="1" si="938"/>
        <v>1.5730468916877092E-5</v>
      </c>
      <c r="CL489" s="240">
        <f t="shared" ca="1" si="939"/>
        <v>-1.5730468916873389E-5</v>
      </c>
      <c r="CM489" s="240">
        <f t="shared" ca="1" si="940"/>
        <v>1.5730468916869682E-5</v>
      </c>
      <c r="CN489" s="240">
        <f t="shared" ca="1" si="941"/>
        <v>-1.5730468916865979E-5</v>
      </c>
      <c r="CO489" s="240">
        <f t="shared" ca="1" si="942"/>
        <v>1.5730468916862273E-5</v>
      </c>
      <c r="CP489" s="240">
        <f t="shared" ca="1" si="943"/>
        <v>-1.5730468916858569E-5</v>
      </c>
      <c r="CQ489" s="240">
        <f t="shared" ca="1" si="944"/>
        <v>1.5730468916874399E-5</v>
      </c>
      <c r="CR489" s="240">
        <f t="shared" ca="1" si="945"/>
        <v>-1.5730468916870692E-5</v>
      </c>
      <c r="CS489" s="240">
        <f t="shared" ca="1" si="946"/>
        <v>1.5730468916866989E-5</v>
      </c>
      <c r="CT489" s="240">
        <f t="shared" ca="1" si="947"/>
        <v>-1.5730468916863282E-5</v>
      </c>
      <c r="CU489" s="240">
        <f t="shared" ca="1" si="948"/>
        <v>1.5730468916859579E-5</v>
      </c>
      <c r="CV489" s="240">
        <f t="shared" ca="1" si="949"/>
        <v>-1.5730468916875408E-5</v>
      </c>
      <c r="CW489" s="240">
        <f t="shared" ca="1" si="950"/>
        <v>1.5730468916871705E-5</v>
      </c>
      <c r="CX489" s="240">
        <f t="shared" ca="1" si="951"/>
        <v>-1.5730468916867999E-5</v>
      </c>
      <c r="CY489" s="240">
        <f t="shared" ca="1" si="952"/>
        <v>1.5730468916864292E-5</v>
      </c>
      <c r="CZ489" s="240">
        <f t="shared" ca="1" si="953"/>
        <v>-1.5730468916860589E-5</v>
      </c>
      <c r="DA489" s="240">
        <f t="shared" ca="1" si="954"/>
        <v>1.5730468916876418E-5</v>
      </c>
      <c r="DB489" s="240">
        <f t="shared" ca="1" si="955"/>
        <v>-1.5730468916872715E-5</v>
      </c>
      <c r="DC489" s="240">
        <f t="shared" ca="1" si="956"/>
        <v>1.5730468916869008E-5</v>
      </c>
      <c r="DD489" s="240">
        <f t="shared" ca="1" si="957"/>
        <v>-1.5730468916865305E-5</v>
      </c>
      <c r="DE489" s="240">
        <f t="shared" ca="1" si="958"/>
        <v>1.5730468916861598E-5</v>
      </c>
      <c r="DF489" s="240">
        <f t="shared" ca="1" si="959"/>
        <v>-1.5730468916877428E-5</v>
      </c>
      <c r="DG489" s="240">
        <f t="shared" ca="1" si="960"/>
        <v>1.5730468916873725E-5</v>
      </c>
      <c r="DH489" s="240">
        <f t="shared" ca="1" si="961"/>
        <v>-1.5730468916870018E-5</v>
      </c>
      <c r="DI489" s="240">
        <f t="shared" ca="1" si="962"/>
        <v>1.5730468916866315E-5</v>
      </c>
      <c r="DJ489" s="240">
        <f t="shared" ca="1" si="963"/>
        <v>-1.5730468916862608E-5</v>
      </c>
      <c r="DK489" s="240">
        <f t="shared" ca="1" si="964"/>
        <v>1.5730468916858905E-5</v>
      </c>
      <c r="DL489" s="240">
        <f t="shared" ca="1" si="965"/>
        <v>-1.5730468916874734E-5</v>
      </c>
      <c r="DM489" s="240">
        <f t="shared" ca="1" si="966"/>
        <v>1.5730468916871031E-5</v>
      </c>
      <c r="DN489" s="240">
        <f t="shared" ca="1" si="967"/>
        <v>-1.5730468916867324E-5</v>
      </c>
      <c r="DO489" s="240">
        <f t="shared" ca="1" si="968"/>
        <v>1.5730468916863621E-5</v>
      </c>
      <c r="DP489" s="240">
        <f t="shared" ca="1" si="969"/>
        <v>-1.5730468916859915E-5</v>
      </c>
      <c r="DQ489" s="240">
        <f t="shared" ca="1" si="970"/>
        <v>1.5730468916875744E-5</v>
      </c>
      <c r="DR489" s="240">
        <f t="shared" ca="1" si="971"/>
        <v>-1.5730468916872041E-5</v>
      </c>
      <c r="DS489" s="240">
        <f t="shared" ca="1" si="972"/>
        <v>1.5730468916868334E-5</v>
      </c>
      <c r="DT489" s="240">
        <f t="shared" ca="1" si="973"/>
        <v>-1.5730468916864631E-5</v>
      </c>
      <c r="DU489" s="240">
        <f t="shared" ca="1" si="974"/>
        <v>1.5730468916860924E-5</v>
      </c>
      <c r="DV489" s="240">
        <f t="shared" ca="1" si="975"/>
        <v>-1.5730468916857221E-5</v>
      </c>
      <c r="DW489" s="240">
        <f t="shared" ca="1" si="976"/>
        <v>1.573046891687305E-5</v>
      </c>
      <c r="DX489" s="240">
        <f t="shared" ca="1" si="977"/>
        <v>-1.5730468916869347E-5</v>
      </c>
      <c r="DY489" s="240">
        <f t="shared" ca="1" si="978"/>
        <v>1.573046891686564E-5</v>
      </c>
      <c r="DZ489" s="240">
        <f t="shared" ca="1" si="979"/>
        <v>-1.5730468916861937E-5</v>
      </c>
      <c r="EA489" s="240">
        <f t="shared" ca="1" si="980"/>
        <v>1.5730468916858231E-5</v>
      </c>
      <c r="EB489" s="240">
        <f t="shared" ca="1" si="981"/>
        <v>-1.573046891687406E-5</v>
      </c>
      <c r="EC489" s="240">
        <f t="shared" ca="1" si="982"/>
        <v>1.5730468916870357E-5</v>
      </c>
      <c r="ED489" s="240">
        <f t="shared" ca="1" si="983"/>
        <v>-1.573046891686665E-5</v>
      </c>
      <c r="EE489" s="240">
        <f t="shared" ca="1" si="984"/>
        <v>1.5730468916862947E-5</v>
      </c>
      <c r="EF489" s="240">
        <f t="shared" ca="1" si="985"/>
        <v>-1.573046891685924E-5</v>
      </c>
      <c r="EG489" s="240">
        <f t="shared" ca="1" si="986"/>
        <v>1.5730468916875073E-5</v>
      </c>
      <c r="EH489" s="240">
        <f t="shared" ca="1" si="987"/>
        <v>-1.5730468916871366E-5</v>
      </c>
      <c r="EI489" s="240">
        <f t="shared" ca="1" si="988"/>
        <v>1.5730468916867663E-5</v>
      </c>
      <c r="EJ489" s="240">
        <f t="shared" ca="1" si="989"/>
        <v>-1.5730468916863957E-5</v>
      </c>
      <c r="EK489" s="240">
        <f t="shared" ca="1" si="990"/>
        <v>1.5730468916860253E-5</v>
      </c>
      <c r="EL489" s="240">
        <f t="shared" ca="1" si="991"/>
        <v>-1.5730468916876083E-5</v>
      </c>
      <c r="EM489" s="240">
        <f t="shared" ca="1" si="992"/>
        <v>1.5730468916872376E-5</v>
      </c>
      <c r="EN489" s="240">
        <f t="shared" ca="1" si="993"/>
        <v>-1.5730468916868673E-5</v>
      </c>
      <c r="EO489" s="240">
        <f t="shared" ca="1" si="994"/>
        <v>1.5730468916864966E-5</v>
      </c>
      <c r="EP489" s="240">
        <f t="shared" ca="1" si="995"/>
        <v>-1.5730468916861263E-5</v>
      </c>
      <c r="EQ489" s="240">
        <f t="shared" ca="1" si="996"/>
        <v>1.5730468916857556E-5</v>
      </c>
      <c r="ER489" s="240">
        <f t="shared" ca="1" si="997"/>
        <v>-1.5730468916873389E-5</v>
      </c>
      <c r="ES489" s="240">
        <f t="shared" ca="1" si="998"/>
        <v>1.5730468916869682E-5</v>
      </c>
      <c r="ET489" s="240">
        <f t="shared" ca="1" si="999"/>
        <v>-1.5730468916865979E-5</v>
      </c>
      <c r="EU489" s="240">
        <f t="shared" ca="1" si="1000"/>
        <v>1.5730468916862273E-5</v>
      </c>
      <c r="EV489" s="240">
        <f t="shared" ca="1" si="1001"/>
        <v>-1.5730468916858566E-5</v>
      </c>
      <c r="EW489" s="240">
        <f t="shared" ca="1" si="1002"/>
        <v>1.5730468916874399E-5</v>
      </c>
      <c r="EX489" s="240">
        <f t="shared" ca="1" si="1003"/>
        <v>-1.5730468916870692E-5</v>
      </c>
      <c r="EY489" s="240">
        <f t="shared" ca="1" si="1004"/>
        <v>1.5730468916866989E-5</v>
      </c>
      <c r="EZ489" s="240">
        <f t="shared" ca="1" si="1005"/>
        <v>-1.5730468916863282E-5</v>
      </c>
      <c r="FA489" s="240">
        <f t="shared" ca="1" si="1006"/>
        <v>1.5730468916859579E-5</v>
      </c>
      <c r="FB489" s="240">
        <f t="shared" ca="1" si="1007"/>
        <v>-1.5730468916855872E-5</v>
      </c>
      <c r="FC489" s="240">
        <f t="shared" ca="1" si="1008"/>
        <v>1.5730468916871702E-5</v>
      </c>
      <c r="FD489" s="240">
        <f t="shared" ca="1" si="1009"/>
        <v>-1.5730468916867999E-5</v>
      </c>
      <c r="FE489" s="240">
        <f t="shared" ca="1" si="1010"/>
        <v>1.5730468916864292E-5</v>
      </c>
      <c r="FF489" s="240">
        <f t="shared" ca="1" si="1011"/>
        <v>-1.5730468916860589E-5</v>
      </c>
      <c r="FG489" s="240">
        <f t="shared" ca="1" si="1012"/>
        <v>1.5730468916856882E-5</v>
      </c>
      <c r="FH489" s="240">
        <f t="shared" ca="1" si="1013"/>
        <v>-1.5730468916872715E-5</v>
      </c>
      <c r="FI489" s="240">
        <f t="shared" ca="1" si="1014"/>
        <v>1.5730468916869008E-5</v>
      </c>
      <c r="FJ489" s="240">
        <f t="shared" ca="1" si="1015"/>
        <v>-1.5730468916865305E-5</v>
      </c>
      <c r="FK489" s="240">
        <f t="shared" ca="1" si="1016"/>
        <v>1.5730468916861598E-5</v>
      </c>
      <c r="FL489" s="240">
        <f t="shared" ca="1" si="1017"/>
        <v>-1.5730468916857895E-5</v>
      </c>
      <c r="FM489" s="240">
        <f t="shared" ca="1" si="1018"/>
        <v>1.5730468916854189E-5</v>
      </c>
      <c r="FN489" s="240">
        <f t="shared" ca="1" si="1019"/>
        <v>-1.5730468916850485E-5</v>
      </c>
      <c r="FO489" s="240">
        <f t="shared" ca="1" si="1020"/>
        <v>1.5730468916846779E-5</v>
      </c>
      <c r="FP489" s="240">
        <f t="shared" ca="1" si="1021"/>
        <v>-1.5730468916882144E-5</v>
      </c>
      <c r="FQ489" s="240">
        <f t="shared" ca="1" si="1022"/>
        <v>1.5730468916878441E-5</v>
      </c>
      <c r="FR489" s="240">
        <f t="shared" ca="1" si="1023"/>
        <v>-1.5730468916874734E-5</v>
      </c>
      <c r="FS489" s="240">
        <f t="shared" ca="1" si="1024"/>
        <v>1.5730468916871031E-5</v>
      </c>
      <c r="FT489" s="240">
        <f t="shared" ca="1" si="1025"/>
        <v>-1.5730468916867324E-5</v>
      </c>
      <c r="FU489" s="240">
        <f t="shared" ca="1" si="1026"/>
        <v>1.5730468916863621E-5</v>
      </c>
      <c r="FV489" s="240">
        <f t="shared" ca="1" si="1027"/>
        <v>-1.5730468916859915E-5</v>
      </c>
      <c r="FW489" s="240">
        <f t="shared" ca="1" si="1028"/>
        <v>1.5730468916856211E-5</v>
      </c>
      <c r="FX489" s="240">
        <f t="shared" ca="1" si="1029"/>
        <v>-1.5730468916852505E-5</v>
      </c>
      <c r="FY489" s="240">
        <f t="shared" ca="1" si="1030"/>
        <v>1.5730468916848801E-5</v>
      </c>
      <c r="FZ489" s="240">
        <f t="shared" ca="1" si="1031"/>
        <v>-1.5730468916845095E-5</v>
      </c>
      <c r="GA489" s="240">
        <f t="shared" ca="1" si="1032"/>
        <v>1.573046891688046E-5</v>
      </c>
      <c r="GB489" s="240">
        <f t="shared" ca="1" si="1033"/>
        <v>-1.5730468916876757E-5</v>
      </c>
      <c r="GC489" s="240">
        <f t="shared" ca="1" si="1034"/>
        <v>1.573046891687305E-5</v>
      </c>
      <c r="GD489" s="240">
        <f t="shared" ca="1" si="1035"/>
        <v>-1.5730468916869347E-5</v>
      </c>
      <c r="GE489" s="240">
        <f t="shared" ca="1" si="1036"/>
        <v>1.573046891686564E-5</v>
      </c>
      <c r="GF489" s="240">
        <f t="shared" ca="1" si="1037"/>
        <v>-1.5730468916861937E-5</v>
      </c>
      <c r="GG489" s="240">
        <f t="shared" ca="1" si="1038"/>
        <v>1.5730468916858231E-5</v>
      </c>
      <c r="GH489" s="240">
        <f t="shared" ca="1" si="1039"/>
        <v>-1.5730468916854527E-5</v>
      </c>
      <c r="GI489" s="240">
        <f t="shared" ca="1" si="1040"/>
        <v>1.5730468916850821E-5</v>
      </c>
      <c r="GJ489" s="240">
        <f t="shared" ca="1" si="1041"/>
        <v>-1.5730468916847118E-5</v>
      </c>
      <c r="GK489" s="240">
        <f t="shared" ca="1" si="1042"/>
        <v>1.5730468916882483E-5</v>
      </c>
      <c r="GL489" s="240">
        <f t="shared" ca="1" si="1043"/>
        <v>-1.5730468916878776E-5</v>
      </c>
      <c r="GM489" s="240">
        <f t="shared" ca="1" si="1044"/>
        <v>1.5730468916875073E-5</v>
      </c>
      <c r="GN489" s="240">
        <f t="shared" ca="1" si="1045"/>
        <v>-1.5730468916871366E-5</v>
      </c>
      <c r="GO489" s="240">
        <f t="shared" ca="1" si="1046"/>
        <v>1.5730468916867663E-5</v>
      </c>
      <c r="GP489" s="240">
        <f t="shared" ca="1" si="1047"/>
        <v>-1.5730468916863957E-5</v>
      </c>
      <c r="GQ489" s="240">
        <f t="shared" ca="1" si="1048"/>
        <v>1.5730468916860253E-5</v>
      </c>
      <c r="GR489" s="240">
        <f t="shared" ca="1" si="1049"/>
        <v>-1.5730468916856547E-5</v>
      </c>
      <c r="GS489" s="240">
        <f t="shared" ca="1" si="1050"/>
        <v>1.573046891685284E-5</v>
      </c>
      <c r="GT489" s="240">
        <f t="shared" ca="1" si="1051"/>
        <v>-1.5730468916849137E-5</v>
      </c>
      <c r="GU489" s="240">
        <f t="shared" ca="1" si="1052"/>
        <v>1.573046891684543E-5</v>
      </c>
      <c r="GV489" s="240">
        <f t="shared" ca="1" si="1053"/>
        <v>-1.5730468916880799E-5</v>
      </c>
      <c r="GW489" s="240">
        <f t="shared" ca="1" si="1054"/>
        <v>1.5730468916877092E-5</v>
      </c>
      <c r="GX489" s="240">
        <f t="shared" ca="1" si="1055"/>
        <v>-1.5730468916873386E-5</v>
      </c>
      <c r="GY489" s="240">
        <f t="shared" ca="1" si="1056"/>
        <v>1.5730468916869682E-5</v>
      </c>
      <c r="GZ489" s="240">
        <f t="shared" ca="1" si="1057"/>
        <v>-1.5730468916865976E-5</v>
      </c>
      <c r="HA489" s="240">
        <f t="shared" ca="1" si="1058"/>
        <v>1.5730468916862273E-5</v>
      </c>
      <c r="HB489" s="240">
        <f t="shared" ca="1" si="1059"/>
        <v>-1.5730468916858566E-5</v>
      </c>
      <c r="HC489" s="240">
        <f t="shared" ca="1" si="1060"/>
        <v>1.5730468916854863E-5</v>
      </c>
      <c r="HD489" s="240">
        <f t="shared" ca="1" si="1061"/>
        <v>-1.5730468916851156E-5</v>
      </c>
      <c r="HE489" s="240">
        <f t="shared" ca="1" si="1062"/>
        <v>1.5730468916847453E-5</v>
      </c>
      <c r="HF489" s="240">
        <f t="shared" ca="1" si="1063"/>
        <v>-1.5730468916882818E-5</v>
      </c>
      <c r="HG489" s="240">
        <f t="shared" ca="1" si="1064"/>
        <v>1.5730468916879112E-5</v>
      </c>
      <c r="HH489" s="240">
        <f t="shared" ca="1" si="1065"/>
        <v>-1.5730468916875408E-5</v>
      </c>
      <c r="HI489" s="240">
        <f t="shared" ca="1" si="1066"/>
        <v>1.5730468916871702E-5</v>
      </c>
      <c r="HJ489" s="240">
        <f t="shared" ca="1" si="1067"/>
        <v>-1.5730468916867999E-5</v>
      </c>
      <c r="HK489" s="240">
        <f t="shared" ca="1" si="1068"/>
        <v>1.5730468916864292E-5</v>
      </c>
      <c r="HL489" s="240">
        <f t="shared" ca="1" si="1069"/>
        <v>-1.5730468916860589E-5</v>
      </c>
      <c r="HM489" s="240">
        <f t="shared" ca="1" si="1070"/>
        <v>1.5730468916856882E-5</v>
      </c>
      <c r="HN489" s="240">
        <f t="shared" ca="1" si="1071"/>
        <v>-1.5730468916853179E-5</v>
      </c>
      <c r="HO489" s="240">
        <f t="shared" ca="1" si="1072"/>
        <v>1.5730468916849472E-5</v>
      </c>
      <c r="HP489" s="240">
        <f t="shared" ca="1" si="1073"/>
        <v>-1.5730468916845769E-5</v>
      </c>
      <c r="HQ489" s="240">
        <f t="shared" ca="1" si="1074"/>
        <v>1.5730468916881134E-5</v>
      </c>
      <c r="HR489" s="240">
        <f t="shared" ca="1" si="1075"/>
        <v>-1.5730468916877428E-5</v>
      </c>
      <c r="HS489" s="240">
        <f t="shared" ca="1" si="1076"/>
        <v>1.5730468916873725E-5</v>
      </c>
      <c r="HT489" s="240">
        <f t="shared" ca="1" si="1077"/>
        <v>-1.5730468916870018E-5</v>
      </c>
      <c r="HU489" s="240">
        <f t="shared" ca="1" si="1078"/>
        <v>1.5730468916866315E-5</v>
      </c>
      <c r="HV489" s="240">
        <f t="shared" ca="1" si="1079"/>
        <v>-1.5730468916862608E-5</v>
      </c>
      <c r="HW489" s="240">
        <f t="shared" ca="1" si="1080"/>
        <v>1.5730468916858905E-5</v>
      </c>
      <c r="HX489" s="240">
        <f t="shared" ca="1" si="1081"/>
        <v>-1.5730468916855198E-5</v>
      </c>
      <c r="HY489" s="240">
        <f t="shared" ca="1" si="1082"/>
        <v>1.5730468916851495E-5</v>
      </c>
      <c r="HZ489" s="240">
        <f t="shared" ca="1" si="1083"/>
        <v>-1.5730468916847788E-5</v>
      </c>
      <c r="IA489" s="240">
        <f t="shared" ca="1" si="1084"/>
        <v>1.5730468916844085E-5</v>
      </c>
      <c r="IB489" s="240">
        <f t="shared" ca="1" si="1085"/>
        <v>-1.573046891687945E-5</v>
      </c>
      <c r="IC489" s="240">
        <f t="shared" ca="1" si="1086"/>
        <v>1.5730468916875744E-5</v>
      </c>
      <c r="ID489" s="240">
        <f t="shared" ca="1" si="1087"/>
        <v>-1.5730468916872041E-5</v>
      </c>
      <c r="IE489" s="240">
        <f t="shared" ca="1" si="1088"/>
        <v>1.5730468916866315E-5</v>
      </c>
      <c r="IF489" s="240">
        <f t="shared" ca="1" si="1089"/>
        <v>-1.5730468916864631E-5</v>
      </c>
      <c r="IG489" s="240">
        <f t="shared" ca="1" si="1090"/>
        <v>1.5730468916860924E-5</v>
      </c>
      <c r="IH489" s="240">
        <f t="shared" ca="1" si="1091"/>
        <v>-1.5730468916857221E-5</v>
      </c>
      <c r="II489" s="240">
        <f t="shared" ca="1" si="1092"/>
        <v>1.5730468916853514E-5</v>
      </c>
      <c r="IJ489" s="240">
        <f t="shared" ca="1" si="1093"/>
        <v>-1.5730468916849811E-5</v>
      </c>
      <c r="IK489" s="240">
        <f t="shared" ca="1" si="1094"/>
        <v>1.5730468916846104E-5</v>
      </c>
      <c r="IL489" s="240">
        <f t="shared" ca="1" si="1095"/>
        <v>-1.5730468916842401E-5</v>
      </c>
      <c r="IM489" s="240">
        <f t="shared" ca="1" si="1096"/>
        <v>1.5730468916877767E-5</v>
      </c>
      <c r="IN489" s="240">
        <f t="shared" ca="1" si="1097"/>
        <v>-1.573046891687406E-5</v>
      </c>
      <c r="IO489" s="240">
        <f t="shared" ca="1" si="1098"/>
        <v>1.5730468916870357E-5</v>
      </c>
      <c r="IP489" s="240">
        <f t="shared" ca="1" si="1099"/>
        <v>-1.573046891686665E-5</v>
      </c>
      <c r="IQ489" s="240">
        <f t="shared" ca="1" si="1100"/>
        <v>1.5730468916862947E-5</v>
      </c>
      <c r="IR489" s="240">
        <f t="shared" ca="1" si="1101"/>
        <v>-1.573046891685924E-5</v>
      </c>
      <c r="IS489" s="240">
        <f t="shared" ca="1" si="1102"/>
        <v>1.5730468916855537E-5</v>
      </c>
      <c r="IT489" s="240">
        <f t="shared" ca="1" si="1103"/>
        <v>-1.573046891685183E-5</v>
      </c>
      <c r="IU489" s="240">
        <f t="shared" ca="1" si="1104"/>
        <v>1.5730468916848127E-5</v>
      </c>
      <c r="IV489" s="240">
        <f t="shared" ca="1" si="1105"/>
        <v>-1.5730468916844421E-5</v>
      </c>
      <c r="IW489" s="240">
        <f t="shared" ca="1" si="1106"/>
        <v>1.5730468916879786E-5</v>
      </c>
      <c r="IX489" s="240">
        <f t="shared" ca="1" si="1107"/>
        <v>-1.5730468916876083E-5</v>
      </c>
      <c r="IY489" s="240">
        <f t="shared" ca="1" si="1108"/>
        <v>1.5730468916872376E-5</v>
      </c>
      <c r="IZ489" s="240">
        <f t="shared" ca="1" si="1109"/>
        <v>-1.5730468916868673E-5</v>
      </c>
      <c r="JA489" s="240">
        <f t="shared" ca="1" si="1110"/>
        <v>1.5730468916864966E-5</v>
      </c>
      <c r="JB489" s="240">
        <f t="shared" ca="1" si="1111"/>
        <v>-1.5730468916861263E-5</v>
      </c>
    </row>
    <row r="490" spans="2:262">
      <c r="B490" s="248">
        <v>129</v>
      </c>
      <c r="C490" s="247">
        <f t="shared" si="1112"/>
        <v>2.5195312500000018E-3</v>
      </c>
      <c r="D490" s="244">
        <f t="shared" ref="D490:D553" ca="1" si="1113">Vo_set2+E490</f>
        <v>79.721218070965378</v>
      </c>
      <c r="E490" s="243">
        <f ca="1">EE361</f>
        <v>-0.2787819290346279</v>
      </c>
      <c r="F490" s="242">
        <v>129</v>
      </c>
      <c r="G490" s="240">
        <f t="shared" ref="G490:G553" ca="1" si="1114">2*IMREAL(K229)*COS(2*PI()*B229*1/Nt_load2)-2*IMAGINARY(K229)*SIN(2*PI()*B229*1/Nt_load2)</f>
        <v>3.4024809907436999E-5</v>
      </c>
      <c r="H490" s="240">
        <f t="shared" ref="H490:H553" ca="1" si="1115">2*IMREAL(K229)*COS(2*PI()*B229*2/Nt_load2)-2*IMAGINARY(K229)*SIN(2*PI()*B229*2/Nt_load2)</f>
        <v>-4.3474432310061749E-5</v>
      </c>
      <c r="I490" s="240">
        <f t="shared" ref="I490:I553" ca="1" si="1116">2*IMREAL(K229)*COS(2*PI()*B229*3/Nt_load2)-2*IMAGINARY(K229)*SIN(2*PI()*B229*3/Nt_load2)</f>
        <v>5.2897867340276984E-5</v>
      </c>
      <c r="J490" s="240">
        <f t="shared" ref="J490:J553" ca="1" si="1117">2*IMREAL(K229)*COS(2*PI()*B229*4/Nt_load2)-2*IMAGINARY(K229)*SIN(2*PI()*B229*4/Nt_load2)</f>
        <v>-6.2289438673184433E-5</v>
      </c>
      <c r="K490" s="240">
        <f t="shared" ref="K490:K553" ca="1" si="1118">2*IMREAL(K229)*COS(2*PI()*B229*5/Nt_load2)-2*IMAGINARY(K229)*SIN(2*PI()*B229*5/Nt_load2)</f>
        <v>7.1643489177387269E-5</v>
      </c>
      <c r="L490" s="240">
        <f t="shared" ref="L490:L553" ca="1" si="1119">2*IMREAL(K229)*COS(2*PI()*B229*6/Nt_load2)-2*IMAGINARY(K229)*SIN(2*PI()*B229*6/Nt_load2)</f>
        <v>-8.0954384322633611E-5</v>
      </c>
      <c r="M490" s="240">
        <f t="shared" ref="M490:M553" ca="1" si="1120">2*IMREAL(K229)*COS(2*PI()*B229*7/Nt_load2)-2*IMAGINARY(K229)*SIN(2*PI()*B229*7/Nt_load2)</f>
        <v>9.0216515573842061E-5</v>
      </c>
      <c r="N490" s="240">
        <f t="shared" ref="N490:N553" ca="1" si="1121">2*IMREAL(K229)*COS(2*PI()*B229*8/Nt_load2)-2*IMAGINARY(K229)*SIN(2*PI()*B229*8/Nt_load2)</f>
        <v>-9.9424303769481644E-5</v>
      </c>
      <c r="O490" s="240">
        <f t="shared" ref="O490:O553" ca="1" si="1122">2*IMREAL(K229)*COS(2*PI()*B229*9/Nt_load2)-2*IMAGINARY(K229)*SIN(2*PI()*B229*9/Nt_load2)</f>
        <v>1.0857220248224465E-4</v>
      </c>
      <c r="P490" s="240">
        <f t="shared" ref="P490:P553" ca="1" si="1123">2*IMREAL(K229)*COS(2*PI()*B229*10/Nt_load2)-2*IMAGINARY(K229)*SIN(2*PI()*B229*10/Nt_load2)</f>
        <v>-1.176547013600085E-4</v>
      </c>
      <c r="Q490" s="240">
        <f t="shared" ref="Q490:Q553" ca="1" si="1124">2*IMREAL(K229)*COS(2*PI()*B229*11/Nt_load2)-2*IMAGINARY(K229)*SIN(2*PI()*B229*11/Nt_load2)</f>
        <v>1.2666632944506576E-4</v>
      </c>
      <c r="R490" s="240">
        <f t="shared" ref="R490:R553" ca="1" si="1125">2*IMREAL(K229)*COS(2*PI()*B229*12/Nt_load2)-2*IMAGINARY(K229)*SIN(2*PI()*B229*12/Nt_load2)</f>
        <v>-1.3560165846962697E-4</v>
      </c>
      <c r="S490" s="240">
        <f t="shared" ref="S490:S553" ca="1" si="1126">2*IMREAL(K229)*COS(2*PI()*B229*13/Nt_load2)-2*IMAGINARY(K229)*SIN(2*PI()*B229*13/Nt_load2)</f>
        <v>1.4445530612559613E-4</v>
      </c>
      <c r="T490" s="240">
        <f t="shared" ref="T490:T553" ca="1" si="1127">2*IMREAL(K229)*COS(2*PI()*B229*14/Nt_load2)-2*IMAGINARY(K229)*SIN(2*PI()*B229*14/Nt_load2)</f>
        <v>-1.5322193930668705E-4</v>
      </c>
      <c r="U490" s="241">
        <f t="shared" ref="U490:U553" ca="1" si="1128">2*IMREAL(K229)*COS(2*PI()*B229*15/Nt_load2)-2*IMAGINARY(K229)*SIN(2*PI()*B229*15/Nt_load2)</f>
        <v>1.6189627732087692E-4</v>
      </c>
      <c r="V490" s="240">
        <f t="shared" ref="V490:V553" ca="1" si="1129">2*IMREAL(K229)*COS(2*PI()*B229*16/Nt_load2)-2*IMAGINARY(K229)*SIN(2*PI()*B229*16/Nt_load2)</f>
        <v>-1.7047309507130047E-4</v>
      </c>
      <c r="W490" s="240">
        <f t="shared" ref="W490:W553" ca="1" si="1130">2*IMREAL(K229)*COS(2*PI()*B229*17/Nt_load2)-2*IMAGINARY(K229)*SIN(2*PI()*B229*17/Nt_load2)</f>
        <v>1.7894722620365267E-4</v>
      </c>
      <c r="X490" s="240">
        <f t="shared" ref="X490:X553" ca="1" si="1131">2*IMREAL(K229)*COS(2*PI()*B229*18/Nt_load2)-2*IMAGINARY(K229)*SIN(2*PI()*B229*18/Nt_load2)</f>
        <v>-1.8731356621820756E-4</v>
      </c>
      <c r="Y490" s="240">
        <f t="shared" ref="Y490:Y553" ca="1" si="1132">2*IMREAL(K229)*COS(2*PI()*B229*19/Nt_load2)-2*IMAGINARY(K229)*SIN(2*PI()*B229*19/Nt_load2)</f>
        <v>1.9556707554457801E-4</v>
      </c>
      <c r="Z490" s="240">
        <f t="shared" ref="Z490:Z553" ca="1" si="1133">2*IMREAL(K229)*COS(2*PI()*B229*20/Nt_load2)-2*IMAGINARY(K229)*SIN(2*PI()*B229*20/Nt_load2)</f>
        <v>-2.0370278257736434E-4</v>
      </c>
      <c r="AA490" s="240">
        <f t="shared" ref="AA490:AA553" ca="1" si="1134">2*IMREAL(K229)*COS(2*PI()*B229*21/Nt_load2)-2*IMAGINARY(K229)*SIN(2*PI()*B229*21/Nt_load2)</f>
        <v>2.1171578667086608E-4</v>
      </c>
      <c r="AB490" s="240">
        <f t="shared" ref="AB490:AB553" ca="1" si="1135">2*IMREAL(K229)*COS(2*PI()*B229*22/Nt_load2)-2*IMAGINARY(K229)*SIN(2*PI()*B229*22/Nt_load2)</f>
        <v>-2.1960126109103582E-4</v>
      </c>
      <c r="AC490" s="240">
        <f t="shared" ref="AC490:AC553" ca="1" si="1136">2*IMREAL(K229)*COS(2*PI()*B229*23/Nt_load2)-2*IMAGINARY(K229)*SIN(2*PI()*B229*23/Nt_load2)</f>
        <v>2.2735445592294895E-4</v>
      </c>
      <c r="AD490" s="240">
        <f t="shared" ref="AD490:AD553" ca="1" si="1137">2*IMREAL(K229)*COS(2*PI()*B229*24/Nt_load2)-2*IMAGINARY(K229)*SIN(2*PI()*B229*24/Nt_load2)</f>
        <v>-2.3497070093194463E-4</v>
      </c>
      <c r="AE490" s="240">
        <f t="shared" ref="AE490:AE553" ca="1" si="1138">2*IMREAL(K229)*COS(2*PI()*B229*25/Nt_load2)-2*IMAGINARY(K229)*SIN(2*PI()*B229*25/Nt_load2)</f>
        <v>2.4244540837681504E-4</v>
      </c>
      <c r="AF490" s="240">
        <f t="shared" ref="AF490:AF553" ca="1" si="1139">2*IMREAL(K229)*COS(2*PI()*B229*26/Nt_load2)-2*IMAGINARY(K229)*SIN(2*PI()*B229*26/Nt_load2)</f>
        <v>-2.4977407577330134E-4</v>
      </c>
      <c r="AG490" s="240">
        <f t="shared" ref="AG490:AG553" ca="1" si="1140">2*IMREAL(K229)*COS(2*PI()*B229*27/Nt_load2)-2*IMAGINARY(K229)*SIN(2*PI()*B229*27/Nt_load2)</f>
        <v>2.5695228860619175E-4</v>
      </c>
      <c r="AH490" s="240">
        <f t="shared" ref="AH490:AH553" ca="1" si="1141">2*IMREAL(K229)*COS(2*PI()*B229*28/Nt_load2)-2*IMAGINARY(K229)*SIN(2*PI()*B229*28/Nt_load2)</f>
        <v>-2.6397572298849492E-4</v>
      </c>
      <c r="AI490" s="240">
        <f t="shared" ref="AI490:AI553" ca="1" si="1142">2*IMREAL(K229)*COS(2*PI()*B229*29/Nt_load2)-2*IMAGINARY(K229)*SIN(2*PI()*B229*29/Nt_load2)</f>
        <v>2.7084014826595388E-4</v>
      </c>
      <c r="AJ490" s="240">
        <f t="shared" ref="AJ490:AJ553" ca="1" si="1143">2*IMREAL(K229)*COS(2*PI()*B229*30/Nt_load2)-2*IMAGINARY(K229)*SIN(2*PI()*B229*30/Nt_load2)</f>
        <v>-2.7754142956546671E-4</v>
      </c>
      <c r="AK490" s="240">
        <f t="shared" ref="AK490:AK553" ca="1" si="1144">2*IMREAL(K229)*COS(2*PI()*B229*31/Nt_load2)-2*IMAGINARY(K229)*SIN(2*PI()*B229*31/Nt_load2)</f>
        <v>2.840755302857481E-4</v>
      </c>
      <c r="AL490" s="240">
        <f t="shared" ref="AL490:AL553" ca="1" si="1145">2*IMREAL(K229)*COS(2*PI()*B229*32/Nt_load2)-2*IMAGINARY(K229)*SIN(2*PI()*B229*32/Nt_load2)</f>
        <v>-2.9043851452885725E-4</v>
      </c>
      <c r="AM490" s="240">
        <f t="shared" ref="AM490:AM553" ca="1" si="1146">2*IMREAL(K229)*COS(2*PI()*B229*33/Nt_load2)-2*IMAGINARY(K229)*SIN(2*PI()*B229*33/Nt_load2)</f>
        <v>2.9662654947100979E-4</v>
      </c>
      <c r="AN490" s="240">
        <f t="shared" ref="AN490:AN553" ca="1" si="1147">2*IMREAL(K229)*COS(2*PI()*B229*34/Nt_load2)-2*IMAGINARY(K229)*SIN(2*PI()*B229*34/Nt_load2)</f>
        <v>-3.0263590767133858E-4</v>
      </c>
      <c r="AO490" s="240">
        <f t="shared" ref="AO490:AO553" ca="1" si="1148">2*IMREAL(K229)*COS(2*PI()*B229*35/Nt_load2)-2*IMAGINARY(K229)*SIN(2*PI()*B229*35/Nt_load2)</f>
        <v>3.0846296931717499E-4</v>
      </c>
      <c r="AP490" s="240">
        <f t="shared" ref="AP490:AP553" ca="1" si="1149">2*IMREAL(K229)*COS(2*PI()*B229*36/Nt_load2)-2*IMAGINARY(K229)*SIN(2*PI()*B229*36/Nt_load2)</f>
        <v>-3.1410422440446485E-4</v>
      </c>
      <c r="AQ490" s="240">
        <f t="shared" ref="AQ490:AQ553" ca="1" si="1150">2*IMREAL(K229)*COS(2*PI()*B229*37/Nt_load2)-2*IMAGINARY(K229)*SIN(2*PI()*B229*37/Nt_load2)</f>
        <v>3.1955627485209006E-4</v>
      </c>
      <c r="AR490" s="240">
        <f t="shared" ref="AR490:AR553" ca="1" si="1151">2*IMREAL(K229)*COS(2*PI()*B229*38/Nt_load2)-2*IMAGINARY(K229)*SIN(2*PI()*B229*38/Nt_load2)</f>
        <v>-3.2481583654872005E-4</v>
      </c>
      <c r="AS490" s="240">
        <f t="shared" ref="AS490:AS553" ca="1" si="1152">2*IMREAL(K229)*COS(2*PI()*B229*39/Nt_load2)-2*IMAGINARY(K229)*SIN(2*PI()*B229*39/Nt_load2)</f>
        <v>3.2987974133106255E-4</v>
      </c>
      <c r="AT490" s="240">
        <f t="shared" ref="AT490:AT553" ca="1" si="1153">2*IMREAL(K229)*COS(2*PI()*B229*40/Nt_load2)-2*IMAGINARY(K229)*SIN(2*PI()*B229*40/Nt_load2)</f>
        <v>-3.3474493889222237E-4</v>
      </c>
      <c r="AU490" s="240">
        <f t="shared" ref="AU490:AU553" ca="1" si="1154">2*IMREAL(K229)*COS(2*PI()*B229*41/Nt_load2)-2*IMAGINARY(K229)*SIN(2*PI()*B229*41/Nt_load2)</f>
        <v>3.394084986191158E-4</v>
      </c>
      <c r="AV490" s="240">
        <f t="shared" ref="AV490:AV553" ca="1" si="1155">2*IMREAL(K229)*COS(2*PI()*B229*42/Nt_load2)-2*IMAGINARY(K229)*SIN(2*PI()*B229*42/Nt_load2)</f>
        <v>-3.4386761135774213E-4</v>
      </c>
      <c r="AW490" s="240">
        <f t="shared" ref="AW490:AW553" ca="1" si="1156">2*IMREAL(K229)*COS(2*PI()*B229*43/Nt_load2)-2*IMAGINARY(K229)*SIN(2*PI()*B229*43/Nt_load2)</f>
        <v>3.4811959110532466E-4</v>
      </c>
      <c r="AX490" s="240">
        <f t="shared" ref="AX490:AX553" ca="1" si="1157">2*IMREAL(K229)*COS(2*PI()*B229*44/Nt_load2)-2*IMAGINARY(K229)*SIN(2*PI()*B229*44/Nt_load2)</f>
        <v>-3.521618766282506E-4</v>
      </c>
      <c r="AY490" s="240">
        <f t="shared" ref="AY490:AY553" ca="1" si="1158">2*IMREAL(K229)*COS(2*PI()*B229*45/Nt_load2)-2*IMAGINARY(K229)*SIN(2*PI()*B229*45/Nt_load2)</f>
        <v>3.5599203300488113E-4</v>
      </c>
      <c r="AZ490" s="240">
        <f t="shared" ref="AZ490:AZ553" ca="1" si="1159">2*IMREAL(K229)*COS(2*PI()*B229*46/Nt_load2)-2*IMAGINARY(K229)*SIN(2*PI()*B229*46/Nt_load2)</f>
        <v>-3.5960775309222895E-4</v>
      </c>
      <c r="BA490" s="240">
        <f t="shared" ref="BA490:BA553" ca="1" si="1160">2*IMREAL(K229)*COS(2*PI()*B229*47/Nt_load2)-2*IMAGINARY(K229)*SIN(2*PI()*B229*47/Nt_load2)</f>
        <v>3.6300685891571381E-4</v>
      </c>
      <c r="BB490" s="240">
        <f t="shared" ref="BB490:BB553" ca="1" si="1161">2*IMREAL(K229)*COS(2*PI()*B229*48/Nt_load2)-2*IMAGINARY(K229)*SIN(2*PI()*B229*48/Nt_load2)</f>
        <v>-3.6618730298108854E-4</v>
      </c>
      <c r="BC490" s="240">
        <f t="shared" ref="BC490:BC553" ca="1" si="1162">2*IMREAL(K229)*COS(2*PI()*B229*49/Nt_load2)-2*IMAGINARY(K229)*SIN(2*PI()*B229*49/Nt_load2)</f>
        <v>3.6914716950776921E-4</v>
      </c>
      <c r="BD490" s="240">
        <f t="shared" ref="BD490:BD553" ca="1" si="1163">2*IMREAL(K229)*COS(2*PI()*B229*50/Nt_load2)-2*IMAGINARY(K229)*SIN(2*PI()*B229*50/Nt_load2)</f>
        <v>-3.7188467558284358E-4</v>
      </c>
      <c r="BE490" s="240">
        <f t="shared" ref="BE490:BE553" ca="1" si="1164">2*IMREAL(K229)*COS(2*PI()*B229*51/Nt_load2)-2*IMAGINARY(K229)*SIN(2*PI()*B229*51/Nt_load2)</f>
        <v>3.7439817223501045E-4</v>
      </c>
      <c r="BF490" s="240">
        <f t="shared" ref="BF490:BF553" ca="1" si="1165">2*IMREAL(K229)*COS(2*PI()*B229*52/Nt_load2)-2*IMAGINARY(K229)*SIN(2*PI()*B229*52/Nt_load2)</f>
        <v>-3.7668614542787221E-4</v>
      </c>
      <c r="BG490" s="240">
        <f t="shared" ref="BG490:BG553" ca="1" si="1166">2*IMREAL(K229)*COS(2*PI()*B229*53/Nt_load2)-2*IMAGINARY(K229)*SIN(2*PI()*B229*53/Nt_load2)</f>
        <v>3.7874721697192802E-4</v>
      </c>
      <c r="BH490" s="240">
        <f t="shared" ref="BH490:BH553" ca="1" si="1167">2*IMREAL(K229)*COS(2*PI()*B229*54/Nt_load2)-2*IMAGINARY(K229)*SIN(2*PI()*B229*54/Nt_load2)</f>
        <v>-3.8058014535475302E-4</v>
      </c>
      <c r="BI490" s="240">
        <f t="shared" ref="BI490:BI553" ca="1" si="1168">2*IMREAL(K229)*COS(2*PI()*B229*55/Nt_load2)-2*IMAGINARY(K229)*SIN(2*PI()*B229*55/Nt_load2)</f>
        <v>3.8218382648882445E-4</v>
      </c>
      <c r="BJ490" s="240">
        <f t="shared" ref="BJ490:BJ553" ca="1" si="1169">2*IMREAL(K229)*COS(2*PI()*B229*56/Nt_load2)-2*IMAGINARY(K229)*SIN(2*PI()*B229*56/Nt_load2)</f>
        <v>-3.8355729437659257E-4</v>
      </c>
      <c r="BK490" s="240">
        <f t="shared" ref="BK490:BK553" ca="1" si="1170">2*IMREAL(K229)*COS(2*PI()*B229*57/Nt_load2)-2*IMAGINARY(K229)*SIN(2*PI()*B229*57/Nt_load2)</f>
        <v>3.8469972169235926E-4</v>
      </c>
      <c r="BL490" s="240">
        <f t="shared" ref="BL490:BL553" ca="1" si="1171">2*IMREAL(K229)*COS(2*PI()*B229*58/Nt_load2)-2*IMAGINARY(K229)*SIN(2*PI()*B229*58/Nt_load2)</f>
        <v>-3.8561042028062637E-4</v>
      </c>
      <c r="BM490" s="240">
        <f t="shared" ref="BM490:BM553" ca="1" si="1172">2*IMREAL(K229)*COS(2*PI()*B229*59/Nt_load2)-2*IMAGINARY(K229)*SIN(2*PI()*B229*59/Nt_load2)</f>
        <v>3.8628884157061998E-4</v>
      </c>
      <c r="BN490" s="240">
        <f t="shared" ref="BN490:BN553" ca="1" si="1173">2*IMREAL(K229)*COS(2*PI()*B229*60/Nt_load2)-2*IMAGINARY(K229)*SIN(2*PI()*B229*60/Nt_load2)</f>
        <v>-3.8673457690672141E-4</v>
      </c>
      <c r="BO490" s="240">
        <f t="shared" ref="BO490:BO553" ca="1" si="1174">2*IMREAL(K229)*COS(2*PI()*B229*61/Nt_load2)-2*IMAGINARY(K229)*SIN(2*PI()*B229*61/Nt_load2)</f>
        <v>3.8694735779463139E-4</v>
      </c>
      <c r="BP490" s="240">
        <f t="shared" ref="BP490:BP553" ca="1" si="1175">2*IMREAL(K229)*COS(2*PI()*B229*62/Nt_load2)-2*IMAGINARY(K229)*SIN(2*PI()*B229*62/Nt_load2)</f>
        <v>-3.8692705606309966E-4</v>
      </c>
      <c r="BQ490" s="240">
        <f t="shared" ref="BQ490:BQ553" ca="1" si="1176">2*IMREAL(K229)*COS(2*PI()*B229*63/Nt_load2)-2*IMAGINARY(K229)*SIN(2*PI()*B229*63/Nt_load2)</f>
        <v>3.8667368394112994E-4</v>
      </c>
      <c r="BR490" s="240">
        <f t="shared" ref="BR490:BR553" ca="1" si="1177">2*IMREAL(K229)*COS(2*PI()*B229*64/Nt_load2)-2*IMAGINARY(K229)*SIN(2*PI()*B229*64/Nt_load2)</f>
        <v>-3.8618739405061432E-4</v>
      </c>
      <c r="BS490" s="240">
        <f t="shared" ref="BS490:BS553" ca="1" si="1178">2*IMREAL(K229)*COS(2*PI()*B229*65/Nt_load2)-2*IMAGINARY(K229)*SIN(2*PI()*B229*65/Nt_load2)</f>
        <v>3.8546847931439924E-4</v>
      </c>
      <c r="BT490" s="240">
        <f t="shared" ref="BT490:BT553" ca="1" si="1179">2*IMREAL(K229)*COS(2*PI()*B229*66/Nt_load2)-2*IMAGINARY(K229)*SIN(2*PI()*B229*66/Nt_load2)</f>
        <v>-3.8451737277983989E-4</v>
      </c>
      <c r="BU490" s="240">
        <f t="shared" ref="BU490:BU553" ca="1" si="1180">2*IMREAL(K229)*COS(2*PI()*B229*67/Nt_load2)-2*IMAGINARY(K229)*SIN(2*PI()*B229*67/Nt_load2)</f>
        <v>3.8333464735795005E-4</v>
      </c>
      <c r="BV490" s="240">
        <f t="shared" ref="BV490:BV553" ca="1" si="1181">2*IMREAL(K229)*COS(2*PI()*B229*68/Nt_load2)-2*IMAGINARY(K229)*SIN(2*PI()*B229*68/Nt_load2)</f>
        <v>-3.8192101547829613E-4</v>
      </c>
      <c r="BW490" s="240">
        <f t="shared" ref="BW490:BW553" ca="1" si="1182">2*IMREAL(K229)*COS(2*PI()*B229*69/Nt_load2)-2*IMAGINARY(K229)*SIN(2*PI()*B229*69/Nt_load2)</f>
        <v>3.8027732865986451E-4</v>
      </c>
      <c r="BX490" s="240">
        <f t="shared" ref="BX490:BX553" ca="1" si="1183">2*IMREAL(K229)*COS(2*PI()*B229*70/Nt_load2)-2*IMAGINARY(K229)*SIN(2*PI()*B229*70/Nt_load2)</f>
        <v>-3.7840457699813329E-4</v>
      </c>
      <c r="BY490" s="240">
        <f t="shared" ref="BY490:BY553" ca="1" si="1184">2*IMREAL(K229)*COS(2*PI()*B229*71/Nt_load2)-2*IMAGINARY(K229)*SIN(2*PI()*B229*71/Nt_load2)</f>
        <v>3.7630388856867933E-4</v>
      </c>
      <c r="BZ490" s="240">
        <f t="shared" ref="BZ490:BZ553" ca="1" si="1185">2*IMREAL(K229)*COS(2*PI()*B229*72/Nt_load2)-2*IMAGINARY(K229)*SIN(2*PI()*B229*72/Nt_load2)</f>
        <v>-3.73976528747658E-4</v>
      </c>
      <c r="CA490" s="240">
        <f t="shared" ref="CA490:CA553" ca="1" si="1186">2*IMREAL(K229)*COS(2*PI()*B229*73/Nt_load2)-2*IMAGINARY(K229)*SIN(2*PI()*B229*73/Nt_load2)</f>
        <v>3.7142389944960194E-4</v>
      </c>
      <c r="CB490" s="240">
        <f t="shared" ref="CB490:CB553" ca="1" si="1187">2*IMREAL(K229)*COS(2*PI()*B229*74/Nt_load2)-2*IMAGINARY(K229)*SIN(2*PI()*B229*74/Nt_load2)</f>
        <v>-3.6864753828295157E-4</v>
      </c>
      <c r="CC490" s="240">
        <f t="shared" ref="CC490:CC553" ca="1" si="1188">2*IMREAL(K229)*COS(2*PI()*B229*75/Nt_load2)-2*IMAGINARY(K229)*SIN(2*PI()*B229*75/Nt_load2)</f>
        <v>3.6564911762385869E-4</v>
      </c>
      <c r="CD490" s="240">
        <f t="shared" ref="CD490:CD553" ca="1" si="1189">2*IMREAL(K229)*COS(2*PI()*B229*76/Nt_load2)-2*IMAGINARY(K229)*SIN(2*PI()*B229*76/Nt_load2)</f>
        <v>-3.6243044360881414E-4</v>
      </c>
      <c r="CE490" s="240">
        <f t="shared" ref="CE490:CE553" ca="1" si="1190">2*IMREAL(K229)*COS(2*PI()*B229*77/Nt_load2)-2*IMAGINARY(K229)*SIN(2*PI()*B229*77/Nt_load2)</f>
        <v>3.5899345504668311E-4</v>
      </c>
      <c r="CF490" s="240">
        <f t="shared" ref="CF490:CF553" ca="1" si="1191">2*IMREAL(K229)*COS(2*PI()*B229*78/Nt_load2)-2*IMAGINARY(K229)*SIN(2*PI()*B229*78/Nt_load2)</f>
        <v>-3.5534022225086175E-4</v>
      </c>
      <c r="CG490" s="240">
        <f t="shared" ref="CG490:CG553" ca="1" si="1192">2*IMREAL(K229)*COS(2*PI()*B229*79/Nt_load2)-2*IMAGINARY(K229)*SIN(2*PI()*B229*79/Nt_load2)</f>
        <v>3.514729457921831E-4</v>
      </c>
      <c r="CH490" s="240">
        <f t="shared" ref="CH490:CH553" ca="1" si="1193">2*IMREAL(K229)*COS(2*PI()*B229*80/Nt_load2)-2*IMAGINARY(K229)*SIN(2*PI()*B229*80/Nt_load2)</f>
        <v>-3.4739395517338395E-4</v>
      </c>
      <c r="CI490" s="240">
        <f t="shared" ref="CI490:CI553" ca="1" si="1194">2*IMREAL(K229)*COS(2*PI()*B229*81/Nt_load2)-2*IMAGINARY(K229)*SIN(2*PI()*B229*81/Nt_load2)</f>
        <v>3.4310570742588026E-4</v>
      </c>
      <c r="CJ490" s="240">
        <f t="shared" ref="CJ490:CJ553" ca="1" si="1195">2*IMREAL(K229)*COS(2*PI()*B229*82/Nt_load2)-2*IMAGINARY(K229)*SIN(2*PI()*B229*82/Nt_load2)</f>
        <v>-3.3861078562977189E-4</v>
      </c>
      <c r="CK490" s="240">
        <f t="shared" ref="CK490:CK553" ca="1" si="1196">2*IMREAL(K229)*COS(2*PI()*B229*83/Nt_load2)-2*IMAGINARY(K229)*SIN(2*PI()*B229*83/Nt_load2)</f>
        <v>3.3391189735787279E-4</v>
      </c>
      <c r="CL490" s="240">
        <f t="shared" ref="CL490:CL553" ca="1" si="1197">2*IMREAL(K229)*COS(2*PI()*B229*84/Nt_load2)-2*IMAGINARY(K229)*SIN(2*PI()*B229*84/Nt_load2)</f>
        <v>-3.2901187304477535E-4</v>
      </c>
      <c r="CM490" s="240">
        <f t="shared" ref="CM490:CM553" ca="1" si="1198">2*IMREAL(K229)*COS(2*PI()*B229*85/Nt_load2)-2*IMAGINARY(K229)*SIN(2*PI()*B229*85/Nt_load2)</f>
        <v>3.2391366428190195E-4</v>
      </c>
      <c r="CN490" s="240">
        <f t="shared" ref="CN490:CN553" ca="1" si="1199">2*IMREAL(K229)*COS(2*PI()*B229*86/Nt_load2)-2*IMAGINARY(K229)*SIN(2*PI()*B229*86/Nt_load2)</f>
        <v>-3.1862034203957709E-4</v>
      </c>
      <c r="CO490" s="240">
        <f t="shared" ref="CO490:CO553" ca="1" si="1200">2*IMREAL(K229)*COS(2*PI()*B229*87/Nt_load2)-2*IMAGINARY(K229)*SIN(2*PI()*B229*87/Nt_load2)</f>
        <v>3.131350948172023E-4</v>
      </c>
      <c r="CP490" s="240">
        <f t="shared" ref="CP490:CP553" ca="1" si="1201">2*IMREAL(K229)*COS(2*PI()*B229*88/Nt_load2)-2*IMAGINARY(K229)*SIN(2*PI()*B229*88/Nt_load2)</f>
        <v>-3.074612267225725E-4</v>
      </c>
      <c r="CQ490" s="240">
        <f t="shared" ref="CQ490:CQ553" ca="1" si="1202">2*IMREAL(K229)*COS(2*PI()*B229*89/Nt_load2)-2*IMAGINARY(K229)*SIN(2*PI()*B229*89/Nt_load2)</f>
        <v>3.0160215548168069E-4</v>
      </c>
      <c r="CR490" s="240">
        <f t="shared" ref="CR490:CR553" ca="1" si="1203">2*IMREAL(K229)*COS(2*PI()*B229*90/Nt_load2)-2*IMAGINARY(K229)*SIN(2*PI()*B229*90/Nt_load2)</f>
        <v>-2.9556141037995757E-4</v>
      </c>
      <c r="CS490" s="240">
        <f t="shared" ref="CS490:CS553" ca="1" si="1204">2*IMREAL(K229)*COS(2*PI()*B229*91/Nt_load2)-2*IMAGINARY(K229)*SIN(2*PI()*B229*91/Nt_load2)</f>
        <v>2.8934263013637444E-4</v>
      </c>
      <c r="CT490" s="240">
        <f t="shared" ref="CT490:CT553" ca="1" si="1205">2*IMREAL(K229)*COS(2*PI()*B229*92/Nt_load2)-2*IMAGINARY(K229)*SIN(2*PI()*B229*92/Nt_load2)</f>
        <v>-2.8294956071161495E-4</v>
      </c>
      <c r="CU490" s="240">
        <f t="shared" ref="CU490:CU553" ca="1" si="1206">2*IMREAL(K229)*COS(2*PI()*B229*93/Nt_load2)-2*IMAGINARY(K229)*SIN(2*PI()*B229*93/Nt_load2)</f>
        <v>2.7638605305164819E-4</v>
      </c>
      <c r="CV490" s="240">
        <f t="shared" ref="CV490:CV553" ca="1" si="1207">2*IMREAL(K229)*COS(2*PI()*B229*94/Nt_load2)-2*IMAGINARY(K229)*SIN(2*PI()*B229*94/Nt_load2)</f>
        <v>-2.6965606076806328E-4</v>
      </c>
      <c r="CW490" s="240">
        <f t="shared" ref="CW490:CW553" ca="1" si="1208">2*IMREAL(K229)*COS(2*PI()*B229*95/Nt_load2)-2*IMAGINARY(K229)*SIN(2*PI()*B229*95/Nt_load2)</f>
        <v>2.6276363775656105E-4</v>
      </c>
      <c r="CX490" s="240">
        <f t="shared" ref="CX490:CX553" ca="1" si="1209">2*IMREAL(K229)*COS(2*PI()*B229*96/Nt_load2)-2*IMAGINARY(K229)*SIN(2*PI()*B229*96/Nt_load2)</f>
        <v>-2.5571293575503954E-4</v>
      </c>
      <c r="CY490" s="240">
        <f t="shared" ref="CY490:CY553" ca="1" si="1210">2*IMREAL(K229)*COS(2*PI()*B229*97/Nt_load2)-2*IMAGINARY(K229)*SIN(2*PI()*B229*97/Nt_load2)</f>
        <v>2.4850820184275858E-4</v>
      </c>
      <c r="CZ490" s="240">
        <f t="shared" ref="CZ490:CZ553" ca="1" si="1211">2*IMREAL(K229)*COS(2*PI()*B229*98/Nt_load2)-2*IMAGINARY(K229)*SIN(2*PI()*B229*98/Nt_load2)</f>
        <v>-2.4115377588199101E-4</v>
      </c>
      <c r="DA490" s="240">
        <f t="shared" ref="DA490:DA553" ca="1" si="1212">2*IMREAL(K229)*COS(2*PI()*B229*99/Nt_load2)-2*IMAGINARY(K229)*SIN(2*PI()*B229*99/Nt_load2)</f>
        <v>2.3365408790395261E-4</v>
      </c>
      <c r="DB490" s="240">
        <f t="shared" ref="DB490:DB553" ca="1" si="1213">2*IMREAL(K229)*COS(2*PI()*B229*100/Nt_load2)-2*IMAGINARY(K229)*SIN(2*PI()*B229*100/Nt_load2)</f>
        <v>-2.2601365544024991E-4</v>
      </c>
      <c r="DC490" s="240">
        <f t="shared" ref="DC490:DC553" ca="1" si="1214">2*IMREAL(K229)*COS(2*PI()*B229*101/Nt_load2)-2*IMAGINARY(K229)*SIN(2*PI()*B229*101/Nt_load2)</f>
        <v>2.182370808017048E-4</v>
      </c>
      <c r="DD490" s="240">
        <f t="shared" ref="DD490:DD553" ca="1" si="1215">2*IMREAL(K229)*COS(2*PI()*B229*102/Nt_load2)-2*IMAGINARY(K229)*SIN(2*PI()*B229*102/Nt_load2)</f>
        <v>-2.1032904830609473E-4</v>
      </c>
      <c r="DE490" s="240">
        <f t="shared" ref="DE490:DE553" ca="1" si="1216">2*IMREAL(K229)*COS(2*PI()*B229*103/Nt_load2)-2*IMAGINARY(K229)*SIN(2*PI()*B229*103/Nt_load2)</f>
        <v>2.0229432145649472E-4</v>
      </c>
      <c r="DF490" s="240">
        <f t="shared" ref="DF490:DF553" ca="1" si="1217">2*IMREAL(K229)*COS(2*PI()*B229*104/Nt_load2)-2*IMAGINARY(K229)*SIN(2*PI()*B229*104/Nt_load2)</f>
        <v>-1.9413774007192119E-4</v>
      </c>
      <c r="DG490" s="240">
        <f t="shared" ref="DG490:DG553" ca="1" si="1218">2*IMREAL(K229)*COS(2*PI()*B229*105/Nt_load2)-2*IMAGINARY(K229)*SIN(2*PI()*B229*105/Nt_load2)</f>
        <v>1.8586421737200589E-4</v>
      </c>
      <c r="DH490" s="240">
        <f t="shared" ref="DH490:DH553" ca="1" si="1219">2*IMREAL(K229)*COS(2*PI()*B229*106/Nt_load2)-2*IMAGINARY(K229)*SIN(2*PI()*B229*106/Nt_load2)</f>
        <v>-1.7747873701747595E-4</v>
      </c>
      <c r="DI490" s="240">
        <f t="shared" ref="DI490:DI553" ca="1" si="1220">2*IMREAL(K229)*COS(2*PI()*B229*107/Nt_load2)-2*IMAGINARY(K229)*SIN(2*PI()*B229*107/Nt_load2)</f>
        <v>1.6898635010810474E-4</v>
      </c>
      <c r="DJ490" s="240">
        <f t="shared" ref="DJ490:DJ553" ca="1" si="1221">2*IMREAL(K229)*COS(2*PI()*B229*108/Nt_load2)-2*IMAGINARY(K229)*SIN(2*PI()*B229*108/Nt_load2)</f>
        <v>-1.6039217214023499E-4</v>
      </c>
      <c r="DK490" s="240">
        <f t="shared" ref="DK490:DK553" ca="1" si="1222">2*IMREAL(K229)*COS(2*PI()*B229*109/Nt_load2)-2*IMAGINARY(K229)*SIN(2*PI()*B229*109/Nt_load2)</f>
        <v>1.5170137992531751E-4</v>
      </c>
      <c r="DL490" s="240">
        <f t="shared" ref="DL490:DL553" ca="1" si="1223">2*IMREAL(K229)*COS(2*PI()*B229*110/Nt_load2)-2*IMAGINARY(K229)*SIN(2*PI()*B229*110/Nt_load2)</f>
        <v>-1.4291920847161297E-4</v>
      </c>
      <c r="DM490" s="240">
        <f t="shared" ref="DM490:DM553" ca="1" si="1224">2*IMREAL(K229)*COS(2*PI()*B229*111/Nt_load2)-2*IMAGINARY(K229)*SIN(2*PI()*B229*111/Nt_load2)</f>
        <v>1.3405094783081848E-4</v>
      </c>
      <c r="DN490" s="240">
        <f t="shared" ref="DN490:DN553" ca="1" si="1225">2*IMREAL(K229)*COS(2*PI()*B229*112/Nt_load2)-2*IMAGINARY(K229)*SIN(2*PI()*B229*112/Nt_load2)</f>
        <v>-1.2510193991153849E-4</v>
      </c>
      <c r="DO490" s="240">
        <f t="shared" ref="DO490:DO553" ca="1" si="1226">2*IMREAL(K229)*COS(2*PI()*B229*113/Nt_load2)-2*IMAGINARY(K229)*SIN(2*PI()*B229*113/Nt_load2)</f>
        <v>1.1607757526151855E-4</v>
      </c>
      <c r="DP490" s="240">
        <f t="shared" ref="DP490:DP553" ca="1" si="1227">2*IMREAL(K229)*COS(2*PI()*B229*114/Nt_load2)-2*IMAGINARY(K229)*SIN(2*PI()*B229*114/Nt_load2)</f>
        <v>-1.0698328982058115E-4</v>
      </c>
      <c r="DQ490" s="240">
        <f t="shared" ref="DQ490:DQ553" ca="1" si="1228">2*IMREAL(K229)*COS(2*PI()*B229*115/Nt_load2)-2*IMAGINARY(K229)*SIN(2*PI()*B229*115/Nt_load2)</f>
        <v>9.782456164623995E-5</v>
      </c>
      <c r="DR490" s="240">
        <f t="shared" ref="DR490:DR553" ca="1" si="1229">2*IMREAL(K229)*COS(2*PI()*B229*116/Nt_load2)-2*IMAGINARY(K229)*SIN(2*PI()*B229*116/Nt_load2)</f>
        <v>-8.8606907613837844E-5</v>
      </c>
      <c r="DS490" s="240">
        <f t="shared" ref="DS490:DS553" ca="1" si="1230">2*IMREAL(K229)*COS(2*PI()*B229*117/Nt_load2)-2*IMAGINARY(K229)*SIN(2*PI()*B229*117/Nt_load2)</f>
        <v>7.9335880093514842E-5</v>
      </c>
      <c r="DT490" s="240">
        <f t="shared" ref="DT490:DT553" ca="1" si="1231">2*IMREAL(K229)*COS(2*PI()*B229*118/Nt_load2)-2*IMAGINARY(K229)*SIN(2*PI()*B229*118/Nt_load2)</f>
        <v>-7.0017063605583085E-5</v>
      </c>
      <c r="DU490" s="240">
        <f t="shared" ref="DU490:DU553" ca="1" si="1232">2*IMREAL(K229)*COS(2*PI()*B229*119/Nt_load2)-2*IMAGINARY(K229)*SIN(2*PI()*B229*119/Nt_load2)</f>
        <v>6.0656071456641965E-5</v>
      </c>
      <c r="DV490" s="240">
        <f t="shared" ref="DV490:DV553" ca="1" si="1233">2*IMREAL(K229)*COS(2*PI()*B229*120/Nt_load2)-2*IMAGINARY(K229)*SIN(2*PI()*B229*120/Nt_load2)</f>
        <v>-5.1258542358331927E-5</v>
      </c>
      <c r="DW490" s="240">
        <f t="shared" ref="DW490:DW553" ca="1" si="1234">2*IMREAL(K229)*COS(2*PI()*B229*121/Nt_load2)-2*IMAGINARY(K229)*SIN(2*PI()*B229*121/Nt_load2)</f>
        <v>4.1830137030785588E-5</v>
      </c>
      <c r="DX490" s="240">
        <f t="shared" ref="DX490:DX553" ca="1" si="1235">2*IMREAL(K229)*COS(2*PI()*B229*122/Nt_load2)-2*IMAGINARY(K229)*SIN(2*PI()*B229*122/Nt_load2)</f>
        <v>-3.237653479282146E-5</v>
      </c>
      <c r="DY490" s="240">
        <f t="shared" ref="DY490:DY553" ca="1" si="1236">2*IMREAL(K229)*COS(2*PI()*B229*123/Nt_load2)-2*IMAGINARY(K229)*SIN(2*PI()*B229*123/Nt_load2)</f>
        <v>2.2903430140934729E-5</v>
      </c>
      <c r="DZ490" s="240">
        <f t="shared" ref="DZ490:DZ553" ca="1" si="1237">2*IMREAL(K229)*COS(2*PI()*B229*124/Nt_load2)-2*IMAGINARY(K229)*SIN(2*PI()*B229*124/Nt_load2)</f>
        <v>-1.3416529319167495E-5</v>
      </c>
      <c r="EA490" s="240">
        <f t="shared" ref="EA490:EA553" ca="1" si="1238">2*IMREAL(K229)*COS(2*PI()*B229*125/Nt_load2)-2*IMAGINARY(K229)*SIN(2*PI()*B229*125/Nt_load2)</f>
        <v>3.9215468817927625E-6</v>
      </c>
      <c r="EB490" s="240">
        <f t="shared" ref="EB490:EB553" ca="1" si="1239">2*IMREAL(K229)*COS(2*PI()*B229*126/Nt_load2)-2*IMAGINARY(K229)*SIN(2*PI()*B229*126/Nt_load2)</f>
        <v>5.5757977487874661E-6</v>
      </c>
      <c r="EC490" s="240">
        <f t="shared" ref="EC490:EC553" ca="1" si="1240">2*IMREAL(K229)*COS(2*PI()*B229*127/Nt_load2)-2*IMAGINARY(K229)*SIN(2*PI()*B229*127/Nt_load2)</f>
        <v>-1.5069783727296332E-5</v>
      </c>
      <c r="ED490" s="240">
        <f t="shared" ref="ED490:ED553" ca="1" si="1241">2*IMREAL(K229)*COS(2*PI()*B229*128/Nt_load2)-2*IMAGINARY(K229)*SIN(2*PI()*B229*128/Nt_load2)</f>
        <v>2.455469223158338E-5</v>
      </c>
      <c r="EE490" s="240">
        <f t="shared" ref="EE490:EE553" ca="1" si="1242">2*IMREAL(K229)*COS(2*PI()*B229*129/Nt_load2)-2*IMAGINARY(K229)*SIN(2*PI()*B229*129/Nt_load2)</f>
        <v>-3.4024809907429193E-5</v>
      </c>
      <c r="EF490" s="240">
        <f t="shared" ref="EF490:EF553" ca="1" si="1243">2*IMREAL(K229)*COS(2*PI()*B229*130/Nt_load2)-2*IMAGINARY(K229)*SIN(2*PI()*B229*130/Nt_load2)</f>
        <v>4.3474432310056349E-5</v>
      </c>
      <c r="EG490" s="240">
        <f t="shared" ref="EG490:EG553" ca="1" si="1244">2*IMREAL(K229)*COS(2*PI()*B229*131/Nt_load2)-2*IMAGINARY(K229)*SIN(2*PI()*B229*131/Nt_load2)</f>
        <v>-5.2897867340273657E-5</v>
      </c>
      <c r="EH490" s="240">
        <f t="shared" ref="EH490:EH553" ca="1" si="1245">2*IMREAL(K229)*COS(2*PI()*B229*132/Nt_load2)-2*IMAGINARY(K229)*SIN(2*PI()*B229*132/Nt_load2)</f>
        <v>6.228943867318381E-5</v>
      </c>
      <c r="EI490" s="240">
        <f t="shared" ref="EI490:EI553" ca="1" si="1246">2*IMREAL(K229)*COS(2*PI()*B229*133/Nt_load2)-2*IMAGINARY(K229)*SIN(2*PI()*B229*133/Nt_load2)</f>
        <v>-7.1643489177367753E-5</v>
      </c>
      <c r="EJ490" s="240">
        <f t="shared" ref="EJ490:EJ553" ca="1" si="1247">2*IMREAL(K229)*COS(2*PI()*B229*134/Nt_load2)-2*IMAGINARY(K229)*SIN(2*PI()*B229*134/Nt_load2)</f>
        <v>8.0954384322615532E-5</v>
      </c>
      <c r="EK490" s="240">
        <f t="shared" ref="EK490:EK553" ca="1" si="1248">2*IMREAL(K229)*COS(2*PI()*B229*135/Nt_load2)-2*IMAGINARY(K229)*SIN(2*PI()*B229*135/Nt_load2)</f>
        <v>-9.0216515573826773E-5</v>
      </c>
      <c r="EL490" s="240">
        <f t="shared" ref="EL490:EL553" ca="1" si="1249">2*IMREAL(K229)*COS(2*PI()*B229*136/Nt_load2)-2*IMAGINARY(K229)*SIN(2*PI()*B229*136/Nt_load2)</f>
        <v>9.9424303769469081E-5</v>
      </c>
      <c r="EM490" s="240">
        <f t="shared" ref="EM490:EM553" ca="1" si="1250">2*IMREAL(K229)*COS(2*PI()*B229*137/Nt_load2)-2*IMAGINARY(K229)*SIN(2*PI()*B229*137/Nt_load2)</f>
        <v>-1.0857220248223481E-4</v>
      </c>
      <c r="EN490" s="240">
        <f t="shared" ref="EN490:EN553" ca="1" si="1251">2*IMREAL(K229)*COS(2*PI()*B229*138/Nt_load2)-2*IMAGINARY(K229)*SIN(2*PI()*B229*138/Nt_load2)</f>
        <v>1.1765470136000138E-4</v>
      </c>
      <c r="EO490" s="240">
        <f t="shared" ref="EO490:EO553" ca="1" si="1252">2*IMREAL(K229)*COS(2*PI()*B229*139/Nt_load2)-2*IMAGINARY(K229)*SIN(2*PI()*B229*139/Nt_load2)</f>
        <v>-1.2666632944506126E-4</v>
      </c>
      <c r="EP490" s="240">
        <f t="shared" ref="EP490:EP553" ca="1" si="1253">2*IMREAL(K229)*COS(2*PI()*B229*140/Nt_load2)-2*IMAGINARY(K229)*SIN(2*PI()*B229*140/Nt_load2)</f>
        <v>1.3560165846962256E-4</v>
      </c>
      <c r="EQ490" s="240">
        <f t="shared" ref="EQ490:EQ553" ca="1" si="1254">2*IMREAL(K229)*COS(2*PI()*B229*141/Nt_load2)-2*IMAGINARY(K229)*SIN(2*PI()*B229*141/Nt_load2)</f>
        <v>-1.4445530612559429E-4</v>
      </c>
      <c r="ER490" s="240">
        <f t="shared" ref="ER490:ER553" ca="1" si="1255">2*IMREAL(K229)*COS(2*PI()*B229*142/Nt_load2)-2*IMAGINARY(K229)*SIN(2*PI()*B229*142/Nt_load2)</f>
        <v>1.5322193930666754E-4</v>
      </c>
      <c r="ES490" s="240">
        <f t="shared" ref="ES490:ES553" ca="1" si="1256">2*IMREAL(K229)*COS(2*PI()*B229*143/Nt_load2)-2*IMAGINARY(K229)*SIN(2*PI()*B229*143/Nt_load2)</f>
        <v>-1.6189627732086015E-4</v>
      </c>
      <c r="ET490" s="240">
        <f t="shared" ref="ET490:ET553" ca="1" si="1257">2*IMREAL(K229)*COS(2*PI()*B229*144/Nt_load2)-2*IMAGINARY(K229)*SIN(2*PI()*B229*144/Nt_load2)</f>
        <v>1.7047309507128635E-4</v>
      </c>
      <c r="EU490" s="240">
        <f t="shared" ref="EU490:EU553" ca="1" si="1258">2*IMREAL(K229)*COS(2*PI()*B229*145/Nt_load2)-2*IMAGINARY(K229)*SIN(2*PI()*B229*145/Nt_load2)</f>
        <v>-1.7894722620364115E-4</v>
      </c>
      <c r="EV490" s="240">
        <f t="shared" ref="EV490:EV553" ca="1" si="1259">2*IMREAL(K229)*COS(2*PI()*B229*146/Nt_load2)-2*IMAGINARY(K229)*SIN(2*PI()*B229*146/Nt_load2)</f>
        <v>1.8731356621819862E-4</v>
      </c>
      <c r="EW490" s="240">
        <f t="shared" ref="EW490:EW553" ca="1" si="1260">2*IMREAL(K229)*COS(2*PI()*B229*147/Nt_load2)-2*IMAGINARY(K229)*SIN(2*PI()*B229*147/Nt_load2)</f>
        <v>-1.9556707554457155E-4</v>
      </c>
      <c r="EX490" s="240">
        <f t="shared" ref="EX490:EX553" ca="1" si="1261">2*IMREAL(K229)*COS(2*PI()*B229*148/Nt_load2)-2*IMAGINARY(K229)*SIN(2*PI()*B229*148/Nt_load2)</f>
        <v>2.0370278257736033E-4</v>
      </c>
      <c r="EY490" s="240">
        <f t="shared" ref="EY490:EY553" ca="1" si="1262">2*IMREAL(K229)*COS(2*PI()*B229*149/Nt_load2)-2*IMAGINARY(K229)*SIN(2*PI()*B229*149/Nt_load2)</f>
        <v>-2.1171578667086209E-4</v>
      </c>
      <c r="EZ490" s="240">
        <f t="shared" ref="EZ490:EZ553" ca="1" si="1263">2*IMREAL(K229)*COS(2*PI()*B229*150/Nt_load2)-2*IMAGINARY(K229)*SIN(2*PI()*B229*150/Nt_load2)</f>
        <v>2.1960126109103645E-4</v>
      </c>
      <c r="FA490" s="240">
        <f t="shared" ref="FA490:FA553" ca="1" si="1264">2*IMREAL(K229)*COS(2*PI()*B229*151/Nt_load2)-2*IMAGINARY(K229)*SIN(2*PI()*B229*151/Nt_load2)</f>
        <v>-2.2735445592293171E-4</v>
      </c>
      <c r="FB490" s="240">
        <f t="shared" ref="FB490:FB553" ca="1" si="1265">2*IMREAL(K229)*COS(2*PI()*B229*152/Nt_load2)-2*IMAGINARY(K229)*SIN(2*PI()*B229*152/Nt_load2)</f>
        <v>2.3497070093192777E-4</v>
      </c>
      <c r="FC490" s="240">
        <f t="shared" ref="FC490:FC553" ca="1" si="1266">2*IMREAL(K229)*COS(2*PI()*B229*153/Nt_load2)-2*IMAGINARY(K229)*SIN(2*PI()*B229*153/Nt_load2)</f>
        <v>-2.4244540837680282E-4</v>
      </c>
      <c r="FD490" s="240">
        <f t="shared" ref="FD490:FD553" ca="1" si="1267">2*IMREAL(K229)*COS(2*PI()*B229*154/Nt_load2)-2*IMAGINARY(K229)*SIN(2*PI()*B229*154/Nt_load2)</f>
        <v>2.4977407577328925E-4</v>
      </c>
      <c r="FE490" s="240">
        <f t="shared" ref="FE490:FE553" ca="1" si="1268">2*IMREAL(K229)*COS(2*PI()*B229*155/Nt_load2)-2*IMAGINARY(K229)*SIN(2*PI()*B229*155/Nt_load2)</f>
        <v>-2.5695228860618411E-4</v>
      </c>
      <c r="FF490" s="240">
        <f t="shared" ref="FF490:FF553" ca="1" si="1269">2*IMREAL(K229)*COS(2*PI()*B229*156/Nt_load2)-2*IMAGINARY(K229)*SIN(2*PI()*B229*156/Nt_load2)</f>
        <v>2.6397572298848744E-4</v>
      </c>
      <c r="FG490" s="240">
        <f t="shared" ref="FG490:FG553" ca="1" si="1270">2*IMREAL(K229)*COS(2*PI()*B229*157/Nt_load2)-2*IMAGINARY(K229)*SIN(2*PI()*B229*157/Nt_load2)</f>
        <v>-2.7084014826595041E-4</v>
      </c>
      <c r="FH490" s="240">
        <f t="shared" ref="FH490:FH553" ca="1" si="1271">2*IMREAL(K229)*COS(2*PI()*B229*158/Nt_load2)-2*IMAGINARY(K229)*SIN(2*PI()*B229*158/Nt_load2)</f>
        <v>2.775414295654634E-4</v>
      </c>
      <c r="FI490" s="240">
        <f t="shared" ref="FI490:FI553" ca="1" si="1272">2*IMREAL(K229)*COS(2*PI()*B229*159/Nt_load2)-2*IMAGINARY(K229)*SIN(2*PI()*B229*159/Nt_load2)</f>
        <v>-2.8407553028574859E-4</v>
      </c>
      <c r="FJ490" s="240">
        <f t="shared" ref="FJ490:FJ553" ca="1" si="1273">2*IMREAL(K229)*COS(2*PI()*B229*160/Nt_load2)-2*IMAGINARY(K229)*SIN(2*PI()*B229*160/Nt_load2)</f>
        <v>2.9043851452884326E-4</v>
      </c>
      <c r="FK490" s="240">
        <f t="shared" ref="FK490:FK553" ca="1" si="1274">2*IMREAL(K229)*COS(2*PI()*B229*161/Nt_load2)-2*IMAGINARY(K229)*SIN(2*PI()*B229*161/Nt_load2)</f>
        <v>-2.9662654947099618E-4</v>
      </c>
      <c r="FL490" s="240">
        <f t="shared" ref="FL490:FL553" ca="1" si="1275">2*IMREAL(K229)*COS(2*PI()*B229*162/Nt_load2)-2*IMAGINARY(K229)*SIN(2*PI()*B229*162/Nt_load2)</f>
        <v>3.0263590767132877E-4</v>
      </c>
      <c r="FM490" s="240">
        <f t="shared" ref="FM490:FM553" ca="1" si="1276">2*IMREAL(K229)*COS(2*PI()*B229*163/Nt_load2)-2*IMAGINARY(K229)*SIN(2*PI()*B229*163/Nt_load2)</f>
        <v>-3.0846296931717878E-4</v>
      </c>
      <c r="FN490" s="240">
        <f t="shared" ref="FN490:FN553" ca="1" si="1277">2*IMREAL(K229)*COS(2*PI()*B229*164/Nt_load2)-2*IMAGINARY(K229)*SIN(2*PI()*B229*164/Nt_load2)</f>
        <v>3.1410422440445883E-4</v>
      </c>
      <c r="FO490" s="240">
        <f t="shared" ref="FO490:FO553" ca="1" si="1278">2*IMREAL(K229)*COS(2*PI()*B229*165/Nt_load2)-2*IMAGINARY(K229)*SIN(2*PI()*B229*165/Nt_load2)</f>
        <v>-3.195562748520719E-4</v>
      </c>
      <c r="FP490" s="240">
        <f t="shared" ref="FP490:FP553" ca="1" si="1279">2*IMREAL(K229)*COS(2*PI()*B229*166/Nt_load2)-2*IMAGINARY(K229)*SIN(2*PI()*B229*166/Nt_load2)</f>
        <v>3.248158365487175E-4</v>
      </c>
      <c r="FQ490" s="240">
        <f t="shared" ref="FQ490:FQ553" ca="1" si="1280">2*IMREAL(K229)*COS(2*PI()*B229*167/Nt_load2)-2*IMAGINARY(K229)*SIN(2*PI()*B229*167/Nt_load2)</f>
        <v>-3.2987974133104857E-4</v>
      </c>
      <c r="FR490" s="240">
        <f t="shared" ref="FR490:FR553" ca="1" si="1281">2*IMREAL(K229)*COS(2*PI()*B229*168/Nt_load2)-2*IMAGINARY(K229)*SIN(2*PI()*B229*168/Nt_load2)</f>
        <v>3.3474493889222275E-4</v>
      </c>
      <c r="FS490" s="240">
        <f t="shared" ref="FS490:FS553" ca="1" si="1282">2*IMREAL(K229)*COS(2*PI()*B229*169/Nt_load2)-2*IMAGINARY(K229)*SIN(2*PI()*B229*169/Nt_load2)</f>
        <v>-3.3940849861910561E-4</v>
      </c>
      <c r="FT490" s="240">
        <f t="shared" ref="FT490:FT553" ca="1" si="1283">2*IMREAL(K229)*COS(2*PI()*B229*170/Nt_load2)-2*IMAGINARY(K229)*SIN(2*PI()*B229*170/Nt_load2)</f>
        <v>3.4386761135774251E-4</v>
      </c>
      <c r="FU490" s="240">
        <f t="shared" ref="FU490:FU553" ca="1" si="1284">2*IMREAL(K229)*COS(2*PI()*B229*171/Nt_load2)-2*IMAGINARY(K229)*SIN(2*PI()*B229*171/Nt_load2)</f>
        <v>-3.4811959110531539E-4</v>
      </c>
      <c r="FV490" s="240">
        <f t="shared" ref="FV490:FV553" ca="1" si="1285">2*IMREAL(K229)*COS(2*PI()*B229*172/Nt_load2)-2*IMAGINARY(K229)*SIN(2*PI()*B229*172/Nt_load2)</f>
        <v>3.5216187662825548E-4</v>
      </c>
      <c r="FW490" s="240">
        <f t="shared" ref="FW490:FW553" ca="1" si="1286">2*IMREAL(K229)*COS(2*PI()*B229*173/Nt_load2)-2*IMAGINARY(K229)*SIN(2*PI()*B229*173/Nt_load2)</f>
        <v>-3.5599203300487711E-4</v>
      </c>
      <c r="FX490" s="240">
        <f t="shared" ref="FX490:FX553" ca="1" si="1287">2*IMREAL(K229)*COS(2*PI()*B229*174/Nt_load2)-2*IMAGINARY(K229)*SIN(2*PI()*B229*174/Nt_load2)</f>
        <v>3.5960775309221702E-4</v>
      </c>
      <c r="FY490" s="240">
        <f t="shared" ref="FY490:FY553" ca="1" si="1288">2*IMREAL(K229)*COS(2*PI()*B229*175/Nt_load2)-2*IMAGINARY(K229)*SIN(2*PI()*B229*175/Nt_load2)</f>
        <v>-3.6300685891571028E-4</v>
      </c>
      <c r="FZ490" s="240">
        <f t="shared" ref="FZ490:FZ553" ca="1" si="1289">2*IMREAL(K229)*COS(2*PI()*B229*176/Nt_load2)-2*IMAGINARY(K229)*SIN(2*PI()*B229*176/Nt_load2)</f>
        <v>3.6618730298107813E-4</v>
      </c>
      <c r="GA490" s="240">
        <f t="shared" ref="GA490:GA553" ca="1" si="1290">2*IMREAL(K229)*COS(2*PI()*B229*177/Nt_load2)-2*IMAGINARY(K229)*SIN(2*PI()*B229*177/Nt_load2)</f>
        <v>-3.6914716950776943E-4</v>
      </c>
      <c r="GB490" s="240">
        <f t="shared" ref="GB490:GB553" ca="1" si="1291">2*IMREAL(K229)*COS(2*PI()*B229*178/Nt_load2)-2*IMAGINARY(K229)*SIN(2*PI()*B229*178/Nt_load2)</f>
        <v>3.7188467558283773E-4</v>
      </c>
      <c r="GC490" s="240">
        <f t="shared" ref="GC490:GC553" ca="1" si="1292">2*IMREAL(K229)*COS(2*PI()*B229*179/Nt_load2)-2*IMAGINARY(K229)*SIN(2*PI()*B229*179/Nt_load2)</f>
        <v>-3.7439817223501067E-4</v>
      </c>
      <c r="GD490" s="240">
        <f t="shared" ref="GD490:GD553" ca="1" si="1293">2*IMREAL(K229)*COS(2*PI()*B229*180/Nt_load2)-2*IMAGINARY(K229)*SIN(2*PI()*B229*180/Nt_load2)</f>
        <v>3.7668614542786733E-4</v>
      </c>
      <c r="GE490" s="240">
        <f t="shared" ref="GE490:GE553" ca="1" si="1294">2*IMREAL(K229)*COS(2*PI()*B229*181/Nt_load2)-2*IMAGINARY(K229)*SIN(2*PI()*B229*181/Nt_load2)</f>
        <v>-3.7874721697193041E-4</v>
      </c>
      <c r="GF490" s="240">
        <f t="shared" ref="GF490:GF553" ca="1" si="1295">2*IMREAL(K229)*COS(2*PI()*B229*182/Nt_load2)-2*IMAGINARY(K229)*SIN(2*PI()*B229*182/Nt_load2)</f>
        <v>3.8058014535475112E-4</v>
      </c>
      <c r="GG490" s="240">
        <f t="shared" ref="GG490:GG553" ca="1" si="1296">2*IMREAL(K229)*COS(2*PI()*B229*183/Nt_load2)-2*IMAGINARY(K229)*SIN(2*PI()*B229*183/Nt_load2)</f>
        <v>-3.8218382648881936E-4</v>
      </c>
      <c r="GH490" s="240">
        <f t="shared" ref="GH490:GH553" ca="1" si="1297">2*IMREAL(K229)*COS(2*PI()*B229*184/Nt_load2)-2*IMAGINARY(K229)*SIN(2*PI()*B229*184/Nt_load2)</f>
        <v>3.8355729437659122E-4</v>
      </c>
      <c r="GI490" s="240">
        <f t="shared" ref="GI490:GI553" ca="1" si="1298">2*IMREAL(K229)*COS(2*PI()*B229*185/Nt_load2)-2*IMAGINARY(K229)*SIN(2*PI()*B229*185/Nt_load2)</f>
        <v>-3.8469972169235574E-4</v>
      </c>
      <c r="GJ490" s="240">
        <f t="shared" ref="GJ490:GJ553" ca="1" si="1299">2*IMREAL(K229)*COS(2*PI()*B229*186/Nt_load2)-2*IMAGINARY(K229)*SIN(2*PI()*B229*186/Nt_load2)</f>
        <v>3.8561042028062653E-4</v>
      </c>
      <c r="GK490" s="240">
        <f t="shared" ref="GK490:GK553" ca="1" si="1300">2*IMREAL(K229)*COS(2*PI()*B229*187/Nt_load2)-2*IMAGINARY(K229)*SIN(2*PI()*B229*187/Nt_load2)</f>
        <v>-3.8628884157061873E-4</v>
      </c>
      <c r="GL490" s="240">
        <f t="shared" ref="GL490:GL553" ca="1" si="1301">2*IMREAL(K229)*COS(2*PI()*B229*188/Nt_load2)-2*IMAGINARY(K229)*SIN(2*PI()*B229*188/Nt_load2)</f>
        <v>3.8673457690672146E-4</v>
      </c>
      <c r="GM490" s="240">
        <f t="shared" ref="GM490:GM553" ca="1" si="1302">2*IMREAL(K229)*COS(2*PI()*B229*189/Nt_load2)-2*IMAGINARY(K229)*SIN(2*PI()*B229*189/Nt_load2)</f>
        <v>-3.8694735779463122E-4</v>
      </c>
      <c r="GN490" s="240">
        <f t="shared" ref="GN490:GN553" ca="1" si="1303">2*IMREAL(K229)*COS(2*PI()*B229*190/Nt_load2)-2*IMAGINARY(K229)*SIN(2*PI()*B229*190/Nt_load2)</f>
        <v>3.8692705606309944E-4</v>
      </c>
      <c r="GO490" s="240">
        <f t="shared" ref="GO490:GO553" ca="1" si="1304">2*IMREAL(K229)*COS(2*PI()*B229*191/Nt_load2)-2*IMAGINARY(K229)*SIN(2*PI()*B229*191/Nt_load2)</f>
        <v>-3.8667368394113038E-4</v>
      </c>
      <c r="GP490" s="240">
        <f t="shared" ref="GP490:GP553" ca="1" si="1305">2*IMREAL(K229)*COS(2*PI()*B229*192/Nt_load2)-2*IMAGINARY(K229)*SIN(2*PI()*B229*192/Nt_load2)</f>
        <v>3.8618739405061356E-4</v>
      </c>
      <c r="GQ490" s="240">
        <f t="shared" ref="GQ490:GQ553" ca="1" si="1306">2*IMREAL(K229)*COS(2*PI()*B229*193/Nt_load2)-2*IMAGINARY(K229)*SIN(2*PI()*B229*193/Nt_load2)</f>
        <v>-3.8546847931440016E-4</v>
      </c>
      <c r="GR490" s="240">
        <f t="shared" ref="GR490:GR553" ca="1" si="1307">2*IMREAL(K229)*COS(2*PI()*B229*194/Nt_load2)-2*IMAGINARY(K229)*SIN(2*PI()*B229*194/Nt_load2)</f>
        <v>3.8451737277984352E-4</v>
      </c>
      <c r="GS490" s="240">
        <f t="shared" ref="GS490:GS553" ca="1" si="1308">2*IMREAL(K229)*COS(2*PI()*B229*195/Nt_load2)-2*IMAGINARY(K229)*SIN(2*PI()*B229*195/Nt_load2)</f>
        <v>-3.8333464735794995E-4</v>
      </c>
      <c r="GT490" s="240">
        <f t="shared" ref="GT490:GT553" ca="1" si="1309">2*IMREAL(K229)*COS(2*PI()*B229*196/Nt_load2)-2*IMAGINARY(K229)*SIN(2*PI()*B229*196/Nt_load2)</f>
        <v>3.8192101547829949E-4</v>
      </c>
      <c r="GU490" s="240">
        <f t="shared" ref="GU490:GU553" ca="1" si="1310">2*IMREAL(K229)*COS(2*PI()*B229*197/Nt_load2)-2*IMAGINARY(K229)*SIN(2*PI()*B229*197/Nt_load2)</f>
        <v>-3.802773286598644E-4</v>
      </c>
      <c r="GV490" s="240">
        <f t="shared" ref="GV490:GV553" ca="1" si="1311">2*IMREAL(K229)*COS(2*PI()*B229*198/Nt_load2)-2*IMAGINARY(K229)*SIN(2*PI()*B229*198/Nt_load2)</f>
        <v>3.7840457699813779E-4</v>
      </c>
      <c r="GW490" s="240">
        <f t="shared" ref="GW490:GW553" ca="1" si="1312">2*IMREAL(K229)*COS(2*PI()*B229*199/Nt_load2)-2*IMAGINARY(K229)*SIN(2*PI()*B229*199/Nt_load2)</f>
        <v>-3.7630388856867668E-4</v>
      </c>
      <c r="GX490" s="240">
        <f t="shared" ref="GX490:GX553" ca="1" si="1313">2*IMREAL(K229)*COS(2*PI()*B229*200/Nt_load2)-2*IMAGINARY(K229)*SIN(2*PI()*B229*200/Nt_load2)</f>
        <v>3.7397652874766055E-4</v>
      </c>
      <c r="GY490" s="240">
        <f t="shared" ref="GY490:GY553" ca="1" si="1314">2*IMREAL(K229)*COS(2*PI()*B229*201/Nt_load2)-2*IMAGINARY(K229)*SIN(2*PI()*B229*201/Nt_load2)</f>
        <v>-3.7142389944959863E-4</v>
      </c>
      <c r="GZ490" s="240">
        <f t="shared" ref="GZ490:GZ553" ca="1" si="1315">2*IMREAL(K229)*COS(2*PI()*B229*202/Nt_load2)-2*IMAGINARY(K229)*SIN(2*PI()*B229*202/Nt_load2)</f>
        <v>3.6864753828295472E-4</v>
      </c>
      <c r="HA490" s="240">
        <f t="shared" ref="HA490:HA553" ca="1" si="1316">2*IMREAL(K229)*COS(2*PI()*B229*203/Nt_load2)-2*IMAGINARY(K229)*SIN(2*PI()*B229*203/Nt_load2)</f>
        <v>-3.6564911762386931E-4</v>
      </c>
      <c r="HB490" s="240">
        <f t="shared" ref="HB490:HB553" ca="1" si="1317">2*IMREAL(K229)*COS(2*PI()*B229*204/Nt_load2)-2*IMAGINARY(K229)*SIN(2*PI()*B229*204/Nt_load2)</f>
        <v>3.6243044360881392E-4</v>
      </c>
      <c r="HC490" s="240">
        <f t="shared" ref="HC490:HC553" ca="1" si="1318">2*IMREAL(K229)*COS(2*PI()*B229*205/Nt_load2)-2*IMAGINARY(K229)*SIN(2*PI()*B229*205/Nt_load2)</f>
        <v>-3.5899345504669113E-4</v>
      </c>
      <c r="HD490" s="240">
        <f t="shared" ref="HD490:HD553" ca="1" si="1319">2*IMREAL(K229)*COS(2*PI()*B229*206/Nt_load2)-2*IMAGINARY(K229)*SIN(2*PI()*B229*206/Nt_load2)</f>
        <v>3.5534022225086143E-4</v>
      </c>
      <c r="HE490" s="240">
        <f t="shared" ref="HE490:HE553" ca="1" si="1320">2*IMREAL(K229)*COS(2*PI()*B229*207/Nt_load2)-2*IMAGINARY(K229)*SIN(2*PI()*B229*207/Nt_load2)</f>
        <v>-3.5147294579219199E-4</v>
      </c>
      <c r="HF490" s="240">
        <f t="shared" ref="HF490:HF553" ca="1" si="1321">2*IMREAL(K229)*COS(2*PI()*B229*208/Nt_load2)-2*IMAGINARY(K229)*SIN(2*PI()*B229*208/Nt_load2)</f>
        <v>3.4739395517337875E-4</v>
      </c>
      <c r="HG490" s="240">
        <f t="shared" ref="HG490:HG553" ca="1" si="1322">2*IMREAL(K229)*COS(2*PI()*B229*209/Nt_load2)-2*IMAGINARY(K229)*SIN(2*PI()*B229*209/Nt_load2)</f>
        <v>-3.4310570742588503E-4</v>
      </c>
      <c r="HH490" s="240">
        <f t="shared" ref="HH490:HH553" ca="1" si="1323">2*IMREAL(K229)*COS(2*PI()*B229*210/Nt_load2)-2*IMAGINARY(K229)*SIN(2*PI()*B229*210/Nt_load2)</f>
        <v>3.386107856297662E-4</v>
      </c>
      <c r="HI490" s="240">
        <f t="shared" ref="HI490:HI553" ca="1" si="1324">2*IMREAL(K229)*COS(2*PI()*B229*211/Nt_load2)-2*IMAGINARY(K229)*SIN(2*PI()*B229*211/Nt_load2)</f>
        <v>-3.3391189735787805E-4</v>
      </c>
      <c r="HJ490" s="240">
        <f t="shared" ref="HJ490:HJ553" ca="1" si="1325">2*IMREAL(K229)*COS(2*PI()*B229*212/Nt_load2)-2*IMAGINARY(K229)*SIN(2*PI()*B229*212/Nt_load2)</f>
        <v>3.2901187304479237E-4</v>
      </c>
      <c r="HK490" s="240">
        <f t="shared" ref="HK490:HK553" ca="1" si="1326">2*IMREAL(K229)*COS(2*PI()*B229*213/Nt_load2)-2*IMAGINARY(K229)*SIN(2*PI()*B229*213/Nt_load2)</f>
        <v>-3.2391366428190753E-4</v>
      </c>
      <c r="HL490" s="240">
        <f t="shared" ref="HL490:HL553" ca="1" si="1327">2*IMREAL(K229)*COS(2*PI()*B229*214/Nt_load2)-2*IMAGINARY(K229)*SIN(2*PI()*B229*214/Nt_load2)</f>
        <v>3.1862034203959536E-4</v>
      </c>
      <c r="HM490" s="240">
        <f t="shared" ref="HM490:HM553" ca="1" si="1328">2*IMREAL(K229)*COS(2*PI()*B229*215/Nt_load2)-2*IMAGINARY(K229)*SIN(2*PI()*B229*215/Nt_load2)</f>
        <v>-3.1313509481719547E-4</v>
      </c>
      <c r="HN490" s="240">
        <f t="shared" ref="HN490:HN553" ca="1" si="1329">2*IMREAL(K229)*COS(2*PI()*B229*216/Nt_load2)-2*IMAGINARY(K229)*SIN(2*PI()*B229*216/Nt_load2)</f>
        <v>3.0746122672257873E-4</v>
      </c>
      <c r="HO490" s="240">
        <f t="shared" ref="HO490:HO553" ca="1" si="1330">2*IMREAL(K229)*COS(2*PI()*B229*217/Nt_load2)-2*IMAGINARY(K229)*SIN(2*PI()*B229*217/Nt_load2)</f>
        <v>-3.0160215548167332E-4</v>
      </c>
      <c r="HP490" s="240">
        <f t="shared" ref="HP490:HP553" ca="1" si="1331">2*IMREAL(K229)*COS(2*PI()*B229*218/Nt_load2)-2*IMAGINARY(K229)*SIN(2*PI()*B229*218/Nt_load2)</f>
        <v>2.9556141037996413E-4</v>
      </c>
      <c r="HQ490" s="240">
        <f t="shared" ref="HQ490:HQ553" ca="1" si="1332">2*IMREAL(K229)*COS(2*PI()*B229*219/Nt_load2)-2*IMAGINARY(K229)*SIN(2*PI()*B229*219/Nt_load2)</f>
        <v>-2.8934263013636669E-4</v>
      </c>
      <c r="HR490" s="240">
        <f t="shared" ref="HR490:HR553" ca="1" si="1333">2*IMREAL(K229)*COS(2*PI()*B229*220/Nt_load2)-2*IMAGINARY(K229)*SIN(2*PI()*B229*220/Nt_load2)</f>
        <v>2.8294956071162189E-4</v>
      </c>
      <c r="HS490" s="240">
        <f t="shared" ref="HS490:HS553" ca="1" si="1334">2*IMREAL(K229)*COS(2*PI()*B229*221/Nt_load2)-2*IMAGINARY(K229)*SIN(2*PI()*B229*221/Nt_load2)</f>
        <v>-2.7638605305167074E-4</v>
      </c>
      <c r="HT490" s="240">
        <f t="shared" ref="HT490:HT553" ca="1" si="1335">2*IMREAL(K229)*COS(2*PI()*B229*222/Nt_load2)-2*IMAGINARY(K229)*SIN(2*PI()*B229*222/Nt_load2)</f>
        <v>2.6965606076807054E-4</v>
      </c>
      <c r="HU490" s="240">
        <f t="shared" ref="HU490:HU553" ca="1" si="1336">2*IMREAL(K229)*COS(2*PI()*B229*223/Nt_load2)-2*IMAGINARY(K229)*SIN(2*PI()*B229*223/Nt_load2)</f>
        <v>-2.6276363775658474E-4</v>
      </c>
      <c r="HV490" s="240">
        <f t="shared" ref="HV490:HV553" ca="1" si="1337">2*IMREAL(K229)*COS(2*PI()*B229*224/Nt_load2)-2*IMAGINARY(K229)*SIN(2*PI()*B229*224/Nt_load2)</f>
        <v>2.5571293575504724E-4</v>
      </c>
      <c r="HW490" s="240">
        <f t="shared" ref="HW490:HW553" ca="1" si="1338">2*IMREAL(K229)*COS(2*PI()*B229*225/Nt_load2)-2*IMAGINARY(K229)*SIN(2*PI()*B229*225/Nt_load2)</f>
        <v>-2.4850820184276639E-4</v>
      </c>
      <c r="HX490" s="240">
        <f t="shared" ref="HX490:HX553" ca="1" si="1339">2*IMREAL(K229)*COS(2*PI()*B229*226/Nt_load2)-2*IMAGINARY(K229)*SIN(2*PI()*B229*226/Nt_load2)</f>
        <v>2.4115377588198185E-4</v>
      </c>
      <c r="HY490" s="240">
        <f t="shared" ref="HY490:HY553" ca="1" si="1340">2*IMREAL(K229)*COS(2*PI()*B229*227/Nt_load2)-2*IMAGINARY(K229)*SIN(2*PI()*B229*227/Nt_load2)</f>
        <v>-2.3365408790396077E-4</v>
      </c>
      <c r="HZ490" s="240">
        <f t="shared" ref="HZ490:HZ553" ca="1" si="1341">2*IMREAL(K229)*COS(2*PI()*B229*228/Nt_load2)-2*IMAGINARY(K229)*SIN(2*PI()*B229*228/Nt_load2)</f>
        <v>2.2601365544024034E-4</v>
      </c>
      <c r="IA490" s="240">
        <f t="shared" ref="IA490:IA553" ca="1" si="1342">2*IMREAL(K229)*COS(2*PI()*B229*229/Nt_load2)-2*IMAGINARY(K229)*SIN(2*PI()*B229*229/Nt_load2)</f>
        <v>-2.1823708080171323E-4</v>
      </c>
      <c r="IB490" s="240">
        <f t="shared" ref="IB490:IB553" ca="1" si="1343">2*IMREAL(K229)*COS(2*PI()*B229*230/Nt_load2)-2*IMAGINARY(K229)*SIN(2*PI()*B229*230/Nt_load2)</f>
        <v>2.1032904830612181E-4</v>
      </c>
      <c r="IC490" s="240">
        <f t="shared" ref="IC490:IC553" ca="1" si="1344">2*IMREAL(K229)*COS(2*PI()*B229*231/Nt_load2)-2*IMAGINARY(K229)*SIN(2*PI()*B229*231/Nt_load2)</f>
        <v>-2.0229432145650348E-4</v>
      </c>
      <c r="ID490" s="240">
        <f t="shared" ref="ID490:ID553" ca="1" si="1345">2*IMREAL(K229)*COS(2*PI()*B229*232/Nt_load2)-2*IMAGINARY(K229)*SIN(2*PI()*B229*232/Nt_load2)</f>
        <v>1.9413774007194908E-4</v>
      </c>
      <c r="IE490" s="240">
        <f t="shared" ref="IE490:IE553" ca="1" si="1346">2*IMREAL(K229)*COS(2*PI()*B229*233/Nt_load2)-2*IMAGINARY(K229)*SIN(2*PI()*B229*223/Nt_load2)</f>
        <v>-2.5894997433833654E-4</v>
      </c>
      <c r="IF490" s="240">
        <f t="shared" ref="IF490:IF553" ca="1" si="1347">2*IMREAL(K229)*COS(2*PI()*B229*234/Nt_load2)-2*IMAGINARY(K229)*SIN(2*PI()*B229*234/Nt_load2)</f>
        <v>1.7747873701748506E-4</v>
      </c>
      <c r="IG490" s="240">
        <f t="shared" ref="IG490:IG553" ca="1" si="1348">2*IMREAL(K229)*COS(2*PI()*B229*235/Nt_load2)-2*IMAGINARY(K229)*SIN(2*PI()*B229*235/Nt_load2)</f>
        <v>-1.6898635010809417E-4</v>
      </c>
      <c r="IH490" s="240">
        <f t="shared" ref="IH490:IH553" ca="1" si="1349">2*IMREAL(K229)*COS(2*PI()*B229*236/Nt_load2)-2*IMAGINARY(K229)*SIN(2*PI()*B229*236/Nt_load2)</f>
        <v>1.6039217214024431E-4</v>
      </c>
      <c r="II490" s="240">
        <f t="shared" ref="II490:II553" ca="1" si="1350">2*IMREAL(K229)*COS(2*PI()*B229*237/Nt_load2)-2*IMAGINARY(K229)*SIN(2*PI()*B229*237/Nt_load2)</f>
        <v>-1.5170137992530673E-4</v>
      </c>
      <c r="IJ490" s="240">
        <f t="shared" ref="IJ490:IJ553" ca="1" si="1351">2*IMREAL(K229)*COS(2*PI()*B229*238/Nt_load2)-2*IMAGINARY(K229)*SIN(2*PI()*B229*238/Nt_load2)</f>
        <v>1.4291920847162248E-4</v>
      </c>
      <c r="IK490" s="240">
        <f t="shared" ref="IK490:IK553" ca="1" si="1352">2*IMREAL(K229)*COS(2*PI()*B229*239/Nt_load2)-2*IMAGINARY(K229)*SIN(2*PI()*B229*239/Nt_load2)</f>
        <v>-1.3405094783084873E-4</v>
      </c>
      <c r="IL490" s="240">
        <f t="shared" ref="IL490:IL553" ca="1" si="1353">2*IMREAL(K229)*COS(2*PI()*B229*240/Nt_load2)-2*IMAGINARY(K229)*SIN(2*PI()*B229*240/Nt_load2)</f>
        <v>1.2510193991154816E-4</v>
      </c>
      <c r="IM490" s="240">
        <f t="shared" ref="IM490:IM553" ca="1" si="1354">2*IMREAL(K229)*COS(2*PI()*B229*241/Nt_load2)-2*IMAGINARY(K229)*SIN(2*PI()*B229*241/Nt_load2)</f>
        <v>-1.1607757526154929E-4</v>
      </c>
      <c r="IN490" s="240">
        <f t="shared" ref="IN490:IN553" ca="1" si="1355">2*IMREAL(K229)*COS(2*PI()*B229*242/Nt_load2)-2*IMAGINARY(K229)*SIN(2*PI()*B229*242/Nt_load2)</f>
        <v>1.0698328982059099E-4</v>
      </c>
      <c r="IO490" s="240">
        <f t="shared" ref="IO490:IO553" ca="1" si="1356">2*IMREAL(K229)*COS(2*PI()*B229*243/Nt_load2)-2*IMAGINARY(K229)*SIN(2*PI()*B229*243/Nt_load2)</f>
        <v>-9.7824561646249857E-5</v>
      </c>
      <c r="IP490" s="240">
        <f t="shared" ref="IP490:IP553" ca="1" si="1357">2*IMREAL(K229)*COS(2*PI()*B229*244/Nt_load2)-2*IMAGINARY(K229)*SIN(2*PI()*B229*244/Nt_load2)</f>
        <v>8.8606907613826406E-5</v>
      </c>
      <c r="IQ490" s="240">
        <f t="shared" ref="IQ490:IQ553" ca="1" si="1358">2*IMREAL(K229)*COS(2*PI()*B229*245/Nt_load2)-2*IMAGINARY(K229)*SIN(2*PI()*B229*245/Nt_load2)</f>
        <v>-7.9335880093524844E-5</v>
      </c>
      <c r="IR490" s="240">
        <f t="shared" ref="IR490:IR553" ca="1" si="1359">2*IMREAL(K229)*COS(2*PI()*B229*246/Nt_load2)-2*IMAGINARY(K229)*SIN(2*PI()*B229*246/Nt_load2)</f>
        <v>7.0017063605571525E-5</v>
      </c>
      <c r="IS490" s="240">
        <f t="shared" ref="IS490:IS553" ca="1" si="1360">2*IMREAL(K229)*COS(2*PI()*B229*247/Nt_load2)-2*IMAGINARY(K229)*SIN(2*PI()*B229*247/Nt_load2)</f>
        <v>-6.0656071456652082E-5</v>
      </c>
      <c r="IT490" s="240">
        <f t="shared" ref="IT490:IT553" ca="1" si="1361">2*IMREAL(K229)*COS(2*PI()*B229*248/Nt_load2)-2*IMAGINARY(K229)*SIN(2*PI()*B229*248/Nt_load2)</f>
        <v>5.1258542358363891E-5</v>
      </c>
      <c r="IU490" s="240">
        <f t="shared" ref="IU490:IU553" ca="1" si="1362">2*IMREAL(K229)*COS(2*PI()*B229*249/Nt_load2)-2*IMAGINARY(K229)*SIN(2*PI()*B229*249/Nt_load2)</f>
        <v>-4.1830137030795779E-5</v>
      </c>
      <c r="IV490" s="240">
        <f t="shared" ref="IV490:IV553" ca="1" si="1363">2*IMREAL(K229)*COS(2*PI()*B229*250/Nt_load2)-2*IMAGINARY(K229)*SIN(2*PI()*B229*250/Nt_load2)</f>
        <v>3.237653479285358E-5</v>
      </c>
      <c r="IW490" s="240">
        <f t="shared" ref="IW490:IW553" ca="1" si="1364">2*IMREAL(K229)*COS(2*PI()*B229*251/Nt_load2)-2*IMAGINARY(K229)*SIN(2*PI()*B229*251/Nt_load2)</f>
        <v>-2.2903430140944948E-5</v>
      </c>
      <c r="IX490" s="240">
        <f t="shared" ref="IX490:IX553" ca="1" si="1365">2*IMREAL(K229)*COS(2*PI()*B229*252/Nt_load2)-2*IMAGINARY(K229)*SIN(2*PI()*B229*252/Nt_load2)</f>
        <v>1.3416529319177721E-5</v>
      </c>
      <c r="IY490" s="240">
        <f t="shared" ref="IY490:IY553" ca="1" si="1366">2*IMREAL(K229)*COS(2*PI()*B229*253/Nt_load2)-2*IMAGINARY(K229)*SIN(2*PI()*B229*253/Nt_load2)</f>
        <v>-3.921546881781009E-6</v>
      </c>
      <c r="IZ490" s="240">
        <f t="shared" ref="IZ490:IZ553" ca="1" si="1367">2*IMREAL(K229)*COS(2*PI()*B229*254/Nt_load2)-2*IMAGINARY(K229)*SIN(2*PI()*B229*254/Nt_load2)</f>
        <v>-5.5757977487772238E-6</v>
      </c>
      <c r="JA490" s="240">
        <f t="shared" ref="JA490:JA553" ca="1" si="1368">2*IMREAL(K229)*COS(2*PI()*B229*255/Nt_load2)-2*IMAGINARY(K229)*SIN(2*PI()*B229*255/Nt_load2)</f>
        <v>1.5069783727308077E-5</v>
      </c>
      <c r="JB490" s="240">
        <f t="shared" ref="JB490:JB553" ca="1" si="1369">2*IMREAL(K229)*COS(2*PI()*B229*256/Nt_load2)-2*IMAGINARY(K229)*SIN(2*PI()*B229*256/Nt_load2)</f>
        <v>-2.4554692231573158E-5</v>
      </c>
    </row>
    <row r="491" spans="2:262">
      <c r="B491" s="248">
        <v>130</v>
      </c>
      <c r="C491" s="247">
        <f t="shared" ref="C491:C554" si="1370">C490+Div_Nt_load2</f>
        <v>2.5390625000000018E-3</v>
      </c>
      <c r="D491" s="244">
        <f t="shared" ca="1" si="1113"/>
        <v>79.72706476498503</v>
      </c>
      <c r="E491" s="243">
        <f ca="1">EF361</f>
        <v>-0.2729352350149627</v>
      </c>
      <c r="F491" s="242">
        <v>130</v>
      </c>
      <c r="G491" s="240">
        <f t="shared" ca="1" si="1114"/>
        <v>3.2283351183745267E-5</v>
      </c>
      <c r="H491" s="240">
        <f t="shared" ca="1" si="1115"/>
        <v>-4.8776882103436019E-5</v>
      </c>
      <c r="I491" s="240">
        <f t="shared" ca="1" si="1116"/>
        <v>6.5152905241789314E-5</v>
      </c>
      <c r="J491" s="240">
        <f t="shared" ca="1" si="1117"/>
        <v>-8.1371969324694612E-5</v>
      </c>
      <c r="K491" s="240">
        <f t="shared" ca="1" si="1118"/>
        <v>9.739500120615399E-5</v>
      </c>
      <c r="L491" s="240">
        <f t="shared" ca="1" si="1119"/>
        <v>-1.131833999989132E-4</v>
      </c>
      <c r="M491" s="240">
        <f t="shared" ca="1" si="1120"/>
        <v>1.2869913006737947E-4</v>
      </c>
      <c r="N491" s="240">
        <f t="shared" ca="1" si="1121"/>
        <v>-1.4390481265880211E-4</v>
      </c>
      <c r="O491" s="240">
        <f t="shared" ca="1" si="1122"/>
        <v>1.5876381595195674E-4</v>
      </c>
      <c r="P491" s="240">
        <f t="shared" ca="1" si="1123"/>
        <v>-1.7324034330641418E-4</v>
      </c>
      <c r="Q491" s="240">
        <f t="shared" ca="1" si="1124"/>
        <v>1.8729951949978451E-4</v>
      </c>
      <c r="R491" s="240">
        <f t="shared" ca="1" si="1125"/>
        <v>-2.0090747474518057E-4</v>
      </c>
      <c r="S491" s="240">
        <f t="shared" ca="1" si="1126"/>
        <v>2.1403142628649902E-4</v>
      </c>
      <c r="T491" s="240">
        <f t="shared" ca="1" si="1127"/>
        <v>-2.2663975737495263E-4</v>
      </c>
      <c r="U491" s="241">
        <f t="shared" ca="1" si="1128"/>
        <v>2.3870209343659362E-4</v>
      </c>
      <c r="V491" s="240">
        <f t="shared" ca="1" si="1129"/>
        <v>-2.5018937524731174E-4</v>
      </c>
      <c r="W491" s="240">
        <f t="shared" ca="1" si="1130"/>
        <v>2.6107392893905796E-4</v>
      </c>
      <c r="X491" s="240">
        <f t="shared" ca="1" si="1131"/>
        <v>-2.7132953266861452E-4</v>
      </c>
      <c r="Y491" s="240">
        <f t="shared" ca="1" si="1132"/>
        <v>2.809314797883108E-4</v>
      </c>
      <c r="Z491" s="240">
        <f t="shared" ca="1" si="1133"/>
        <v>-2.8985663836650691E-4</v>
      </c>
      <c r="AA491" s="240">
        <f t="shared" ca="1" si="1134"/>
        <v>2.9808350691443511E-4</v>
      </c>
      <c r="AB491" s="240">
        <f t="shared" ca="1" si="1135"/>
        <v>-3.0559226618517377E-4</v>
      </c>
      <c r="AC491" s="240">
        <f t="shared" ca="1" si="1136"/>
        <v>3.1236482691995312E-4</v>
      </c>
      <c r="AD491" s="240">
        <f t="shared" ca="1" si="1137"/>
        <v>-3.1838487342675291E-4</v>
      </c>
      <c r="AE491" s="240">
        <f t="shared" ca="1" si="1138"/>
        <v>3.2363790288624655E-4</v>
      </c>
      <c r="AF491" s="240">
        <f t="shared" ca="1" si="1139"/>
        <v>-3.2811126029035623E-4</v>
      </c>
      <c r="AG491" s="240">
        <f t="shared" ca="1" si="1140"/>
        <v>3.3179416892927302E-4</v>
      </c>
      <c r="AH491" s="240">
        <f t="shared" ca="1" si="1141"/>
        <v>-3.3467775635350258E-4</v>
      </c>
      <c r="AI491" s="240">
        <f t="shared" ca="1" si="1142"/>
        <v>3.3675507574836797E-4</v>
      </c>
      <c r="AJ491" s="240">
        <f t="shared" ca="1" si="1143"/>
        <v>-3.3802112266949396E-4</v>
      </c>
      <c r="AK491" s="240">
        <f t="shared" ca="1" si="1144"/>
        <v>3.3847284709895574E-4</v>
      </c>
      <c r="AL491" s="240">
        <f t="shared" ca="1" si="1145"/>
        <v>-3.3810916079303618E-4</v>
      </c>
      <c r="AM491" s="240">
        <f t="shared" ca="1" si="1146"/>
        <v>3.369309399039015E-4</v>
      </c>
      <c r="AN491" s="240">
        <f t="shared" ca="1" si="1147"/>
        <v>-3.3494102286887292E-4</v>
      </c>
      <c r="AO491" s="240">
        <f t="shared" ca="1" si="1148"/>
        <v>3.3214420357238528E-4</v>
      </c>
      <c r="AP491" s="240">
        <f t="shared" ca="1" si="1149"/>
        <v>-3.2854721979709442E-4</v>
      </c>
      <c r="AQ491" s="240">
        <f t="shared" ca="1" si="1150"/>
        <v>3.2415873699197581E-4</v>
      </c>
      <c r="AR491" s="240">
        <f t="shared" ca="1" si="1151"/>
        <v>-3.1898932739649164E-4</v>
      </c>
      <c r="AS491" s="240">
        <f t="shared" ca="1" si="1152"/>
        <v>3.1305144457114249E-4</v>
      </c>
      <c r="AT491" s="240">
        <f t="shared" ca="1" si="1153"/>
        <v>-3.0635939339575513E-4</v>
      </c>
      <c r="AU491" s="240">
        <f t="shared" ca="1" si="1154"/>
        <v>2.9892929560776176E-4</v>
      </c>
      <c r="AV491" s="240">
        <f t="shared" ca="1" si="1155"/>
        <v>-2.9077905096353755E-4</v>
      </c>
      <c r="AW491" s="240">
        <f t="shared" ca="1" si="1156"/>
        <v>2.8192829411630545E-4</v>
      </c>
      <c r="AX491" s="240">
        <f t="shared" ca="1" si="1157"/>
        <v>-2.7239834731454526E-4</v>
      </c>
      <c r="AY491" s="240">
        <f t="shared" ca="1" si="1158"/>
        <v>2.6221216903482715E-4</v>
      </c>
      <c r="AZ491" s="240">
        <f t="shared" ca="1" si="1159"/>
        <v>-2.5139429867282432E-4</v>
      </c>
      <c r="BA491" s="240">
        <f t="shared" ca="1" si="1160"/>
        <v>2.3997079742578501E-4</v>
      </c>
      <c r="BB491" s="240">
        <f t="shared" ca="1" si="1161"/>
        <v>-2.2796918550878776E-4</v>
      </c>
      <c r="BC491" s="240">
        <f t="shared" ca="1" si="1162"/>
        <v>2.1541837585615752E-4</v>
      </c>
      <c r="BD491" s="240">
        <f t="shared" ca="1" si="1163"/>
        <v>-2.0234860446766872E-4</v>
      </c>
      <c r="BE491" s="240">
        <f t="shared" ca="1" si="1164"/>
        <v>1.8879135756736483E-4</v>
      </c>
      <c r="BF491" s="240">
        <f t="shared" ca="1" si="1165"/>
        <v>-1.7477929575051917E-4</v>
      </c>
      <c r="BG491" s="240">
        <f t="shared" ca="1" si="1166"/>
        <v>1.6034617530135228E-4</v>
      </c>
      <c r="BH491" s="240">
        <f t="shared" ca="1" si="1167"/>
        <v>-1.4552676687121832E-4</v>
      </c>
      <c r="BI491" s="240">
        <f t="shared" ca="1" si="1168"/>
        <v>1.3035677171305233E-4</v>
      </c>
      <c r="BJ491" s="240">
        <f t="shared" ca="1" si="1169"/>
        <v>-1.1487273567392502E-4</v>
      </c>
      <c r="BK491" s="240">
        <f t="shared" ca="1" si="1170"/>
        <v>9.9111961152886752E-5</v>
      </c>
      <c r="BL491" s="240">
        <f t="shared" ca="1" si="1171"/>
        <v>-8.3112417236257778E-5</v>
      </c>
      <c r="BM491" s="240">
        <f t="shared" ca="1" si="1172"/>
        <v>6.6912648226718748E-5</v>
      </c>
      <c r="BN491" s="240">
        <f t="shared" ca="1" si="1173"/>
        <v>-5.0551680786745809E-5</v>
      </c>
      <c r="BO491" s="240">
        <f t="shared" ca="1" si="1174"/>
        <v>3.406892991995331E-5</v>
      </c>
      <c r="BP491" s="240">
        <f t="shared" ca="1" si="1175"/>
        <v>-1.7504104016888243E-5</v>
      </c>
      <c r="BQ491" s="240">
        <f t="shared" ca="1" si="1176"/>
        <v>8.9710919407763687E-7</v>
      </c>
      <c r="BR491" s="240">
        <f t="shared" ca="1" si="1177"/>
        <v>1.5712046843358986E-5</v>
      </c>
      <c r="BS491" s="240">
        <f t="shared" ca="1" si="1178"/>
        <v>-3.2283351183737204E-5</v>
      </c>
      <c r="BT491" s="240">
        <f t="shared" ca="1" si="1179"/>
        <v>4.8776882103426214E-5</v>
      </c>
      <c r="BU491" s="240">
        <f t="shared" ca="1" si="1180"/>
        <v>-6.5152905241787254E-5</v>
      </c>
      <c r="BV491" s="240">
        <f t="shared" ca="1" si="1181"/>
        <v>8.137196932469083E-5</v>
      </c>
      <c r="BW491" s="240">
        <f t="shared" ca="1" si="1182"/>
        <v>-9.7395001206148542E-5</v>
      </c>
      <c r="BX491" s="240">
        <f t="shared" ca="1" si="1183"/>
        <v>1.1318339999890611E-4</v>
      </c>
      <c r="BY491" s="240">
        <f t="shared" ca="1" si="1184"/>
        <v>-1.2869913006737142E-4</v>
      </c>
      <c r="BZ491" s="240">
        <f t="shared" ca="1" si="1185"/>
        <v>1.4390481265880078E-4</v>
      </c>
      <c r="CA491" s="240">
        <f t="shared" ca="1" si="1186"/>
        <v>-1.587638159519533E-4</v>
      </c>
      <c r="CB491" s="240">
        <f t="shared" ca="1" si="1187"/>
        <v>1.7324034330640979E-4</v>
      </c>
      <c r="CC491" s="240">
        <f t="shared" ca="1" si="1188"/>
        <v>-1.8729951949977928E-4</v>
      </c>
      <c r="CD491" s="240">
        <f t="shared" ca="1" si="1189"/>
        <v>2.0090747474517357E-4</v>
      </c>
      <c r="CE491" s="240">
        <f t="shared" ca="1" si="1190"/>
        <v>-2.1403142628649043E-4</v>
      </c>
      <c r="CF491" s="240">
        <f t="shared" ca="1" si="1191"/>
        <v>2.2663975737495154E-4</v>
      </c>
      <c r="CG491" s="240">
        <f t="shared" ca="1" si="1192"/>
        <v>-2.3870209343659088E-4</v>
      </c>
      <c r="CH491" s="240">
        <f t="shared" ca="1" si="1193"/>
        <v>2.5018937524730746E-4</v>
      </c>
      <c r="CI491" s="240">
        <f t="shared" ca="1" si="1194"/>
        <v>-2.6107392893905243E-4</v>
      </c>
      <c r="CJ491" s="240">
        <f t="shared" ca="1" si="1195"/>
        <v>2.7132953266861365E-4</v>
      </c>
      <c r="CK491" s="240">
        <f t="shared" ca="1" si="1196"/>
        <v>-2.8093147978830452E-4</v>
      </c>
      <c r="CL491" s="240">
        <f t="shared" ca="1" si="1197"/>
        <v>2.898566383665049E-4</v>
      </c>
      <c r="CM491" s="240">
        <f t="shared" ca="1" si="1198"/>
        <v>-2.9808350691442757E-4</v>
      </c>
      <c r="CN491" s="240">
        <f t="shared" ca="1" si="1199"/>
        <v>3.05592266185171E-4</v>
      </c>
      <c r="CO491" s="240">
        <f t="shared" ca="1" si="1200"/>
        <v>-3.1236482691995252E-4</v>
      </c>
      <c r="CP491" s="240">
        <f t="shared" ca="1" si="1201"/>
        <v>3.1838487342674912E-4</v>
      </c>
      <c r="CQ491" s="240">
        <f t="shared" ca="1" si="1202"/>
        <v>-3.2363790288624607E-4</v>
      </c>
      <c r="CR491" s="240">
        <f t="shared" ca="1" si="1203"/>
        <v>3.2811126029035233E-4</v>
      </c>
      <c r="CS491" s="240">
        <f t="shared" ca="1" si="1204"/>
        <v>-3.3179416892927183E-4</v>
      </c>
      <c r="CT491" s="240">
        <f t="shared" ca="1" si="1205"/>
        <v>3.3467775635350312E-4</v>
      </c>
      <c r="CU491" s="240">
        <f t="shared" ca="1" si="1206"/>
        <v>-3.3675507574836683E-4</v>
      </c>
      <c r="CV491" s="240">
        <f t="shared" ca="1" si="1207"/>
        <v>3.3802112266949385E-4</v>
      </c>
      <c r="CW491" s="240">
        <f t="shared" ca="1" si="1208"/>
        <v>-3.3847284709895574E-4</v>
      </c>
      <c r="CX491" s="240">
        <f t="shared" ca="1" si="1209"/>
        <v>3.3810916079303645E-4</v>
      </c>
      <c r="CY491" s="240">
        <f t="shared" ca="1" si="1210"/>
        <v>-3.3693093990390117E-4</v>
      </c>
      <c r="CZ491" s="240">
        <f t="shared" ca="1" si="1211"/>
        <v>3.3494102286887455E-4</v>
      </c>
      <c r="DA491" s="240">
        <f t="shared" ca="1" si="1212"/>
        <v>-3.3214420357238555E-4</v>
      </c>
      <c r="DB491" s="240">
        <f t="shared" ca="1" si="1213"/>
        <v>3.2854721979709822E-4</v>
      </c>
      <c r="DC491" s="240">
        <f t="shared" ca="1" si="1214"/>
        <v>-3.241587369919776E-4</v>
      </c>
      <c r="DD491" s="240">
        <f t="shared" ca="1" si="1215"/>
        <v>3.1898932739649055E-4</v>
      </c>
      <c r="DE491" s="240">
        <f t="shared" ca="1" si="1216"/>
        <v>-3.1305144457114678E-4</v>
      </c>
      <c r="DF491" s="240">
        <f t="shared" ca="1" si="1217"/>
        <v>3.0635939339575583E-4</v>
      </c>
      <c r="DG491" s="240">
        <f t="shared" ca="1" si="1218"/>
        <v>-2.9892929560776919E-4</v>
      </c>
      <c r="DH491" s="240">
        <f t="shared" ca="1" si="1219"/>
        <v>2.9077905096354069E-4</v>
      </c>
      <c r="DI491" s="240">
        <f t="shared" ca="1" si="1220"/>
        <v>-2.8192829411630355E-4</v>
      </c>
      <c r="DJ491" s="240">
        <f t="shared" ca="1" si="1221"/>
        <v>2.72398347314549E-4</v>
      </c>
      <c r="DK491" s="240">
        <f t="shared" ca="1" si="1222"/>
        <v>-2.6221216903482504E-4</v>
      </c>
      <c r="DL491" s="240">
        <f t="shared" ca="1" si="1223"/>
        <v>2.5139429867283505E-4</v>
      </c>
      <c r="DM491" s="240">
        <f t="shared" ca="1" si="1224"/>
        <v>-2.3997079742578951E-4</v>
      </c>
      <c r="DN491" s="240">
        <f t="shared" ca="1" si="1225"/>
        <v>2.2796918550879952E-4</v>
      </c>
      <c r="DO491" s="240">
        <f t="shared" ca="1" si="1226"/>
        <v>-2.154183758561624E-4</v>
      </c>
      <c r="DP491" s="240">
        <f t="shared" ca="1" si="1227"/>
        <v>2.0234860446766601E-4</v>
      </c>
      <c r="DQ491" s="240">
        <f t="shared" ca="1" si="1228"/>
        <v>-1.8879135756737808E-4</v>
      </c>
      <c r="DR491" s="240">
        <f t="shared" ca="1" si="1229"/>
        <v>1.7477929575052454E-4</v>
      </c>
      <c r="DS491" s="240">
        <f t="shared" ca="1" si="1230"/>
        <v>-1.6034617530136626E-4</v>
      </c>
      <c r="DT491" s="240">
        <f t="shared" ca="1" si="1231"/>
        <v>1.4552676687122401E-4</v>
      </c>
      <c r="DU491" s="240">
        <f t="shared" ca="1" si="1232"/>
        <v>-1.303567717130493E-4</v>
      </c>
      <c r="DV491" s="240">
        <f t="shared" ca="1" si="1233"/>
        <v>1.1487273567393095E-4</v>
      </c>
      <c r="DW491" s="240">
        <f t="shared" ca="1" si="1234"/>
        <v>-9.9111961152892783E-5</v>
      </c>
      <c r="DX491" s="240">
        <f t="shared" ca="1" si="1235"/>
        <v>8.3112417236273214E-5</v>
      </c>
      <c r="DY491" s="240">
        <f t="shared" ca="1" si="1236"/>
        <v>-6.6912648226724928E-5</v>
      </c>
      <c r="DZ491" s="240">
        <f t="shared" ca="1" si="1237"/>
        <v>5.0551680786742509E-5</v>
      </c>
      <c r="EA491" s="240">
        <f t="shared" ca="1" si="1238"/>
        <v>-3.4068929919959578E-5</v>
      </c>
      <c r="EB491" s="240">
        <f t="shared" ca="1" si="1239"/>
        <v>1.7504104016894538E-5</v>
      </c>
      <c r="EC491" s="240">
        <f t="shared" ca="1" si="1240"/>
        <v>-8.9710919409356109E-7</v>
      </c>
      <c r="ED491" s="240">
        <f t="shared" ca="1" si="1241"/>
        <v>-1.5712046843352688E-5</v>
      </c>
      <c r="EE491" s="240">
        <f t="shared" ca="1" si="1242"/>
        <v>3.2283351183740497E-5</v>
      </c>
      <c r="EF491" s="240">
        <f t="shared" ca="1" si="1243"/>
        <v>-4.8776882103419966E-5</v>
      </c>
      <c r="EG491" s="240">
        <f t="shared" ca="1" si="1244"/>
        <v>6.515290524178106E-5</v>
      </c>
      <c r="EH491" s="240">
        <f t="shared" ca="1" si="1245"/>
        <v>-8.1371969324675367E-5</v>
      </c>
      <c r="EI491" s="240">
        <f t="shared" ca="1" si="1246"/>
        <v>9.7395001206142511E-5</v>
      </c>
      <c r="EJ491" s="240">
        <f t="shared" ca="1" si="1247"/>
        <v>-1.1318339999890924E-4</v>
      </c>
      <c r="EK491" s="240">
        <f t="shared" ca="1" si="1248"/>
        <v>1.2869913006736556E-4</v>
      </c>
      <c r="EL491" s="240">
        <f t="shared" ca="1" si="1249"/>
        <v>-1.4390481265879506E-4</v>
      </c>
      <c r="EM491" s="240">
        <f t="shared" ca="1" si="1250"/>
        <v>1.5876381595193923E-4</v>
      </c>
      <c r="EN491" s="240">
        <f t="shared" ca="1" si="1251"/>
        <v>-1.7324034330640437E-4</v>
      </c>
      <c r="EO491" s="240">
        <f t="shared" ca="1" si="1252"/>
        <v>1.8729951949978204E-4</v>
      </c>
      <c r="EP491" s="240">
        <f t="shared" ca="1" si="1253"/>
        <v>-2.009074747451685E-4</v>
      </c>
      <c r="EQ491" s="240">
        <f t="shared" ca="1" si="1254"/>
        <v>2.14031426286493E-4</v>
      </c>
      <c r="ER491" s="240">
        <f t="shared" ca="1" si="1255"/>
        <v>-2.2663975737493972E-4</v>
      </c>
      <c r="ES491" s="240">
        <f t="shared" ca="1" si="1256"/>
        <v>2.3870209343658641E-4</v>
      </c>
      <c r="ET491" s="240">
        <f t="shared" ca="1" si="1257"/>
        <v>-2.5018937524730973E-4</v>
      </c>
      <c r="EU491" s="240">
        <f t="shared" ca="1" si="1258"/>
        <v>2.6107392893904836E-4</v>
      </c>
      <c r="EV491" s="240">
        <f t="shared" ca="1" si="1259"/>
        <v>-2.7132953266860985E-4</v>
      </c>
      <c r="EW491" s="240">
        <f t="shared" ca="1" si="1260"/>
        <v>2.8093147978830099E-4</v>
      </c>
      <c r="EX491" s="240">
        <f t="shared" ca="1" si="1261"/>
        <v>-2.8985663836650165E-4</v>
      </c>
      <c r="EY491" s="240">
        <f t="shared" ca="1" si="1262"/>
        <v>2.9808350691442454E-4</v>
      </c>
      <c r="EZ491" s="240">
        <f t="shared" ca="1" si="1263"/>
        <v>-3.0559226618516835E-4</v>
      </c>
      <c r="FA491" s="240">
        <f t="shared" ca="1" si="1264"/>
        <v>3.1236482691995008E-4</v>
      </c>
      <c r="FB491" s="240">
        <f t="shared" ca="1" si="1265"/>
        <v>-3.1838487342674695E-4</v>
      </c>
      <c r="FC491" s="240">
        <f t="shared" ca="1" si="1266"/>
        <v>3.2363790288624428E-4</v>
      </c>
      <c r="FD491" s="240">
        <f t="shared" ca="1" si="1267"/>
        <v>-3.2811126029035076E-4</v>
      </c>
      <c r="FE491" s="240">
        <f t="shared" ca="1" si="1268"/>
        <v>3.3179416892927058E-4</v>
      </c>
      <c r="FF491" s="240">
        <f t="shared" ca="1" si="1269"/>
        <v>-3.346777563535022E-4</v>
      </c>
      <c r="FG491" s="240">
        <f t="shared" ca="1" si="1270"/>
        <v>3.3675507574836624E-4</v>
      </c>
      <c r="FH491" s="240">
        <f t="shared" ca="1" si="1271"/>
        <v>-3.3802112266949358E-4</v>
      </c>
      <c r="FI491" s="240">
        <f t="shared" ca="1" si="1272"/>
        <v>3.3847284709895569E-4</v>
      </c>
      <c r="FJ491" s="240">
        <f t="shared" ca="1" si="1273"/>
        <v>-3.3810916079303672E-4</v>
      </c>
      <c r="FK491" s="240">
        <f t="shared" ca="1" si="1274"/>
        <v>3.3693093990390361E-4</v>
      </c>
      <c r="FL491" s="240">
        <f t="shared" ca="1" si="1275"/>
        <v>-3.3494102286887547E-4</v>
      </c>
      <c r="FM491" s="240">
        <f t="shared" ca="1" si="1276"/>
        <v>3.3214420357238674E-4</v>
      </c>
      <c r="FN491" s="240">
        <f t="shared" ca="1" si="1277"/>
        <v>-3.2854721979709513E-4</v>
      </c>
      <c r="FO491" s="240">
        <f t="shared" ca="1" si="1278"/>
        <v>3.2415873699198492E-4</v>
      </c>
      <c r="FP491" s="240">
        <f t="shared" ca="1" si="1279"/>
        <v>-3.1898932739649906E-4</v>
      </c>
      <c r="FQ491" s="240">
        <f t="shared" ca="1" si="1280"/>
        <v>3.1305144457114911E-4</v>
      </c>
      <c r="FR491" s="240">
        <f t="shared" ca="1" si="1281"/>
        <v>-3.0635939339575854E-4</v>
      </c>
      <c r="FS491" s="240">
        <f t="shared" ca="1" si="1282"/>
        <v>2.9892929560776312E-4</v>
      </c>
      <c r="FT491" s="240">
        <f t="shared" ca="1" si="1283"/>
        <v>-2.9077905096355381E-4</v>
      </c>
      <c r="FU491" s="240">
        <f t="shared" ca="1" si="1284"/>
        <v>2.819282941163177E-4</v>
      </c>
      <c r="FV491" s="240">
        <f t="shared" ca="1" si="1285"/>
        <v>-2.7239834731455269E-4</v>
      </c>
      <c r="FW491" s="240">
        <f t="shared" ca="1" si="1286"/>
        <v>2.62212169034829E-4</v>
      </c>
      <c r="FX491" s="240">
        <f t="shared" ca="1" si="1287"/>
        <v>-2.5139429867282638E-4</v>
      </c>
      <c r="FY491" s="240">
        <f t="shared" ca="1" si="1288"/>
        <v>2.3997079742580748E-4</v>
      </c>
      <c r="FZ491" s="240">
        <f t="shared" ca="1" si="1289"/>
        <v>-2.2796918550880419E-4</v>
      </c>
      <c r="GA491" s="240">
        <f t="shared" ca="1" si="1290"/>
        <v>2.1541837585616725E-4</v>
      </c>
      <c r="GB491" s="240">
        <f t="shared" ca="1" si="1291"/>
        <v>-2.0234860446767107E-4</v>
      </c>
      <c r="GC491" s="240">
        <f t="shared" ca="1" si="1292"/>
        <v>1.8879135756736735E-4</v>
      </c>
      <c r="GD491" s="240">
        <f t="shared" ca="1" si="1293"/>
        <v>-1.7477929575054641E-4</v>
      </c>
      <c r="GE491" s="240">
        <f t="shared" ca="1" si="1294"/>
        <v>1.6034617530137185E-4</v>
      </c>
      <c r="GF491" s="240">
        <f t="shared" ca="1" si="1295"/>
        <v>-1.455267668712297E-4</v>
      </c>
      <c r="GG491" s="240">
        <f t="shared" ca="1" si="1296"/>
        <v>1.3035677171305512E-4</v>
      </c>
      <c r="GH491" s="240">
        <f t="shared" ca="1" si="1297"/>
        <v>-1.1487273567391878E-4</v>
      </c>
      <c r="GI491" s="240">
        <f t="shared" ca="1" si="1298"/>
        <v>9.9111961152917191E-5</v>
      </c>
      <c r="GJ491" s="240">
        <f t="shared" ca="1" si="1299"/>
        <v>-8.311241723627934E-5</v>
      </c>
      <c r="GK491" s="240">
        <f t="shared" ca="1" si="1300"/>
        <v>6.6912648226731108E-5</v>
      </c>
      <c r="GL491" s="240">
        <f t="shared" ca="1" si="1301"/>
        <v>-5.0551680786748743E-5</v>
      </c>
      <c r="GM491" s="240">
        <f t="shared" ca="1" si="1302"/>
        <v>3.406892991994671E-5</v>
      </c>
      <c r="GN491" s="240">
        <f t="shared" ca="1" si="1303"/>
        <v>-1.7504104016920047E-5</v>
      </c>
      <c r="GO491" s="240">
        <f t="shared" ca="1" si="1304"/>
        <v>8.9710919409986302E-7</v>
      </c>
      <c r="GP491" s="240">
        <f t="shared" ca="1" si="1305"/>
        <v>1.5712046843346393E-5</v>
      </c>
      <c r="GQ491" s="240">
        <f t="shared" ca="1" si="1306"/>
        <v>-3.2283351183734229E-5</v>
      </c>
      <c r="GR491" s="240">
        <f t="shared" ca="1" si="1307"/>
        <v>4.8776882103432773E-5</v>
      </c>
      <c r="GS491" s="240">
        <f t="shared" ca="1" si="1308"/>
        <v>-6.5152905241756001E-5</v>
      </c>
      <c r="GT491" s="240">
        <f t="shared" ca="1" si="1309"/>
        <v>8.1371969324669255E-5</v>
      </c>
      <c r="GU491" s="240">
        <f t="shared" ca="1" si="1310"/>
        <v>-9.7395001206136467E-5</v>
      </c>
      <c r="GV491" s="240">
        <f t="shared" ca="1" si="1311"/>
        <v>1.1318339999890329E-4</v>
      </c>
      <c r="GW491" s="240">
        <f t="shared" ca="1" si="1312"/>
        <v>-1.2869913006737755E-4</v>
      </c>
      <c r="GX491" s="240">
        <f t="shared" ca="1" si="1313"/>
        <v>1.4390481265877194E-4</v>
      </c>
      <c r="GY491" s="240">
        <f t="shared" ca="1" si="1314"/>
        <v>-1.5876381595193368E-4</v>
      </c>
      <c r="GZ491" s="240">
        <f t="shared" ca="1" si="1315"/>
        <v>1.7324034330639895E-4</v>
      </c>
      <c r="HA491" s="240">
        <f t="shared" ca="1" si="1316"/>
        <v>-1.8729951949977681E-4</v>
      </c>
      <c r="HB491" s="240">
        <f t="shared" ca="1" si="1317"/>
        <v>2.0090747474517891E-4</v>
      </c>
      <c r="HC491" s="240">
        <f t="shared" ca="1" si="1318"/>
        <v>-2.1403142628647321E-4</v>
      </c>
      <c r="HD491" s="240">
        <f t="shared" ca="1" si="1319"/>
        <v>2.2663975737493503E-4</v>
      </c>
      <c r="HE491" s="240">
        <f t="shared" ca="1" si="1320"/>
        <v>-2.3870209343658191E-4</v>
      </c>
      <c r="HF491" s="240">
        <f t="shared" ca="1" si="1321"/>
        <v>2.501893752473055E-4</v>
      </c>
      <c r="HG491" s="240">
        <f t="shared" ca="1" si="1322"/>
        <v>-2.6107392893905666E-4</v>
      </c>
      <c r="HH491" s="240">
        <f t="shared" ca="1" si="1323"/>
        <v>2.7132953266859457E-4</v>
      </c>
      <c r="HI491" s="240">
        <f t="shared" ca="1" si="1324"/>
        <v>-2.8093147978829758E-4</v>
      </c>
      <c r="HJ491" s="240">
        <f t="shared" ca="1" si="1325"/>
        <v>2.898566383664984E-4</v>
      </c>
      <c r="HK491" s="240">
        <f t="shared" ca="1" si="1326"/>
        <v>-2.9808350691443072E-4</v>
      </c>
      <c r="HL491" s="240">
        <f t="shared" ca="1" si="1327"/>
        <v>3.0559226618517393E-4</v>
      </c>
      <c r="HM491" s="240">
        <f t="shared" ca="1" si="1328"/>
        <v>-3.1236482691994027E-4</v>
      </c>
      <c r="HN491" s="240">
        <f t="shared" ca="1" si="1329"/>
        <v>3.1838487342674484E-4</v>
      </c>
      <c r="HO491" s="240">
        <f t="shared" ca="1" si="1330"/>
        <v>-3.2363790288624243E-4</v>
      </c>
      <c r="HP491" s="240">
        <f t="shared" ca="1" si="1331"/>
        <v>3.281112602903539E-4</v>
      </c>
      <c r="HQ491" s="240">
        <f t="shared" ca="1" si="1332"/>
        <v>-3.3179416892927313E-4</v>
      </c>
      <c r="HR491" s="240">
        <f t="shared" ca="1" si="1333"/>
        <v>3.346777563534983E-4</v>
      </c>
      <c r="HS491" s="240">
        <f t="shared" ca="1" si="1334"/>
        <v>-3.3675507574836558E-4</v>
      </c>
      <c r="HT491" s="240">
        <f t="shared" ca="1" si="1335"/>
        <v>3.3802112266949325E-4</v>
      </c>
      <c r="HU491" s="240">
        <f t="shared" ca="1" si="1336"/>
        <v>-3.3847284709895574E-4</v>
      </c>
      <c r="HV491" s="240">
        <f t="shared" ca="1" si="1337"/>
        <v>3.3810916079303791E-4</v>
      </c>
      <c r="HW491" s="240">
        <f t="shared" ca="1" si="1338"/>
        <v>-3.3693093990390421E-4</v>
      </c>
      <c r="HX491" s="240">
        <f t="shared" ca="1" si="1339"/>
        <v>3.3494102286887634E-4</v>
      </c>
      <c r="HY491" s="240">
        <f t="shared" ca="1" si="1340"/>
        <v>-3.3214420357238793E-4</v>
      </c>
      <c r="HZ491" s="240">
        <f t="shared" ca="1" si="1341"/>
        <v>3.2854721979709664E-4</v>
      </c>
      <c r="IA491" s="240">
        <f t="shared" ca="1" si="1342"/>
        <v>-3.2415873699198676E-4</v>
      </c>
      <c r="IB491" s="240">
        <f t="shared" ca="1" si="1343"/>
        <v>3.1898932739650118E-4</v>
      </c>
      <c r="IC491" s="240">
        <f t="shared" ca="1" si="1344"/>
        <v>-3.1305144457115155E-4</v>
      </c>
      <c r="ID491" s="240">
        <f t="shared" ca="1" si="1345"/>
        <v>3.063593933957612E-4</v>
      </c>
      <c r="IE491" s="240">
        <f t="shared" ca="1" si="1346"/>
        <v>-3.3098412784533229E-4</v>
      </c>
      <c r="IF491" s="240">
        <f t="shared" ca="1" si="1347"/>
        <v>2.9077905096355696E-4</v>
      </c>
      <c r="IG491" s="240">
        <f t="shared" ca="1" si="1348"/>
        <v>-2.8192829411632122E-4</v>
      </c>
      <c r="IH491" s="240">
        <f t="shared" ca="1" si="1349"/>
        <v>2.7239834731455649E-4</v>
      </c>
      <c r="II491" s="240">
        <f t="shared" ca="1" si="1350"/>
        <v>-2.6221216903483306E-4</v>
      </c>
      <c r="IJ491" s="240">
        <f t="shared" ca="1" si="1351"/>
        <v>2.5139429867283061E-4</v>
      </c>
      <c r="IK491" s="240">
        <f t="shared" ca="1" si="1352"/>
        <v>-2.3997079742581198E-4</v>
      </c>
      <c r="IL491" s="240">
        <f t="shared" ca="1" si="1353"/>
        <v>2.2796918550880882E-4</v>
      </c>
      <c r="IM491" s="240">
        <f t="shared" ca="1" si="1354"/>
        <v>-2.1541837585617213E-4</v>
      </c>
      <c r="IN491" s="240">
        <f t="shared" ca="1" si="1355"/>
        <v>2.0234860446767614E-4</v>
      </c>
      <c r="IO491" s="240">
        <f t="shared" ca="1" si="1356"/>
        <v>-1.8879135756737258E-4</v>
      </c>
      <c r="IP491" s="240">
        <f t="shared" ca="1" si="1357"/>
        <v>1.7477929575055183E-4</v>
      </c>
      <c r="IQ491" s="240">
        <f t="shared" ca="1" si="1358"/>
        <v>-1.6034617530137738E-4</v>
      </c>
      <c r="IR491" s="240">
        <f t="shared" ca="1" si="1359"/>
        <v>1.4552676687123539E-4</v>
      </c>
      <c r="IS491" s="240">
        <f t="shared" ca="1" si="1360"/>
        <v>-1.303567717130609E-4</v>
      </c>
      <c r="IT491" s="240">
        <f t="shared" ca="1" si="1361"/>
        <v>1.148727356739247E-4</v>
      </c>
      <c r="IU491" s="240">
        <f t="shared" ca="1" si="1362"/>
        <v>-9.9111961152923236E-5</v>
      </c>
      <c r="IV491" s="240">
        <f t="shared" ca="1" si="1363"/>
        <v>8.3112417236285438E-5</v>
      </c>
      <c r="IW491" s="240">
        <f t="shared" ca="1" si="1364"/>
        <v>-6.6912648226737288E-5</v>
      </c>
      <c r="IX491" s="240">
        <f t="shared" ca="1" si="1365"/>
        <v>5.0551680786754984E-5</v>
      </c>
      <c r="IY491" s="240">
        <f t="shared" ca="1" si="1366"/>
        <v>-3.4068929919952985E-5</v>
      </c>
      <c r="IZ491" s="240">
        <f t="shared" ca="1" si="1367"/>
        <v>1.7504104016926342E-5</v>
      </c>
      <c r="JA491" s="240">
        <f t="shared" ca="1" si="1368"/>
        <v>-8.9710919410616833E-7</v>
      </c>
      <c r="JB491" s="240">
        <f t="shared" ca="1" si="1369"/>
        <v>-1.5712046843340098E-5</v>
      </c>
    </row>
    <row r="492" spans="2:262">
      <c r="B492" s="248">
        <v>131</v>
      </c>
      <c r="C492" s="247">
        <f t="shared" si="1370"/>
        <v>2.5585937500000018E-3</v>
      </c>
      <c r="D492" s="244">
        <f t="shared" ca="1" si="1113"/>
        <v>79.728107634795577</v>
      </c>
      <c r="E492" s="243">
        <f ca="1">EG361</f>
        <v>-0.27189236520442656</v>
      </c>
      <c r="F492" s="242">
        <v>131</v>
      </c>
      <c r="G492" s="240">
        <f t="shared" ca="1" si="1114"/>
        <v>2.675009100946056E-5</v>
      </c>
      <c r="H492" s="240">
        <f t="shared" ca="1" si="1115"/>
        <v>-4.6991436873029355E-5</v>
      </c>
      <c r="I492" s="240">
        <f t="shared" ca="1" si="1116"/>
        <v>6.6978132068721907E-5</v>
      </c>
      <c r="J492" s="240">
        <f t="shared" ca="1" si="1117"/>
        <v>-8.6601866963573448E-5</v>
      </c>
      <c r="K492" s="240">
        <f t="shared" ca="1" si="1118"/>
        <v>1.0575629883793633E-4</v>
      </c>
      <c r="L492" s="240">
        <f t="shared" ca="1" si="1119"/>
        <v>-1.2433762816589411E-4</v>
      </c>
      <c r="M492" s="240">
        <f t="shared" ca="1" si="1120"/>
        <v>1.4224516111388313E-4</v>
      </c>
      <c r="N492" s="240">
        <f t="shared" ca="1" si="1121"/>
        <v>-1.593818552093026E-4</v>
      </c>
      <c r="O492" s="240">
        <f t="shared" ca="1" si="1122"/>
        <v>1.7565484522208139E-4</v>
      </c>
      <c r="P492" s="240">
        <f t="shared" ca="1" si="1123"/>
        <v>-1.9097594640940505E-4</v>
      </c>
      <c r="Q492" s="240">
        <f t="shared" ca="1" si="1124"/>
        <v>2.0526213239648131E-4</v>
      </c>
      <c r="R492" s="240">
        <f t="shared" ca="1" si="1125"/>
        <v>-2.1843598510365084E-4</v>
      </c>
      <c r="S492" s="240">
        <f t="shared" ca="1" si="1126"/>
        <v>2.3042611428167895E-4</v>
      </c>
      <c r="T492" s="240">
        <f t="shared" ca="1" si="1127"/>
        <v>-2.4116754438169134E-4</v>
      </c>
      <c r="U492" s="241">
        <f t="shared" ca="1" si="1128"/>
        <v>2.5060206666331251E-4</v>
      </c>
      <c r="V492" s="240">
        <f t="shared" ca="1" si="1129"/>
        <v>-2.5867855463286479E-4</v>
      </c>
      <c r="W492" s="240">
        <f t="shared" ca="1" si="1130"/>
        <v>2.6535324110227412E-4</v>
      </c>
      <c r="X492" s="240">
        <f t="shared" ca="1" si="1131"/>
        <v>-2.7058995536725087E-4</v>
      </c>
      <c r="Y492" s="240">
        <f t="shared" ca="1" si="1132"/>
        <v>2.743603192194694E-4</v>
      </c>
      <c r="Z492" s="240">
        <f t="shared" ca="1" si="1133"/>
        <v>-2.7664390073054102E-4</v>
      </c>
      <c r="AA492" s="240">
        <f t="shared" ca="1" si="1134"/>
        <v>2.7742832497440175E-4</v>
      </c>
      <c r="AB492" s="240">
        <f t="shared" ca="1" si="1135"/>
        <v>-2.7670934108810924E-4</v>
      </c>
      <c r="AC492" s="240">
        <f t="shared" ca="1" si="1136"/>
        <v>2.7449084530763813E-4</v>
      </c>
      <c r="AD492" s="240">
        <f t="shared" ca="1" si="1137"/>
        <v>-2.7078485985383927E-4</v>
      </c>
      <c r="AE492" s="240">
        <f t="shared" ca="1" si="1138"/>
        <v>2.6561146778298288E-4</v>
      </c>
      <c r="AF492" s="240">
        <f t="shared" ca="1" si="1139"/>
        <v>-2.5899870415493583E-4</v>
      </c>
      <c r="AG492" s="240">
        <f t="shared" ca="1" si="1140"/>
        <v>2.5098240410874833E-4</v>
      </c>
      <c r="AH492" s="240">
        <f t="shared" ca="1" si="1141"/>
        <v>-2.4160600866892268E-4</v>
      </c>
      <c r="AI492" s="240">
        <f t="shared" ca="1" si="1142"/>
        <v>2.3092032933474274E-4</v>
      </c>
      <c r="AJ492" s="240">
        <f t="shared" ca="1" si="1143"/>
        <v>-2.1898327272835321E-4</v>
      </c>
      <c r="AK492" s="240">
        <f t="shared" ca="1" si="1144"/>
        <v>2.0585952679376667E-4</v>
      </c>
      <c r="AL492" s="240">
        <f t="shared" ca="1" si="1145"/>
        <v>-1.9162021024727614E-4</v>
      </c>
      <c r="AM492" s="240">
        <f t="shared" ca="1" si="1146"/>
        <v>1.7634248717897873E-4</v>
      </c>
      <c r="AN492" s="240">
        <f t="shared" ca="1" si="1147"/>
        <v>-1.6010914889388346E-4</v>
      </c>
      <c r="AO492" s="240">
        <f t="shared" ca="1" si="1148"/>
        <v>1.4300816525865287E-4</v>
      </c>
      <c r="AP492" s="240">
        <f t="shared" ca="1" si="1149"/>
        <v>-1.2513220798528684E-4</v>
      </c>
      <c r="AQ492" s="240">
        <f t="shared" ca="1" si="1150"/>
        <v>1.0657814843506634E-4</v>
      </c>
      <c r="AR492" s="240">
        <f t="shared" ca="1" si="1151"/>
        <v>-8.7446532664266281E-5</v>
      </c>
      <c r="AS492" s="240">
        <f t="shared" ca="1" si="1152"/>
        <v>6.7841036556358109E-5</v>
      </c>
      <c r="AT492" s="240">
        <f t="shared" ca="1" si="1153"/>
        <v>-4.7867903993433584E-5</v>
      </c>
      <c r="AU492" s="240">
        <f t="shared" ca="1" si="1154"/>
        <v>2.7635371111360313E-5</v>
      </c>
      <c r="AV492" s="240">
        <f t="shared" ca="1" si="1155"/>
        <v>-7.2530797588335902E-6</v>
      </c>
      <c r="AW492" s="240">
        <f t="shared" ca="1" si="1156"/>
        <v>-1.3168516661324218E-5</v>
      </c>
      <c r="AX492" s="240">
        <f t="shared" ca="1" si="1157"/>
        <v>3.3518751748747392E-5</v>
      </c>
      <c r="AY492" s="240">
        <f t="shared" ca="1" si="1158"/>
        <v>-5.3687345816283862E-5</v>
      </c>
      <c r="AZ492" s="240">
        <f t="shared" ca="1" si="1159"/>
        <v>7.3565003505237338E-5</v>
      </c>
      <c r="BA492" s="240">
        <f t="shared" ca="1" si="1160"/>
        <v>-9.3044006066331206E-5</v>
      </c>
      <c r="BB492" s="240">
        <f t="shared" ca="1" si="1161"/>
        <v>1.1201879509696785E-4</v>
      </c>
      <c r="BC492" s="240">
        <f t="shared" ca="1" si="1162"/>
        <v>-1.3038654457137939E-4</v>
      </c>
      <c r="BD492" s="240">
        <f t="shared" ca="1" si="1163"/>
        <v>1.4804771806371998E-4</v>
      </c>
      <c r="BE492" s="240">
        <f t="shared" ca="1" si="1164"/>
        <v>-1.6490660814463788E-4</v>
      </c>
      <c r="BF492" s="240">
        <f t="shared" ca="1" si="1165"/>
        <v>1.8087185502807922E-4</v>
      </c>
      <c r="BG492" s="240">
        <f t="shared" ca="1" si="1166"/>
        <v>-1.9585694165790619E-4</v>
      </c>
      <c r="BH492" s="240">
        <f t="shared" ca="1" si="1167"/>
        <v>2.0978066255133607E-4</v>
      </c>
      <c r="BI492" s="240">
        <f t="shared" ca="1" si="1168"/>
        <v>-2.2256756385845386E-4</v>
      </c>
      <c r="BJ492" s="240">
        <f t="shared" ca="1" si="1169"/>
        <v>2.3414835225318129E-4</v>
      </c>
      <c r="BK492" s="240">
        <f t="shared" ca="1" si="1170"/>
        <v>-2.4446027043982646E-4</v>
      </c>
      <c r="BL492" s="240">
        <f t="shared" ca="1" si="1171"/>
        <v>2.5344743724027639E-4</v>
      </c>
      <c r="BM492" s="240">
        <f t="shared" ca="1" si="1172"/>
        <v>-2.6106115041897468E-4</v>
      </c>
      <c r="BN492" s="240">
        <f t="shared" ca="1" si="1173"/>
        <v>2.6726015060453022E-4</v>
      </c>
      <c r="BO492" s="240">
        <f t="shared" ca="1" si="1174"/>
        <v>-2.720108448778382E-4</v>
      </c>
      <c r="BP492" s="240">
        <f t="shared" ca="1" si="1175"/>
        <v>2.7528748881502267E-4</v>
      </c>
      <c r="BQ492" s="240">
        <f t="shared" ca="1" si="1176"/>
        <v>-2.7707232599868861E-4</v>
      </c>
      <c r="BR492" s="240">
        <f t="shared" ca="1" si="1177"/>
        <v>2.7735568424149595E-4</v>
      </c>
      <c r="BS492" s="240">
        <f t="shared" ca="1" si="1178"/>
        <v>-2.7613602800057518E-4</v>
      </c>
      <c r="BT492" s="240">
        <f t="shared" ca="1" si="1179"/>
        <v>2.7341996669877138E-4</v>
      </c>
      <c r="BU492" s="240">
        <f t="shared" ca="1" si="1180"/>
        <v>-2.6922221890760353E-4</v>
      </c>
      <c r="BV492" s="240">
        <f t="shared" ca="1" si="1181"/>
        <v>2.6356553258605913E-4</v>
      </c>
      <c r="BW492" s="240">
        <f t="shared" ca="1" si="1182"/>
        <v>-2.5648056180742031E-4</v>
      </c>
      <c r="BX492" s="240">
        <f t="shared" ca="1" si="1183"/>
        <v>2.4800570064219902E-4</v>
      </c>
      <c r="BY492" s="240">
        <f t="shared" ca="1" si="1184"/>
        <v>-2.3818687509733762E-4</v>
      </c>
      <c r="BZ492" s="240">
        <f t="shared" ca="1" si="1185"/>
        <v>2.2707729423918505E-4</v>
      </c>
      <c r="CA492" s="240">
        <f t="shared" ca="1" si="1186"/>
        <v>-2.1473716184898338E-4</v>
      </c>
      <c r="CB492" s="240">
        <f t="shared" ca="1" si="1187"/>
        <v>2.012333501733269E-4</v>
      </c>
      <c r="CC492" s="240">
        <f t="shared" ca="1" si="1188"/>
        <v>-1.8663903753769626E-4</v>
      </c>
      <c r="CD492" s="240">
        <f t="shared" ca="1" si="1189"/>
        <v>1.7103331178675962E-4</v>
      </c>
      <c r="CE492" s="240">
        <f t="shared" ca="1" si="1190"/>
        <v>-1.5450074170047021E-4</v>
      </c>
      <c r="CF492" s="240">
        <f t="shared" ca="1" si="1191"/>
        <v>1.3713091870855678E-4</v>
      </c>
      <c r="CG492" s="240">
        <f t="shared" ca="1" si="1192"/>
        <v>-1.1901797138678652E-4</v>
      </c>
      <c r="CH492" s="240">
        <f t="shared" ca="1" si="1193"/>
        <v>1.0026005536604274E-4</v>
      </c>
      <c r="CI492" s="240">
        <f t="shared" ca="1" si="1194"/>
        <v>-8.0958821418461712E-5</v>
      </c>
      <c r="CJ492" s="240">
        <f t="shared" ca="1" si="1195"/>
        <v>6.1218864603144609E-5</v>
      </c>
      <c r="CK492" s="240">
        <f t="shared" ca="1" si="1196"/>
        <v>-4.1147157456380404E-5</v>
      </c>
      <c r="CL492" s="240">
        <f t="shared" ca="1" si="1197"/>
        <v>2.0852470298246947E-5</v>
      </c>
      <c r="CM492" s="240">
        <f t="shared" ca="1" si="1198"/>
        <v>-4.4478179687028908E-7</v>
      </c>
      <c r="CN492" s="240">
        <f t="shared" ca="1" si="1199"/>
        <v>-1.996531701560067E-5</v>
      </c>
      <c r="CO492" s="240">
        <f t="shared" ca="1" si="1200"/>
        <v>4.0267222045332376E-5</v>
      </c>
      <c r="CP492" s="240">
        <f t="shared" ca="1" si="1201"/>
        <v>-6.0350915509927203E-5</v>
      </c>
      <c r="CQ492" s="240">
        <f t="shared" ca="1" si="1202"/>
        <v>8.0107562134412461E-5</v>
      </c>
      <c r="CR492" s="240">
        <f t="shared" ca="1" si="1203"/>
        <v>-9.9430098938962507E-5</v>
      </c>
      <c r="CS492" s="240">
        <f t="shared" ca="1" si="1204"/>
        <v>1.182138154224926E-4</v>
      </c>
      <c r="CT492" s="240">
        <f t="shared" ca="1" si="1205"/>
        <v>-1.3635692099787919E-4</v>
      </c>
      <c r="CU492" s="240">
        <f t="shared" ca="1" si="1206"/>
        <v>1.5376109660405774E-4</v>
      </c>
      <c r="CV492" s="240">
        <f t="shared" ca="1" si="1207"/>
        <v>-1.7033202750548759E-4</v>
      </c>
      <c r="CW492" s="240">
        <f t="shared" ca="1" si="1208"/>
        <v>1.8597991439183939E-4</v>
      </c>
      <c r="CX492" s="240">
        <f t="shared" ca="1" si="1209"/>
        <v>-2.0061996000831533E-4</v>
      </c>
      <c r="CY492" s="240">
        <f t="shared" ca="1" si="1210"/>
        <v>2.1417282867927786E-4</v>
      </c>
      <c r="CZ492" s="240">
        <f t="shared" ca="1" si="1211"/>
        <v>-2.2656507623512216E-4</v>
      </c>
      <c r="DA492" s="240">
        <f t="shared" ca="1" si="1212"/>
        <v>2.3772954801265717E-4</v>
      </c>
      <c r="DB492" s="240">
        <f t="shared" ca="1" si="1213"/>
        <v>-2.4760574277200143E-4</v>
      </c>
      <c r="DC492" s="240">
        <f t="shared" ca="1" si="1214"/>
        <v>2.5614014055806066E-4</v>
      </c>
      <c r="DD492" s="240">
        <f t="shared" ca="1" si="1215"/>
        <v>-2.6328649272977663E-4</v>
      </c>
      <c r="DE492" s="240">
        <f t="shared" ca="1" si="1216"/>
        <v>2.6900607258555911E-4</v>
      </c>
      <c r="DF492" s="240">
        <f t="shared" ca="1" si="1217"/>
        <v>-2.7326788522661309E-4</v>
      </c>
      <c r="DG492" s="240">
        <f t="shared" ca="1" si="1218"/>
        <v>2.7604883552097547E-4</v>
      </c>
      <c r="DH492" s="240">
        <f t="shared" ca="1" si="1219"/>
        <v>-2.7733385325805617E-4</v>
      </c>
      <c r="DI492" s="240">
        <f t="shared" ca="1" si="1220"/>
        <v>2.7711597481539977E-4</v>
      </c>
      <c r="DJ492" s="240">
        <f t="shared" ca="1" si="1221"/>
        <v>-2.7539638089516514E-4</v>
      </c>
      <c r="DK492" s="240">
        <f t="shared" ca="1" si="1222"/>
        <v>2.7218439012579638E-4</v>
      </c>
      <c r="DL492" s="240">
        <f t="shared" ca="1" si="1223"/>
        <v>-2.674974085635639E-4</v>
      </c>
      <c r="DM492" s="240">
        <f t="shared" ca="1" si="1224"/>
        <v>2.6136083536765301E-4</v>
      </c>
      <c r="DN492" s="240">
        <f t="shared" ca="1" si="1225"/>
        <v>-2.5380792515989801E-4</v>
      </c>
      <c r="DO492" s="240">
        <f t="shared" ca="1" si="1226"/>
        <v>2.4487960781511864E-4</v>
      </c>
      <c r="DP492" s="240">
        <f t="shared" ca="1" si="1227"/>
        <v>-2.3462426665857072E-4</v>
      </c>
      <c r="DQ492" s="240">
        <f t="shared" ca="1" si="1228"/>
        <v>2.2309747627254688E-4</v>
      </c>
      <c r="DR492" s="240">
        <f t="shared" ca="1" si="1229"/>
        <v>-2.1036170133285296E-4</v>
      </c>
      <c r="DS492" s="240">
        <f t="shared" ca="1" si="1230"/>
        <v>1.9648595810733681E-4</v>
      </c>
      <c r="DT492" s="240">
        <f t="shared" ca="1" si="1231"/>
        <v>-1.8154544045078969E-4</v>
      </c>
      <c r="DU492" s="240">
        <f t="shared" ca="1" si="1232"/>
        <v>1.6562111232286763E-4</v>
      </c>
      <c r="DV492" s="240">
        <f t="shared" ca="1" si="1233"/>
        <v>-1.4879926903740807E-4</v>
      </c>
      <c r="DW492" s="240">
        <f t="shared" ca="1" si="1234"/>
        <v>1.3117106962068936E-4</v>
      </c>
      <c r="DX492" s="240">
        <f t="shared" ca="1" si="1235"/>
        <v>-1.1283204281269137E-4</v>
      </c>
      <c r="DY492" s="240">
        <f t="shared" ca="1" si="1236"/>
        <v>9.3881569388627953E-5</v>
      </c>
      <c r="DZ492" s="240">
        <f t="shared" ca="1" si="1237"/>
        <v>-7.442234360588749E-5</v>
      </c>
      <c r="EA492" s="240">
        <f t="shared" ca="1" si="1238"/>
        <v>5.4559816695014951E-5</v>
      </c>
      <c r="EB492" s="240">
        <f t="shared" ca="1" si="1239"/>
        <v>-3.440162541026682E-5</v>
      </c>
      <c r="EC492" s="240">
        <f t="shared" ca="1" si="1240"/>
        <v>1.4057008736757849E-5</v>
      </c>
      <c r="ED492" s="240">
        <f t="shared" ca="1" si="1241"/>
        <v>6.3637840850159866E-6</v>
      </c>
      <c r="EE492" s="240">
        <f t="shared" ca="1" si="1242"/>
        <v>-2.6750091009458216E-5</v>
      </c>
      <c r="EF492" s="240">
        <f t="shared" ca="1" si="1243"/>
        <v>4.6991436873037838E-5</v>
      </c>
      <c r="EG492" s="240">
        <f t="shared" ca="1" si="1244"/>
        <v>-6.6978132068725701E-5</v>
      </c>
      <c r="EH492" s="240">
        <f t="shared" ca="1" si="1245"/>
        <v>8.6601866963572499E-5</v>
      </c>
      <c r="EI492" s="240">
        <f t="shared" ca="1" si="1246"/>
        <v>-1.0575629883794589E-4</v>
      </c>
      <c r="EJ492" s="240">
        <f t="shared" ca="1" si="1247"/>
        <v>1.2433762816589896E-4</v>
      </c>
      <c r="EK492" s="240">
        <f t="shared" ca="1" si="1248"/>
        <v>-1.4224516111388351E-4</v>
      </c>
      <c r="EL492" s="240">
        <f t="shared" ca="1" si="1249"/>
        <v>1.5938185520929894E-4</v>
      </c>
      <c r="EM492" s="240">
        <f t="shared" ca="1" si="1250"/>
        <v>-1.756548452220863E-4</v>
      </c>
      <c r="EN492" s="240">
        <f t="shared" ca="1" si="1251"/>
        <v>1.9097594640940684E-4</v>
      </c>
      <c r="EO492" s="240">
        <f t="shared" ca="1" si="1252"/>
        <v>-2.0526213239647901E-4</v>
      </c>
      <c r="EP492" s="240">
        <f t="shared" ca="1" si="1253"/>
        <v>2.1843598510365602E-4</v>
      </c>
      <c r="EQ492" s="240">
        <f t="shared" ca="1" si="1254"/>
        <v>-2.3042611428168033E-4</v>
      </c>
      <c r="ER492" s="240">
        <f t="shared" ca="1" si="1255"/>
        <v>2.4116754438169061E-4</v>
      </c>
      <c r="ES492" s="240">
        <f t="shared" ca="1" si="1256"/>
        <v>-2.5060206666331609E-4</v>
      </c>
      <c r="ET492" s="240">
        <f t="shared" ca="1" si="1257"/>
        <v>2.5867855463286641E-4</v>
      </c>
      <c r="EU492" s="240">
        <f t="shared" ca="1" si="1258"/>
        <v>-2.6535324110227423E-4</v>
      </c>
      <c r="EV492" s="240">
        <f t="shared" ca="1" si="1259"/>
        <v>2.7058995536724967E-4</v>
      </c>
      <c r="EW492" s="240">
        <f t="shared" ca="1" si="1260"/>
        <v>-2.7436031921947038E-4</v>
      </c>
      <c r="EX492" s="240">
        <f t="shared" ca="1" si="1261"/>
        <v>2.7664390073054123E-4</v>
      </c>
      <c r="EY492" s="240">
        <f t="shared" ca="1" si="1262"/>
        <v>-2.7742832497440175E-4</v>
      </c>
      <c r="EZ492" s="240">
        <f t="shared" ca="1" si="1263"/>
        <v>2.7670934108810875E-4</v>
      </c>
      <c r="FA492" s="240">
        <f t="shared" ca="1" si="1264"/>
        <v>-2.7449084530763775E-4</v>
      </c>
      <c r="FB492" s="240">
        <f t="shared" ca="1" si="1265"/>
        <v>2.7078485985383954E-4</v>
      </c>
      <c r="FC492" s="240">
        <f t="shared" ca="1" si="1266"/>
        <v>-2.656114677829799E-4</v>
      </c>
      <c r="FD492" s="240">
        <f t="shared" ca="1" si="1267"/>
        <v>2.5899870415493502E-4</v>
      </c>
      <c r="FE492" s="240">
        <f t="shared" ca="1" si="1268"/>
        <v>-2.5098240410874898E-4</v>
      </c>
      <c r="FF492" s="240">
        <f t="shared" ca="1" si="1269"/>
        <v>2.4160600866891758E-4</v>
      </c>
      <c r="FG492" s="240">
        <f t="shared" ca="1" si="1270"/>
        <v>-2.3092032933473916E-4</v>
      </c>
      <c r="FH492" s="240">
        <f t="shared" ca="1" si="1271"/>
        <v>2.1898327272835413E-4</v>
      </c>
      <c r="FI492" s="240">
        <f t="shared" ca="1" si="1272"/>
        <v>-2.058595267937703E-4</v>
      </c>
      <c r="FJ492" s="240">
        <f t="shared" ca="1" si="1273"/>
        <v>1.9162021024728292E-4</v>
      </c>
      <c r="FK492" s="240">
        <f t="shared" ca="1" si="1274"/>
        <v>-1.7634248717896466E-4</v>
      </c>
      <c r="FL492" s="240">
        <f t="shared" ca="1" si="1275"/>
        <v>1.6010914889387181E-4</v>
      </c>
      <c r="FM492" s="240">
        <f t="shared" ca="1" si="1276"/>
        <v>-1.4300816525864739E-4</v>
      </c>
      <c r="FN492" s="240">
        <f t="shared" ca="1" si="1277"/>
        <v>1.2513220798528467E-4</v>
      </c>
      <c r="FO492" s="240">
        <f t="shared" ca="1" si="1278"/>
        <v>-1.0657814843506773E-4</v>
      </c>
      <c r="FP492" s="240">
        <f t="shared" ca="1" si="1279"/>
        <v>8.7446532664271445E-5</v>
      </c>
      <c r="FQ492" s="240">
        <f t="shared" ca="1" si="1280"/>
        <v>-6.7841036556371038E-5</v>
      </c>
      <c r="FR492" s="240">
        <f t="shared" ca="1" si="1281"/>
        <v>4.7867903993415647E-5</v>
      </c>
      <c r="FS492" s="240">
        <f t="shared" ca="1" si="1282"/>
        <v>-2.7635371111350033E-5</v>
      </c>
      <c r="FT492" s="240">
        <f t="shared" ca="1" si="1283"/>
        <v>7.2530797588311457E-6</v>
      </c>
      <c r="FU492" s="240">
        <f t="shared" ca="1" si="1284"/>
        <v>1.316851666132666E-5</v>
      </c>
      <c r="FV492" s="240">
        <f t="shared" ca="1" si="1285"/>
        <v>-3.3518751748741991E-5</v>
      </c>
      <c r="FW492" s="240">
        <f t="shared" ca="1" si="1286"/>
        <v>5.3687345816278523E-5</v>
      </c>
      <c r="FX492" s="240">
        <f t="shared" ca="1" si="1287"/>
        <v>-7.3565003505254902E-5</v>
      </c>
      <c r="FY492" s="240">
        <f t="shared" ca="1" si="1288"/>
        <v>9.3044006066340937E-5</v>
      </c>
      <c r="FZ492" s="240">
        <f t="shared" ca="1" si="1289"/>
        <v>-1.120187950969773E-4</v>
      </c>
      <c r="GA492" s="240">
        <f t="shared" ca="1" si="1290"/>
        <v>1.3038654457138158E-4</v>
      </c>
      <c r="GB492" s="240">
        <f t="shared" ca="1" si="1291"/>
        <v>-1.4804771806372204E-4</v>
      </c>
      <c r="GC492" s="240">
        <f t="shared" ca="1" si="1292"/>
        <v>1.6490660814463354E-4</v>
      </c>
      <c r="GD492" s="240">
        <f t="shared" ca="1" si="1293"/>
        <v>-1.8087185502806914E-4</v>
      </c>
      <c r="GE492" s="240">
        <f t="shared" ca="1" si="1294"/>
        <v>1.9585694165791907E-4</v>
      </c>
      <c r="GF492" s="240">
        <f t="shared" ca="1" si="1295"/>
        <v>-2.0978066255134288E-4</v>
      </c>
      <c r="GG492" s="240">
        <f t="shared" ca="1" si="1296"/>
        <v>2.225675638584553E-4</v>
      </c>
      <c r="GH492" s="240">
        <f t="shared" ca="1" si="1297"/>
        <v>-2.3414835225318262E-4</v>
      </c>
      <c r="GI492" s="240">
        <f t="shared" ca="1" si="1298"/>
        <v>2.4446027043982391E-4</v>
      </c>
      <c r="GJ492" s="240">
        <f t="shared" ca="1" si="1299"/>
        <v>-2.5344743724027417E-4</v>
      </c>
      <c r="GK492" s="240">
        <f t="shared" ca="1" si="1300"/>
        <v>2.6106115041897013E-4</v>
      </c>
      <c r="GL492" s="240">
        <f t="shared" ca="1" si="1301"/>
        <v>-2.6726015060453293E-4</v>
      </c>
      <c r="GM492" s="240">
        <f t="shared" ca="1" si="1302"/>
        <v>2.7201084487784021E-4</v>
      </c>
      <c r="GN492" s="240">
        <f t="shared" ca="1" si="1303"/>
        <v>-2.7528748881502295E-4</v>
      </c>
      <c r="GO492" s="240">
        <f t="shared" ca="1" si="1304"/>
        <v>2.7707232599868872E-4</v>
      </c>
      <c r="GP492" s="240">
        <f t="shared" ca="1" si="1305"/>
        <v>-2.7735568424149611E-4</v>
      </c>
      <c r="GQ492" s="240">
        <f t="shared" ca="1" si="1306"/>
        <v>2.7613602800057653E-4</v>
      </c>
      <c r="GR492" s="240">
        <f t="shared" ca="1" si="1307"/>
        <v>-2.7341996669876829E-4</v>
      </c>
      <c r="GS492" s="240">
        <f t="shared" ca="1" si="1308"/>
        <v>2.6922221890760104E-4</v>
      </c>
      <c r="GT492" s="240">
        <f t="shared" ca="1" si="1309"/>
        <v>-2.6356553258605588E-4</v>
      </c>
      <c r="GU492" s="240">
        <f t="shared" ca="1" si="1310"/>
        <v>2.5648056180741944E-4</v>
      </c>
      <c r="GV492" s="240">
        <f t="shared" ca="1" si="1311"/>
        <v>-2.4800570064220141E-4</v>
      </c>
      <c r="GW492" s="240">
        <f t="shared" ca="1" si="1312"/>
        <v>2.3818687509734042E-4</v>
      </c>
      <c r="GX492" s="240">
        <f t="shared" ca="1" si="1313"/>
        <v>-2.2707729423919272E-4</v>
      </c>
      <c r="GY492" s="240">
        <f t="shared" ca="1" si="1314"/>
        <v>2.1473716184897183E-4</v>
      </c>
      <c r="GZ492" s="240">
        <f t="shared" ca="1" si="1315"/>
        <v>-2.012333501733198E-4</v>
      </c>
      <c r="HA492" s="240">
        <f t="shared" ca="1" si="1316"/>
        <v>1.8663903753769447E-4</v>
      </c>
      <c r="HB492" s="240">
        <f t="shared" ca="1" si="1317"/>
        <v>-1.7103331178675767E-4</v>
      </c>
      <c r="HC492" s="240">
        <f t="shared" ca="1" si="1318"/>
        <v>1.5450074170047476E-4</v>
      </c>
      <c r="HD492" s="240">
        <f t="shared" ca="1" si="1319"/>
        <v>-1.3713091870856832E-4</v>
      </c>
      <c r="HE492" s="240">
        <f t="shared" ca="1" si="1320"/>
        <v>1.1901797138677004E-4</v>
      </c>
      <c r="HF492" s="240">
        <f t="shared" ca="1" si="1321"/>
        <v>-1.0026005536602575E-4</v>
      </c>
      <c r="HG492" s="240">
        <f t="shared" ca="1" si="1322"/>
        <v>8.0958821418459381E-5</v>
      </c>
      <c r="HH492" s="240">
        <f t="shared" ca="1" si="1323"/>
        <v>-6.1218864603142223E-5</v>
      </c>
      <c r="HI492" s="240">
        <f t="shared" ca="1" si="1324"/>
        <v>4.1147157456377991E-5</v>
      </c>
      <c r="HJ492" s="240">
        <f t="shared" ca="1" si="1325"/>
        <v>-2.0852470298260235E-5</v>
      </c>
      <c r="HK492" s="240">
        <f t="shared" ca="1" si="1326"/>
        <v>4.4478179688361121E-7</v>
      </c>
      <c r="HL492" s="240">
        <f t="shared" ca="1" si="1327"/>
        <v>1.9965317015618837E-5</v>
      </c>
      <c r="HM492" s="240">
        <f t="shared" ca="1" si="1328"/>
        <v>-4.0267222045334796E-5</v>
      </c>
      <c r="HN492" s="240">
        <f t="shared" ca="1" si="1329"/>
        <v>6.0350915509929582E-5</v>
      </c>
      <c r="HO492" s="240">
        <f t="shared" ca="1" si="1330"/>
        <v>-8.0107562134414792E-5</v>
      </c>
      <c r="HP492" s="240">
        <f t="shared" ca="1" si="1331"/>
        <v>9.9430098938964811E-5</v>
      </c>
      <c r="HQ492" s="240">
        <f t="shared" ca="1" si="1332"/>
        <v>-1.1821381542248058E-4</v>
      </c>
      <c r="HR492" s="240">
        <f t="shared" ca="1" si="1333"/>
        <v>1.3635692099789505E-4</v>
      </c>
      <c r="HS492" s="240">
        <f t="shared" ca="1" si="1334"/>
        <v>-1.5376109660407289E-4</v>
      </c>
      <c r="HT492" s="240">
        <f t="shared" ca="1" si="1335"/>
        <v>1.7033202750548946E-4</v>
      </c>
      <c r="HU492" s="240">
        <f t="shared" ca="1" si="1336"/>
        <v>-1.8597991439184118E-4</v>
      </c>
      <c r="HV492" s="240">
        <f t="shared" ca="1" si="1337"/>
        <v>2.0061996000831701E-4</v>
      </c>
      <c r="HW492" s="240">
        <f t="shared" ca="1" si="1338"/>
        <v>-2.1417282867926943E-4</v>
      </c>
      <c r="HX492" s="240">
        <f t="shared" ca="1" si="1339"/>
        <v>2.2656507623511446E-4</v>
      </c>
      <c r="HY492" s="240">
        <f t="shared" ca="1" si="1340"/>
        <v>-2.3772954801266655E-4</v>
      </c>
      <c r="HZ492" s="240">
        <f t="shared" ca="1" si="1341"/>
        <v>2.4760574277200961E-4</v>
      </c>
      <c r="IA492" s="240">
        <f t="shared" ca="1" si="1342"/>
        <v>-2.5614014055806163E-4</v>
      </c>
      <c r="IB492" s="240">
        <f t="shared" ca="1" si="1343"/>
        <v>2.6328649272977739E-4</v>
      </c>
      <c r="IC492" s="240">
        <f t="shared" ca="1" si="1344"/>
        <v>-2.6900607258555971E-4</v>
      </c>
      <c r="ID492" s="240">
        <f t="shared" ca="1" si="1345"/>
        <v>2.7326788522661082E-4</v>
      </c>
      <c r="IE492" s="240">
        <f t="shared" ca="1" si="1346"/>
        <v>-1.8194019589208062E-4</v>
      </c>
      <c r="IF492" s="240">
        <f t="shared" ca="1" si="1347"/>
        <v>2.773338532580566E-4</v>
      </c>
      <c r="IG492" s="240">
        <f t="shared" ca="1" si="1348"/>
        <v>-2.7711597481539966E-4</v>
      </c>
      <c r="IH492" s="240">
        <f t="shared" ca="1" si="1349"/>
        <v>2.7539638089516487E-4</v>
      </c>
      <c r="II492" s="240">
        <f t="shared" ca="1" si="1350"/>
        <v>-2.7218439012579589E-4</v>
      </c>
      <c r="IJ492" s="240">
        <f t="shared" ca="1" si="1351"/>
        <v>2.6749740856356742E-4</v>
      </c>
      <c r="IK492" s="240">
        <f t="shared" ca="1" si="1352"/>
        <v>-2.6136083536765746E-4</v>
      </c>
      <c r="IL492" s="240">
        <f t="shared" ca="1" si="1353"/>
        <v>2.5380792515989069E-4</v>
      </c>
      <c r="IM492" s="240">
        <f t="shared" ca="1" si="1354"/>
        <v>-2.4487960781511008E-4</v>
      </c>
      <c r="IN492" s="240">
        <f t="shared" ca="1" si="1355"/>
        <v>2.3462426665856939E-4</v>
      </c>
      <c r="IO492" s="240">
        <f t="shared" ca="1" si="1356"/>
        <v>-2.2309747627254545E-4</v>
      </c>
      <c r="IP492" s="240">
        <f t="shared" ca="1" si="1357"/>
        <v>2.1036170133285133E-4</v>
      </c>
      <c r="IQ492" s="240">
        <f t="shared" ca="1" si="1358"/>
        <v>-1.9648595810734621E-4</v>
      </c>
      <c r="IR492" s="240">
        <f t="shared" ca="1" si="1359"/>
        <v>1.8154544045079974E-4</v>
      </c>
      <c r="IS492" s="240">
        <f t="shared" ca="1" si="1360"/>
        <v>-1.6562111232285302E-4</v>
      </c>
      <c r="IT492" s="240">
        <f t="shared" ca="1" si="1361"/>
        <v>1.4879926903740601E-4</v>
      </c>
      <c r="IU492" s="240">
        <f t="shared" ca="1" si="1362"/>
        <v>-1.3117106962068722E-4</v>
      </c>
      <c r="IV492" s="240">
        <f t="shared" ca="1" si="1363"/>
        <v>1.1283204281268915E-4</v>
      </c>
      <c r="IW492" s="240">
        <f t="shared" ca="1" si="1364"/>
        <v>-9.3881569388625636E-5</v>
      </c>
      <c r="IX492" s="240">
        <f t="shared" ca="1" si="1365"/>
        <v>7.4422343605900324E-5</v>
      </c>
      <c r="IY492" s="240">
        <f t="shared" ca="1" si="1366"/>
        <v>-5.4559816694997089E-5</v>
      </c>
      <c r="IZ492" s="240">
        <f t="shared" ca="1" si="1367"/>
        <v>3.440162541024874E-5</v>
      </c>
      <c r="JA492" s="240">
        <f t="shared" ca="1" si="1368"/>
        <v>-1.405700873675541E-5</v>
      </c>
      <c r="JB492" s="240">
        <f t="shared" ca="1" si="1369"/>
        <v>-6.3637840850184328E-6</v>
      </c>
    </row>
    <row r="493" spans="2:262">
      <c r="B493" s="248">
        <v>132</v>
      </c>
      <c r="C493" s="247">
        <f t="shared" si="1370"/>
        <v>2.5781250000000019E-3</v>
      </c>
      <c r="D493" s="244">
        <f t="shared" ca="1" si="1113"/>
        <v>79.72739303419803</v>
      </c>
      <c r="E493" s="243">
        <f ca="1">EH361</f>
        <v>-0.2726069658019688</v>
      </c>
      <c r="F493" s="242">
        <v>132</v>
      </c>
      <c r="G493" s="240">
        <f t="shared" ca="1" si="1114"/>
        <v>4.4441831933393177E-5</v>
      </c>
      <c r="H493" s="240">
        <f t="shared" ca="1" si="1115"/>
        <v>-7.3984863037531768E-5</v>
      </c>
      <c r="I493" s="240">
        <f t="shared" ca="1" si="1116"/>
        <v>1.0281537946637889E-4</v>
      </c>
      <c r="J493" s="240">
        <f t="shared" ca="1" si="1117"/>
        <v>-1.3065572758636093E-4</v>
      </c>
      <c r="K493" s="240">
        <f t="shared" ca="1" si="1118"/>
        <v>1.5723778962600086E-4</v>
      </c>
      <c r="L493" s="240">
        <f t="shared" ca="1" si="1119"/>
        <v>-1.8230556579662264E-4</v>
      </c>
      <c r="M493" s="240">
        <f t="shared" ca="1" si="1120"/>
        <v>2.0561763971026342E-4</v>
      </c>
      <c r="N493" s="240">
        <f t="shared" ca="1" si="1121"/>
        <v>-2.2694950335145893E-4</v>
      </c>
      <c r="O493" s="240">
        <f t="shared" ca="1" si="1122"/>
        <v>2.460957192121615E-4</v>
      </c>
      <c r="P493" s="240">
        <f t="shared" ca="1" si="1123"/>
        <v>-2.6287189876724701E-4</v>
      </c>
      <c r="Q493" s="240">
        <f t="shared" ca="1" si="1124"/>
        <v>2.7711647823680616E-4</v>
      </c>
      <c r="R493" s="240">
        <f t="shared" ca="1" si="1125"/>
        <v>-2.8869227453366843E-4</v>
      </c>
      <c r="S493" s="240">
        <f t="shared" ca="1" si="1126"/>
        <v>2.9748780641152109E-4</v>
      </c>
      <c r="T493" s="240">
        <f t="shared" ca="1" si="1127"/>
        <v>-3.0341836809025382E-4</v>
      </c>
      <c r="U493" s="241">
        <f t="shared" ca="1" si="1128"/>
        <v>3.0642684501892533E-4</v>
      </c>
      <c r="V493" s="240">
        <f t="shared" ca="1" si="1129"/>
        <v>-3.0648426392011199E-4</v>
      </c>
      <c r="W493" s="240">
        <f t="shared" ca="1" si="1130"/>
        <v>3.0359007181840687E-4</v>
      </c>
      <c r="X493" s="240">
        <f t="shared" ca="1" si="1131"/>
        <v>-2.9777214136587579E-4</v>
      </c>
      <c r="Y493" s="240">
        <f t="shared" ca="1" si="1132"/>
        <v>2.8908650241318091E-4</v>
      </c>
      <c r="Z493" s="240">
        <f t="shared" ca="1" si="1133"/>
        <v>-2.7761680241148888E-4</v>
      </c>
      <c r="AA493" s="240">
        <f t="shared" ca="1" si="1134"/>
        <v>2.6347350084179362E-4</v>
      </c>
      <c r="AB493" s="240">
        <f t="shared" ca="1" si="1135"/>
        <v>-2.4679280542972554E-4</v>
      </c>
      <c r="AC493" s="240">
        <f t="shared" ca="1" si="1136"/>
        <v>2.2773536039069861E-4</v>
      </c>
      <c r="AD493" s="240">
        <f t="shared" ca="1" si="1137"/>
        <v>-2.0648469933829774E-4</v>
      </c>
      <c r="AE493" s="240">
        <f t="shared" ca="1" si="1138"/>
        <v>1.8324547775525063E-4</v>
      </c>
      <c r="AF493" s="240">
        <f t="shared" ca="1" si="1139"/>
        <v>-1.5824150204925269E-4</v>
      </c>
      <c r="AG493" s="240">
        <f t="shared" ca="1" si="1140"/>
        <v>1.3171357417491626E-4</v>
      </c>
      <c r="AH493" s="240">
        <f t="shared" ca="1" si="1141"/>
        <v>-1.0391717257931166E-4</v>
      </c>
      <c r="AI493" s="240">
        <f t="shared" ca="1" si="1142"/>
        <v>7.5119991804863305E-5</v>
      </c>
      <c r="AJ493" s="240">
        <f t="shared" ca="1" si="1143"/>
        <v>-4.5599364444569488E-5</v>
      </c>
      <c r="AK493" s="240">
        <f t="shared" ca="1" si="1144"/>
        <v>1.5639590277526237E-5</v>
      </c>
      <c r="AL493" s="240">
        <f t="shared" ca="1" si="1145"/>
        <v>1.447080169335929E-5</v>
      </c>
      <c r="AM493" s="240">
        <f t="shared" ca="1" si="1146"/>
        <v>-4.4441831933392893E-5</v>
      </c>
      <c r="AN493" s="240">
        <f t="shared" ca="1" si="1147"/>
        <v>7.3984863037531362E-5</v>
      </c>
      <c r="AO493" s="240">
        <f t="shared" ca="1" si="1148"/>
        <v>-1.0281537946637823E-4</v>
      </c>
      <c r="AP493" s="240">
        <f t="shared" ca="1" si="1149"/>
        <v>1.306557275863603E-4</v>
      </c>
      <c r="AQ493" s="240">
        <f t="shared" ca="1" si="1150"/>
        <v>-1.572377896259998E-4</v>
      </c>
      <c r="AR493" s="240">
        <f t="shared" ca="1" si="1151"/>
        <v>1.8230556579662167E-4</v>
      </c>
      <c r="AS493" s="240">
        <f t="shared" ca="1" si="1152"/>
        <v>-2.0561763971026253E-4</v>
      </c>
      <c r="AT493" s="240">
        <f t="shared" ca="1" si="1153"/>
        <v>2.2694950335146104E-4</v>
      </c>
      <c r="AU493" s="240">
        <f t="shared" ca="1" si="1154"/>
        <v>-2.460957192121634E-4</v>
      </c>
      <c r="AV493" s="240">
        <f t="shared" ca="1" si="1155"/>
        <v>2.628718987672481E-4</v>
      </c>
      <c r="AW493" s="240">
        <f t="shared" ca="1" si="1156"/>
        <v>-2.7711647823680703E-4</v>
      </c>
      <c r="AX493" s="240">
        <f t="shared" ca="1" si="1157"/>
        <v>2.8869227453366903E-4</v>
      </c>
      <c r="AY493" s="240">
        <f t="shared" ca="1" si="1158"/>
        <v>-2.9748780641152169E-4</v>
      </c>
      <c r="AZ493" s="240">
        <f t="shared" ca="1" si="1159"/>
        <v>3.0341836809025409E-4</v>
      </c>
      <c r="BA493" s="240">
        <f t="shared" ca="1" si="1160"/>
        <v>-3.0642684501892549E-4</v>
      </c>
      <c r="BB493" s="240">
        <f t="shared" ca="1" si="1161"/>
        <v>3.0648426392011188E-4</v>
      </c>
      <c r="BC493" s="240">
        <f t="shared" ca="1" si="1162"/>
        <v>-3.0359007181840659E-4</v>
      </c>
      <c r="BD493" s="240">
        <f t="shared" ca="1" si="1163"/>
        <v>2.977721413658753E-4</v>
      </c>
      <c r="BE493" s="240">
        <f t="shared" ca="1" si="1164"/>
        <v>-2.8908650241318015E-4</v>
      </c>
      <c r="BF493" s="240">
        <f t="shared" ca="1" si="1165"/>
        <v>2.7761680241148893E-4</v>
      </c>
      <c r="BG493" s="240">
        <f t="shared" ca="1" si="1166"/>
        <v>-2.6347350084179373E-4</v>
      </c>
      <c r="BH493" s="240">
        <f t="shared" ca="1" si="1167"/>
        <v>2.4679280542972565E-4</v>
      </c>
      <c r="BI493" s="240">
        <f t="shared" ca="1" si="1168"/>
        <v>-2.2773536039069874E-4</v>
      </c>
      <c r="BJ493" s="240">
        <f t="shared" ca="1" si="1169"/>
        <v>2.0648469933829785E-4</v>
      </c>
      <c r="BK493" s="240">
        <f t="shared" ca="1" si="1170"/>
        <v>-1.8324547775525076E-4</v>
      </c>
      <c r="BL493" s="240">
        <f t="shared" ca="1" si="1171"/>
        <v>1.5824150204925283E-4</v>
      </c>
      <c r="BM493" s="240">
        <f t="shared" ca="1" si="1172"/>
        <v>-1.317135741749164E-4</v>
      </c>
      <c r="BN493" s="240">
        <f t="shared" ca="1" si="1173"/>
        <v>1.039171725793118E-4</v>
      </c>
      <c r="BO493" s="240">
        <f t="shared" ca="1" si="1174"/>
        <v>-7.5119991804863467E-5</v>
      </c>
      <c r="BP493" s="240">
        <f t="shared" ca="1" si="1175"/>
        <v>4.5599364444569631E-5</v>
      </c>
      <c r="BQ493" s="240">
        <f t="shared" ca="1" si="1176"/>
        <v>-1.5639590277526386E-5</v>
      </c>
      <c r="BR493" s="240">
        <f t="shared" ca="1" si="1177"/>
        <v>-1.4470801693359141E-5</v>
      </c>
      <c r="BS493" s="240">
        <f t="shared" ca="1" si="1178"/>
        <v>4.4441831933392744E-5</v>
      </c>
      <c r="BT493" s="240">
        <f t="shared" ca="1" si="1179"/>
        <v>-7.3984863037531213E-5</v>
      </c>
      <c r="BU493" s="240">
        <f t="shared" ca="1" si="1180"/>
        <v>1.0281537946637809E-4</v>
      </c>
      <c r="BV493" s="240">
        <f t="shared" ca="1" si="1181"/>
        <v>-1.3065572758636017E-4</v>
      </c>
      <c r="BW493" s="240">
        <f t="shared" ca="1" si="1182"/>
        <v>1.5723778962599966E-4</v>
      </c>
      <c r="BX493" s="240">
        <f t="shared" ca="1" si="1183"/>
        <v>-1.8230556579662153E-4</v>
      </c>
      <c r="BY493" s="240">
        <f t="shared" ca="1" si="1184"/>
        <v>2.0561763971026242E-4</v>
      </c>
      <c r="BZ493" s="240">
        <f t="shared" ca="1" si="1185"/>
        <v>-2.2694950335145798E-4</v>
      </c>
      <c r="CA493" s="240">
        <f t="shared" ca="1" si="1186"/>
        <v>2.4609571921216069E-4</v>
      </c>
      <c r="CB493" s="240">
        <f t="shared" ca="1" si="1187"/>
        <v>-2.6287189876724576E-4</v>
      </c>
      <c r="CC493" s="240">
        <f t="shared" ca="1" si="1188"/>
        <v>2.7711647823680508E-4</v>
      </c>
      <c r="CD493" s="240">
        <f t="shared" ca="1" si="1189"/>
        <v>-2.8869227453366756E-4</v>
      </c>
      <c r="CE493" s="240">
        <f t="shared" ca="1" si="1190"/>
        <v>2.9748780641152049E-4</v>
      </c>
      <c r="CF493" s="240">
        <f t="shared" ca="1" si="1191"/>
        <v>-3.0341836809025344E-4</v>
      </c>
      <c r="CG493" s="240">
        <f t="shared" ca="1" si="1192"/>
        <v>3.0642684501892527E-4</v>
      </c>
      <c r="CH493" s="240">
        <f t="shared" ca="1" si="1193"/>
        <v>-3.0648426392011172E-4</v>
      </c>
      <c r="CI493" s="240">
        <f t="shared" ca="1" si="1194"/>
        <v>3.0359007181840594E-4</v>
      </c>
      <c r="CJ493" s="240">
        <f t="shared" ca="1" si="1195"/>
        <v>-2.9777214136587427E-4</v>
      </c>
      <c r="CK493" s="240">
        <f t="shared" ca="1" si="1196"/>
        <v>2.890865024131788E-4</v>
      </c>
      <c r="CL493" s="240">
        <f t="shared" ca="1" si="1197"/>
        <v>-2.7761680241148714E-4</v>
      </c>
      <c r="CM493" s="240">
        <f t="shared" ca="1" si="1198"/>
        <v>2.6347350084179156E-4</v>
      </c>
      <c r="CN493" s="240">
        <f t="shared" ca="1" si="1199"/>
        <v>-2.467928054297231E-4</v>
      </c>
      <c r="CO493" s="240">
        <f t="shared" ca="1" si="1200"/>
        <v>2.2773536039069587E-4</v>
      </c>
      <c r="CP493" s="240">
        <f t="shared" ca="1" si="1201"/>
        <v>-2.0648469933829474E-4</v>
      </c>
      <c r="CQ493" s="240">
        <f t="shared" ca="1" si="1202"/>
        <v>1.8324547775524735E-4</v>
      </c>
      <c r="CR493" s="240">
        <f t="shared" ca="1" si="1203"/>
        <v>-1.582415020492492E-4</v>
      </c>
      <c r="CS493" s="240">
        <f t="shared" ca="1" si="1204"/>
        <v>1.3171357417491258E-4</v>
      </c>
      <c r="CT493" s="240">
        <f t="shared" ca="1" si="1205"/>
        <v>-1.0391717257930783E-4</v>
      </c>
      <c r="CU493" s="240">
        <f t="shared" ca="1" si="1206"/>
        <v>7.5119991804859361E-5</v>
      </c>
      <c r="CV493" s="240">
        <f t="shared" ca="1" si="1207"/>
        <v>-4.5599364444565463E-5</v>
      </c>
      <c r="CW493" s="240">
        <f t="shared" ca="1" si="1208"/>
        <v>1.5639590277522181E-5</v>
      </c>
      <c r="CX493" s="240">
        <f t="shared" ca="1" si="1209"/>
        <v>1.4470801693363345E-5</v>
      </c>
      <c r="CY493" s="240">
        <f t="shared" ca="1" si="1210"/>
        <v>-4.4441831933396911E-5</v>
      </c>
      <c r="CZ493" s="240">
        <f t="shared" ca="1" si="1211"/>
        <v>7.3984863037535292E-5</v>
      </c>
      <c r="DA493" s="240">
        <f t="shared" ca="1" si="1212"/>
        <v>-1.0281537946638207E-4</v>
      </c>
      <c r="DB493" s="240">
        <f t="shared" ca="1" si="1213"/>
        <v>1.3065572758636399E-4</v>
      </c>
      <c r="DC493" s="240">
        <f t="shared" ca="1" si="1214"/>
        <v>-1.5723778962600327E-4</v>
      </c>
      <c r="DD493" s="240">
        <f t="shared" ca="1" si="1215"/>
        <v>1.8230556579662492E-4</v>
      </c>
      <c r="DE493" s="240">
        <f t="shared" ca="1" si="1216"/>
        <v>-2.0561763971026551E-4</v>
      </c>
      <c r="DF493" s="240">
        <f t="shared" ca="1" si="1217"/>
        <v>2.269495033514608E-4</v>
      </c>
      <c r="DG493" s="240">
        <f t="shared" ca="1" si="1218"/>
        <v>-2.4609571921216323E-4</v>
      </c>
      <c r="DH493" s="240">
        <f t="shared" ca="1" si="1219"/>
        <v>2.6287189876724793E-4</v>
      </c>
      <c r="DI493" s="240">
        <f t="shared" ca="1" si="1220"/>
        <v>-2.7711647823680681E-4</v>
      </c>
      <c r="DJ493" s="240">
        <f t="shared" ca="1" si="1221"/>
        <v>2.8869227453366903E-4</v>
      </c>
      <c r="DK493" s="240">
        <f t="shared" ca="1" si="1222"/>
        <v>-2.9748780641152158E-4</v>
      </c>
      <c r="DL493" s="240">
        <f t="shared" ca="1" si="1223"/>
        <v>3.0341836809025404E-4</v>
      </c>
      <c r="DM493" s="240">
        <f t="shared" ca="1" si="1224"/>
        <v>-3.0642684501892549E-4</v>
      </c>
      <c r="DN493" s="240">
        <f t="shared" ca="1" si="1225"/>
        <v>3.0648426392011194E-4</v>
      </c>
      <c r="DO493" s="240">
        <f t="shared" ca="1" si="1226"/>
        <v>-3.0359007181840659E-4</v>
      </c>
      <c r="DP493" s="240">
        <f t="shared" ca="1" si="1227"/>
        <v>2.9777214136587535E-4</v>
      </c>
      <c r="DQ493" s="240">
        <f t="shared" ca="1" si="1228"/>
        <v>-2.8908650241318026E-4</v>
      </c>
      <c r="DR493" s="240">
        <f t="shared" ca="1" si="1229"/>
        <v>2.7761680241148909E-4</v>
      </c>
      <c r="DS493" s="240">
        <f t="shared" ca="1" si="1230"/>
        <v>-2.6347350084179384E-4</v>
      </c>
      <c r="DT493" s="240">
        <f t="shared" ca="1" si="1231"/>
        <v>2.4679280542972586E-4</v>
      </c>
      <c r="DU493" s="240">
        <f t="shared" ca="1" si="1232"/>
        <v>-2.2773536039069891E-4</v>
      </c>
      <c r="DV493" s="240">
        <f t="shared" ca="1" si="1233"/>
        <v>2.064846993382981E-4</v>
      </c>
      <c r="DW493" s="240">
        <f t="shared" ca="1" si="1234"/>
        <v>-1.8324547775525095E-4</v>
      </c>
      <c r="DX493" s="240">
        <f t="shared" ca="1" si="1235"/>
        <v>1.5824150204925307E-4</v>
      </c>
      <c r="DY493" s="240">
        <f t="shared" ca="1" si="1236"/>
        <v>-1.3171357417491667E-4</v>
      </c>
      <c r="DZ493" s="240">
        <f t="shared" ca="1" si="1237"/>
        <v>1.0391717257931208E-4</v>
      </c>
      <c r="EA493" s="240">
        <f t="shared" ca="1" si="1238"/>
        <v>-7.5119991804863752E-5</v>
      </c>
      <c r="EB493" s="240">
        <f t="shared" ca="1" si="1239"/>
        <v>4.5599364444569929E-5</v>
      </c>
      <c r="EC493" s="240">
        <f t="shared" ca="1" si="1240"/>
        <v>-1.5639590277526691E-5</v>
      </c>
      <c r="ED493" s="240">
        <f t="shared" ca="1" si="1241"/>
        <v>-1.4470801693358839E-5</v>
      </c>
      <c r="EE493" s="240">
        <f t="shared" ca="1" si="1242"/>
        <v>4.4441831933392446E-5</v>
      </c>
      <c r="EF493" s="240">
        <f t="shared" ca="1" si="1243"/>
        <v>-7.3984863037530914E-5</v>
      </c>
      <c r="EG493" s="240">
        <f t="shared" ca="1" si="1244"/>
        <v>1.0281537946637781E-4</v>
      </c>
      <c r="EH493" s="240">
        <f t="shared" ca="1" si="1245"/>
        <v>-1.3065572758635992E-4</v>
      </c>
      <c r="EI493" s="240">
        <f t="shared" ca="1" si="1246"/>
        <v>1.5723778962599939E-4</v>
      </c>
      <c r="EJ493" s="240">
        <f t="shared" ca="1" si="1247"/>
        <v>-1.8230556579662132E-4</v>
      </c>
      <c r="EK493" s="240">
        <f t="shared" ca="1" si="1248"/>
        <v>2.0561763971026217E-4</v>
      </c>
      <c r="EL493" s="240">
        <f t="shared" ca="1" si="1249"/>
        <v>-2.2694950335145779E-4</v>
      </c>
      <c r="EM493" s="240">
        <f t="shared" ca="1" si="1250"/>
        <v>2.4609571921216052E-4</v>
      </c>
      <c r="EN493" s="240">
        <f t="shared" ca="1" si="1251"/>
        <v>-2.6287189876724555E-4</v>
      </c>
      <c r="EO493" s="240">
        <f t="shared" ca="1" si="1252"/>
        <v>2.7711647823680497E-4</v>
      </c>
      <c r="EP493" s="240">
        <f t="shared" ca="1" si="1253"/>
        <v>-2.8869227453366745E-4</v>
      </c>
      <c r="EQ493" s="240">
        <f t="shared" ca="1" si="1254"/>
        <v>2.9748780641152049E-4</v>
      </c>
      <c r="ER493" s="240">
        <f t="shared" ca="1" si="1255"/>
        <v>-3.0341836809025333E-4</v>
      </c>
      <c r="ES493" s="240">
        <f t="shared" ca="1" si="1256"/>
        <v>3.0642684501892522E-4</v>
      </c>
      <c r="ET493" s="240">
        <f t="shared" ca="1" si="1257"/>
        <v>-3.064842639201121E-4</v>
      </c>
      <c r="EU493" s="240">
        <f t="shared" ca="1" si="1258"/>
        <v>3.0359007181840724E-4</v>
      </c>
      <c r="EV493" s="240">
        <f t="shared" ca="1" si="1259"/>
        <v>-2.9777214136587644E-4</v>
      </c>
      <c r="EW493" s="240">
        <f t="shared" ca="1" si="1260"/>
        <v>2.8908650241318178E-4</v>
      </c>
      <c r="EX493" s="240">
        <f t="shared" ca="1" si="1261"/>
        <v>-2.7761680241149099E-4</v>
      </c>
      <c r="EY493" s="240">
        <f t="shared" ca="1" si="1262"/>
        <v>2.6347350084179617E-4</v>
      </c>
      <c r="EZ493" s="240">
        <f t="shared" ca="1" si="1263"/>
        <v>-2.4679280542972852E-4</v>
      </c>
      <c r="FA493" s="240">
        <f t="shared" ca="1" si="1264"/>
        <v>2.2773536039070191E-4</v>
      </c>
      <c r="FB493" s="240">
        <f t="shared" ca="1" si="1265"/>
        <v>-2.064846993383014E-4</v>
      </c>
      <c r="FC493" s="240">
        <f t="shared" ca="1" si="1266"/>
        <v>1.8324547775525461E-4</v>
      </c>
      <c r="FD493" s="240">
        <f t="shared" ca="1" si="1267"/>
        <v>-1.5824150204925698E-4</v>
      </c>
      <c r="FE493" s="240">
        <f t="shared" ca="1" si="1268"/>
        <v>1.3171357417492073E-4</v>
      </c>
      <c r="FF493" s="240">
        <f t="shared" ca="1" si="1269"/>
        <v>-1.0391717257931633E-4</v>
      </c>
      <c r="FG493" s="240">
        <f t="shared" ca="1" si="1270"/>
        <v>7.5119991804868116E-5</v>
      </c>
      <c r="FH493" s="240">
        <f t="shared" ca="1" si="1271"/>
        <v>-4.5599364444574388E-5</v>
      </c>
      <c r="FI493" s="240">
        <f t="shared" ca="1" si="1272"/>
        <v>1.563959027753119E-5</v>
      </c>
      <c r="FJ493" s="240">
        <f t="shared" ca="1" si="1273"/>
        <v>1.4470801693371755E-5</v>
      </c>
      <c r="FK493" s="240">
        <f t="shared" ca="1" si="1274"/>
        <v>-4.4441831933387987E-5</v>
      </c>
      <c r="FL493" s="240">
        <f t="shared" ca="1" si="1275"/>
        <v>7.3984863037543464E-5</v>
      </c>
      <c r="FM493" s="240">
        <f t="shared" ca="1" si="1276"/>
        <v>-1.0281537946637356E-4</v>
      </c>
      <c r="FN493" s="240">
        <f t="shared" ca="1" si="1277"/>
        <v>1.3065572758637161E-4</v>
      </c>
      <c r="FO493" s="240">
        <f t="shared" ca="1" si="1278"/>
        <v>-1.5723778962599552E-4</v>
      </c>
      <c r="FP493" s="240">
        <f t="shared" ca="1" si="1279"/>
        <v>1.8230556579663172E-4</v>
      </c>
      <c r="FQ493" s="240">
        <f t="shared" ca="1" si="1280"/>
        <v>-2.0561763971025884E-4</v>
      </c>
      <c r="FR493" s="240">
        <f t="shared" ca="1" si="1281"/>
        <v>2.2694950335146649E-4</v>
      </c>
      <c r="FS493" s="240">
        <f t="shared" ca="1" si="1282"/>
        <v>-2.4609571921215781E-4</v>
      </c>
      <c r="FT493" s="240">
        <f t="shared" ca="1" si="1283"/>
        <v>2.6287189876725227E-4</v>
      </c>
      <c r="FU493" s="240">
        <f t="shared" ca="1" si="1284"/>
        <v>-2.7711647823680302E-4</v>
      </c>
      <c r="FV493" s="240">
        <f t="shared" ca="1" si="1285"/>
        <v>2.8869227453367184E-4</v>
      </c>
      <c r="FW493" s="240">
        <f t="shared" ca="1" si="1286"/>
        <v>-2.974878064115193E-4</v>
      </c>
      <c r="FX493" s="240">
        <f t="shared" ca="1" si="1287"/>
        <v>3.0341836809025528E-4</v>
      </c>
      <c r="FY493" s="240">
        <f t="shared" ca="1" si="1288"/>
        <v>-3.06426845018925E-4</v>
      </c>
      <c r="FZ493" s="240">
        <f t="shared" ca="1" si="1289"/>
        <v>3.064842639201115E-4</v>
      </c>
      <c r="GA493" s="240">
        <f t="shared" ca="1" si="1290"/>
        <v>-3.0359007181840795E-4</v>
      </c>
      <c r="GB493" s="240">
        <f t="shared" ca="1" si="1291"/>
        <v>2.9777214136587335E-4</v>
      </c>
      <c r="GC493" s="240">
        <f t="shared" ca="1" si="1292"/>
        <v>-2.8908650241318335E-4</v>
      </c>
      <c r="GD493" s="240">
        <f t="shared" ca="1" si="1293"/>
        <v>2.7761680241148552E-4</v>
      </c>
      <c r="GE493" s="240">
        <f t="shared" ca="1" si="1294"/>
        <v>-2.634735008417985E-4</v>
      </c>
      <c r="GF493" s="240">
        <f t="shared" ca="1" si="1295"/>
        <v>2.4679280542972087E-4</v>
      </c>
      <c r="GG493" s="240">
        <f t="shared" ca="1" si="1296"/>
        <v>-2.2773536039070495E-4</v>
      </c>
      <c r="GH493" s="240">
        <f t="shared" ca="1" si="1297"/>
        <v>2.0648469933829186E-4</v>
      </c>
      <c r="GI493" s="240">
        <f t="shared" ca="1" si="1298"/>
        <v>-1.8324547775525822E-4</v>
      </c>
      <c r="GJ493" s="240">
        <f t="shared" ca="1" si="1299"/>
        <v>1.5824150204924586E-4</v>
      </c>
      <c r="GK493" s="240">
        <f t="shared" ca="1" si="1300"/>
        <v>-1.317135741749248E-4</v>
      </c>
      <c r="GL493" s="240">
        <f t="shared" ca="1" si="1301"/>
        <v>1.0391717257930415E-4</v>
      </c>
      <c r="GM493" s="240">
        <f t="shared" ca="1" si="1302"/>
        <v>-7.5119991804872507E-5</v>
      </c>
      <c r="GN493" s="240">
        <f t="shared" ca="1" si="1303"/>
        <v>4.5599364444561601E-5</v>
      </c>
      <c r="GO493" s="240">
        <f t="shared" ca="1" si="1304"/>
        <v>-1.5639590277535696E-5</v>
      </c>
      <c r="GP493" s="240">
        <f t="shared" ca="1" si="1305"/>
        <v>-1.447080169336725E-5</v>
      </c>
      <c r="GQ493" s="240">
        <f t="shared" ca="1" si="1306"/>
        <v>4.4441831933383528E-5</v>
      </c>
      <c r="GR493" s="240">
        <f t="shared" ca="1" si="1307"/>
        <v>-7.3984863037539087E-5</v>
      </c>
      <c r="GS493" s="240">
        <f t="shared" ca="1" si="1308"/>
        <v>1.0281537946636929E-4</v>
      </c>
      <c r="GT493" s="240">
        <f t="shared" ca="1" si="1309"/>
        <v>-1.3065572758636751E-4</v>
      </c>
      <c r="GU493" s="240">
        <f t="shared" ca="1" si="1310"/>
        <v>1.5723778962599164E-4</v>
      </c>
      <c r="GV493" s="240">
        <f t="shared" ca="1" si="1311"/>
        <v>-1.8230556579662809E-4</v>
      </c>
      <c r="GW493" s="240">
        <f t="shared" ca="1" si="1312"/>
        <v>2.0561763971025548E-4</v>
      </c>
      <c r="GX493" s="240">
        <f t="shared" ca="1" si="1313"/>
        <v>-2.2694950335146343E-4</v>
      </c>
      <c r="GY493" s="240">
        <f t="shared" ca="1" si="1314"/>
        <v>2.460957192121551E-4</v>
      </c>
      <c r="GZ493" s="240">
        <f t="shared" ca="1" si="1315"/>
        <v>-2.6287189876724994E-4</v>
      </c>
      <c r="HA493" s="240">
        <f t="shared" ca="1" si="1316"/>
        <v>2.7711647823680107E-4</v>
      </c>
      <c r="HB493" s="240">
        <f t="shared" ca="1" si="1317"/>
        <v>-2.8869227453367033E-4</v>
      </c>
      <c r="HC493" s="240">
        <f t="shared" ca="1" si="1318"/>
        <v>2.9748780641151827E-4</v>
      </c>
      <c r="HD493" s="240">
        <f t="shared" ca="1" si="1319"/>
        <v>-3.0341836809025463E-4</v>
      </c>
      <c r="HE493" s="240">
        <f t="shared" ca="1" si="1320"/>
        <v>3.0642684501892478E-4</v>
      </c>
      <c r="HF493" s="240">
        <f t="shared" ca="1" si="1321"/>
        <v>-3.0648426392011172E-4</v>
      </c>
      <c r="HG493" s="240">
        <f t="shared" ca="1" si="1322"/>
        <v>3.035900718184086E-4</v>
      </c>
      <c r="HH493" s="240">
        <f t="shared" ca="1" si="1323"/>
        <v>-2.9777214136587443E-4</v>
      </c>
      <c r="HI493" s="240">
        <f t="shared" ca="1" si="1324"/>
        <v>2.8908650241318482E-4</v>
      </c>
      <c r="HJ493" s="240">
        <f t="shared" ca="1" si="1325"/>
        <v>-2.7761680241148741E-4</v>
      </c>
      <c r="HK493" s="240">
        <f t="shared" ca="1" si="1326"/>
        <v>2.6347350084180083E-4</v>
      </c>
      <c r="HL493" s="240">
        <f t="shared" ca="1" si="1327"/>
        <v>-2.4679280542972353E-4</v>
      </c>
      <c r="HM493" s="240">
        <f t="shared" ca="1" si="1328"/>
        <v>2.2773536039070796E-4</v>
      </c>
      <c r="HN493" s="240">
        <f t="shared" ca="1" si="1329"/>
        <v>-2.064846993382952E-4</v>
      </c>
      <c r="HO493" s="240">
        <f t="shared" ca="1" si="1330"/>
        <v>1.8324547775526182E-4</v>
      </c>
      <c r="HP493" s="240">
        <f t="shared" ca="1" si="1331"/>
        <v>-1.5824150204924974E-4</v>
      </c>
      <c r="HQ493" s="240">
        <f t="shared" ca="1" si="1332"/>
        <v>1.3171357417492889E-4</v>
      </c>
      <c r="HR493" s="240">
        <f t="shared" ca="1" si="1333"/>
        <v>-1.039171725793084E-4</v>
      </c>
      <c r="HS493" s="240">
        <f t="shared" ca="1" si="1334"/>
        <v>7.5119991804876871E-5</v>
      </c>
      <c r="HT493" s="240">
        <f t="shared" ca="1" si="1335"/>
        <v>-4.559936444456606E-5</v>
      </c>
      <c r="HU493" s="240">
        <f t="shared" ca="1" si="1336"/>
        <v>1.5639590277540199E-5</v>
      </c>
      <c r="HV493" s="240">
        <f t="shared" ca="1" si="1337"/>
        <v>1.4470801693362744E-5</v>
      </c>
      <c r="HW493" s="240">
        <f t="shared" ca="1" si="1338"/>
        <v>-4.4441831933379056E-5</v>
      </c>
      <c r="HX493" s="240">
        <f t="shared" ca="1" si="1339"/>
        <v>7.3984863037534709E-5</v>
      </c>
      <c r="HY493" s="240">
        <f t="shared" ca="1" si="1340"/>
        <v>-1.0281537946636507E-4</v>
      </c>
      <c r="HZ493" s="240">
        <f t="shared" ca="1" si="1341"/>
        <v>1.3065572758636345E-4</v>
      </c>
      <c r="IA493" s="240">
        <f t="shared" ca="1" si="1342"/>
        <v>-1.5723778962598776E-4</v>
      </c>
      <c r="IB493" s="240">
        <f t="shared" ca="1" si="1343"/>
        <v>1.8230556579662449E-4</v>
      </c>
      <c r="IC493" s="240">
        <f t="shared" ca="1" si="1344"/>
        <v>-2.0561763971025214E-4</v>
      </c>
      <c r="ID493" s="240">
        <f t="shared" ca="1" si="1345"/>
        <v>2.2694950335146042E-4</v>
      </c>
      <c r="IE493" s="240">
        <f t="shared" ca="1" si="1346"/>
        <v>2.0860531694741911E-5</v>
      </c>
      <c r="IF493" s="240">
        <f t="shared" ca="1" si="1347"/>
        <v>2.6287189876724761E-4</v>
      </c>
      <c r="IG493" s="240">
        <f t="shared" ca="1" si="1348"/>
        <v>-2.7711647823679911E-4</v>
      </c>
      <c r="IH493" s="240">
        <f t="shared" ca="1" si="1349"/>
        <v>2.8869227453366875E-4</v>
      </c>
      <c r="II493" s="240">
        <f t="shared" ca="1" si="1350"/>
        <v>-2.9748780641151713E-4</v>
      </c>
      <c r="IJ493" s="240">
        <f t="shared" ca="1" si="1351"/>
        <v>3.0341836809025398E-4</v>
      </c>
      <c r="IK493" s="240">
        <f t="shared" ca="1" si="1352"/>
        <v>-3.0642684501892457E-4</v>
      </c>
      <c r="IL493" s="240">
        <f t="shared" ca="1" si="1353"/>
        <v>3.0648426392011194E-4</v>
      </c>
      <c r="IM493" s="240">
        <f t="shared" ca="1" si="1354"/>
        <v>-3.0359007181840925E-4</v>
      </c>
      <c r="IN493" s="240">
        <f t="shared" ca="1" si="1355"/>
        <v>2.9777214136587552E-4</v>
      </c>
      <c r="IO493" s="240">
        <f t="shared" ca="1" si="1356"/>
        <v>-2.8908650241318633E-4</v>
      </c>
      <c r="IP493" s="240">
        <f t="shared" ca="1" si="1357"/>
        <v>2.7761680241148936E-4</v>
      </c>
      <c r="IQ493" s="240">
        <f t="shared" ca="1" si="1358"/>
        <v>-2.6347350084180311E-4</v>
      </c>
      <c r="IR493" s="240">
        <f t="shared" ca="1" si="1359"/>
        <v>2.4679280542972619E-4</v>
      </c>
      <c r="IS493" s="240">
        <f t="shared" ca="1" si="1360"/>
        <v>-2.2773536039071099E-4</v>
      </c>
      <c r="IT493" s="240">
        <f t="shared" ca="1" si="1361"/>
        <v>2.0648469933829853E-4</v>
      </c>
      <c r="IU493" s="240">
        <f t="shared" ca="1" si="1362"/>
        <v>-1.8324547775526545E-4</v>
      </c>
      <c r="IV493" s="240">
        <f t="shared" ca="1" si="1363"/>
        <v>1.5824150204925359E-4</v>
      </c>
      <c r="IW493" s="240">
        <f t="shared" ca="1" si="1364"/>
        <v>-1.3171357417493296E-4</v>
      </c>
      <c r="IX493" s="240">
        <f t="shared" ca="1" si="1365"/>
        <v>1.0391717257931266E-4</v>
      </c>
      <c r="IY493" s="240">
        <f t="shared" ca="1" si="1366"/>
        <v>-7.5119991804881235E-5</v>
      </c>
      <c r="IZ493" s="240">
        <f t="shared" ca="1" si="1367"/>
        <v>4.5599364444570525E-5</v>
      </c>
      <c r="JA493" s="240">
        <f t="shared" ca="1" si="1368"/>
        <v>-1.5639590277544705E-5</v>
      </c>
      <c r="JB493" s="240">
        <f t="shared" ca="1" si="1369"/>
        <v>-1.4470801693358238E-5</v>
      </c>
    </row>
    <row r="494" spans="2:262">
      <c r="B494" s="248">
        <v>133</v>
      </c>
      <c r="C494" s="247">
        <f t="shared" si="1370"/>
        <v>2.5976562500000019E-3</v>
      </c>
      <c r="D494" s="244">
        <f t="shared" ca="1" si="1113"/>
        <v>79.725228514818795</v>
      </c>
      <c r="E494" s="243">
        <f ca="1">EI361</f>
        <v>-0.27477148518120825</v>
      </c>
      <c r="F494" s="242">
        <v>133</v>
      </c>
      <c r="G494" s="240">
        <f t="shared" ca="1" si="1114"/>
        <v>6.557702857652343E-5</v>
      </c>
      <c r="H494" s="240">
        <f t="shared" ca="1" si="1115"/>
        <v>-1.0707160449054615E-4</v>
      </c>
      <c r="I494" s="240">
        <f t="shared" ca="1" si="1116"/>
        <v>1.4695572381050523E-4</v>
      </c>
      <c r="J494" s="240">
        <f t="shared" ca="1" si="1117"/>
        <v>-1.8462949225758773E-4</v>
      </c>
      <c r="K494" s="240">
        <f t="shared" ca="1" si="1118"/>
        <v>2.1952626128750831E-4</v>
      </c>
      <c r="L494" s="240">
        <f t="shared" ca="1" si="1119"/>
        <v>-2.5112115101205397E-4</v>
      </c>
      <c r="M494" s="240">
        <f t="shared" ca="1" si="1120"/>
        <v>2.7893894488116393E-4</v>
      </c>
      <c r="N494" s="240">
        <f t="shared" ca="1" si="1121"/>
        <v>-3.0256123738217085E-4</v>
      </c>
      <c r="O494" s="240">
        <f t="shared" ca="1" si="1122"/>
        <v>3.2163272724816959E-4</v>
      </c>
      <c r="P494" s="240">
        <f t="shared" ca="1" si="1123"/>
        <v>-3.3586656151978405E-4</v>
      </c>
      <c r="Q494" s="240">
        <f t="shared" ca="1" si="1124"/>
        <v>3.4504865008067878E-4</v>
      </c>
      <c r="R494" s="240">
        <f t="shared" ca="1" si="1125"/>
        <v>-3.4904088577218613E-4</v>
      </c>
      <c r="S494" s="240">
        <f t="shared" ca="1" si="1126"/>
        <v>3.4778322165352296E-4</v>
      </c>
      <c r="T494" s="240">
        <f t="shared" ca="1" si="1127"/>
        <v>-3.4129457416367067E-4</v>
      </c>
      <c r="U494" s="241">
        <f t="shared" ca="1" si="1128"/>
        <v>3.2967253860052723E-4</v>
      </c>
      <c r="V494" s="240">
        <f t="shared" ca="1" si="1129"/>
        <v>-3.1309192119678171E-4</v>
      </c>
      <c r="W494" s="240">
        <f t="shared" ca="1" si="1130"/>
        <v>2.9180210987146834E-4</v>
      </c>
      <c r="X494" s="240">
        <f t="shared" ca="1" si="1131"/>
        <v>-2.6612332320353284E-4</v>
      </c>
      <c r="Y494" s="240">
        <f t="shared" ca="1" si="1132"/>
        <v>2.3644179404633885E-4</v>
      </c>
      <c r="Z494" s="240">
        <f t="shared" ca="1" si="1133"/>
        <v>-2.0320396022605592E-4</v>
      </c>
      <c r="AA494" s="240">
        <f t="shared" ca="1" si="1134"/>
        <v>1.6690974970120251E-4</v>
      </c>
      <c r="AB494" s="240">
        <f t="shared" ca="1" si="1135"/>
        <v>-1.2810506118081732E-4</v>
      </c>
      <c r="AC494" s="240">
        <f t="shared" ca="1" si="1136"/>
        <v>8.7373553299755898E-5</v>
      </c>
      <c r="AD494" s="240">
        <f t="shared" ca="1" si="1137"/>
        <v>-4.5327865849532665E-5</v>
      </c>
      <c r="AE494" s="240">
        <f t="shared" ca="1" si="1138"/>
        <v>2.6004051056379512E-6</v>
      </c>
      <c r="AF494" s="240">
        <f t="shared" ca="1" si="1139"/>
        <v>4.016616815150934E-5</v>
      </c>
      <c r="AG494" s="240">
        <f t="shared" ca="1" si="1140"/>
        <v>-8.2328604852884956E-5</v>
      </c>
      <c r="AH494" s="240">
        <f t="shared" ca="1" si="1141"/>
        <v>1.2325274270559534E-4</v>
      </c>
      <c r="AI494" s="240">
        <f t="shared" ca="1" si="1142"/>
        <v>-1.6232304458403823E-4</v>
      </c>
      <c r="AJ494" s="240">
        <f t="shared" ca="1" si="1143"/>
        <v>1.9895185678123301E-4</v>
      </c>
      <c r="AK494" s="240">
        <f t="shared" ca="1" si="1144"/>
        <v>-2.3258824786753641E-4</v>
      </c>
      <c r="AL494" s="240">
        <f t="shared" ca="1" si="1145"/>
        <v>2.627262952121707E-4</v>
      </c>
      <c r="AM494" s="240">
        <f t="shared" ca="1" si="1146"/>
        <v>-2.8891269453050039E-4</v>
      </c>
      <c r="AN494" s="240">
        <f t="shared" ca="1" si="1147"/>
        <v>3.1075357800240975E-4</v>
      </c>
      <c r="AO494" s="240">
        <f t="shared" ca="1" si="1148"/>
        <v>-3.2792043841093054E-4</v>
      </c>
      <c r="AP494" s="240">
        <f t="shared" ca="1" si="1149"/>
        <v>3.4015507019655958E-4</v>
      </c>
      <c r="AQ494" s="240">
        <f t="shared" ca="1" si="1150"/>
        <v>-3.4727345310921697E-4</v>
      </c>
      <c r="AR494" s="240">
        <f t="shared" ca="1" si="1151"/>
        <v>3.4916852004408539E-4</v>
      </c>
      <c r="AS494" s="240">
        <f t="shared" ca="1" si="1152"/>
        <v>-3.4581176743053119E-4</v>
      </c>
      <c r="AT494" s="240">
        <f t="shared" ca="1" si="1153"/>
        <v>3.3725368395233642E-4</v>
      </c>
      <c r="AU494" s="240">
        <f t="shared" ca="1" si="1154"/>
        <v>-3.2362299115090096E-4</v>
      </c>
      <c r="AV494" s="240">
        <f t="shared" ca="1" si="1155"/>
        <v>3.0512470733343709E-4</v>
      </c>
      <c r="AW494" s="240">
        <f t="shared" ca="1" si="1156"/>
        <v>-2.8203706390681805E-4</v>
      </c>
      <c r="AX494" s="240">
        <f t="shared" ca="1" si="1157"/>
        <v>2.5470732051820791E-4</v>
      </c>
      <c r="AY494" s="240">
        <f t="shared" ca="1" si="1158"/>
        <v>-2.2354654194677929E-4</v>
      </c>
      <c r="AZ494" s="240">
        <f t="shared" ca="1" si="1159"/>
        <v>1.8902341530677386E-4</v>
      </c>
      <c r="BA494" s="240">
        <f t="shared" ca="1" si="1160"/>
        <v>-1.5165720055706347E-4</v>
      </c>
      <c r="BB494" s="240">
        <f t="shared" ca="1" si="1161"/>
        <v>1.1200992034807013E-4</v>
      </c>
      <c r="BC494" s="240">
        <f t="shared" ca="1" si="1162"/>
        <v>-7.0677906677909551E-5</v>
      </c>
      <c r="BD494" s="240">
        <f t="shared" ca="1" si="1163"/>
        <v>2.8282831504144931E-5</v>
      </c>
      <c r="BE494" s="240">
        <f t="shared" ca="1" si="1164"/>
        <v>1.4537643781184369E-5</v>
      </c>
      <c r="BF494" s="240">
        <f t="shared" ca="1" si="1165"/>
        <v>-5.7139459372358481E-5</v>
      </c>
      <c r="BG494" s="240">
        <f t="shared" ca="1" si="1166"/>
        <v>9.8881844309016274E-5</v>
      </c>
      <c r="BH494" s="240">
        <f t="shared" ca="1" si="1167"/>
        <v>-1.3913695426780008E-4</v>
      </c>
      <c r="BI494" s="240">
        <f t="shared" ca="1" si="1168"/>
        <v>1.7729931492535105E-4</v>
      </c>
      <c r="BJ494" s="240">
        <f t="shared" ca="1" si="1169"/>
        <v>-2.1279492885577334E-4</v>
      </c>
      <c r="BK494" s="240">
        <f t="shared" ca="1" si="1170"/>
        <v>2.450899089861281E-4</v>
      </c>
      <c r="BL494" s="240">
        <f t="shared" ca="1" si="1171"/>
        <v>-2.7369850875501263E-4</v>
      </c>
      <c r="BM494" s="240">
        <f t="shared" ca="1" si="1172"/>
        <v>2.9819042819294967E-4</v>
      </c>
      <c r="BN494" s="240">
        <f t="shared" ca="1" si="1173"/>
        <v>-3.1819728603443956E-4</v>
      </c>
      <c r="BO494" s="240">
        <f t="shared" ca="1" si="1174"/>
        <v>3.3341816051512055E-4</v>
      </c>
      <c r="BP494" s="240">
        <f t="shared" ca="1" si="1175"/>
        <v>-3.4362411551516699E-4</v>
      </c>
      <c r="BQ494" s="240">
        <f t="shared" ca="1" si="1176"/>
        <v>3.4866164397165362E-4</v>
      </c>
      <c r="BR494" s="240">
        <f t="shared" ca="1" si="1177"/>
        <v>-3.4845497676764815E-4</v>
      </c>
      <c r="BS494" s="240">
        <f t="shared" ca="1" si="1178"/>
        <v>3.4300722237026683E-4</v>
      </c>
      <c r="BT494" s="240">
        <f t="shared" ca="1" si="1179"/>
        <v>-3.3240032007642712E-4</v>
      </c>
      <c r="BU494" s="240">
        <f t="shared" ca="1" si="1180"/>
        <v>3.1679380756956531E-4</v>
      </c>
      <c r="BV494" s="240">
        <f t="shared" ca="1" si="1181"/>
        <v>-2.9642242132435953E-4</v>
      </c>
      <c r="BW494" s="240">
        <f t="shared" ca="1" si="1182"/>
        <v>2.7159256595168588E-4</v>
      </c>
      <c r="BX494" s="240">
        <f t="shared" ca="1" si="1183"/>
        <v>-2.426777055880314E-4</v>
      </c>
      <c r="BY494" s="240">
        <f t="shared" ca="1" si="1184"/>
        <v>2.1011274664730544E-4</v>
      </c>
      <c r="BZ494" s="240">
        <f t="shared" ca="1" si="1185"/>
        <v>-1.7438749642351798E-4</v>
      </c>
      <c r="CA494" s="240">
        <f t="shared" ca="1" si="1186"/>
        <v>1.3603929593318057E-4</v>
      </c>
      <c r="CB494" s="240">
        <f t="shared" ca="1" si="1187"/>
        <v>-9.5644937806289501E-5</v>
      </c>
      <c r="CC494" s="240">
        <f t="shared" ca="1" si="1188"/>
        <v>5.3811990788227426E-5</v>
      </c>
      <c r="CD494" s="240">
        <f t="shared" ca="1" si="1189"/>
        <v>-1.1169661340380277E-5</v>
      </c>
      <c r="CE494" s="240">
        <f t="shared" ca="1" si="1190"/>
        <v>-3.1640670210775768E-5</v>
      </c>
      <c r="CF494" s="240">
        <f t="shared" ca="1" si="1191"/>
        <v>7.3975096630754067E-5</v>
      </c>
      <c r="CG494" s="240">
        <f t="shared" ca="1" si="1192"/>
        <v>-1.1519686874118537E-4</v>
      </c>
      <c r="CH494" s="240">
        <f t="shared" ca="1" si="1193"/>
        <v>1.5468597272021584E-4</v>
      </c>
      <c r="CI494" s="240">
        <f t="shared" ca="1" si="1194"/>
        <v>-1.9184845568743117E-4</v>
      </c>
      <c r="CJ494" s="240">
        <f t="shared" ca="1" si="1195"/>
        <v>2.261253593080541E-4</v>
      </c>
      <c r="CK494" s="240">
        <f t="shared" ca="1" si="1196"/>
        <v>-2.5700112704663171E-4</v>
      </c>
      <c r="CL494" s="240">
        <f t="shared" ca="1" si="1197"/>
        <v>2.8401135861711482E-4</v>
      </c>
      <c r="CM494" s="240">
        <f t="shared" ca="1" si="1198"/>
        <v>-3.0674979499548062E-4</v>
      </c>
      <c r="CN494" s="240">
        <f t="shared" ca="1" si="1199"/>
        <v>3.2487442893362403E-4</v>
      </c>
      <c r="CO494" s="240">
        <f t="shared" ca="1" si="1200"/>
        <v>-3.3811264906664793E-4</v>
      </c>
      <c r="CP494" s="240">
        <f t="shared" ca="1" si="1201"/>
        <v>3.4626534024158188E-4</v>
      </c>
      <c r="CQ494" s="240">
        <f t="shared" ca="1" si="1202"/>
        <v>-3.4920987839460896E-4</v>
      </c>
      <c r="CR494" s="240">
        <f t="shared" ca="1" si="1203"/>
        <v>3.4690197493112643E-4</v>
      </c>
      <c r="CS494" s="240">
        <f t="shared" ca="1" si="1204"/>
        <v>-3.3937634286742516E-4</v>
      </c>
      <c r="CT494" s="240">
        <f t="shared" ca="1" si="1205"/>
        <v>3.267461747146279E-4</v>
      </c>
      <c r="CU494" s="240">
        <f t="shared" ca="1" si="1206"/>
        <v>-3.0920143995793428E-4</v>
      </c>
      <c r="CV494" s="240">
        <f t="shared" ca="1" si="1207"/>
        <v>2.8700602773877392E-4</v>
      </c>
      <c r="CW494" s="240">
        <f t="shared" ca="1" si="1208"/>
        <v>-2.604937777164702E-4</v>
      </c>
      <c r="CX494" s="240">
        <f t="shared" ca="1" si="1209"/>
        <v>2.3006345880904433E-4</v>
      </c>
      <c r="CY494" s="240">
        <f t="shared" ca="1" si="1210"/>
        <v>-1.9617277133745524E-4</v>
      </c>
      <c r="CZ494" s="240">
        <f t="shared" ca="1" si="1211"/>
        <v>1.5933146278682839E-4</v>
      </c>
      <c r="DA494" s="240">
        <f t="shared" ca="1" si="1212"/>
        <v>-1.2009366072976898E-4</v>
      </c>
      <c r="DB494" s="240">
        <f t="shared" ca="1" si="1213"/>
        <v>7.9049538231826439E-5</v>
      </c>
      <c r="DC494" s="240">
        <f t="shared" ca="1" si="1214"/>
        <v>-3.6816437099362775E-5</v>
      </c>
      <c r="DD494" s="240">
        <f t="shared" ca="1" si="1215"/>
        <v>-5.9704175159100748E-6</v>
      </c>
      <c r="DE494" s="240">
        <f t="shared" ca="1" si="1216"/>
        <v>4.8667471494443925E-5</v>
      </c>
      <c r="DF494" s="240">
        <f t="shared" ca="1" si="1217"/>
        <v>-9.0632521401912974E-5</v>
      </c>
      <c r="DG494" s="240">
        <f t="shared" ca="1" si="1218"/>
        <v>1.3123437382651213E-4</v>
      </c>
      <c r="DH494" s="240">
        <f t="shared" ca="1" si="1219"/>
        <v>-1.6986233911544895E-4</v>
      </c>
      <c r="DI494" s="240">
        <f t="shared" ca="1" si="1220"/>
        <v>2.059354167158036E-4</v>
      </c>
      <c r="DJ494" s="240">
        <f t="shared" ca="1" si="1221"/>
        <v>-2.3891103396353458E-4</v>
      </c>
      <c r="DK494" s="240">
        <f t="shared" ca="1" si="1222"/>
        <v>2.6829320688143349E-4</v>
      </c>
      <c r="DL494" s="240">
        <f t="shared" ca="1" si="1223"/>
        <v>-2.9364000023984001E-4</v>
      </c>
      <c r="DM494" s="240">
        <f t="shared" ca="1" si="1224"/>
        <v>3.145701746737682E-4</v>
      </c>
      <c r="DN494" s="240">
        <f t="shared" ca="1" si="1225"/>
        <v>-3.3076892087787152E-4</v>
      </c>
      <c r="DO494" s="240">
        <f t="shared" ca="1" si="1226"/>
        <v>3.4199259463140141E-4</v>
      </c>
      <c r="DP494" s="240">
        <f t="shared" ca="1" si="1227"/>
        <v>-3.4807238143409058E-4</v>
      </c>
      <c r="DQ494" s="240">
        <f t="shared" ca="1" si="1228"/>
        <v>3.4891683563333895E-4</v>
      </c>
      <c r="DR494" s="240">
        <f t="shared" ca="1" si="1229"/>
        <v>-3.4451325585197298E-4</v>
      </c>
      <c r="DS494" s="240">
        <f t="shared" ca="1" si="1230"/>
        <v>3.3492787602876369E-4</v>
      </c>
      <c r="DT494" s="240">
        <f t="shared" ca="1" si="1231"/>
        <v>-3.2030486919834935E-4</v>
      </c>
      <c r="DU494" s="240">
        <f t="shared" ca="1" si="1232"/>
        <v>3.0086417899459191E-4</v>
      </c>
      <c r="DV494" s="240">
        <f t="shared" ca="1" si="1233"/>
        <v>-2.7689821149361275E-4</v>
      </c>
      <c r="DW494" s="240">
        <f t="shared" ca="1" si="1234"/>
        <v>2.4876743715418871E-4</v>
      </c>
      <c r="DX494" s="240">
        <f t="shared" ca="1" si="1235"/>
        <v>-2.1689496900659236E-4</v>
      </c>
      <c r="DY494" s="240">
        <f t="shared" ca="1" si="1236"/>
        <v>1.8176019863875621E-4</v>
      </c>
      <c r="DZ494" s="240">
        <f t="shared" ca="1" si="1237"/>
        <v>-1.4389158570051507E-4</v>
      </c>
      <c r="EA494" s="240">
        <f t="shared" ca="1" si="1238"/>
        <v>1.0385870937867841E-4</v>
      </c>
      <c r="EB494" s="240">
        <f t="shared" ca="1" si="1239"/>
        <v>-6.2263701395831345E-5</v>
      </c>
      <c r="EC494" s="240">
        <f t="shared" ca="1" si="1240"/>
        <v>1.9732189388796644E-5</v>
      </c>
      <c r="ED494" s="240">
        <f t="shared" ca="1" si="1241"/>
        <v>2.3096113113437962E-5</v>
      </c>
      <c r="EE494" s="240">
        <f t="shared" ca="1" si="1242"/>
        <v>-6.5577028576524691E-5</v>
      </c>
      <c r="EF494" s="240">
        <f t="shared" ca="1" si="1243"/>
        <v>1.0707160449053394E-4</v>
      </c>
      <c r="EG494" s="240">
        <f t="shared" ca="1" si="1244"/>
        <v>-1.4695572381049894E-4</v>
      </c>
      <c r="EH494" s="240">
        <f t="shared" ca="1" si="1245"/>
        <v>1.8462949225758654E-4</v>
      </c>
      <c r="EI494" s="240">
        <f t="shared" ca="1" si="1246"/>
        <v>-2.1952626128751165E-4</v>
      </c>
      <c r="EJ494" s="240">
        <f t="shared" ca="1" si="1247"/>
        <v>2.5112115101204747E-4</v>
      </c>
      <c r="EK494" s="240">
        <f t="shared" ca="1" si="1248"/>
        <v>-2.7893894488116127E-4</v>
      </c>
      <c r="EL494" s="240">
        <f t="shared" ca="1" si="1249"/>
        <v>3.0256123738217166E-4</v>
      </c>
      <c r="EM494" s="240">
        <f t="shared" ca="1" si="1250"/>
        <v>-3.2163272724816498E-4</v>
      </c>
      <c r="EN494" s="240">
        <f t="shared" ca="1" si="1251"/>
        <v>3.3586656151978221E-4</v>
      </c>
      <c r="EO494" s="240">
        <f t="shared" ca="1" si="1252"/>
        <v>-3.4504865008067856E-4</v>
      </c>
      <c r="EP494" s="240">
        <f t="shared" ca="1" si="1253"/>
        <v>3.4904088577218629E-4</v>
      </c>
      <c r="EQ494" s="240">
        <f t="shared" ca="1" si="1254"/>
        <v>-3.4778322165352382E-4</v>
      </c>
      <c r="ER494" s="240">
        <f t="shared" ca="1" si="1255"/>
        <v>3.4129457416367159E-4</v>
      </c>
      <c r="ES494" s="240">
        <f t="shared" ca="1" si="1256"/>
        <v>-3.2967253860052625E-4</v>
      </c>
      <c r="ET494" s="240">
        <f t="shared" ca="1" si="1257"/>
        <v>3.1309192119678692E-4</v>
      </c>
      <c r="EU494" s="240">
        <f t="shared" ca="1" si="1258"/>
        <v>-2.9180210987147208E-4</v>
      </c>
      <c r="EV494" s="240">
        <f t="shared" ca="1" si="1259"/>
        <v>2.6612332320353246E-4</v>
      </c>
      <c r="EW494" s="240">
        <f t="shared" ca="1" si="1260"/>
        <v>-2.3644179404633478E-4</v>
      </c>
      <c r="EX494" s="240">
        <f t="shared" ca="1" si="1261"/>
        <v>2.0320396022606354E-4</v>
      </c>
      <c r="EY494" s="240">
        <f t="shared" ca="1" si="1262"/>
        <v>-1.6690974970120641E-4</v>
      </c>
      <c r="EZ494" s="240">
        <f t="shared" ca="1" si="1263"/>
        <v>1.2810506118081684E-4</v>
      </c>
      <c r="FA494" s="240">
        <f t="shared" ca="1" si="1264"/>
        <v>-8.7373553299765005E-5</v>
      </c>
      <c r="FB494" s="240">
        <f t="shared" ca="1" si="1265"/>
        <v>4.5327865849537076E-5</v>
      </c>
      <c r="FC494" s="240">
        <f t="shared" ca="1" si="1266"/>
        <v>-2.6004051056374396E-6</v>
      </c>
      <c r="FD494" s="240">
        <f t="shared" ca="1" si="1267"/>
        <v>-4.0166168151495062E-5</v>
      </c>
      <c r="FE494" s="240">
        <f t="shared" ca="1" si="1268"/>
        <v>8.2328604852875808E-5</v>
      </c>
      <c r="FF494" s="240">
        <f t="shared" ca="1" si="1269"/>
        <v>-1.2325274270559119E-4</v>
      </c>
      <c r="FG494" s="240">
        <f t="shared" ca="1" si="1270"/>
        <v>1.6232304458402552E-4</v>
      </c>
      <c r="FH494" s="240">
        <f t="shared" ca="1" si="1271"/>
        <v>-1.9895185678122529E-4</v>
      </c>
      <c r="FI494" s="240">
        <f t="shared" ca="1" si="1272"/>
        <v>2.3258824786753307E-4</v>
      </c>
      <c r="FJ494" s="240">
        <f t="shared" ca="1" si="1273"/>
        <v>-2.6272629521217108E-4</v>
      </c>
      <c r="FK494" s="240">
        <f t="shared" ca="1" si="1274"/>
        <v>2.8891269453050348E-4</v>
      </c>
      <c r="FL494" s="240">
        <f t="shared" ca="1" si="1275"/>
        <v>-3.1075357800241452E-4</v>
      </c>
      <c r="FM494" s="240">
        <f t="shared" ca="1" si="1276"/>
        <v>3.2792043841092225E-4</v>
      </c>
      <c r="FN494" s="240">
        <f t="shared" ca="1" si="1277"/>
        <v>-3.4015507019655633E-4</v>
      </c>
      <c r="FO494" s="240">
        <f t="shared" ca="1" si="1278"/>
        <v>3.4727345310921594E-4</v>
      </c>
      <c r="FP494" s="240">
        <f t="shared" ca="1" si="1279"/>
        <v>-3.4916852004408539E-4</v>
      </c>
      <c r="FQ494" s="240">
        <f t="shared" ca="1" si="1280"/>
        <v>3.4581176743053119E-4</v>
      </c>
      <c r="FR494" s="240">
        <f t="shared" ca="1" si="1281"/>
        <v>-3.3725368395233501E-4</v>
      </c>
      <c r="FS494" s="240">
        <f t="shared" ca="1" si="1282"/>
        <v>3.2362299115089527E-4</v>
      </c>
      <c r="FT494" s="240">
        <f t="shared" ca="1" si="1283"/>
        <v>-3.0512470733344891E-4</v>
      </c>
      <c r="FU494" s="240">
        <f t="shared" ca="1" si="1284"/>
        <v>2.8203706390682656E-4</v>
      </c>
      <c r="FV494" s="240">
        <f t="shared" ca="1" si="1285"/>
        <v>-2.5470732051821767E-4</v>
      </c>
      <c r="FW494" s="240">
        <f t="shared" ca="1" si="1286"/>
        <v>2.235465419467827E-4</v>
      </c>
      <c r="FX494" s="240">
        <f t="shared" ca="1" si="1287"/>
        <v>-1.8902341530676922E-4</v>
      </c>
      <c r="FY494" s="240">
        <f t="shared" ca="1" si="1288"/>
        <v>1.5165720055705854E-4</v>
      </c>
      <c r="FZ494" s="240">
        <f t="shared" ca="1" si="1289"/>
        <v>-1.1200992034805553E-4</v>
      </c>
      <c r="GA494" s="240">
        <f t="shared" ca="1" si="1290"/>
        <v>7.0677906677933336E-5</v>
      </c>
      <c r="GB494" s="240">
        <f t="shared" ca="1" si="1291"/>
        <v>-2.8282831504159263E-5</v>
      </c>
      <c r="GC494" s="240">
        <f t="shared" ca="1" si="1292"/>
        <v>-1.453764378117001E-5</v>
      </c>
      <c r="GD494" s="240">
        <f t="shared" ca="1" si="1293"/>
        <v>5.7139459372354083E-5</v>
      </c>
      <c r="GE494" s="240">
        <f t="shared" ca="1" si="1294"/>
        <v>-9.8881844309021532E-5</v>
      </c>
      <c r="GF494" s="240">
        <f t="shared" ca="1" si="1295"/>
        <v>1.3913695426780509E-4</v>
      </c>
      <c r="GG494" s="240">
        <f t="shared" ca="1" si="1296"/>
        <v>-1.7729931492536434E-4</v>
      </c>
      <c r="GH494" s="240">
        <f t="shared" ca="1" si="1297"/>
        <v>2.1279492885575407E-4</v>
      </c>
      <c r="GI494" s="240">
        <f t="shared" ca="1" si="1298"/>
        <v>-2.4508990898611791E-4</v>
      </c>
      <c r="GJ494" s="240">
        <f t="shared" ca="1" si="1299"/>
        <v>2.7369850875500986E-4</v>
      </c>
      <c r="GK494" s="240">
        <f t="shared" ca="1" si="1300"/>
        <v>-2.9819042819294729E-4</v>
      </c>
      <c r="GL494" s="240">
        <f t="shared" ca="1" si="1301"/>
        <v>3.1819728603444178E-4</v>
      </c>
      <c r="GM494" s="240">
        <f t="shared" ca="1" si="1302"/>
        <v>-3.3341816051512217E-4</v>
      </c>
      <c r="GN494" s="240">
        <f t="shared" ca="1" si="1303"/>
        <v>3.4362411551516975E-4</v>
      </c>
      <c r="GO494" s="240">
        <f t="shared" ca="1" si="1304"/>
        <v>-3.4866164397165226E-4</v>
      </c>
      <c r="GP494" s="240">
        <f t="shared" ca="1" si="1305"/>
        <v>3.4845497676764907E-4</v>
      </c>
      <c r="GQ494" s="240">
        <f t="shared" ca="1" si="1306"/>
        <v>-3.4300722237026764E-4</v>
      </c>
      <c r="GR494" s="240">
        <f t="shared" ca="1" si="1307"/>
        <v>3.3240032007642853E-4</v>
      </c>
      <c r="GS494" s="240">
        <f t="shared" ca="1" si="1308"/>
        <v>-3.1679380756956303E-4</v>
      </c>
      <c r="GT494" s="240">
        <f t="shared" ca="1" si="1309"/>
        <v>2.964224213243566E-4</v>
      </c>
      <c r="GU494" s="240">
        <f t="shared" ca="1" si="1310"/>
        <v>-2.7159256595167617E-4</v>
      </c>
      <c r="GV494" s="240">
        <f t="shared" ca="1" si="1311"/>
        <v>2.4267770558804885E-4</v>
      </c>
      <c r="GW494" s="240">
        <f t="shared" ca="1" si="1312"/>
        <v>-2.1011274664731693E-4</v>
      </c>
      <c r="GX494" s="240">
        <f t="shared" ca="1" si="1313"/>
        <v>1.7438749642352183E-4</v>
      </c>
      <c r="GY494" s="240">
        <f t="shared" ca="1" si="1314"/>
        <v>-1.3603929593318469E-4</v>
      </c>
      <c r="GZ494" s="240">
        <f t="shared" ca="1" si="1315"/>
        <v>9.5644937806284216E-5</v>
      </c>
      <c r="HA494" s="240">
        <f t="shared" ca="1" si="1316"/>
        <v>-5.3811990788222025E-5</v>
      </c>
      <c r="HB494" s="240">
        <f t="shared" ca="1" si="1317"/>
        <v>1.1169661340364885E-5</v>
      </c>
      <c r="HC494" s="240">
        <f t="shared" ca="1" si="1318"/>
        <v>3.164067021076145E-5</v>
      </c>
      <c r="HD494" s="240">
        <f t="shared" ca="1" si="1319"/>
        <v>-7.3975096630740026E-5</v>
      </c>
      <c r="HE494" s="240">
        <f t="shared" ca="1" si="1320"/>
        <v>1.1519686874118118E-4</v>
      </c>
      <c r="HF494" s="240">
        <f t="shared" ca="1" si="1321"/>
        <v>-1.5468597272021186E-4</v>
      </c>
      <c r="HG494" s="240">
        <f t="shared" ca="1" si="1322"/>
        <v>1.9184845568742743E-4</v>
      </c>
      <c r="HH494" s="240">
        <f t="shared" ca="1" si="1323"/>
        <v>-2.2612535930806584E-4</v>
      </c>
      <c r="HI494" s="240">
        <f t="shared" ca="1" si="1324"/>
        <v>2.5700112704664217E-4</v>
      </c>
      <c r="HJ494" s="240">
        <f t="shared" ca="1" si="1325"/>
        <v>-2.8401135861710073E-4</v>
      </c>
      <c r="HK494" s="240">
        <f t="shared" ca="1" si="1326"/>
        <v>3.0674979499547851E-4</v>
      </c>
      <c r="HL494" s="240">
        <f t="shared" ca="1" si="1327"/>
        <v>-3.2487442893362241E-4</v>
      </c>
      <c r="HM494" s="240">
        <f t="shared" ca="1" si="1328"/>
        <v>3.3811264906664679E-4</v>
      </c>
      <c r="HN494" s="240">
        <f t="shared" ca="1" si="1329"/>
        <v>-3.4626534024158133E-4</v>
      </c>
      <c r="HO494" s="240">
        <f t="shared" ca="1" si="1330"/>
        <v>3.4920987839460901E-4</v>
      </c>
      <c r="HP494" s="240">
        <f t="shared" ca="1" si="1331"/>
        <v>-3.469019749311292E-4</v>
      </c>
      <c r="HQ494" s="240">
        <f t="shared" ca="1" si="1332"/>
        <v>3.3937634286743091E-4</v>
      </c>
      <c r="HR494" s="240">
        <f t="shared" ca="1" si="1333"/>
        <v>-3.2674617471462947E-4</v>
      </c>
      <c r="HS494" s="240">
        <f t="shared" ca="1" si="1334"/>
        <v>3.0920143995793624E-4</v>
      </c>
      <c r="HT494" s="240">
        <f t="shared" ca="1" si="1335"/>
        <v>-2.8700602773877647E-4</v>
      </c>
      <c r="HU494" s="240">
        <f t="shared" ca="1" si="1336"/>
        <v>2.6049377771647319E-4</v>
      </c>
      <c r="HV494" s="240">
        <f t="shared" ca="1" si="1337"/>
        <v>-2.3006345880903275E-4</v>
      </c>
      <c r="HW494" s="240">
        <f t="shared" ca="1" si="1338"/>
        <v>1.9617277133747536E-4</v>
      </c>
      <c r="HX494" s="240">
        <f t="shared" ca="1" si="1339"/>
        <v>-1.5933146278684999E-4</v>
      </c>
      <c r="HY494" s="240">
        <f t="shared" ca="1" si="1340"/>
        <v>1.2009366072977314E-4</v>
      </c>
      <c r="HZ494" s="240">
        <f t="shared" ca="1" si="1341"/>
        <v>-7.9049538231830776E-5</v>
      </c>
      <c r="IA494" s="240">
        <f t="shared" ca="1" si="1342"/>
        <v>3.68164370993672E-5</v>
      </c>
      <c r="IB494" s="240">
        <f t="shared" ca="1" si="1343"/>
        <v>5.9704175159056262E-6</v>
      </c>
      <c r="IC494" s="240">
        <f t="shared" ca="1" si="1344"/>
        <v>-4.8667471494459185E-5</v>
      </c>
      <c r="ID494" s="240">
        <f t="shared" ca="1" si="1345"/>
        <v>9.0632521401889514E-5</v>
      </c>
      <c r="IE494" s="240">
        <f t="shared" ca="1" si="1346"/>
        <v>2.5277282586010812E-4</v>
      </c>
      <c r="IF494" s="240">
        <f t="shared" ca="1" si="1347"/>
        <v>1.6986233911544507E-4</v>
      </c>
      <c r="IG494" s="240">
        <f t="shared" ca="1" si="1348"/>
        <v>-2.0593541671580002E-4</v>
      </c>
      <c r="IH494" s="240">
        <f t="shared" ca="1" si="1349"/>
        <v>2.3891103396353133E-4</v>
      </c>
      <c r="II494" s="240">
        <f t="shared" ca="1" si="1350"/>
        <v>-2.6829320688144341E-4</v>
      </c>
      <c r="IJ494" s="240">
        <f t="shared" ca="1" si="1351"/>
        <v>2.9364000023984836E-4</v>
      </c>
      <c r="IK494" s="240">
        <f t="shared" ca="1" si="1352"/>
        <v>-3.1457017467375763E-4</v>
      </c>
      <c r="IL494" s="240">
        <f t="shared" ca="1" si="1353"/>
        <v>3.3076892087786371E-4</v>
      </c>
      <c r="IM494" s="240">
        <f t="shared" ca="1" si="1354"/>
        <v>-3.4199259463140049E-4</v>
      </c>
      <c r="IN494" s="240">
        <f t="shared" ca="1" si="1355"/>
        <v>3.480723814340902E-4</v>
      </c>
      <c r="IO494" s="240">
        <f t="shared" ca="1" si="1356"/>
        <v>-3.4891683563333911E-4</v>
      </c>
      <c r="IP494" s="240">
        <f t="shared" ca="1" si="1357"/>
        <v>3.4451325585197043E-4</v>
      </c>
      <c r="IQ494" s="240">
        <f t="shared" ca="1" si="1358"/>
        <v>-3.3492787602875935E-4</v>
      </c>
      <c r="IR494" s="240">
        <f t="shared" ca="1" si="1359"/>
        <v>3.2030486919835906E-4</v>
      </c>
      <c r="IS494" s="240">
        <f t="shared" ca="1" si="1360"/>
        <v>-3.0086417899460432E-4</v>
      </c>
      <c r="IT494" s="240">
        <f t="shared" ca="1" si="1361"/>
        <v>2.768982114936154E-4</v>
      </c>
      <c r="IU494" s="240">
        <f t="shared" ca="1" si="1362"/>
        <v>-2.487674371541918E-4</v>
      </c>
      <c r="IV494" s="240">
        <f t="shared" ca="1" si="1363"/>
        <v>2.1689496900659588E-4</v>
      </c>
      <c r="IW494" s="240">
        <f t="shared" ca="1" si="1364"/>
        <v>-1.8176019863874309E-4</v>
      </c>
      <c r="IX494" s="240">
        <f t="shared" ca="1" si="1365"/>
        <v>1.4389158570050106E-4</v>
      </c>
      <c r="IY494" s="240">
        <f t="shared" ca="1" si="1366"/>
        <v>-1.0385870937870161E-4</v>
      </c>
      <c r="IZ494" s="240">
        <f t="shared" ca="1" si="1367"/>
        <v>6.2263701395855252E-5</v>
      </c>
      <c r="JA494" s="240">
        <f t="shared" ca="1" si="1368"/>
        <v>-1.9732189388801093E-5</v>
      </c>
      <c r="JB494" s="240">
        <f t="shared" ca="1" si="1369"/>
        <v>-2.309611311343352E-5</v>
      </c>
    </row>
    <row r="495" spans="2:262">
      <c r="B495" s="248">
        <v>134</v>
      </c>
      <c r="C495" s="247">
        <f t="shared" si="1370"/>
        <v>2.6171875000000019E-3</v>
      </c>
      <c r="D495" s="244">
        <f t="shared" ca="1" si="1113"/>
        <v>79.727816818682001</v>
      </c>
      <c r="E495" s="243">
        <f ca="1">EJ361</f>
        <v>-0.27218318131799552</v>
      </c>
      <c r="F495" s="242">
        <v>134</v>
      </c>
      <c r="G495" s="240">
        <f t="shared" ca="1" si="1114"/>
        <v>6.3579743178166938E-5</v>
      </c>
      <c r="H495" s="240">
        <f t="shared" ca="1" si="1115"/>
        <v>-1.1009184556361625E-4</v>
      </c>
      <c r="I495" s="240">
        <f t="shared" ca="1" si="1116"/>
        <v>1.5422079196223234E-4</v>
      </c>
      <c r="J495" s="240">
        <f t="shared" ca="1" si="1117"/>
        <v>-1.9501132395079458E-4</v>
      </c>
      <c r="K495" s="240">
        <f t="shared" ca="1" si="1118"/>
        <v>2.3158044969628428E-4</v>
      </c>
      <c r="L495" s="240">
        <f t="shared" ca="1" si="1119"/>
        <v>-2.6313655806249576E-4</v>
      </c>
      <c r="M495" s="240">
        <f t="shared" ca="1" si="1120"/>
        <v>2.8899655460052417E-4</v>
      </c>
      <c r="N495" s="240">
        <f t="shared" ca="1" si="1121"/>
        <v>-3.0860064848069034E-4</v>
      </c>
      <c r="O495" s="240">
        <f t="shared" ca="1" si="1122"/>
        <v>3.2152447027347062E-4</v>
      </c>
      <c r="P495" s="240">
        <f t="shared" ca="1" si="1123"/>
        <v>-3.274882582660828E-4</v>
      </c>
      <c r="Q495" s="240">
        <f t="shared" ca="1" si="1124"/>
        <v>3.263629144587068E-4</v>
      </c>
      <c r="R495" s="240">
        <f t="shared" ca="1" si="1125"/>
        <v>-3.1817279914631279E-4</v>
      </c>
      <c r="S495" s="240">
        <f t="shared" ca="1" si="1126"/>
        <v>3.030952035918435E-4</v>
      </c>
      <c r="T495" s="240">
        <f t="shared" ca="1" si="1127"/>
        <v>-2.8145651220577646E-4</v>
      </c>
      <c r="U495" s="241">
        <f t="shared" ca="1" si="1128"/>
        <v>2.5372513730929469E-4</v>
      </c>
      <c r="V495" s="240">
        <f t="shared" ca="1" si="1129"/>
        <v>-2.2050137942211076E-4</v>
      </c>
      <c r="W495" s="240">
        <f t="shared" ca="1" si="1130"/>
        <v>1.8250443256907252E-4</v>
      </c>
      <c r="X495" s="240">
        <f t="shared" ca="1" si="1131"/>
        <v>-1.4055681590144294E-4</v>
      </c>
      <c r="Y495" s="240">
        <f t="shared" ca="1" si="1132"/>
        <v>9.5566568641232666E-5</v>
      </c>
      <c r="Z495" s="240">
        <f t="shared" ca="1" si="1133"/>
        <v>-4.850759377424554E-5</v>
      </c>
      <c r="AA495" s="240">
        <f t="shared" ca="1" si="1134"/>
        <v>3.985759915601138E-7</v>
      </c>
      <c r="AB495" s="240">
        <f t="shared" ca="1" si="1135"/>
        <v>4.771906975766655E-5</v>
      </c>
      <c r="AC495" s="240">
        <f t="shared" ca="1" si="1136"/>
        <v>-9.4803741754873771E-5</v>
      </c>
      <c r="AD495" s="240">
        <f t="shared" ca="1" si="1137"/>
        <v>1.3983619904371015E-4</v>
      </c>
      <c r="AE495" s="240">
        <f t="shared" ca="1" si="1138"/>
        <v>-1.8184162491871744E-4</v>
      </c>
      <c r="AF495" s="240">
        <f t="shared" ca="1" si="1139"/>
        <v>2.1991072876313718E-4</v>
      </c>
      <c r="AG495" s="240">
        <f t="shared" ca="1" si="1140"/>
        <v>-2.5321942944474545E-4</v>
      </c>
      <c r="AH495" s="240">
        <f t="shared" ca="1" si="1141"/>
        <v>2.8104669418371286E-4</v>
      </c>
      <c r="AI495" s="240">
        <f t="shared" ca="1" si="1142"/>
        <v>-3.0279014673482551E-4</v>
      </c>
      <c r="AJ495" s="240">
        <f t="shared" ca="1" si="1143"/>
        <v>3.1797910701404403E-4</v>
      </c>
      <c r="AK495" s="240">
        <f t="shared" ca="1" si="1144"/>
        <v>-3.2628477990091288E-4</v>
      </c>
      <c r="AL495" s="240">
        <f t="shared" ca="1" si="1145"/>
        <v>3.2752737265998011E-4</v>
      </c>
      <c r="AM495" s="240">
        <f t="shared" ca="1" si="1146"/>
        <v>-3.2167998691055334E-4</v>
      </c>
      <c r="AN495" s="240">
        <f t="shared" ca="1" si="1147"/>
        <v>3.0886920089541616E-4</v>
      </c>
      <c r="AO495" s="240">
        <f t="shared" ca="1" si="1148"/>
        <v>-2.8937232944412252E-4</v>
      </c>
      <c r="AP495" s="240">
        <f t="shared" ca="1" si="1149"/>
        <v>2.6361142094441525E-4</v>
      </c>
      <c r="AQ495" s="240">
        <f t="shared" ca="1" si="1150"/>
        <v>-2.3214412126918734E-4</v>
      </c>
      <c r="AR495" s="240">
        <f t="shared" ca="1" si="1151"/>
        <v>1.9565160242737291E-4</v>
      </c>
      <c r="AS495" s="240">
        <f t="shared" ca="1" si="1152"/>
        <v>-1.5492381724706763E-4</v>
      </c>
      <c r="AT495" s="240">
        <f t="shared" ca="1" si="1153"/>
        <v>1.1084239928237498E-4</v>
      </c>
      <c r="AU495" s="240">
        <f t="shared" ca="1" si="1154"/>
        <v>-6.4361578109457064E-5</v>
      </c>
      <c r="AV495" s="240">
        <f t="shared" ca="1" si="1155"/>
        <v>1.6487523137901715E-5</v>
      </c>
      <c r="AW495" s="240">
        <f t="shared" ca="1" si="1156"/>
        <v>3.1743436918430727E-5</v>
      </c>
      <c r="AX495" s="240">
        <f t="shared" ca="1" si="1157"/>
        <v>-7.9287247428413602E-5</v>
      </c>
      <c r="AY495" s="240">
        <f t="shared" ca="1" si="1158"/>
        <v>1.2511472847348288E-4</v>
      </c>
      <c r="AZ495" s="240">
        <f t="shared" ca="1" si="1159"/>
        <v>-1.6823385348476821E-4</v>
      </c>
      <c r="BA495" s="240">
        <f t="shared" ca="1" si="1160"/>
        <v>2.0771122362249554E-4</v>
      </c>
      <c r="BB495" s="240">
        <f t="shared" ca="1" si="1161"/>
        <v>-2.4269227304206015E-4</v>
      </c>
      <c r="BC495" s="240">
        <f t="shared" ca="1" si="1162"/>
        <v>2.7241976766383363E-4</v>
      </c>
      <c r="BD495" s="240">
        <f t="shared" ca="1" si="1163"/>
        <v>-2.9625019700419038E-4</v>
      </c>
      <c r="BE495" s="240">
        <f t="shared" ca="1" si="1164"/>
        <v>3.1366770423413878E-4</v>
      </c>
      <c r="BF495" s="240">
        <f t="shared" ca="1" si="1165"/>
        <v>-3.2429525292179033E-4</v>
      </c>
      <c r="BG495" s="240">
        <f t="shared" ca="1" si="1166"/>
        <v>3.2790278873250583E-4</v>
      </c>
      <c r="BH495" s="240">
        <f t="shared" ca="1" si="1167"/>
        <v>-3.2441221941048717E-4</v>
      </c>
      <c r="BI495" s="240">
        <f t="shared" ca="1" si="1168"/>
        <v>3.1389910524028271E-4</v>
      </c>
      <c r="BJ495" s="240">
        <f t="shared" ca="1" si="1169"/>
        <v>-2.9659102339481708E-4</v>
      </c>
      <c r="BK495" s="240">
        <f t="shared" ca="1" si="1170"/>
        <v>2.7286264157684993E-4</v>
      </c>
      <c r="BL495" s="240">
        <f t="shared" ca="1" si="1171"/>
        <v>-2.4322760759470116E-4</v>
      </c>
      <c r="BM495" s="240">
        <f t="shared" ca="1" si="1172"/>
        <v>2.0832743043836929E-4</v>
      </c>
      <c r="BN495" s="240">
        <f t="shared" ca="1" si="1173"/>
        <v>-1.6891759354721218E-4</v>
      </c>
      <c r="BO495" s="240">
        <f t="shared" ca="1" si="1174"/>
        <v>1.25851200874992E-4</v>
      </c>
      <c r="BP495" s="240">
        <f t="shared" ca="1" si="1175"/>
        <v>-8.0060509765598998E-5</v>
      </c>
      <c r="BQ495" s="240">
        <f t="shared" ca="1" si="1176"/>
        <v>3.2536750396872273E-5</v>
      </c>
      <c r="BR495" s="240">
        <f t="shared" ca="1" si="1177"/>
        <v>1.5691331359252428E-5</v>
      </c>
      <c r="BS495" s="240">
        <f t="shared" ca="1" si="1178"/>
        <v>-6.3579743178164729E-5</v>
      </c>
      <c r="BT495" s="240">
        <f t="shared" ca="1" si="1179"/>
        <v>1.1009184556361563E-4</v>
      </c>
      <c r="BU495" s="240">
        <f t="shared" ca="1" si="1180"/>
        <v>-1.5422079196222483E-4</v>
      </c>
      <c r="BV495" s="240">
        <f t="shared" ca="1" si="1181"/>
        <v>1.9501132395078913E-4</v>
      </c>
      <c r="BW495" s="240">
        <f t="shared" ca="1" si="1182"/>
        <v>-2.315804496962807E-4</v>
      </c>
      <c r="BX495" s="240">
        <f t="shared" ca="1" si="1183"/>
        <v>2.6313655806249348E-4</v>
      </c>
      <c r="BY495" s="240">
        <f t="shared" ca="1" si="1184"/>
        <v>-2.8899655460052346E-4</v>
      </c>
      <c r="BZ495" s="240">
        <f t="shared" ca="1" si="1185"/>
        <v>3.0860064848069017E-4</v>
      </c>
      <c r="CA495" s="240">
        <f t="shared" ca="1" si="1186"/>
        <v>-3.2152447027346894E-4</v>
      </c>
      <c r="CB495" s="240">
        <f t="shared" ca="1" si="1187"/>
        <v>3.2748825826608253E-4</v>
      </c>
      <c r="CC495" s="240">
        <f t="shared" ca="1" si="1188"/>
        <v>-3.2636291445870713E-4</v>
      </c>
      <c r="CD495" s="240">
        <f t="shared" ca="1" si="1189"/>
        <v>3.1817279914631371E-4</v>
      </c>
      <c r="CE495" s="240">
        <f t="shared" ca="1" si="1190"/>
        <v>-3.0309520359184409E-4</v>
      </c>
      <c r="CF495" s="240">
        <f t="shared" ca="1" si="1191"/>
        <v>2.814565122057808E-4</v>
      </c>
      <c r="CG495" s="240">
        <f t="shared" ca="1" si="1192"/>
        <v>-2.5372513730929409E-4</v>
      </c>
      <c r="CH495" s="240">
        <f t="shared" ca="1" si="1193"/>
        <v>2.2050137942211532E-4</v>
      </c>
      <c r="CI495" s="240">
        <f t="shared" ca="1" si="1194"/>
        <v>-1.8250443256906797E-4</v>
      </c>
      <c r="CJ495" s="240">
        <f t="shared" ca="1" si="1195"/>
        <v>1.4055681590144644E-4</v>
      </c>
      <c r="CK495" s="240">
        <f t="shared" ca="1" si="1196"/>
        <v>-9.5566568641243047E-5</v>
      </c>
      <c r="CL495" s="240">
        <f t="shared" ca="1" si="1197"/>
        <v>4.8507593774244747E-5</v>
      </c>
      <c r="CM495" s="240">
        <f t="shared" ca="1" si="1198"/>
        <v>-3.9857599156863156E-7</v>
      </c>
      <c r="CN495" s="240">
        <f t="shared" ca="1" si="1199"/>
        <v>-4.7719069757671964E-5</v>
      </c>
      <c r="CO495" s="240">
        <f t="shared" ca="1" si="1200"/>
        <v>9.4803741754870071E-5</v>
      </c>
      <c r="CP495" s="240">
        <f t="shared" ca="1" si="1201"/>
        <v>-1.3983619904369825E-4</v>
      </c>
      <c r="CQ495" s="240">
        <f t="shared" ca="1" si="1202"/>
        <v>1.8184162491871809E-4</v>
      </c>
      <c r="CR495" s="240">
        <f t="shared" ca="1" si="1203"/>
        <v>-2.1991072876313087E-4</v>
      </c>
      <c r="CS495" s="240">
        <f t="shared" ca="1" si="1204"/>
        <v>2.5321942944474593E-4</v>
      </c>
      <c r="CT495" s="240">
        <f t="shared" ca="1" si="1205"/>
        <v>-2.8104669418371091E-4</v>
      </c>
      <c r="CU495" s="240">
        <f t="shared" ca="1" si="1206"/>
        <v>3.0279014673482762E-4</v>
      </c>
      <c r="CV495" s="240">
        <f t="shared" ca="1" si="1207"/>
        <v>-3.1797910701404305E-4</v>
      </c>
      <c r="CW495" s="240">
        <f t="shared" ca="1" si="1208"/>
        <v>3.2628477990091201E-4</v>
      </c>
      <c r="CX495" s="240">
        <f t="shared" ca="1" si="1209"/>
        <v>-3.2752737265998006E-4</v>
      </c>
      <c r="CY495" s="240">
        <f t="shared" ca="1" si="1210"/>
        <v>3.2167998691055502E-4</v>
      </c>
      <c r="CZ495" s="240">
        <f t="shared" ca="1" si="1211"/>
        <v>-3.0886920089541437E-4</v>
      </c>
      <c r="DA495" s="240">
        <f t="shared" ca="1" si="1212"/>
        <v>2.8937232944412436E-4</v>
      </c>
      <c r="DB495" s="240">
        <f t="shared" ca="1" si="1213"/>
        <v>-2.6361142094442317E-4</v>
      </c>
      <c r="DC495" s="240">
        <f t="shared" ca="1" si="1214"/>
        <v>2.3214412126918677E-4</v>
      </c>
      <c r="DD495" s="240">
        <f t="shared" ca="1" si="1215"/>
        <v>-1.9565160242737971E-4</v>
      </c>
      <c r="DE495" s="240">
        <f t="shared" ca="1" si="1216"/>
        <v>1.5492381724706281E-4</v>
      </c>
      <c r="DF495" s="240">
        <f t="shared" ca="1" si="1217"/>
        <v>-1.1084239928237862E-4</v>
      </c>
      <c r="DG495" s="240">
        <f t="shared" ca="1" si="1218"/>
        <v>6.4361578109469993E-5</v>
      </c>
      <c r="DH495" s="240">
        <f t="shared" ca="1" si="1219"/>
        <v>-1.648752313790556E-5</v>
      </c>
      <c r="DI495" s="240">
        <f t="shared" ca="1" si="1220"/>
        <v>-3.1743436918417608E-5</v>
      </c>
      <c r="DJ495" s="240">
        <f t="shared" ca="1" si="1221"/>
        <v>7.9287247428418888E-5</v>
      </c>
      <c r="DK495" s="240">
        <f t="shared" ca="1" si="1222"/>
        <v>-1.251147284734793E-4</v>
      </c>
      <c r="DL495" s="240">
        <f t="shared" ca="1" si="1223"/>
        <v>1.6823385348477287E-4</v>
      </c>
      <c r="DM495" s="240">
        <f t="shared" ca="1" si="1224"/>
        <v>-2.0771122362249256E-4</v>
      </c>
      <c r="DN495" s="240">
        <f t="shared" ca="1" si="1225"/>
        <v>2.4269227304205132E-4</v>
      </c>
      <c r="DO495" s="240">
        <f t="shared" ca="1" si="1226"/>
        <v>-2.7241976766383146E-4</v>
      </c>
      <c r="DP495" s="240">
        <f t="shared" ca="1" si="1227"/>
        <v>2.962501970041887E-4</v>
      </c>
      <c r="DQ495" s="240">
        <f t="shared" ca="1" si="1228"/>
        <v>-3.1366770423414041E-4</v>
      </c>
      <c r="DR495" s="240">
        <f t="shared" ca="1" si="1229"/>
        <v>3.2429525292178985E-4</v>
      </c>
      <c r="DS495" s="240">
        <f t="shared" ca="1" si="1230"/>
        <v>-3.2790278873250583E-4</v>
      </c>
      <c r="DT495" s="240">
        <f t="shared" ca="1" si="1231"/>
        <v>3.2441221941048782E-4</v>
      </c>
      <c r="DU495" s="240">
        <f t="shared" ca="1" si="1232"/>
        <v>-3.1389910524028651E-4</v>
      </c>
      <c r="DV495" s="240">
        <f t="shared" ca="1" si="1233"/>
        <v>2.9659102339481481E-4</v>
      </c>
      <c r="DW495" s="240">
        <f t="shared" ca="1" si="1234"/>
        <v>-2.7286264157685205E-4</v>
      </c>
      <c r="DX495" s="240">
        <f t="shared" ca="1" si="1235"/>
        <v>2.432276075946975E-4</v>
      </c>
      <c r="DY495" s="240">
        <f t="shared" ca="1" si="1236"/>
        <v>-2.083274304383723E-4</v>
      </c>
      <c r="DZ495" s="240">
        <f t="shared" ca="1" si="1237"/>
        <v>1.6891759354722348E-4</v>
      </c>
      <c r="EA495" s="240">
        <f t="shared" ca="1" si="1238"/>
        <v>-1.2585120087499555E-4</v>
      </c>
      <c r="EB495" s="240">
        <f t="shared" ca="1" si="1239"/>
        <v>8.0060509765602739E-5</v>
      </c>
      <c r="EC495" s="240">
        <f t="shared" ca="1" si="1240"/>
        <v>-3.2536750396866831E-5</v>
      </c>
      <c r="ED495" s="240">
        <f t="shared" ca="1" si="1241"/>
        <v>-1.5691331359248575E-5</v>
      </c>
      <c r="EE495" s="240">
        <f t="shared" ca="1" si="1242"/>
        <v>6.3579743178151799E-5</v>
      </c>
      <c r="EF495" s="240">
        <f t="shared" ca="1" si="1243"/>
        <v>-1.1009184556361199E-4</v>
      </c>
      <c r="EG495" s="240">
        <f t="shared" ca="1" si="1244"/>
        <v>1.5422079196222144E-4</v>
      </c>
      <c r="EH495" s="240">
        <f t="shared" ca="1" si="1245"/>
        <v>-1.9501132395079352E-4</v>
      </c>
      <c r="EI495" s="240">
        <f t="shared" ca="1" si="1246"/>
        <v>2.3158044969627799E-4</v>
      </c>
      <c r="EJ495" s="240">
        <f t="shared" ca="1" si="1247"/>
        <v>-2.6313655806248562E-4</v>
      </c>
      <c r="EK495" s="240">
        <f t="shared" ca="1" si="1248"/>
        <v>2.8899655460052162E-4</v>
      </c>
      <c r="EL495" s="240">
        <f t="shared" ca="1" si="1249"/>
        <v>-3.0860064848068578E-4</v>
      </c>
      <c r="EM495" s="240">
        <f t="shared" ca="1" si="1250"/>
        <v>3.2152447027347002E-4</v>
      </c>
      <c r="EN495" s="240">
        <f t="shared" ca="1" si="1251"/>
        <v>-3.2748825826608226E-4</v>
      </c>
      <c r="EO495" s="240">
        <f t="shared" ca="1" si="1252"/>
        <v>3.2636291445870669E-4</v>
      </c>
      <c r="EP495" s="240">
        <f t="shared" ca="1" si="1253"/>
        <v>-3.1817279914631469E-4</v>
      </c>
      <c r="EQ495" s="240">
        <f t="shared" ca="1" si="1254"/>
        <v>3.0309520359184913E-4</v>
      </c>
      <c r="ER495" s="240">
        <f t="shared" ca="1" si="1255"/>
        <v>-2.8145651220577803E-4</v>
      </c>
      <c r="ES495" s="240">
        <f t="shared" ca="1" si="1256"/>
        <v>2.5372513730930249E-4</v>
      </c>
      <c r="ET495" s="240">
        <f t="shared" ca="1" si="1257"/>
        <v>-2.2050137942211128E-4</v>
      </c>
      <c r="EU495" s="240">
        <f t="shared" ca="1" si="1258"/>
        <v>1.8250443256907892E-4</v>
      </c>
      <c r="EV495" s="240">
        <f t="shared" ca="1" si="1259"/>
        <v>-1.4055681590145833E-4</v>
      </c>
      <c r="EW495" s="240">
        <f t="shared" ca="1" si="1260"/>
        <v>9.5566568641237816E-5</v>
      </c>
      <c r="EX495" s="240">
        <f t="shared" ca="1" si="1261"/>
        <v>-4.8507593774257778E-5</v>
      </c>
      <c r="EY495" s="240">
        <f t="shared" ca="1" si="1262"/>
        <v>3.9857599156316989E-7</v>
      </c>
      <c r="EZ495" s="240">
        <f t="shared" ca="1" si="1263"/>
        <v>4.7719069757658927E-5</v>
      </c>
      <c r="FA495" s="240">
        <f t="shared" ca="1" si="1264"/>
        <v>-9.4803741754875316E-5</v>
      </c>
      <c r="FB495" s="240">
        <f t="shared" ca="1" si="1265"/>
        <v>1.3983619904370316E-4</v>
      </c>
      <c r="FC495" s="240">
        <f t="shared" ca="1" si="1266"/>
        <v>-1.8184162491870714E-4</v>
      </c>
      <c r="FD495" s="240">
        <f t="shared" ca="1" si="1267"/>
        <v>2.1991072876313488E-4</v>
      </c>
      <c r="FE495" s="240">
        <f t="shared" ca="1" si="1268"/>
        <v>-2.5321942944473759E-4</v>
      </c>
      <c r="FF495" s="240">
        <f t="shared" ca="1" si="1269"/>
        <v>2.8104669418370408E-4</v>
      </c>
      <c r="FG495" s="240">
        <f t="shared" ca="1" si="1270"/>
        <v>-3.0279014673482974E-4</v>
      </c>
      <c r="FH495" s="240">
        <f t="shared" ca="1" si="1271"/>
        <v>3.1797910701404435E-4</v>
      </c>
      <c r="FI495" s="240">
        <f t="shared" ca="1" si="1272"/>
        <v>-3.2628477990091255E-4</v>
      </c>
      <c r="FJ495" s="240">
        <f t="shared" ca="1" si="1273"/>
        <v>3.2752737265998071E-4</v>
      </c>
      <c r="FK495" s="240">
        <f t="shared" ca="1" si="1274"/>
        <v>-3.2167998691055757E-4</v>
      </c>
      <c r="FL495" s="240">
        <f t="shared" ca="1" si="1275"/>
        <v>3.0886920089541253E-4</v>
      </c>
      <c r="FM495" s="240">
        <f t="shared" ca="1" si="1276"/>
        <v>-2.8937232944412176E-4</v>
      </c>
      <c r="FN495" s="240">
        <f t="shared" ca="1" si="1277"/>
        <v>2.6361142094441986E-4</v>
      </c>
      <c r="FO495" s="240">
        <f t="shared" ca="1" si="1278"/>
        <v>-2.3214412126919607E-4</v>
      </c>
      <c r="FP495" s="240">
        <f t="shared" ca="1" si="1279"/>
        <v>1.9565160242739031E-4</v>
      </c>
      <c r="FQ495" s="240">
        <f t="shared" ca="1" si="1280"/>
        <v>-1.5492381724705804E-4</v>
      </c>
      <c r="FR495" s="240">
        <f t="shared" ca="1" si="1281"/>
        <v>1.1084239928237349E-4</v>
      </c>
      <c r="FS495" s="240">
        <f t="shared" ca="1" si="1282"/>
        <v>-6.436157810946464E-5</v>
      </c>
      <c r="FT495" s="240">
        <f t="shared" ca="1" si="1283"/>
        <v>1.6487523137918723E-5</v>
      </c>
      <c r="FU495" s="240">
        <f t="shared" ca="1" si="1284"/>
        <v>3.1743436918404489E-5</v>
      </c>
      <c r="FV495" s="240">
        <f t="shared" ca="1" si="1285"/>
        <v>-7.9287247428424187E-5</v>
      </c>
      <c r="FW495" s="240">
        <f t="shared" ca="1" si="1286"/>
        <v>1.2511472847348437E-4</v>
      </c>
      <c r="FX495" s="240">
        <f t="shared" ca="1" si="1287"/>
        <v>-1.682338534847616E-4</v>
      </c>
      <c r="FY495" s="240">
        <f t="shared" ca="1" si="1288"/>
        <v>2.0771122362248239E-4</v>
      </c>
      <c r="FZ495" s="240">
        <f t="shared" ca="1" si="1289"/>
        <v>-2.4269227304204243E-4</v>
      </c>
      <c r="GA495" s="240">
        <f t="shared" ca="1" si="1290"/>
        <v>2.724197676638345E-4</v>
      </c>
      <c r="GB495" s="240">
        <f t="shared" ca="1" si="1291"/>
        <v>-2.9625019700419108E-4</v>
      </c>
      <c r="GC495" s="240">
        <f t="shared" ca="1" si="1292"/>
        <v>3.1366770423413661E-4</v>
      </c>
      <c r="GD495" s="240">
        <f t="shared" ca="1" si="1293"/>
        <v>-3.2429525292178784E-4</v>
      </c>
      <c r="GE495" s="240">
        <f t="shared" ca="1" si="1294"/>
        <v>3.2790278873250583E-4</v>
      </c>
      <c r="GF495" s="240">
        <f t="shared" ca="1" si="1295"/>
        <v>-3.2441221941048701E-4</v>
      </c>
      <c r="GG495" s="240">
        <f t="shared" ca="1" si="1296"/>
        <v>3.1389910524028499E-4</v>
      </c>
      <c r="GH495" s="240">
        <f t="shared" ca="1" si="1297"/>
        <v>-2.9659102339482039E-4</v>
      </c>
      <c r="GI495" s="240">
        <f t="shared" ca="1" si="1298"/>
        <v>2.7286264157685937E-4</v>
      </c>
      <c r="GJ495" s="240">
        <f t="shared" ca="1" si="1299"/>
        <v>-2.4322760759469384E-4</v>
      </c>
      <c r="GK495" s="240">
        <f t="shared" ca="1" si="1300"/>
        <v>2.0832743043836809E-4</v>
      </c>
      <c r="GL495" s="240">
        <f t="shared" ca="1" si="1301"/>
        <v>-1.6891759354721884E-4</v>
      </c>
      <c r="GM495" s="240">
        <f t="shared" ca="1" si="1302"/>
        <v>1.2585120087500772E-4</v>
      </c>
      <c r="GN495" s="240">
        <f t="shared" ca="1" si="1303"/>
        <v>-8.0060509765615519E-5</v>
      </c>
      <c r="GO495" s="240">
        <f t="shared" ca="1" si="1304"/>
        <v>3.253675039686139E-5</v>
      </c>
      <c r="GP495" s="240">
        <f t="shared" ca="1" si="1305"/>
        <v>1.5691331359254034E-5</v>
      </c>
      <c r="GQ495" s="240">
        <f t="shared" ca="1" si="1306"/>
        <v>-6.3579743178157153E-5</v>
      </c>
      <c r="GR495" s="240">
        <f t="shared" ca="1" si="1307"/>
        <v>1.1009184556359959E-4</v>
      </c>
      <c r="GS495" s="240">
        <f t="shared" ca="1" si="1308"/>
        <v>-1.5422079196220981E-4</v>
      </c>
      <c r="GT495" s="240">
        <f t="shared" ca="1" si="1309"/>
        <v>1.9501132395079794E-4</v>
      </c>
      <c r="GU495" s="240">
        <f t="shared" ca="1" si="1310"/>
        <v>-2.3158044969628184E-4</v>
      </c>
      <c r="GV495" s="240">
        <f t="shared" ca="1" si="1311"/>
        <v>2.6313655806248888E-4</v>
      </c>
      <c r="GW495" s="240">
        <f t="shared" ca="1" si="1312"/>
        <v>-2.8899655460051538E-4</v>
      </c>
      <c r="GX495" s="240">
        <f t="shared" ca="1" si="1313"/>
        <v>3.0860064848068134E-4</v>
      </c>
      <c r="GY495" s="240">
        <f t="shared" ca="1" si="1314"/>
        <v>-3.215244702734711E-4</v>
      </c>
      <c r="GZ495" s="240">
        <f t="shared" ca="1" si="1315"/>
        <v>3.2748825826608253E-4</v>
      </c>
      <c r="HA495" s="240">
        <f t="shared" ca="1" si="1316"/>
        <v>-3.2636291445870794E-4</v>
      </c>
      <c r="HB495" s="240">
        <f t="shared" ca="1" si="1317"/>
        <v>3.1817279914631783E-4</v>
      </c>
      <c r="HC495" s="240">
        <f t="shared" ca="1" si="1318"/>
        <v>-3.0309520359185412E-4</v>
      </c>
      <c r="HD495" s="240">
        <f t="shared" ca="1" si="1319"/>
        <v>2.8145651220577521E-4</v>
      </c>
      <c r="HE495" s="240">
        <f t="shared" ca="1" si="1320"/>
        <v>-2.5372513730929908E-4</v>
      </c>
      <c r="HF495" s="240">
        <f t="shared" ca="1" si="1321"/>
        <v>2.2050137942212104E-4</v>
      </c>
      <c r="HG495" s="240">
        <f t="shared" ca="1" si="1322"/>
        <v>-1.8250443256908984E-4</v>
      </c>
      <c r="HH495" s="240">
        <f t="shared" ca="1" si="1323"/>
        <v>1.4055681590147023E-4</v>
      </c>
      <c r="HI495" s="240">
        <f t="shared" ca="1" si="1324"/>
        <v>-9.5566568641232598E-5</v>
      </c>
      <c r="HJ495" s="240">
        <f t="shared" ca="1" si="1325"/>
        <v>4.850759377425237E-5</v>
      </c>
      <c r="HK495" s="240">
        <f t="shared" ca="1" si="1326"/>
        <v>-3.9857599157634634E-7</v>
      </c>
      <c r="HL495" s="240">
        <f t="shared" ca="1" si="1327"/>
        <v>-4.7719069757645889E-5</v>
      </c>
      <c r="HM495" s="240">
        <f t="shared" ca="1" si="1328"/>
        <v>9.4803741754880534E-5</v>
      </c>
      <c r="HN495" s="240">
        <f t="shared" ca="1" si="1329"/>
        <v>-1.3983619904370809E-4</v>
      </c>
      <c r="HO495" s="240">
        <f t="shared" ca="1" si="1330"/>
        <v>1.8184162491871169E-4</v>
      </c>
      <c r="HP495" s="240">
        <f t="shared" ca="1" si="1331"/>
        <v>-2.1991072876312512E-4</v>
      </c>
      <c r="HQ495" s="240">
        <f t="shared" ca="1" si="1332"/>
        <v>2.5321942944472924E-4</v>
      </c>
      <c r="HR495" s="240">
        <f t="shared" ca="1" si="1333"/>
        <v>-2.810466941837165E-4</v>
      </c>
      <c r="HS495" s="240">
        <f t="shared" ca="1" si="1334"/>
        <v>3.0279014673482464E-4</v>
      </c>
      <c r="HT495" s="240">
        <f t="shared" ca="1" si="1335"/>
        <v>-3.1797910701404121E-4</v>
      </c>
      <c r="HU495" s="240">
        <f t="shared" ca="1" si="1336"/>
        <v>3.2628477990091125E-4</v>
      </c>
      <c r="HV495" s="240">
        <f t="shared" ca="1" si="1337"/>
        <v>-3.2752737265998131E-4</v>
      </c>
      <c r="HW495" s="240">
        <f t="shared" ca="1" si="1338"/>
        <v>3.2167998691055285E-4</v>
      </c>
      <c r="HX495" s="240">
        <f t="shared" ca="1" si="1339"/>
        <v>-3.0886920089541692E-4</v>
      </c>
      <c r="HY495" s="240">
        <f t="shared" ca="1" si="1340"/>
        <v>2.8937232944412799E-4</v>
      </c>
      <c r="HZ495" s="240">
        <f t="shared" ca="1" si="1341"/>
        <v>-2.6361142094442766E-4</v>
      </c>
      <c r="IA495" s="240">
        <f t="shared" ca="1" si="1342"/>
        <v>2.3214412126920539E-4</v>
      </c>
      <c r="IB495" s="240">
        <f t="shared" ca="1" si="1343"/>
        <v>-1.9565160242737096E-4</v>
      </c>
      <c r="IC495" s="240">
        <f t="shared" ca="1" si="1344"/>
        <v>1.5492381724706961E-4</v>
      </c>
      <c r="ID495" s="240">
        <f t="shared" ca="1" si="1345"/>
        <v>-1.108423992823859E-4</v>
      </c>
      <c r="IE495" s="240">
        <f t="shared" ca="1" si="1346"/>
        <v>3.0876130158302039E-4</v>
      </c>
      <c r="IF495" s="240">
        <f t="shared" ca="1" si="1347"/>
        <v>-1.6487523137931882E-5</v>
      </c>
      <c r="IG495" s="240">
        <f t="shared" ca="1" si="1348"/>
        <v>-3.1743436918428484E-5</v>
      </c>
      <c r="IH495" s="240">
        <f t="shared" ca="1" si="1349"/>
        <v>7.9287247428411407E-5</v>
      </c>
      <c r="II495" s="240">
        <f t="shared" ca="1" si="1350"/>
        <v>-1.2511472847347217E-4</v>
      </c>
      <c r="IJ495" s="240">
        <f t="shared" ca="1" si="1351"/>
        <v>1.6823385348475027E-4</v>
      </c>
      <c r="IK495" s="240">
        <f t="shared" ca="1" si="1352"/>
        <v>-2.0771122362247217E-4</v>
      </c>
      <c r="IL495" s="240">
        <f t="shared" ca="1" si="1353"/>
        <v>2.4269227304205864E-4</v>
      </c>
      <c r="IM495" s="240">
        <f t="shared" ca="1" si="1354"/>
        <v>-2.7241976766382718E-4</v>
      </c>
      <c r="IN495" s="240">
        <f t="shared" ca="1" si="1355"/>
        <v>2.9625019700418539E-4</v>
      </c>
      <c r="IO495" s="240">
        <f t="shared" ca="1" si="1356"/>
        <v>-3.1366770423413276E-4</v>
      </c>
      <c r="IP495" s="240">
        <f t="shared" ca="1" si="1357"/>
        <v>3.2429525292179142E-4</v>
      </c>
      <c r="IQ495" s="240">
        <f t="shared" ca="1" si="1358"/>
        <v>-3.2790278873250583E-4</v>
      </c>
      <c r="IR495" s="240">
        <f t="shared" ca="1" si="1359"/>
        <v>3.2441221941048885E-4</v>
      </c>
      <c r="IS495" s="240">
        <f t="shared" ca="1" si="1360"/>
        <v>-3.1389910524028878E-4</v>
      </c>
      <c r="IT495" s="240">
        <f t="shared" ca="1" si="1361"/>
        <v>2.9659102339482597E-4</v>
      </c>
      <c r="IU495" s="240">
        <f t="shared" ca="1" si="1362"/>
        <v>-2.7286264157684598E-4</v>
      </c>
      <c r="IV495" s="240">
        <f t="shared" ca="1" si="1363"/>
        <v>2.4322760759470273E-4</v>
      </c>
      <c r="IW495" s="240">
        <f t="shared" ca="1" si="1364"/>
        <v>-2.0832743043837826E-4</v>
      </c>
      <c r="IX495" s="240">
        <f t="shared" ca="1" si="1365"/>
        <v>1.6891759354723012E-4</v>
      </c>
      <c r="IY495" s="240">
        <f t="shared" ca="1" si="1366"/>
        <v>-1.2585120087501989E-4</v>
      </c>
      <c r="IZ495" s="240">
        <f t="shared" ca="1" si="1367"/>
        <v>8.0060509765592154E-5</v>
      </c>
      <c r="JA495" s="240">
        <f t="shared" ca="1" si="1368"/>
        <v>-3.2536750396874502E-5</v>
      </c>
      <c r="JB495" s="240">
        <f t="shared" ca="1" si="1369"/>
        <v>-1.5691331359240871E-5</v>
      </c>
    </row>
    <row r="496" spans="2:262">
      <c r="B496" s="248">
        <v>135</v>
      </c>
      <c r="C496" s="247">
        <f t="shared" si="1370"/>
        <v>2.6367187500000019E-3</v>
      </c>
      <c r="D496" s="244">
        <f t="shared" ca="1" si="1113"/>
        <v>79.732319798007055</v>
      </c>
      <c r="E496" s="243">
        <f ca="1">EK361</f>
        <v>-0.2676802019929494</v>
      </c>
      <c r="F496" s="242">
        <v>135</v>
      </c>
      <c r="G496" s="240">
        <f t="shared" ca="1" si="1114"/>
        <v>5.787261082507214E-5</v>
      </c>
      <c r="H496" s="240">
        <f t="shared" ca="1" si="1115"/>
        <v>-1.0628044219938047E-4</v>
      </c>
      <c r="I496" s="240">
        <f t="shared" ca="1" si="1116"/>
        <v>1.5155887621944722E-4</v>
      </c>
      <c r="J496" s="240">
        <f t="shared" ca="1" si="1117"/>
        <v>-1.9237470228984844E-4</v>
      </c>
      <c r="K496" s="240">
        <f t="shared" ca="1" si="1118"/>
        <v>2.2752611003538508E-4</v>
      </c>
      <c r="L496" s="240">
        <f t="shared" ca="1" si="1119"/>
        <v>-2.5597807626533402E-4</v>
      </c>
      <c r="M496" s="240">
        <f t="shared" ca="1" si="1120"/>
        <v>2.7689284093654467E-4</v>
      </c>
      <c r="N496" s="240">
        <f t="shared" ca="1" si="1121"/>
        <v>-2.8965457475933569E-4</v>
      </c>
      <c r="O496" s="240">
        <f t="shared" ca="1" si="1122"/>
        <v>2.938875121155545E-4</v>
      </c>
      <c r="P496" s="240">
        <f t="shared" ca="1" si="1123"/>
        <v>-2.8946701537019444E-4</v>
      </c>
      <c r="Q496" s="240">
        <f t="shared" ca="1" si="1124"/>
        <v>2.7652324479106262E-4</v>
      </c>
      <c r="R496" s="240">
        <f t="shared" ca="1" si="1125"/>
        <v>-2.55437326016762E-4</v>
      </c>
      <c r="S496" s="240">
        <f t="shared" ca="1" si="1126"/>
        <v>2.2683012792079865E-4</v>
      </c>
      <c r="T496" s="240">
        <f t="shared" ca="1" si="1127"/>
        <v>-1.9154398130441093E-4</v>
      </c>
      <c r="U496" s="241">
        <f t="shared" ca="1" si="1128"/>
        <v>1.5061787670600415E-4</v>
      </c>
      <c r="V496" s="240">
        <f t="shared" ca="1" si="1129"/>
        <v>-1.052568716206291E-4</v>
      </c>
      <c r="W496" s="240">
        <f t="shared" ca="1" si="1130"/>
        <v>5.6796607925213651E-5</v>
      </c>
      <c r="X496" s="240">
        <f t="shared" ca="1" si="1131"/>
        <v>-6.6639842838579918E-6</v>
      </c>
      <c r="Y496" s="240">
        <f t="shared" ca="1" si="1132"/>
        <v>-4.3664858476980524E-5</v>
      </c>
      <c r="Z496" s="240">
        <f t="shared" ca="1" si="1133"/>
        <v>9.2708001914748288E-5</v>
      </c>
      <c r="AA496" s="240">
        <f t="shared" ca="1" si="1134"/>
        <v>-1.3902138463732868E-4</v>
      </c>
      <c r="AB496" s="240">
        <f t="shared" ca="1" si="1135"/>
        <v>1.8124132227947484E-4</v>
      </c>
      <c r="AC496" s="240">
        <f t="shared" ca="1" si="1136"/>
        <v>-2.1812466080062503E-4</v>
      </c>
      <c r="AD496" s="240">
        <f t="shared" ca="1" si="1137"/>
        <v>2.4858538080157713E-4</v>
      </c>
      <c r="AE496" s="240">
        <f t="shared" ca="1" si="1138"/>
        <v>-2.7172657505644725E-4</v>
      </c>
      <c r="AF496" s="240">
        <f t="shared" ca="1" si="1139"/>
        <v>2.8686685769049739E-4</v>
      </c>
      <c r="AG496" s="240">
        <f t="shared" ca="1" si="1140"/>
        <v>-2.9356042739318806E-4</v>
      </c>
      <c r="AH496" s="240">
        <f t="shared" ca="1" si="1141"/>
        <v>2.9161019391080298E-4</v>
      </c>
      <c r="AI496" s="240">
        <f t="shared" ca="1" si="1142"/>
        <v>-2.8107358131284726E-4</v>
      </c>
      <c r="AJ496" s="240">
        <f t="shared" ca="1" si="1143"/>
        <v>2.622608371566752E-4</v>
      </c>
      <c r="AK496" s="240">
        <f t="shared" ca="1" si="1144"/>
        <v>-2.3572589733650894E-4</v>
      </c>
      <c r="AL496" s="240">
        <f t="shared" ca="1" si="1145"/>
        <v>2.0225007559879346E-4</v>
      </c>
      <c r="AM496" s="240">
        <f t="shared" ca="1" si="1146"/>
        <v>-1.6281905798142026E-4</v>
      </c>
      <c r="AN496" s="240">
        <f t="shared" ca="1" si="1147"/>
        <v>1.1859387956904727E-4</v>
      </c>
      <c r="AO496" s="240">
        <f t="shared" ca="1" si="1148"/>
        <v>-7.0876738145681301E-5</v>
      </c>
      <c r="AP496" s="240">
        <f t="shared" ca="1" si="1149"/>
        <v>2.1072651351739202E-5</v>
      </c>
      <c r="AQ496" s="240">
        <f t="shared" ca="1" si="1150"/>
        <v>2.9351913660225741E-5</v>
      </c>
      <c r="AR496" s="240">
        <f t="shared" ca="1" si="1151"/>
        <v>-7.8912219933245247E-5</v>
      </c>
      <c r="AS496" s="240">
        <f t="shared" ca="1" si="1152"/>
        <v>1.2614897836278128E-4</v>
      </c>
      <c r="AT496" s="240">
        <f t="shared" ca="1" si="1153"/>
        <v>-1.6967131604886444E-4</v>
      </c>
      <c r="AU496" s="240">
        <f t="shared" ca="1" si="1154"/>
        <v>2.0819773015253321E-4</v>
      </c>
      <c r="AV496" s="240">
        <f t="shared" ca="1" si="1155"/>
        <v>-2.4059382138196303E-4</v>
      </c>
      <c r="AW496" s="240">
        <f t="shared" ca="1" si="1156"/>
        <v>2.6590569605660052E-4</v>
      </c>
      <c r="AX496" s="240">
        <f t="shared" ca="1" si="1157"/>
        <v>-2.8338805323491309E-4</v>
      </c>
      <c r="AY496" s="240">
        <f t="shared" ca="1" si="1158"/>
        <v>2.9252612988837483E-4</v>
      </c>
      <c r="AZ496" s="240">
        <f t="shared" ca="1" si="1159"/>
        <v>-2.9305085795224375E-4</v>
      </c>
      <c r="BA496" s="240">
        <f t="shared" ca="1" si="1160"/>
        <v>2.8494678695811229E-4</v>
      </c>
      <c r="BB496" s="240">
        <f t="shared" ca="1" si="1161"/>
        <v>-2.6845253896854251E-4</v>
      </c>
      <c r="BC496" s="240">
        <f t="shared" ca="1" si="1162"/>
        <v>2.4405378241839021E-4</v>
      </c>
      <c r="BD496" s="240">
        <f t="shared" ca="1" si="1163"/>
        <v>-2.1246893174604265E-4</v>
      </c>
      <c r="BE496" s="240">
        <f t="shared" ca="1" si="1164"/>
        <v>1.7462799388489044E-4</v>
      </c>
      <c r="BF496" s="240">
        <f t="shared" ca="1" si="1165"/>
        <v>-1.3164518447398836E-4</v>
      </c>
      <c r="BG496" s="240">
        <f t="shared" ca="1" si="1166"/>
        <v>8.47861200958869E-5</v>
      </c>
      <c r="BH496" s="240">
        <f t="shared" ca="1" si="1167"/>
        <v>-3.5430552556765728E-5</v>
      </c>
      <c r="BI496" s="240">
        <f t="shared" ca="1" si="1168"/>
        <v>-1.4968257512543622E-5</v>
      </c>
      <c r="BJ496" s="240">
        <f t="shared" ca="1" si="1169"/>
        <v>6.4926331502024841E-5</v>
      </c>
      <c r="BK496" s="240">
        <f t="shared" ca="1" si="1170"/>
        <v>-1.1297266815001228E-4</v>
      </c>
      <c r="BL496" s="240">
        <f t="shared" ca="1" si="1171"/>
        <v>1.5769255675644715E-4</v>
      </c>
      <c r="BM496" s="240">
        <f t="shared" ca="1" si="1172"/>
        <v>-1.9776923293653349E-4</v>
      </c>
      <c r="BN496" s="240">
        <f t="shared" ca="1" si="1173"/>
        <v>2.3202265037310747E-4</v>
      </c>
      <c r="BO496" s="240">
        <f t="shared" ca="1" si="1174"/>
        <v>-2.5944422694436489E-4</v>
      </c>
      <c r="BP496" s="240">
        <f t="shared" ca="1" si="1175"/>
        <v>2.7922654213722626E-4</v>
      </c>
      <c r="BQ496" s="240">
        <f t="shared" ca="1" si="1176"/>
        <v>-2.9078711131439713E-4</v>
      </c>
      <c r="BR496" s="240">
        <f t="shared" ca="1" si="1177"/>
        <v>2.9378553680865413E-4</v>
      </c>
      <c r="BS496" s="240">
        <f t="shared" ca="1" si="1178"/>
        <v>-2.8813353083520407E-4</v>
      </c>
      <c r="BT496" s="240">
        <f t="shared" ca="1" si="1179"/>
        <v>2.7399751510036888E-4</v>
      </c>
      <c r="BU496" s="240">
        <f t="shared" ca="1" si="1180"/>
        <v>-2.5179372056183193E-4</v>
      </c>
      <c r="BV496" s="240">
        <f t="shared" ca="1" si="1181"/>
        <v>2.2217593162663792E-4</v>
      </c>
      <c r="BW496" s="240">
        <f t="shared" ca="1" si="1182"/>
        <v>-1.8601623565548943E-4</v>
      </c>
      <c r="BX496" s="240">
        <f t="shared" ca="1" si="1183"/>
        <v>1.443793445987752E-4</v>
      </c>
      <c r="BY496" s="240">
        <f t="shared" ca="1" si="1184"/>
        <v>-9.8491244856386539E-5</v>
      </c>
      <c r="BZ496" s="240">
        <f t="shared" ca="1" si="1185"/>
        <v>4.9703098457337249E-5</v>
      </c>
      <c r="CA496" s="240">
        <f t="shared" ca="1" si="1186"/>
        <v>5.4854152144509556E-7</v>
      </c>
      <c r="CB496" s="240">
        <f t="shared" ca="1" si="1187"/>
        <v>-5.0784029851340977E-5</v>
      </c>
      <c r="CC496" s="240">
        <f t="shared" ca="1" si="1188"/>
        <v>9.95241968844406E-5</v>
      </c>
      <c r="CD496" s="240">
        <f t="shared" ca="1" si="1189"/>
        <v>-1.453339022825599E-4</v>
      </c>
      <c r="CE496" s="240">
        <f t="shared" ca="1" si="1190"/>
        <v>1.868642923158505E-4</v>
      </c>
      <c r="CF496" s="240">
        <f t="shared" ca="1" si="1191"/>
        <v>-2.2289251647671888E-4</v>
      </c>
      <c r="CG496" s="240">
        <f t="shared" ca="1" si="1192"/>
        <v>2.5235773396478959E-4</v>
      </c>
      <c r="CH496" s="240">
        <f t="shared" ca="1" si="1193"/>
        <v>-2.7439234984216884E-4</v>
      </c>
      <c r="CI496" s="240">
        <f t="shared" ca="1" si="1194"/>
        <v>2.8834756111931838E-4</v>
      </c>
      <c r="CJ496" s="240">
        <f t="shared" ca="1" si="1195"/>
        <v>-2.938124605743185E-4</v>
      </c>
      <c r="CK496" s="240">
        <f t="shared" ca="1" si="1196"/>
        <v>2.9062613579899574E-4</v>
      </c>
      <c r="CL496" s="240">
        <f t="shared" ca="1" si="1197"/>
        <v>-2.7888240721896774E-4</v>
      </c>
      <c r="CM496" s="240">
        <f t="shared" ca="1" si="1198"/>
        <v>2.5892706557791928E-4</v>
      </c>
      <c r="CN496" s="240">
        <f t="shared" ca="1" si="1199"/>
        <v>-2.3134769022763107E-4</v>
      </c>
      <c r="CO496" s="240">
        <f t="shared" ca="1" si="1200"/>
        <v>1.9695634802129614E-4</v>
      </c>
      <c r="CP496" s="240">
        <f t="shared" ca="1" si="1201"/>
        <v>-1.5676568223628638E-4</v>
      </c>
      <c r="CQ496" s="240">
        <f t="shared" ca="1" si="1202"/>
        <v>1.1195909558122855E-4</v>
      </c>
      <c r="CR496" s="240">
        <f t="shared" ca="1" si="1203"/>
        <v>-6.3855905240239557E-5</v>
      </c>
      <c r="CS496" s="240">
        <f t="shared" ca="1" si="1204"/>
        <v>1.3872495954216811E-5</v>
      </c>
      <c r="CT496" s="240">
        <f t="shared" ca="1" si="1205"/>
        <v>3.651938502459781E-5</v>
      </c>
      <c r="CU496" s="240">
        <f t="shared" ca="1" si="1206"/>
        <v>-8.5835963111276367E-5</v>
      </c>
      <c r="CV496" s="240">
        <f t="shared" ca="1" si="1207"/>
        <v>1.3262512570832739E-4</v>
      </c>
      <c r="CW496" s="240">
        <f t="shared" ca="1" si="1208"/>
        <v>-1.7550917924759955E-4</v>
      </c>
      <c r="CX496" s="240">
        <f t="shared" ca="1" si="1209"/>
        <v>2.1322541498505892E-4</v>
      </c>
      <c r="CY496" s="240">
        <f t="shared" ca="1" si="1210"/>
        <v>-2.4466328910016595E-4</v>
      </c>
      <c r="CZ496" s="240">
        <f t="shared" ca="1" si="1211"/>
        <v>2.6889712234241255E-4</v>
      </c>
      <c r="DA496" s="240">
        <f t="shared" ca="1" si="1212"/>
        <v>-2.852133563932446E-4</v>
      </c>
      <c r="DB496" s="240">
        <f t="shared" ca="1" si="1213"/>
        <v>2.9313156438752713E-4</v>
      </c>
      <c r="DC496" s="240">
        <f t="shared" ca="1" si="1214"/>
        <v>-2.9241859694580585E-4</v>
      </c>
      <c r="DD496" s="240">
        <f t="shared" ca="1" si="1215"/>
        <v>2.8309544719136486E-4</v>
      </c>
      <c r="DE496" s="240">
        <f t="shared" ca="1" si="1216"/>
        <v>-2.654366326136968E-4</v>
      </c>
      <c r="DF496" s="240">
        <f t="shared" ca="1" si="1217"/>
        <v>2.3996211197920128E-4</v>
      </c>
      <c r="DG496" s="240">
        <f t="shared" ca="1" si="1218"/>
        <v>-2.0742197529338081E-4</v>
      </c>
      <c r="DH496" s="240">
        <f t="shared" ca="1" si="1219"/>
        <v>1.6877435761423814E-4</v>
      </c>
      <c r="DI496" s="240">
        <f t="shared" ca="1" si="1220"/>
        <v>-1.251572270383337E-4</v>
      </c>
      <c r="DJ496" s="240">
        <f t="shared" ca="1" si="1221"/>
        <v>7.7854877554309605E-5</v>
      </c>
      <c r="DK496" s="240">
        <f t="shared" ca="1" si="1222"/>
        <v>-2.8260113372046204E-5</v>
      </c>
      <c r="DL496" s="240">
        <f t="shared" ca="1" si="1223"/>
        <v>-2.2166761800601775E-5</v>
      </c>
      <c r="DM496" s="240">
        <f t="shared" ca="1" si="1224"/>
        <v>7.1940942984634584E-5</v>
      </c>
      <c r="DN496" s="240">
        <f t="shared" ca="1" si="1225"/>
        <v>-1.195968435896744E-4</v>
      </c>
      <c r="DO496" s="240">
        <f t="shared" ca="1" si="1226"/>
        <v>1.6373124919375241E-4</v>
      </c>
      <c r="DP496" s="240">
        <f t="shared" ca="1" si="1227"/>
        <v>-2.0304463479235918E-4</v>
      </c>
      <c r="DQ496" s="240">
        <f t="shared" ca="1" si="1228"/>
        <v>2.363794289421266E-4</v>
      </c>
      <c r="DR496" s="240">
        <f t="shared" ca="1" si="1229"/>
        <v>-2.6275409812233439E-4</v>
      </c>
      <c r="DS496" s="240">
        <f t="shared" ca="1" si="1230"/>
        <v>2.8139204770987641E-4</v>
      </c>
      <c r="DT496" s="240">
        <f t="shared" ca="1" si="1231"/>
        <v>-2.9174448858683324E-4</v>
      </c>
      <c r="DU496" s="240">
        <f t="shared" ca="1" si="1232"/>
        <v>2.9350659607972921E-4</v>
      </c>
      <c r="DV496" s="240">
        <f t="shared" ca="1" si="1233"/>
        <v>-2.8662648543524512E-4</v>
      </c>
      <c r="DW496" s="240">
        <f t="shared" ca="1" si="1234"/>
        <v>2.7130673955200456E-4</v>
      </c>
      <c r="DX496" s="240">
        <f t="shared" ca="1" si="1235"/>
        <v>-2.479984439848146E-4</v>
      </c>
      <c r="DY496" s="240">
        <f t="shared" ca="1" si="1236"/>
        <v>2.1738790485896414E-4</v>
      </c>
      <c r="DZ496" s="240">
        <f t="shared" ca="1" si="1237"/>
        <v>-1.8037644078179604E-4</v>
      </c>
      <c r="EA496" s="240">
        <f t="shared" ca="1" si="1238"/>
        <v>1.3805384377304047E-4</v>
      </c>
      <c r="EB496" s="240">
        <f t="shared" ca="1" si="1239"/>
        <v>-9.1666290649069346E-5</v>
      </c>
      <c r="EC496" s="240">
        <f t="shared" ca="1" si="1240"/>
        <v>4.2579649701468731E-5</v>
      </c>
      <c r="ED496" s="240">
        <f t="shared" ca="1" si="1241"/>
        <v>7.7607369058490417E-6</v>
      </c>
      <c r="EE496" s="240">
        <f t="shared" ca="1" si="1242"/>
        <v>-5.7872610825060336E-5</v>
      </c>
      <c r="EF496" s="240">
        <f t="shared" ca="1" si="1243"/>
        <v>1.0628044219936742E-4</v>
      </c>
      <c r="EG496" s="240">
        <f t="shared" ca="1" si="1244"/>
        <v>-1.5155887621943364E-4</v>
      </c>
      <c r="EH496" s="240">
        <f t="shared" ca="1" si="1245"/>
        <v>1.9237470228983489E-4</v>
      </c>
      <c r="EI496" s="240">
        <f t="shared" ca="1" si="1246"/>
        <v>-2.2752611003538334E-4</v>
      </c>
      <c r="EJ496" s="240">
        <f t="shared" ca="1" si="1247"/>
        <v>2.5597807626533158E-4</v>
      </c>
      <c r="EK496" s="240">
        <f t="shared" ca="1" si="1248"/>
        <v>-2.7689284093654234E-4</v>
      </c>
      <c r="EL496" s="240">
        <f t="shared" ca="1" si="1249"/>
        <v>2.8965457475933418E-4</v>
      </c>
      <c r="EM496" s="240">
        <f t="shared" ca="1" si="1250"/>
        <v>-2.9388751211555455E-4</v>
      </c>
      <c r="EN496" s="240">
        <f t="shared" ca="1" si="1251"/>
        <v>2.894670153701965E-4</v>
      </c>
      <c r="EO496" s="240">
        <f t="shared" ca="1" si="1252"/>
        <v>-2.7652324479106744E-4</v>
      </c>
      <c r="EP496" s="240">
        <f t="shared" ca="1" si="1253"/>
        <v>2.5543732601677007E-4</v>
      </c>
      <c r="EQ496" s="240">
        <f t="shared" ca="1" si="1254"/>
        <v>-2.2683012792079976E-4</v>
      </c>
      <c r="ER496" s="240">
        <f t="shared" ca="1" si="1255"/>
        <v>1.9154398130441378E-4</v>
      </c>
      <c r="ES496" s="240">
        <f t="shared" ca="1" si="1256"/>
        <v>-1.5061787670600922E-4</v>
      </c>
      <c r="ET496" s="240">
        <f t="shared" ca="1" si="1257"/>
        <v>1.0525687162063657E-4</v>
      </c>
      <c r="EU496" s="240">
        <f t="shared" ca="1" si="1258"/>
        <v>-5.6796607925223538E-5</v>
      </c>
      <c r="EV496" s="240">
        <f t="shared" ca="1" si="1259"/>
        <v>6.6639842838701585E-6</v>
      </c>
      <c r="EW496" s="240">
        <f t="shared" ca="1" si="1260"/>
        <v>4.3664858476966429E-5</v>
      </c>
      <c r="EX496" s="240">
        <f t="shared" ca="1" si="1261"/>
        <v>-9.2708001914734763E-5</v>
      </c>
      <c r="EY496" s="240">
        <f t="shared" ca="1" si="1262"/>
        <v>1.3902138463731245E-4</v>
      </c>
      <c r="EZ496" s="240">
        <f t="shared" ca="1" si="1263"/>
        <v>-1.8124132227947349E-4</v>
      </c>
      <c r="FA496" s="240">
        <f t="shared" ca="1" si="1264"/>
        <v>2.1812466080062105E-4</v>
      </c>
      <c r="FB496" s="240">
        <f t="shared" ca="1" si="1265"/>
        <v>-2.4858538080157398E-4</v>
      </c>
      <c r="FC496" s="240">
        <f t="shared" ca="1" si="1266"/>
        <v>2.7172657505644346E-4</v>
      </c>
      <c r="FD496" s="240">
        <f t="shared" ca="1" si="1267"/>
        <v>-2.8686685769049522E-4</v>
      </c>
      <c r="FE496" s="240">
        <f t="shared" ca="1" si="1268"/>
        <v>2.9356042739318817E-4</v>
      </c>
      <c r="FF496" s="240">
        <f t="shared" ca="1" si="1269"/>
        <v>-2.9161019391080471E-4</v>
      </c>
      <c r="FG496" s="240">
        <f t="shared" ca="1" si="1270"/>
        <v>2.8107358131284775E-4</v>
      </c>
      <c r="FH496" s="240">
        <f t="shared" ca="1" si="1271"/>
        <v>-2.6226083715668355E-4</v>
      </c>
      <c r="FI496" s="240">
        <f t="shared" ca="1" si="1272"/>
        <v>2.3572589733651249E-4</v>
      </c>
      <c r="FJ496" s="240">
        <f t="shared" ca="1" si="1273"/>
        <v>-2.0225007559880986E-4</v>
      </c>
      <c r="FK496" s="240">
        <f t="shared" ca="1" si="1274"/>
        <v>1.6281905798142519E-4</v>
      </c>
      <c r="FL496" s="240">
        <f t="shared" ca="1" si="1275"/>
        <v>-1.1859387956907177E-4</v>
      </c>
      <c r="FM496" s="240">
        <f t="shared" ca="1" si="1276"/>
        <v>7.0876738145691113E-5</v>
      </c>
      <c r="FN496" s="240">
        <f t="shared" ca="1" si="1277"/>
        <v>-2.1072651351736759E-5</v>
      </c>
      <c r="FO496" s="240">
        <f t="shared" ca="1" si="1278"/>
        <v>-2.9351913660211558E-5</v>
      </c>
      <c r="FP496" s="240">
        <f t="shared" ca="1" si="1279"/>
        <v>7.891221993324358E-5</v>
      </c>
      <c r="FQ496" s="240">
        <f t="shared" ca="1" si="1280"/>
        <v>-1.2614897836276464E-4</v>
      </c>
      <c r="FR496" s="240">
        <f t="shared" ca="1" si="1281"/>
        <v>1.6967131604886303E-4</v>
      </c>
      <c r="FS496" s="240">
        <f t="shared" ca="1" si="1282"/>
        <v>-2.081977301525143E-4</v>
      </c>
      <c r="FT496" s="240">
        <f t="shared" ca="1" si="1283"/>
        <v>2.4059382138195726E-4</v>
      </c>
      <c r="FU496" s="240">
        <f t="shared" ca="1" si="1284"/>
        <v>-2.6590569605660334E-4</v>
      </c>
      <c r="FV496" s="240">
        <f t="shared" ca="1" si="1285"/>
        <v>2.8338805323491038E-4</v>
      </c>
      <c r="FW496" s="240">
        <f t="shared" ca="1" si="1286"/>
        <v>-2.9252612988837473E-4</v>
      </c>
      <c r="FX496" s="240">
        <f t="shared" ca="1" si="1287"/>
        <v>2.9305085795224516E-4</v>
      </c>
      <c r="FY496" s="240">
        <f t="shared" ca="1" si="1288"/>
        <v>-2.8494678695811272E-4</v>
      </c>
      <c r="FZ496" s="240">
        <f t="shared" ca="1" si="1289"/>
        <v>2.6845253896855004E-4</v>
      </c>
      <c r="GA496" s="240">
        <f t="shared" ca="1" si="1290"/>
        <v>-2.4405378241839121E-4</v>
      </c>
      <c r="GB496" s="240">
        <f t="shared" ca="1" si="1291"/>
        <v>2.1246893174606114E-4</v>
      </c>
      <c r="GC496" s="240">
        <f t="shared" ca="1" si="1292"/>
        <v>-1.7462799388489854E-4</v>
      </c>
      <c r="GD496" s="240">
        <f t="shared" ca="1" si="1293"/>
        <v>1.3164518447398245E-4</v>
      </c>
      <c r="GE496" s="240">
        <f t="shared" ca="1" si="1294"/>
        <v>-8.4786120095896577E-5</v>
      </c>
      <c r="GF496" s="240">
        <f t="shared" ca="1" si="1295"/>
        <v>3.5430552556767436E-5</v>
      </c>
      <c r="GG496" s="240">
        <f t="shared" ca="1" si="1296"/>
        <v>1.4968257512525212E-5</v>
      </c>
      <c r="GH496" s="240">
        <f t="shared" ca="1" si="1297"/>
        <v>-6.4926331502023147E-5</v>
      </c>
      <c r="GI496" s="240">
        <f t="shared" ca="1" si="1298"/>
        <v>1.1297266814999527E-4</v>
      </c>
      <c r="GJ496" s="240">
        <f t="shared" ca="1" si="1299"/>
        <v>-1.5769255675643863E-4</v>
      </c>
      <c r="GK496" s="240">
        <f t="shared" ca="1" si="1300"/>
        <v>1.9776923293651368E-4</v>
      </c>
      <c r="GL496" s="240">
        <f t="shared" ca="1" si="1301"/>
        <v>-2.3202265037310129E-4</v>
      </c>
      <c r="GM496" s="240">
        <f t="shared" ca="1" si="1302"/>
        <v>2.5944422694436798E-4</v>
      </c>
      <c r="GN496" s="240">
        <f t="shared" ca="1" si="1303"/>
        <v>-2.7922654213722052E-4</v>
      </c>
      <c r="GO496" s="240">
        <f t="shared" ca="1" si="1304"/>
        <v>2.9078711131439692E-4</v>
      </c>
      <c r="GP496" s="240">
        <f t="shared" ca="1" si="1305"/>
        <v>-2.9378553680865462E-4</v>
      </c>
      <c r="GQ496" s="240">
        <f t="shared" ca="1" si="1306"/>
        <v>2.8813353083520439E-4</v>
      </c>
      <c r="GR496" s="240">
        <f t="shared" ca="1" si="1307"/>
        <v>-2.739975151003756E-4</v>
      </c>
      <c r="GS496" s="240">
        <f t="shared" ca="1" si="1308"/>
        <v>2.5179372056183708E-4</v>
      </c>
      <c r="GT496" s="240">
        <f t="shared" ca="1" si="1309"/>
        <v>-2.2217593162665545E-4</v>
      </c>
      <c r="GU496" s="240">
        <f t="shared" ca="1" si="1310"/>
        <v>1.8601623565549718E-4</v>
      </c>
      <c r="GV496" s="240">
        <f t="shared" ca="1" si="1311"/>
        <v>-1.4437934459876945E-4</v>
      </c>
      <c r="GW496" s="240">
        <f t="shared" ca="1" si="1312"/>
        <v>9.84912448564039E-5</v>
      </c>
      <c r="GX496" s="240">
        <f t="shared" ca="1" si="1313"/>
        <v>-4.970309845733895E-5</v>
      </c>
      <c r="GY496" s="240">
        <f t="shared" ca="1" si="1314"/>
        <v>-5.4854152142666159E-7</v>
      </c>
      <c r="GZ496" s="240">
        <f t="shared" ca="1" si="1315"/>
        <v>5.0784029851339276E-5</v>
      </c>
      <c r="HA496" s="240">
        <f t="shared" ca="1" si="1316"/>
        <v>-9.9524196884415378E-5</v>
      </c>
      <c r="HB496" s="240">
        <f t="shared" ca="1" si="1317"/>
        <v>1.4533390228255112E-4</v>
      </c>
      <c r="HC496" s="240">
        <f t="shared" ca="1" si="1318"/>
        <v>-1.8686429231585562E-4</v>
      </c>
      <c r="HD496" s="240">
        <f t="shared" ca="1" si="1319"/>
        <v>2.2289251647671229E-4</v>
      </c>
      <c r="HE496" s="240">
        <f t="shared" ca="1" si="1320"/>
        <v>-2.5235773396479301E-4</v>
      </c>
      <c r="HF496" s="240">
        <f t="shared" ca="1" si="1321"/>
        <v>2.743923498421652E-4</v>
      </c>
      <c r="HG496" s="240">
        <f t="shared" ca="1" si="1322"/>
        <v>-2.8834756111931962E-4</v>
      </c>
      <c r="HH496" s="240">
        <f t="shared" ca="1" si="1323"/>
        <v>2.938124605743179E-4</v>
      </c>
      <c r="HI496" s="240">
        <f t="shared" ca="1" si="1324"/>
        <v>-2.9062613579899726E-4</v>
      </c>
      <c r="HJ496" s="240">
        <f t="shared" ca="1" si="1325"/>
        <v>2.7888240721897614E-4</v>
      </c>
      <c r="HK496" s="240">
        <f t="shared" ca="1" si="1326"/>
        <v>-2.5892706557792406E-4</v>
      </c>
      <c r="HL496" s="240">
        <f t="shared" ca="1" si="1327"/>
        <v>2.31347690227627E-4</v>
      </c>
      <c r="HM496" s="240">
        <f t="shared" ca="1" si="1328"/>
        <v>-1.9695634802130365E-4</v>
      </c>
      <c r="HN496" s="240">
        <f t="shared" ca="1" si="1329"/>
        <v>1.5676568223628077E-4</v>
      </c>
      <c r="HO496" s="240">
        <f t="shared" ca="1" si="1330"/>
        <v>-1.1195909558123787E-4</v>
      </c>
      <c r="HP496" s="240">
        <f t="shared" ca="1" si="1331"/>
        <v>6.385590524024941E-5</v>
      </c>
      <c r="HQ496" s="240">
        <f t="shared" ca="1" si="1332"/>
        <v>-1.3872495954243569E-5</v>
      </c>
      <c r="HR496" s="240">
        <f t="shared" ca="1" si="1333"/>
        <v>-3.6519385024587808E-5</v>
      </c>
      <c r="HS496" s="240">
        <f t="shared" ca="1" si="1334"/>
        <v>8.5835963111250752E-5</v>
      </c>
      <c r="HT496" s="240">
        <f t="shared" ca="1" si="1335"/>
        <v>-1.3262512570831844E-4</v>
      </c>
      <c r="HU496" s="240">
        <f t="shared" ca="1" si="1336"/>
        <v>1.7550917924760487E-4</v>
      </c>
      <c r="HV496" s="240">
        <f t="shared" ca="1" si="1337"/>
        <v>-2.1322541498505201E-4</v>
      </c>
      <c r="HW496" s="240">
        <f t="shared" ca="1" si="1338"/>
        <v>2.4466328910016964E-4</v>
      </c>
      <c r="HX496" s="240">
        <f t="shared" ca="1" si="1339"/>
        <v>-2.6889712234240849E-4</v>
      </c>
      <c r="HY496" s="240">
        <f t="shared" ca="1" si="1340"/>
        <v>2.8521335639324221E-4</v>
      </c>
      <c r="HZ496" s="240">
        <f t="shared" ca="1" si="1341"/>
        <v>-2.9313156438752524E-4</v>
      </c>
      <c r="IA496" s="240">
        <f t="shared" ca="1" si="1342"/>
        <v>2.9241859694580688E-4</v>
      </c>
      <c r="IB496" s="240">
        <f t="shared" ca="1" si="1343"/>
        <v>-2.8309544719137212E-4</v>
      </c>
      <c r="IC496" s="240">
        <f t="shared" ca="1" si="1344"/>
        <v>2.6543663261370119E-4</v>
      </c>
      <c r="ID496" s="240">
        <f t="shared" ca="1" si="1345"/>
        <v>-2.3996211197919743E-4</v>
      </c>
      <c r="IE496" s="240">
        <f t="shared" ca="1" si="1346"/>
        <v>1.638127758608827E-4</v>
      </c>
      <c r="IF496" s="240">
        <f t="shared" ca="1" si="1347"/>
        <v>-1.6877435761423272E-4</v>
      </c>
      <c r="IG496" s="240">
        <f t="shared" ca="1" si="1348"/>
        <v>1.2515722703835796E-4</v>
      </c>
      <c r="IH496" s="240">
        <f t="shared" ca="1" si="1349"/>
        <v>-7.7854877554319322E-5</v>
      </c>
      <c r="II496" s="240">
        <f t="shared" ca="1" si="1350"/>
        <v>2.8260113372072876E-5</v>
      </c>
      <c r="IJ496" s="240">
        <f t="shared" ca="1" si="1351"/>
        <v>2.2166761800591722E-5</v>
      </c>
      <c r="IK496" s="240">
        <f t="shared" ca="1" si="1352"/>
        <v>-7.1940942984640994E-5</v>
      </c>
      <c r="IL496" s="240">
        <f t="shared" ca="1" si="1353"/>
        <v>1.1959684358966518E-4</v>
      </c>
      <c r="IM496" s="240">
        <f t="shared" ca="1" si="1354"/>
        <v>-1.6373124919375791E-4</v>
      </c>
      <c r="IN496" s="240">
        <f t="shared" ca="1" si="1355"/>
        <v>2.0304463479235192E-4</v>
      </c>
      <c r="IO496" s="240">
        <f t="shared" ca="1" si="1356"/>
        <v>-2.3637942894213053E-4</v>
      </c>
      <c r="IP496" s="240">
        <f t="shared" ca="1" si="1357"/>
        <v>2.6275409812232236E-4</v>
      </c>
      <c r="IQ496" s="240">
        <f t="shared" ca="1" si="1358"/>
        <v>-2.8139204770987348E-4</v>
      </c>
      <c r="IR496" s="240">
        <f t="shared" ca="1" si="1359"/>
        <v>2.9174448858683004E-4</v>
      </c>
      <c r="IS496" s="240">
        <f t="shared" ca="1" si="1360"/>
        <v>-2.935065960797297E-4</v>
      </c>
      <c r="IT496" s="240">
        <f t="shared" ca="1" si="1361"/>
        <v>2.8662648543524365E-4</v>
      </c>
      <c r="IU496" s="240">
        <f t="shared" ca="1" si="1362"/>
        <v>-2.7130673955200841E-4</v>
      </c>
      <c r="IV496" s="240">
        <f t="shared" ca="1" si="1363"/>
        <v>2.4799844398481108E-4</v>
      </c>
      <c r="IW496" s="240">
        <f t="shared" ca="1" si="1364"/>
        <v>-2.1738790485897094E-4</v>
      </c>
      <c r="IX496" s="240">
        <f t="shared" ca="1" si="1365"/>
        <v>1.8037644078180401E-4</v>
      </c>
      <c r="IY496" s="240">
        <f t="shared" ca="1" si="1366"/>
        <v>-1.380538437730641E-4</v>
      </c>
      <c r="IZ496" s="240">
        <f t="shared" ca="1" si="1367"/>
        <v>9.1666290649078914E-5</v>
      </c>
      <c r="JA496" s="240">
        <f t="shared" ca="1" si="1368"/>
        <v>-4.257964970149524E-5</v>
      </c>
      <c r="JB496" s="240">
        <f t="shared" ca="1" si="1369"/>
        <v>-7.7607369058389637E-6</v>
      </c>
    </row>
    <row r="497" spans="2:262">
      <c r="B497" s="248">
        <v>136</v>
      </c>
      <c r="C497" s="247">
        <f t="shared" si="1370"/>
        <v>2.6562500000000019E-3</v>
      </c>
      <c r="D497" s="244">
        <f t="shared" ca="1" si="1113"/>
        <v>79.742859154262277</v>
      </c>
      <c r="E497" s="243">
        <f ca="1">EL361</f>
        <v>-0.25714084573772295</v>
      </c>
      <c r="F497" s="242">
        <v>136</v>
      </c>
      <c r="G497" s="240">
        <f t="shared" ca="1" si="1114"/>
        <v>8.2889404397160004E-5</v>
      </c>
      <c r="H497" s="240">
        <f t="shared" ca="1" si="1115"/>
        <v>-1.4086433610450646E-4</v>
      </c>
      <c r="I497" s="240">
        <f t="shared" ca="1" si="1116"/>
        <v>1.9342593037298674E-4</v>
      </c>
      <c r="J497" s="240">
        <f t="shared" ca="1" si="1117"/>
        <v>-2.3855427461174419E-4</v>
      </c>
      <c r="K497" s="240">
        <f t="shared" ca="1" si="1118"/>
        <v>2.7451511185995085E-4</v>
      </c>
      <c r="L497" s="240">
        <f t="shared" ca="1" si="1119"/>
        <v>-2.9992648730922834E-4</v>
      </c>
      <c r="M497" s="240">
        <f t="shared" ca="1" si="1120"/>
        <v>3.1381185605192368E-4</v>
      </c>
      <c r="N497" s="240">
        <f t="shared" ca="1" si="1121"/>
        <v>-3.1563761115426003E-4</v>
      </c>
      <c r="O497" s="240">
        <f t="shared" ca="1" si="1122"/>
        <v>3.0533358987154985E-4</v>
      </c>
      <c r="P497" s="240">
        <f t="shared" ca="1" si="1123"/>
        <v>-2.8329576996312611E-4</v>
      </c>
      <c r="Q497" s="240">
        <f t="shared" ca="1" si="1124"/>
        <v>2.5037105248911694E-4</v>
      </c>
      <c r="R497" s="240">
        <f t="shared" ca="1" si="1125"/>
        <v>-2.0782471587765461E-4</v>
      </c>
      <c r="S497" s="240">
        <f t="shared" ca="1" si="1126"/>
        <v>1.5729179198445913E-4</v>
      </c>
      <c r="T497" s="240">
        <f t="shared" ca="1" si="1127"/>
        <v>-1.0071423273555222E-4</v>
      </c>
      <c r="U497" s="241">
        <f t="shared" ca="1" si="1128"/>
        <v>4.0266282003812572E-5</v>
      </c>
      <c r="V497" s="240">
        <f t="shared" ca="1" si="1129"/>
        <v>2.1729079363744663E-5</v>
      </c>
      <c r="W497" s="240">
        <f t="shared" ca="1" si="1130"/>
        <v>-8.2889404397161264E-5</v>
      </c>
      <c r="X497" s="240">
        <f t="shared" ca="1" si="1131"/>
        <v>1.4086433610450638E-4</v>
      </c>
      <c r="Y497" s="240">
        <f t="shared" ca="1" si="1132"/>
        <v>-1.9342593037298712E-4</v>
      </c>
      <c r="Z497" s="240">
        <f t="shared" ca="1" si="1133"/>
        <v>2.3855427461174375E-4</v>
      </c>
      <c r="AA497" s="240">
        <f t="shared" ca="1" si="1134"/>
        <v>-2.7451511185995215E-4</v>
      </c>
      <c r="AB497" s="240">
        <f t="shared" ca="1" si="1135"/>
        <v>2.9992648730922851E-4</v>
      </c>
      <c r="AC497" s="240">
        <f t="shared" ca="1" si="1136"/>
        <v>-3.1381185605192357E-4</v>
      </c>
      <c r="AD497" s="240">
        <f t="shared" ca="1" si="1137"/>
        <v>3.1563761115425981E-4</v>
      </c>
      <c r="AE497" s="240">
        <f t="shared" ca="1" si="1138"/>
        <v>-3.0533358987154942E-4</v>
      </c>
      <c r="AF497" s="240">
        <f t="shared" ca="1" si="1139"/>
        <v>2.8329576996312595E-4</v>
      </c>
      <c r="AG497" s="240">
        <f t="shared" ca="1" si="1140"/>
        <v>-2.5037105248911802E-4</v>
      </c>
      <c r="AH497" s="240">
        <f t="shared" ca="1" si="1141"/>
        <v>2.0782471587765428E-4</v>
      </c>
      <c r="AI497" s="240">
        <f t="shared" ca="1" si="1142"/>
        <v>-1.5729179198445872E-4</v>
      </c>
      <c r="AJ497" s="240">
        <f t="shared" ca="1" si="1143"/>
        <v>1.007142327355539E-4</v>
      </c>
      <c r="AK497" s="240">
        <f t="shared" ca="1" si="1144"/>
        <v>-4.0266282003809881E-5</v>
      </c>
      <c r="AL497" s="240">
        <f t="shared" ca="1" si="1145"/>
        <v>-2.1729079363745127E-5</v>
      </c>
      <c r="AM497" s="240">
        <f t="shared" ca="1" si="1146"/>
        <v>8.288940439715953E-5</v>
      </c>
      <c r="AN497" s="240">
        <f t="shared" ca="1" si="1147"/>
        <v>-1.4086433610450879E-4</v>
      </c>
      <c r="AO497" s="240">
        <f t="shared" ca="1" si="1148"/>
        <v>1.934259303729875E-4</v>
      </c>
      <c r="AP497" s="240">
        <f t="shared" ca="1" si="1149"/>
        <v>-2.3855427461174408E-4</v>
      </c>
      <c r="AQ497" s="240">
        <f t="shared" ca="1" si="1150"/>
        <v>2.7451511185995242E-4</v>
      </c>
      <c r="AR497" s="240">
        <f t="shared" ca="1" si="1151"/>
        <v>-2.9992648730922862E-4</v>
      </c>
      <c r="AS497" s="240">
        <f t="shared" ca="1" si="1152"/>
        <v>3.1381185605192422E-4</v>
      </c>
      <c r="AT497" s="240">
        <f t="shared" ca="1" si="1153"/>
        <v>-3.1563761115426008E-4</v>
      </c>
      <c r="AU497" s="240">
        <f t="shared" ca="1" si="1154"/>
        <v>3.0533358987154936E-4</v>
      </c>
      <c r="AV497" s="240">
        <f t="shared" ca="1" si="1155"/>
        <v>-2.8329576996312373E-4</v>
      </c>
      <c r="AW497" s="240">
        <f t="shared" ca="1" si="1156"/>
        <v>2.5037105248911775E-4</v>
      </c>
      <c r="AX497" s="240">
        <f t="shared" ca="1" si="1157"/>
        <v>-2.078247158776539E-4</v>
      </c>
      <c r="AY497" s="240">
        <f t="shared" ca="1" si="1158"/>
        <v>1.5729179198445441E-4</v>
      </c>
      <c r="AZ497" s="240">
        <f t="shared" ca="1" si="1159"/>
        <v>-1.0071423273555346E-4</v>
      </c>
      <c r="BA497" s="240">
        <f t="shared" ca="1" si="1160"/>
        <v>4.0266282003809407E-5</v>
      </c>
      <c r="BB497" s="240">
        <f t="shared" ca="1" si="1161"/>
        <v>2.1729079363750077E-5</v>
      </c>
      <c r="BC497" s="240">
        <f t="shared" ca="1" si="1162"/>
        <v>-8.288940439715999E-5</v>
      </c>
      <c r="BD497" s="240">
        <f t="shared" ca="1" si="1163"/>
        <v>1.4086433610450923E-4</v>
      </c>
      <c r="BE497" s="240">
        <f t="shared" ca="1" si="1164"/>
        <v>-1.9342593037298433E-4</v>
      </c>
      <c r="BF497" s="240">
        <f t="shared" ca="1" si="1165"/>
        <v>2.3855427461174435E-4</v>
      </c>
      <c r="BG497" s="240">
        <f t="shared" ca="1" si="1166"/>
        <v>-2.7451511185995264E-4</v>
      </c>
      <c r="BH497" s="240">
        <f t="shared" ca="1" si="1167"/>
        <v>2.9992648730922737E-4</v>
      </c>
      <c r="BI497" s="240">
        <f t="shared" ca="1" si="1168"/>
        <v>-3.1381185605192368E-4</v>
      </c>
      <c r="BJ497" s="240">
        <f t="shared" ca="1" si="1169"/>
        <v>3.1563761115425975E-4</v>
      </c>
      <c r="BK497" s="240">
        <f t="shared" ca="1" si="1170"/>
        <v>-3.0533358987155039E-4</v>
      </c>
      <c r="BL497" s="240">
        <f t="shared" ca="1" si="1171"/>
        <v>2.8329576996312552E-4</v>
      </c>
      <c r="BM497" s="240">
        <f t="shared" ca="1" si="1172"/>
        <v>-2.5037105248911472E-4</v>
      </c>
      <c r="BN497" s="240">
        <f t="shared" ca="1" si="1173"/>
        <v>2.0782471587765694E-4</v>
      </c>
      <c r="BO497" s="240">
        <f t="shared" ca="1" si="1174"/>
        <v>-1.5729179198445791E-4</v>
      </c>
      <c r="BP497" s="240">
        <f t="shared" ca="1" si="1175"/>
        <v>1.0071423273554875E-4</v>
      </c>
      <c r="BQ497" s="240">
        <f t="shared" ca="1" si="1176"/>
        <v>-4.0266282003813405E-5</v>
      </c>
      <c r="BR497" s="240">
        <f t="shared" ca="1" si="1177"/>
        <v>-2.1729079363746055E-5</v>
      </c>
      <c r="BS497" s="240">
        <f t="shared" ca="1" si="1178"/>
        <v>8.2889404397164774E-5</v>
      </c>
      <c r="BT497" s="240">
        <f t="shared" ca="1" si="1179"/>
        <v>-1.4086433610450562E-4</v>
      </c>
      <c r="BU497" s="240">
        <f t="shared" ca="1" si="1180"/>
        <v>1.9342593037298823E-4</v>
      </c>
      <c r="BV497" s="240">
        <f t="shared" ca="1" si="1181"/>
        <v>-2.3855427461174763E-4</v>
      </c>
      <c r="BW497" s="240">
        <f t="shared" ca="1" si="1182"/>
        <v>2.7451511185995069E-4</v>
      </c>
      <c r="BX497" s="240">
        <f t="shared" ca="1" si="1183"/>
        <v>-2.9992648730922894E-4</v>
      </c>
      <c r="BY497" s="240">
        <f t="shared" ca="1" si="1184"/>
        <v>3.1381185605192433E-4</v>
      </c>
      <c r="BZ497" s="240">
        <f t="shared" ca="1" si="1185"/>
        <v>-3.1563761115426003E-4</v>
      </c>
      <c r="CA497" s="240">
        <f t="shared" ca="1" si="1186"/>
        <v>3.0533358987154915E-4</v>
      </c>
      <c r="CB497" s="240">
        <f t="shared" ca="1" si="1187"/>
        <v>-2.8329576996312329E-4</v>
      </c>
      <c r="CC497" s="240">
        <f t="shared" ca="1" si="1188"/>
        <v>2.5037105248911721E-4</v>
      </c>
      <c r="CD497" s="240">
        <f t="shared" ca="1" si="1189"/>
        <v>-2.0782471587765317E-4</v>
      </c>
      <c r="CE497" s="240">
        <f t="shared" ca="1" si="1190"/>
        <v>1.5729179198445363E-4</v>
      </c>
      <c r="CF497" s="240">
        <f t="shared" ca="1" si="1191"/>
        <v>-1.0071423273554405E-4</v>
      </c>
      <c r="CG497" s="240">
        <f t="shared" ca="1" si="1192"/>
        <v>4.0266282003817417E-5</v>
      </c>
      <c r="CH497" s="240">
        <f t="shared" ca="1" si="1193"/>
        <v>2.1729079363742034E-5</v>
      </c>
      <c r="CI497" s="240">
        <f t="shared" ca="1" si="1194"/>
        <v>-8.2889404397160885E-5</v>
      </c>
      <c r="CJ497" s="240">
        <f t="shared" ca="1" si="1195"/>
        <v>1.4086433610451007E-4</v>
      </c>
      <c r="CK497" s="240">
        <f t="shared" ca="1" si="1196"/>
        <v>-1.9342593037299219E-4</v>
      </c>
      <c r="CL497" s="240">
        <f t="shared" ca="1" si="1197"/>
        <v>2.3855427461175088E-4</v>
      </c>
      <c r="CM497" s="240">
        <f t="shared" ca="1" si="1198"/>
        <v>-2.7451511185994863E-4</v>
      </c>
      <c r="CN497" s="240">
        <f t="shared" ca="1" si="1199"/>
        <v>2.9992648730922769E-4</v>
      </c>
      <c r="CO497" s="240">
        <f t="shared" ca="1" si="1200"/>
        <v>-3.1381185605192379E-4</v>
      </c>
      <c r="CP497" s="240">
        <f t="shared" ca="1" si="1201"/>
        <v>3.156376111542597E-4</v>
      </c>
      <c r="CQ497" s="240">
        <f t="shared" ca="1" si="1202"/>
        <v>-3.0533358987154779E-4</v>
      </c>
      <c r="CR497" s="240">
        <f t="shared" ca="1" si="1203"/>
        <v>2.8329576996312107E-4</v>
      </c>
      <c r="CS497" s="240">
        <f t="shared" ca="1" si="1204"/>
        <v>-2.5037105248911965E-4</v>
      </c>
      <c r="CT497" s="240">
        <f t="shared" ca="1" si="1205"/>
        <v>2.0782471587765626E-4</v>
      </c>
      <c r="CU497" s="240">
        <f t="shared" ca="1" si="1206"/>
        <v>-1.5729179198445712E-4</v>
      </c>
      <c r="CV497" s="240">
        <f t="shared" ca="1" si="1207"/>
        <v>1.0071423273554787E-4</v>
      </c>
      <c r="CW497" s="240">
        <f t="shared" ca="1" si="1208"/>
        <v>-4.0266282003803573E-5</v>
      </c>
      <c r="CX497" s="240">
        <f t="shared" ca="1" si="1209"/>
        <v>-2.1729079363755952E-5</v>
      </c>
      <c r="CY497" s="240">
        <f t="shared" ca="1" si="1210"/>
        <v>8.2889404397156995E-5</v>
      </c>
      <c r="CZ497" s="240">
        <f t="shared" ca="1" si="1211"/>
        <v>-1.4086433610450643E-4</v>
      </c>
      <c r="DA497" s="240">
        <f t="shared" ca="1" si="1212"/>
        <v>1.9342593037298894E-4</v>
      </c>
      <c r="DB497" s="240">
        <f t="shared" ca="1" si="1213"/>
        <v>-2.3855427461174822E-4</v>
      </c>
      <c r="DC497" s="240">
        <f t="shared" ca="1" si="1214"/>
        <v>2.7451511185995557E-4</v>
      </c>
      <c r="DD497" s="240">
        <f t="shared" ca="1" si="1215"/>
        <v>-2.9992648730922645E-4</v>
      </c>
      <c r="DE497" s="240">
        <f t="shared" ca="1" si="1216"/>
        <v>3.1381185605192335E-4</v>
      </c>
      <c r="DF497" s="240">
        <f t="shared" ca="1" si="1217"/>
        <v>-3.1563761115425997E-4</v>
      </c>
      <c r="DG497" s="240">
        <f t="shared" ca="1" si="1218"/>
        <v>3.0533358987154888E-4</v>
      </c>
      <c r="DH497" s="240">
        <f t="shared" ca="1" si="1219"/>
        <v>-2.8329576996312291E-4</v>
      </c>
      <c r="DI497" s="240">
        <f t="shared" ca="1" si="1220"/>
        <v>2.5037105248911114E-4</v>
      </c>
      <c r="DJ497" s="240">
        <f t="shared" ca="1" si="1221"/>
        <v>-2.078247158776593E-4</v>
      </c>
      <c r="DK497" s="240">
        <f t="shared" ca="1" si="1222"/>
        <v>1.5729179198446062E-4</v>
      </c>
      <c r="DL497" s="240">
        <f t="shared" ca="1" si="1223"/>
        <v>-1.0071423273555168E-4</v>
      </c>
      <c r="DM497" s="240">
        <f t="shared" ca="1" si="1224"/>
        <v>4.0266282003807571E-5</v>
      </c>
      <c r="DN497" s="240">
        <f t="shared" ca="1" si="1225"/>
        <v>2.172907936375193E-5</v>
      </c>
      <c r="DO497" s="240">
        <f t="shared" ca="1" si="1226"/>
        <v>-8.2889404397170453E-5</v>
      </c>
      <c r="DP497" s="240">
        <f t="shared" ca="1" si="1227"/>
        <v>1.4086433610450283E-4</v>
      </c>
      <c r="DQ497" s="240">
        <f t="shared" ca="1" si="1228"/>
        <v>-1.9342593037298579E-4</v>
      </c>
      <c r="DR497" s="240">
        <f t="shared" ca="1" si="1229"/>
        <v>2.3855427461174559E-4</v>
      </c>
      <c r="DS497" s="240">
        <f t="shared" ca="1" si="1230"/>
        <v>-2.7451511185995356E-4</v>
      </c>
      <c r="DT497" s="240">
        <f t="shared" ca="1" si="1231"/>
        <v>2.9992648730923084E-4</v>
      </c>
      <c r="DU497" s="240">
        <f t="shared" ca="1" si="1232"/>
        <v>-3.1381185605192509E-4</v>
      </c>
      <c r="DV497" s="240">
        <f t="shared" ca="1" si="1233"/>
        <v>3.1563761115426024E-4</v>
      </c>
      <c r="DW497" s="240">
        <f t="shared" ca="1" si="1234"/>
        <v>-3.0533358987154996E-4</v>
      </c>
      <c r="DX497" s="240">
        <f t="shared" ca="1" si="1235"/>
        <v>2.8329576996312465E-4</v>
      </c>
      <c r="DY497" s="240">
        <f t="shared" ca="1" si="1236"/>
        <v>-2.5037105248911358E-4</v>
      </c>
      <c r="DZ497" s="240">
        <f t="shared" ca="1" si="1237"/>
        <v>2.0782471587764878E-4</v>
      </c>
      <c r="EA497" s="240">
        <f t="shared" ca="1" si="1238"/>
        <v>-1.572917919844485E-4</v>
      </c>
      <c r="EB497" s="240">
        <f t="shared" ca="1" si="1239"/>
        <v>1.0071423273555552E-4</v>
      </c>
      <c r="EC497" s="240">
        <f t="shared" ca="1" si="1240"/>
        <v>-4.0266282003811562E-5</v>
      </c>
      <c r="ED497" s="240">
        <f t="shared" ca="1" si="1241"/>
        <v>-2.1729079363747912E-5</v>
      </c>
      <c r="EE497" s="240">
        <f t="shared" ca="1" si="1242"/>
        <v>8.2889404397166577E-5</v>
      </c>
      <c r="EF497" s="240">
        <f t="shared" ca="1" si="1243"/>
        <v>-1.4086433610451533E-4</v>
      </c>
      <c r="EG497" s="240">
        <f t="shared" ca="1" si="1244"/>
        <v>1.9342593037298259E-4</v>
      </c>
      <c r="EH497" s="240">
        <f t="shared" ca="1" si="1245"/>
        <v>-2.3855427461174297E-4</v>
      </c>
      <c r="EI497" s="240">
        <f t="shared" ca="1" si="1246"/>
        <v>2.7451511185995161E-4</v>
      </c>
      <c r="EJ497" s="240">
        <f t="shared" ca="1" si="1247"/>
        <v>-2.9992648730922959E-4</v>
      </c>
      <c r="EK497" s="240">
        <f t="shared" ca="1" si="1248"/>
        <v>3.1381185605192455E-4</v>
      </c>
      <c r="EL497" s="240">
        <f t="shared" ca="1" si="1249"/>
        <v>-3.1563761115425927E-4</v>
      </c>
      <c r="EM497" s="240">
        <f t="shared" ca="1" si="1250"/>
        <v>3.0533358987155099E-4</v>
      </c>
      <c r="EN497" s="240">
        <f t="shared" ca="1" si="1251"/>
        <v>-2.8329576996312649E-4</v>
      </c>
      <c r="EO497" s="240">
        <f t="shared" ca="1" si="1252"/>
        <v>2.5037105248911607E-4</v>
      </c>
      <c r="EP497" s="240">
        <f t="shared" ca="1" si="1253"/>
        <v>-2.0782471587765179E-4</v>
      </c>
      <c r="EQ497" s="240">
        <f t="shared" ca="1" si="1254"/>
        <v>1.57291791984452E-4</v>
      </c>
      <c r="ER497" s="240">
        <f t="shared" ca="1" si="1255"/>
        <v>-1.0071423273554229E-4</v>
      </c>
      <c r="ES497" s="240">
        <f t="shared" ca="1" si="1256"/>
        <v>4.0266282003815567E-5</v>
      </c>
      <c r="ET497" s="240">
        <f t="shared" ca="1" si="1257"/>
        <v>2.172907936374389E-5</v>
      </c>
      <c r="EU497" s="240">
        <f t="shared" ca="1" si="1258"/>
        <v>-8.2889404397162687E-5</v>
      </c>
      <c r="EV497" s="240">
        <f t="shared" ca="1" si="1259"/>
        <v>1.4086433610451172E-4</v>
      </c>
      <c r="EW497" s="240">
        <f t="shared" ca="1" si="1260"/>
        <v>-1.9342593037299362E-4</v>
      </c>
      <c r="EX497" s="240">
        <f t="shared" ca="1" si="1261"/>
        <v>2.3855427461175213E-4</v>
      </c>
      <c r="EY497" s="240">
        <f t="shared" ca="1" si="1262"/>
        <v>-2.7451511185994955E-4</v>
      </c>
      <c r="EZ497" s="240">
        <f t="shared" ca="1" si="1263"/>
        <v>2.9992648730922829E-4</v>
      </c>
      <c r="FA497" s="240">
        <f t="shared" ca="1" si="1264"/>
        <v>-3.1381185605192406E-4</v>
      </c>
      <c r="FB497" s="240">
        <f t="shared" ca="1" si="1265"/>
        <v>3.1563761115425959E-4</v>
      </c>
      <c r="FC497" s="240">
        <f t="shared" ca="1" si="1266"/>
        <v>-3.053335898715473E-4</v>
      </c>
      <c r="FD497" s="240">
        <f t="shared" ca="1" si="1267"/>
        <v>2.8329576996312026E-4</v>
      </c>
      <c r="FE497" s="240">
        <f t="shared" ca="1" si="1268"/>
        <v>-2.5037105248910751E-4</v>
      </c>
      <c r="FF497" s="240">
        <f t="shared" ca="1" si="1269"/>
        <v>2.0782471587764127E-4</v>
      </c>
      <c r="FG497" s="240">
        <f t="shared" ca="1" si="1270"/>
        <v>-1.5729179198443988E-4</v>
      </c>
      <c r="FH497" s="240">
        <f t="shared" ca="1" si="1271"/>
        <v>1.0071423273556316E-4</v>
      </c>
      <c r="FI497" s="240">
        <f t="shared" ca="1" si="1272"/>
        <v>-4.0266282003819558E-5</v>
      </c>
      <c r="FJ497" s="240">
        <f t="shared" ca="1" si="1273"/>
        <v>-2.1729079363739869E-5</v>
      </c>
      <c r="FK497" s="240">
        <f t="shared" ca="1" si="1274"/>
        <v>8.2889404397158784E-5</v>
      </c>
      <c r="FL497" s="240">
        <f t="shared" ca="1" si="1275"/>
        <v>-1.4086433610450812E-4</v>
      </c>
      <c r="FM497" s="240">
        <f t="shared" ca="1" si="1276"/>
        <v>1.9342593037299043E-4</v>
      </c>
      <c r="FN497" s="240">
        <f t="shared" ca="1" si="1277"/>
        <v>-2.3855427461174944E-4</v>
      </c>
      <c r="FO497" s="240">
        <f t="shared" ca="1" si="1278"/>
        <v>2.7451511185995649E-4</v>
      </c>
      <c r="FP497" s="240">
        <f t="shared" ca="1" si="1279"/>
        <v>-2.9992648730923268E-4</v>
      </c>
      <c r="FQ497" s="240">
        <f t="shared" ca="1" si="1280"/>
        <v>3.1381185605192585E-4</v>
      </c>
      <c r="FR497" s="240">
        <f t="shared" ca="1" si="1281"/>
        <v>-3.1563761115425862E-4</v>
      </c>
      <c r="FS497" s="240">
        <f t="shared" ca="1" si="1282"/>
        <v>3.053335898715531E-4</v>
      </c>
      <c r="FT497" s="240">
        <f t="shared" ca="1" si="1283"/>
        <v>-2.8329576996313007E-4</v>
      </c>
      <c r="FU497" s="240">
        <f t="shared" ca="1" si="1284"/>
        <v>2.5037105248912095E-4</v>
      </c>
      <c r="FV497" s="240">
        <f t="shared" ca="1" si="1285"/>
        <v>-2.0782471587765789E-4</v>
      </c>
      <c r="FW497" s="240">
        <f t="shared" ca="1" si="1286"/>
        <v>1.5729179198445899E-4</v>
      </c>
      <c r="FX497" s="240">
        <f t="shared" ca="1" si="1287"/>
        <v>-1.0071423273554993E-4</v>
      </c>
      <c r="FY497" s="240">
        <f t="shared" ca="1" si="1288"/>
        <v>4.0266282003805734E-5</v>
      </c>
      <c r="FZ497" s="240">
        <f t="shared" ca="1" si="1289"/>
        <v>2.1729079363753787E-5</v>
      </c>
      <c r="GA497" s="240">
        <f t="shared" ca="1" si="1290"/>
        <v>-8.2889404397172255E-5</v>
      </c>
      <c r="GB497" s="240">
        <f t="shared" ca="1" si="1291"/>
        <v>1.4086433610452061E-4</v>
      </c>
      <c r="GC497" s="240">
        <f t="shared" ca="1" si="1292"/>
        <v>-1.9342593037300148E-4</v>
      </c>
      <c r="GD497" s="240">
        <f t="shared" ca="1" si="1293"/>
        <v>2.3855427461175861E-4</v>
      </c>
      <c r="GE497" s="240">
        <f t="shared" ca="1" si="1294"/>
        <v>-2.7451511185994554E-4</v>
      </c>
      <c r="GF497" s="240">
        <f t="shared" ca="1" si="1295"/>
        <v>2.9992648730922569E-4</v>
      </c>
      <c r="GG497" s="240">
        <f t="shared" ca="1" si="1296"/>
        <v>-3.1381185605192303E-4</v>
      </c>
      <c r="GH497" s="240">
        <f t="shared" ca="1" si="1297"/>
        <v>3.1563761115426013E-4</v>
      </c>
      <c r="GI497" s="240">
        <f t="shared" ca="1" si="1298"/>
        <v>-3.0533358987154942E-4</v>
      </c>
      <c r="GJ497" s="240">
        <f t="shared" ca="1" si="1299"/>
        <v>2.8329576996312383E-4</v>
      </c>
      <c r="GK497" s="240">
        <f t="shared" ca="1" si="1300"/>
        <v>-2.503710524891125E-4</v>
      </c>
      <c r="GL497" s="240">
        <f t="shared" ca="1" si="1301"/>
        <v>2.0782471587764737E-4</v>
      </c>
      <c r="GM497" s="240">
        <f t="shared" ca="1" si="1302"/>
        <v>-1.5729179198444688E-4</v>
      </c>
      <c r="GN497" s="240">
        <f t="shared" ca="1" si="1303"/>
        <v>1.0071423273553671E-4</v>
      </c>
      <c r="GO497" s="240">
        <f t="shared" ca="1" si="1304"/>
        <v>-4.0266282003791884E-5</v>
      </c>
      <c r="GP497" s="240">
        <f t="shared" ca="1" si="1305"/>
        <v>-2.1729079363767709E-5</v>
      </c>
      <c r="GQ497" s="240">
        <f t="shared" ca="1" si="1306"/>
        <v>8.2889404397151005E-5</v>
      </c>
      <c r="GR497" s="240">
        <f t="shared" ca="1" si="1307"/>
        <v>-1.4086433610450091E-4</v>
      </c>
      <c r="GS497" s="240">
        <f t="shared" ca="1" si="1308"/>
        <v>1.9342593037298403E-4</v>
      </c>
      <c r="GT497" s="240">
        <f t="shared" ca="1" si="1309"/>
        <v>-2.3855427461174419E-4</v>
      </c>
      <c r="GU497" s="240">
        <f t="shared" ca="1" si="1310"/>
        <v>2.7451511185995253E-4</v>
      </c>
      <c r="GV497" s="240">
        <f t="shared" ca="1" si="1311"/>
        <v>-2.9992648730923013E-4</v>
      </c>
      <c r="GW497" s="240">
        <f t="shared" ca="1" si="1312"/>
        <v>3.1381185605192482E-4</v>
      </c>
      <c r="GX497" s="240">
        <f t="shared" ca="1" si="1313"/>
        <v>-3.1563761115425916E-4</v>
      </c>
      <c r="GY497" s="240">
        <f t="shared" ca="1" si="1314"/>
        <v>3.0533358987154579E-4</v>
      </c>
      <c r="GZ497" s="240">
        <f t="shared" ca="1" si="1315"/>
        <v>-2.832957699631176E-4</v>
      </c>
      <c r="HA497" s="240">
        <f t="shared" ca="1" si="1316"/>
        <v>2.5037105248910393E-4</v>
      </c>
      <c r="HB497" s="240">
        <f t="shared" ca="1" si="1317"/>
        <v>-2.0782471587766399E-4</v>
      </c>
      <c r="HC497" s="240">
        <f t="shared" ca="1" si="1318"/>
        <v>1.5729179198446599E-4</v>
      </c>
      <c r="HD497" s="240">
        <f t="shared" ca="1" si="1319"/>
        <v>-1.0071423273555759E-4</v>
      </c>
      <c r="HE497" s="240">
        <f t="shared" ca="1" si="1320"/>
        <v>4.026628200381373E-5</v>
      </c>
      <c r="HF497" s="240">
        <f t="shared" ca="1" si="1321"/>
        <v>2.1729079363745744E-5</v>
      </c>
      <c r="HG497" s="240">
        <f t="shared" ca="1" si="1322"/>
        <v>-8.2889404397164476E-5</v>
      </c>
      <c r="HH497" s="240">
        <f t="shared" ca="1" si="1323"/>
        <v>1.408643361045134E-4</v>
      </c>
      <c r="HI497" s="240">
        <f t="shared" ca="1" si="1324"/>
        <v>-1.9342593037299512E-4</v>
      </c>
      <c r="HJ497" s="240">
        <f t="shared" ca="1" si="1325"/>
        <v>2.3855427461175332E-4</v>
      </c>
      <c r="HK497" s="240">
        <f t="shared" ca="1" si="1326"/>
        <v>-2.7451511185995942E-4</v>
      </c>
      <c r="HL497" s="240">
        <f t="shared" ca="1" si="1327"/>
        <v>2.9992648730923458E-4</v>
      </c>
      <c r="HM497" s="240">
        <f t="shared" ca="1" si="1328"/>
        <v>-3.1381185605192661E-4</v>
      </c>
      <c r="HN497" s="240">
        <f t="shared" ca="1" si="1329"/>
        <v>3.1563761115426068E-4</v>
      </c>
      <c r="HO497" s="240">
        <f t="shared" ca="1" si="1330"/>
        <v>-3.0533358987155153E-4</v>
      </c>
      <c r="HP497" s="240">
        <f t="shared" ca="1" si="1331"/>
        <v>2.8329576996312741E-4</v>
      </c>
      <c r="HQ497" s="240">
        <f t="shared" ca="1" si="1332"/>
        <v>-2.5037105248911737E-4</v>
      </c>
      <c r="HR497" s="240">
        <f t="shared" ca="1" si="1333"/>
        <v>2.0782471587765344E-4</v>
      </c>
      <c r="HS497" s="240">
        <f t="shared" ca="1" si="1334"/>
        <v>-1.5729179198445387E-4</v>
      </c>
      <c r="HT497" s="240">
        <f t="shared" ca="1" si="1335"/>
        <v>1.0071423273554436E-4</v>
      </c>
      <c r="HU497" s="240">
        <f t="shared" ca="1" si="1336"/>
        <v>-4.0266282003799893E-5</v>
      </c>
      <c r="HV497" s="240">
        <f t="shared" ca="1" si="1337"/>
        <v>-2.1729079363759666E-5</v>
      </c>
      <c r="HW497" s="240">
        <f t="shared" ca="1" si="1338"/>
        <v>8.2889404397177934E-5</v>
      </c>
      <c r="HX497" s="240">
        <f t="shared" ca="1" si="1339"/>
        <v>-1.408643361045259E-4</v>
      </c>
      <c r="HY497" s="240">
        <f t="shared" ca="1" si="1340"/>
        <v>1.9342593037297771E-4</v>
      </c>
      <c r="HZ497" s="240">
        <f t="shared" ca="1" si="1341"/>
        <v>-2.3855427461173887E-4</v>
      </c>
      <c r="IA497" s="240">
        <f t="shared" ca="1" si="1342"/>
        <v>2.7451511185994847E-4</v>
      </c>
      <c r="IB497" s="240">
        <f t="shared" ca="1" si="1343"/>
        <v>-2.9992648730922759E-4</v>
      </c>
      <c r="IC497" s="240">
        <f t="shared" ca="1" si="1344"/>
        <v>3.1381185605192379E-4</v>
      </c>
      <c r="ID497" s="240">
        <f t="shared" ca="1" si="1345"/>
        <v>-3.156376111542597E-4</v>
      </c>
      <c r="IE497" s="240">
        <f t="shared" ca="1" si="1346"/>
        <v>-6.5816976290661332E-5</v>
      </c>
      <c r="IF497" s="240">
        <f t="shared" ca="1" si="1347"/>
        <v>-2.8329576996312118E-4</v>
      </c>
      <c r="IG497" s="240">
        <f t="shared" ca="1" si="1348"/>
        <v>2.5037105248910881E-4</v>
      </c>
      <c r="IH497" s="240">
        <f t="shared" ca="1" si="1349"/>
        <v>-2.0782471587764293E-4</v>
      </c>
      <c r="II497" s="240">
        <f t="shared" ca="1" si="1350"/>
        <v>1.5729179198444178E-4</v>
      </c>
      <c r="IJ497" s="240">
        <f t="shared" ca="1" si="1351"/>
        <v>-1.0071423273553114E-4</v>
      </c>
      <c r="IK497" s="240">
        <f t="shared" ca="1" si="1352"/>
        <v>4.026628200382172E-5</v>
      </c>
      <c r="IL497" s="240">
        <f t="shared" ca="1" si="1353"/>
        <v>2.17290793637377E-5</v>
      </c>
      <c r="IM497" s="240">
        <f t="shared" ca="1" si="1354"/>
        <v>-8.2889404397156697E-5</v>
      </c>
      <c r="IN497" s="240">
        <f t="shared" ca="1" si="1355"/>
        <v>1.4086433610450619E-4</v>
      </c>
      <c r="IO497" s="240">
        <f t="shared" ca="1" si="1356"/>
        <v>-1.9342593037298872E-4</v>
      </c>
      <c r="IP497" s="240">
        <f t="shared" ca="1" si="1357"/>
        <v>2.3855427461174803E-4</v>
      </c>
      <c r="IQ497" s="240">
        <f t="shared" ca="1" si="1358"/>
        <v>-2.745151118599554E-4</v>
      </c>
      <c r="IR497" s="240">
        <f t="shared" ca="1" si="1359"/>
        <v>2.9992648730923203E-4</v>
      </c>
      <c r="IS497" s="240">
        <f t="shared" ca="1" si="1360"/>
        <v>-3.1381185605192558E-4</v>
      </c>
      <c r="IT497" s="240">
        <f t="shared" ca="1" si="1361"/>
        <v>3.1563761115425878E-4</v>
      </c>
      <c r="IU497" s="240">
        <f t="shared" ca="1" si="1362"/>
        <v>-3.0533358987154421E-4</v>
      </c>
      <c r="IV497" s="240">
        <f t="shared" ca="1" si="1363"/>
        <v>2.83295769963115E-4</v>
      </c>
      <c r="IW497" s="240">
        <f t="shared" ca="1" si="1364"/>
        <v>-2.5037105248912231E-4</v>
      </c>
      <c r="IX497" s="240">
        <f t="shared" ca="1" si="1365"/>
        <v>2.0782471587765951E-4</v>
      </c>
      <c r="IY497" s="240">
        <f t="shared" ca="1" si="1366"/>
        <v>-1.5729179198446089E-4</v>
      </c>
      <c r="IZ497" s="240">
        <f t="shared" ca="1" si="1367"/>
        <v>1.0071423273555199E-4</v>
      </c>
      <c r="JA497" s="240">
        <f t="shared" ca="1" si="1368"/>
        <v>-4.0266282003807889E-5</v>
      </c>
      <c r="JB497" s="240">
        <f t="shared" ca="1" si="1369"/>
        <v>-2.1729079363751622E-5</v>
      </c>
    </row>
    <row r="498" spans="2:262">
      <c r="B498" s="248">
        <v>137</v>
      </c>
      <c r="C498" s="247">
        <f t="shared" si="1370"/>
        <v>2.6757812500000019E-3</v>
      </c>
      <c r="D498" s="244">
        <f t="shared" ca="1" si="1113"/>
        <v>79.751734038307319</v>
      </c>
      <c r="E498" s="243">
        <f ca="1">EM361</f>
        <v>-0.24826596169268672</v>
      </c>
      <c r="F498" s="242">
        <v>137</v>
      </c>
      <c r="G498" s="240">
        <f t="shared" ca="1" si="1114"/>
        <v>8.5422426424323081E-5</v>
      </c>
      <c r="H498" s="240">
        <f t="shared" ca="1" si="1115"/>
        <v>-1.5100810978495308E-4</v>
      </c>
      <c r="I498" s="240">
        <f t="shared" ca="1" si="1116"/>
        <v>2.0925544231621828E-4</v>
      </c>
      <c r="J498" s="240">
        <f t="shared" ca="1" si="1117"/>
        <v>-2.5733385179522414E-4</v>
      </c>
      <c r="K498" s="240">
        <f t="shared" ca="1" si="1118"/>
        <v>2.9290693233901996E-4</v>
      </c>
      <c r="L498" s="240">
        <f t="shared" ca="1" si="1119"/>
        <v>-3.1424598377724218E-4</v>
      </c>
      <c r="M498" s="240">
        <f t="shared" ca="1" si="1120"/>
        <v>3.2031401911599588E-4</v>
      </c>
      <c r="N498" s="240">
        <f t="shared" ca="1" si="1121"/>
        <v>-3.108161576881162E-4</v>
      </c>
      <c r="O498" s="240">
        <f t="shared" ca="1" si="1122"/>
        <v>2.8621395509737657E-4</v>
      </c>
      <c r="P498" s="240">
        <f t="shared" ca="1" si="1123"/>
        <v>-2.477029735824082E-4</v>
      </c>
      <c r="Q498" s="240">
        <f t="shared" ca="1" si="1124"/>
        <v>1.9715468278508797E-4</v>
      </c>
      <c r="R498" s="240">
        <f t="shared" ca="1" si="1125"/>
        <v>-1.370255142985549E-4</v>
      </c>
      <c r="S498" s="240">
        <f t="shared" ca="1" si="1126"/>
        <v>7.0237489556361824E-5</v>
      </c>
      <c r="T498" s="240">
        <f t="shared" ca="1" si="1127"/>
        <v>-3.6222038845166375E-8</v>
      </c>
      <c r="U498" s="241">
        <f t="shared" ca="1" si="1128"/>
        <v>-7.0166805715448467E-5</v>
      </c>
      <c r="V498" s="240">
        <f t="shared" ca="1" si="1129"/>
        <v>1.3696002562797057E-4</v>
      </c>
      <c r="W498" s="240">
        <f t="shared" ca="1" si="1130"/>
        <v>-1.9709757175523634E-4</v>
      </c>
      <c r="X498" s="240">
        <f t="shared" ca="1" si="1131"/>
        <v>2.4765701554604116E-4</v>
      </c>
      <c r="Y498" s="240">
        <f t="shared" ca="1" si="1132"/>
        <v>-2.8618138341927961E-4</v>
      </c>
      <c r="Z498" s="240">
        <f t="shared" ca="1" si="1133"/>
        <v>3.1079855521308497E-4</v>
      </c>
      <c r="AA498" s="240">
        <f t="shared" ca="1" si="1134"/>
        <v>-3.203122412493302E-4</v>
      </c>
      <c r="AB498" s="240">
        <f t="shared" ca="1" si="1135"/>
        <v>3.1426011691568716E-4</v>
      </c>
      <c r="AC498" s="240">
        <f t="shared" ca="1" si="1136"/>
        <v>-2.9293628967225601E-4</v>
      </c>
      <c r="AD498" s="240">
        <f t="shared" ca="1" si="1137"/>
        <v>2.5737700668192025E-4</v>
      </c>
      <c r="AE498" s="240">
        <f t="shared" ca="1" si="1138"/>
        <v>-2.0931029761272454E-4</v>
      </c>
      <c r="AF498" s="240">
        <f t="shared" ca="1" si="1139"/>
        <v>1.5107199975754727E-4</v>
      </c>
      <c r="AG498" s="240">
        <f t="shared" ca="1" si="1140"/>
        <v>-8.5492246292513498E-5</v>
      </c>
      <c r="AH498" s="240">
        <f t="shared" ca="1" si="1141"/>
        <v>1.5757933861216044E-5</v>
      </c>
      <c r="AI498" s="240">
        <f t="shared" ca="1" si="1142"/>
        <v>5.4742147025719601E-5</v>
      </c>
      <c r="AJ498" s="240">
        <f t="shared" ca="1" si="1143"/>
        <v>-1.225819927729699E-4</v>
      </c>
      <c r="AK498" s="240">
        <f t="shared" ca="1" si="1144"/>
        <v>1.84464875880189E-4</v>
      </c>
      <c r="AL498" s="240">
        <f t="shared" ca="1" si="1145"/>
        <v>-2.3738355185421662E-4</v>
      </c>
      <c r="AM498" s="240">
        <f t="shared" ca="1" si="1146"/>
        <v>2.7876639848035251E-4</v>
      </c>
      <c r="AN498" s="240">
        <f t="shared" ca="1" si="1147"/>
        <v>-3.0660238570668193E-4</v>
      </c>
      <c r="AO498" s="240">
        <f t="shared" ca="1" si="1148"/>
        <v>3.1953880313745581E-4</v>
      </c>
      <c r="AP498" s="240">
        <f t="shared" ca="1" si="1149"/>
        <v>-3.1694699599567371E-4</v>
      </c>
      <c r="AQ498" s="240">
        <f t="shared" ca="1" si="1150"/>
        <v>2.9895291506712641E-4</v>
      </c>
      <c r="AR498" s="240">
        <f t="shared" ca="1" si="1151"/>
        <v>-2.6643099602877233E-4</v>
      </c>
      <c r="AS498" s="240">
        <f t="shared" ca="1" si="1152"/>
        <v>2.2096166559999687E-4</v>
      </c>
      <c r="AT498" s="240">
        <f t="shared" ca="1" si="1153"/>
        <v>-1.6475453953678133E-4</v>
      </c>
      <c r="AU498" s="240">
        <f t="shared" ca="1" si="1154"/>
        <v>1.0054104471910359E-4</v>
      </c>
      <c r="AV498" s="240">
        <f t="shared" ca="1" si="1155"/>
        <v>-3.1441683440683264E-5</v>
      </c>
      <c r="AW498" s="240">
        <f t="shared" ca="1" si="1156"/>
        <v>-3.9185609708960008E-5</v>
      </c>
      <c r="AX498" s="240">
        <f t="shared" ca="1" si="1157"/>
        <v>1.0790864916046473E-4</v>
      </c>
      <c r="AY498" s="240">
        <f t="shared" ca="1" si="1158"/>
        <v>-1.7138778796193149E-4</v>
      </c>
      <c r="AZ498" s="240">
        <f t="shared" ca="1" si="1159"/>
        <v>2.2653821039363194E-4</v>
      </c>
      <c r="BA498" s="240">
        <f t="shared" ca="1" si="1160"/>
        <v>-2.706798408704346E-4</v>
      </c>
      <c r="BB498" s="240">
        <f t="shared" ca="1" si="1161"/>
        <v>3.0166758419791431E-4</v>
      </c>
      <c r="BC498" s="240">
        <f t="shared" ca="1" si="1162"/>
        <v>-3.1799556806052994E-4</v>
      </c>
      <c r="BD498" s="240">
        <f t="shared" ca="1" si="1163"/>
        <v>3.188703220010278E-4</v>
      </c>
      <c r="BE498" s="240">
        <f t="shared" ca="1" si="1164"/>
        <v>-3.0424933670441894E-4</v>
      </c>
      <c r="BF498" s="240">
        <f t="shared" ca="1" si="1165"/>
        <v>2.7484312976959436E-4</v>
      </c>
      <c r="BG498" s="240">
        <f t="shared" ca="1" si="1166"/>
        <v>-2.3208071758087928E-4</v>
      </c>
      <c r="BH498" s="240">
        <f t="shared" ca="1" si="1167"/>
        <v>1.7804017119947392E-4</v>
      </c>
      <c r="BI498" s="240">
        <f t="shared" ca="1" si="1168"/>
        <v>-1.1534763096262288E-4</v>
      </c>
      <c r="BJ498" s="240">
        <f t="shared" ca="1" si="1169"/>
        <v>4.7049687250775667E-5</v>
      </c>
      <c r="BK498" s="240">
        <f t="shared" ca="1" si="1170"/>
        <v>2.3534670826157496E-5</v>
      </c>
      <c r="BL498" s="240">
        <f t="shared" ca="1" si="1171"/>
        <v>-9.2975344160450664E-5</v>
      </c>
      <c r="BM498" s="240">
        <f t="shared" ca="1" si="1172"/>
        <v>1.5789781185067653E-4</v>
      </c>
      <c r="BN498" s="240">
        <f t="shared" ca="1" si="1173"/>
        <v>-2.1514711854180526E-4</v>
      </c>
      <c r="BO498" s="240">
        <f t="shared" ca="1" si="1174"/>
        <v>2.6194119181510603E-4</v>
      </c>
      <c r="BP498" s="240">
        <f t="shared" ca="1" si="1175"/>
        <v>-2.9600603905585439E-4</v>
      </c>
      <c r="BQ498" s="240">
        <f t="shared" ca="1" si="1176"/>
        <v>3.156862538070242E-4</v>
      </c>
      <c r="BR498" s="240">
        <f t="shared" ca="1" si="1177"/>
        <v>-3.2002546147094001E-4</v>
      </c>
      <c r="BS498" s="240">
        <f t="shared" ca="1" si="1178"/>
        <v>3.0881279504049443E-4</v>
      </c>
      <c r="BT498" s="240">
        <f t="shared" ca="1" si="1179"/>
        <v>-2.8259314233738416E-4</v>
      </c>
      <c r="BU498" s="240">
        <f t="shared" ca="1" si="1180"/>
        <v>2.426406667852394E-4</v>
      </c>
      <c r="BV498" s="240">
        <f t="shared" ca="1" si="1181"/>
        <v>-1.9089688849526989E-4</v>
      </c>
      <c r="BW498" s="240">
        <f t="shared" ca="1" si="1182"/>
        <v>1.2987633465988538E-4</v>
      </c>
      <c r="BX498" s="240">
        <f t="shared" ca="1" si="1183"/>
        <v>-6.2544344243224031E-5</v>
      </c>
      <c r="BY498" s="240">
        <f t="shared" ca="1" si="1184"/>
        <v>-7.8270348599319727E-6</v>
      </c>
      <c r="BZ498" s="240">
        <f t="shared" ca="1" si="1185"/>
        <v>7.7818053412666914E-5</v>
      </c>
      <c r="CA498" s="240">
        <f t="shared" ca="1" si="1186"/>
        <v>-1.440274460804584E-4</v>
      </c>
      <c r="CB498" s="240">
        <f t="shared" ca="1" si="1187"/>
        <v>2.0323771843674954E-4</v>
      </c>
      <c r="CC498" s="240">
        <f t="shared" ca="1" si="1188"/>
        <v>-2.5257150348535626E-4</v>
      </c>
      <c r="CD498" s="240">
        <f t="shared" ca="1" si="1189"/>
        <v>2.8963138943864208E-4</v>
      </c>
      <c r="CE498" s="240">
        <f t="shared" ca="1" si="1190"/>
        <v>-3.1261642371724737E-4</v>
      </c>
      <c r="CF498" s="240">
        <f t="shared" ca="1" si="1191"/>
        <v>3.2040963157324901E-4</v>
      </c>
      <c r="CG498" s="240">
        <f t="shared" ca="1" si="1192"/>
        <v>-3.1263229630451128E-4</v>
      </c>
      <c r="CH498" s="240">
        <f t="shared" ca="1" si="1193"/>
        <v>2.8966236327305128E-4</v>
      </c>
      <c r="CI498" s="240">
        <f t="shared" ca="1" si="1194"/>
        <v>-2.5261607337050167E-4</v>
      </c>
      <c r="CJ498" s="240">
        <f t="shared" ca="1" si="1195"/>
        <v>2.032937184660811E-4</v>
      </c>
      <c r="CK498" s="240">
        <f t="shared" ca="1" si="1196"/>
        <v>-1.4409215489112883E-4</v>
      </c>
      <c r="CL498" s="240">
        <f t="shared" ca="1" si="1197"/>
        <v>7.788832643213509E-5</v>
      </c>
      <c r="CM498" s="240">
        <f t="shared" ca="1" si="1198"/>
        <v>-7.899457118829324E-6</v>
      </c>
      <c r="CN498" s="240">
        <f t="shared" ca="1" si="1199"/>
        <v>-6.2473292158173261E-5</v>
      </c>
      <c r="CO498" s="240">
        <f t="shared" ca="1" si="1200"/>
        <v>1.2981010557730987E-4</v>
      </c>
      <c r="CP498" s="240">
        <f t="shared" ca="1" si="1201"/>
        <v>-1.9083870086645808E-4</v>
      </c>
      <c r="CQ498" s="240">
        <f t="shared" ca="1" si="1202"/>
        <v>2.4259334828105351E-4</v>
      </c>
      <c r="CR498" s="240">
        <f t="shared" ca="1" si="1203"/>
        <v>-2.8255899243555873E-4</v>
      </c>
      <c r="CS498" s="240">
        <f t="shared" ca="1" si="1204"/>
        <v>3.087934732807686E-4</v>
      </c>
      <c r="CT498" s="240">
        <f t="shared" ca="1" si="1205"/>
        <v>-3.2002190680852896E-4</v>
      </c>
      <c r="CU498" s="240">
        <f t="shared" ca="1" si="1206"/>
        <v>3.1569863898337717E-4</v>
      </c>
      <c r="CV498" s="240">
        <f t="shared" ca="1" si="1207"/>
        <v>-2.9603376220415934E-4</v>
      </c>
      <c r="CW498" s="240">
        <f t="shared" ca="1" si="1208"/>
        <v>2.6198290570846495E-4</v>
      </c>
      <c r="CX498" s="240">
        <f t="shared" ca="1" si="1209"/>
        <v>-2.1520079606269501E-4</v>
      </c>
      <c r="CY498" s="240">
        <f t="shared" ca="1" si="1210"/>
        <v>1.5796084450024956E-4</v>
      </c>
      <c r="CZ498" s="240">
        <f t="shared" ca="1" si="1211"/>
        <v>-9.3044668820477163E-5</v>
      </c>
      <c r="DA498" s="240">
        <f t="shared" ca="1" si="1212"/>
        <v>2.3606918613471559E-5</v>
      </c>
      <c r="DB498" s="240">
        <f t="shared" ca="1" si="1213"/>
        <v>4.6978027270838633E-5</v>
      </c>
      <c r="DC498" s="240">
        <f t="shared" ca="1" si="1214"/>
        <v>-1.1528004115981986E-4</v>
      </c>
      <c r="DD498" s="240">
        <f t="shared" ca="1" si="1215"/>
        <v>1.779799361502758E-4</v>
      </c>
      <c r="DE498" s="240">
        <f t="shared" ca="1" si="1216"/>
        <v>-2.3203076445208593E-4</v>
      </c>
      <c r="DF498" s="240">
        <f t="shared" ca="1" si="1217"/>
        <v>2.7480588607044877E-4</v>
      </c>
      <c r="DG498" s="240">
        <f t="shared" ca="1" si="1218"/>
        <v>-3.0422661232004747E-4</v>
      </c>
      <c r="DH498" s="240">
        <f t="shared" ca="1" si="1219"/>
        <v>3.1886322123969791E-4</v>
      </c>
      <c r="DI498" s="240">
        <f t="shared" ca="1" si="1220"/>
        <v>-3.1800443598899419E-4</v>
      </c>
      <c r="DJ498" s="240">
        <f t="shared" ca="1" si="1221"/>
        <v>3.0169198987262954E-4</v>
      </c>
      <c r="DK498" s="240">
        <f t="shared" ca="1" si="1222"/>
        <v>-2.707185982795737E-4</v>
      </c>
      <c r="DL498" s="240">
        <f t="shared" ca="1" si="1223"/>
        <v>2.2658943609222976E-4</v>
      </c>
      <c r="DM498" s="240">
        <f t="shared" ca="1" si="1224"/>
        <v>-1.7144899259924915E-4</v>
      </c>
      <c r="DN498" s="240">
        <f t="shared" ca="1" si="1225"/>
        <v>1.0797685845186287E-4</v>
      </c>
      <c r="DO498" s="240">
        <f t="shared" ca="1" si="1226"/>
        <v>-3.925750897347023E-5</v>
      </c>
      <c r="DP498" s="240">
        <f t="shared" ca="1" si="1227"/>
        <v>-3.136958820103736E-5</v>
      </c>
      <c r="DQ498" s="240">
        <f t="shared" ca="1" si="1228"/>
        <v>1.0047225702581985E-4</v>
      </c>
      <c r="DR498" s="240">
        <f t="shared" ca="1" si="1229"/>
        <v>-1.6469240217872151E-4</v>
      </c>
      <c r="DS498" s="240">
        <f t="shared" ca="1" si="1230"/>
        <v>2.2090919818804617E-4</v>
      </c>
      <c r="DT498" s="240">
        <f t="shared" ca="1" si="1231"/>
        <v>-2.663907482556517E-4</v>
      </c>
      <c r="DU498" s="240">
        <f t="shared" ca="1" si="1232"/>
        <v>2.989268428031378E-4</v>
      </c>
      <c r="DV498" s="240">
        <f t="shared" ca="1" si="1233"/>
        <v>-3.1693636624178275E-4</v>
      </c>
      <c r="DW498" s="240">
        <f t="shared" ca="1" si="1234"/>
        <v>3.1954413245441712E-4</v>
      </c>
      <c r="DX498" s="240">
        <f t="shared" ca="1" si="1235"/>
        <v>-3.0662341511239314E-4</v>
      </c>
      <c r="DY498" s="240">
        <f t="shared" ca="1" si="1236"/>
        <v>2.7880210603528817E-4</v>
      </c>
      <c r="DZ498" s="240">
        <f t="shared" ca="1" si="1237"/>
        <v>-2.3743220232331504E-4</v>
      </c>
      <c r="EA498" s="240">
        <f t="shared" ca="1" si="1238"/>
        <v>1.8452410505791857E-4</v>
      </c>
      <c r="EB498" s="240">
        <f t="shared" ca="1" si="1239"/>
        <v>-1.2264892237359937E-4</v>
      </c>
      <c r="EC498" s="240">
        <f t="shared" ca="1" si="1240"/>
        <v>5.4813524555800047E-5</v>
      </c>
      <c r="ED498" s="240">
        <f t="shared" ca="1" si="1241"/>
        <v>1.5685577045590273E-5</v>
      </c>
      <c r="EE498" s="240">
        <f t="shared" ca="1" si="1242"/>
        <v>-8.5422426424331606E-5</v>
      </c>
      <c r="EF498" s="240">
        <f t="shared" ca="1" si="1243"/>
        <v>1.5100810978495234E-4</v>
      </c>
      <c r="EG498" s="240">
        <f t="shared" ca="1" si="1244"/>
        <v>-2.0925544231622411E-4</v>
      </c>
      <c r="EH498" s="240">
        <f t="shared" ca="1" si="1245"/>
        <v>2.57333851795223E-4</v>
      </c>
      <c r="EI498" s="240">
        <f t="shared" ca="1" si="1246"/>
        <v>-2.9290693233902283E-4</v>
      </c>
      <c r="EJ498" s="240">
        <f t="shared" ca="1" si="1247"/>
        <v>3.1424598377724153E-4</v>
      </c>
      <c r="EK498" s="240">
        <f t="shared" ca="1" si="1248"/>
        <v>-3.2031401911599577E-4</v>
      </c>
      <c r="EL498" s="240">
        <f t="shared" ca="1" si="1249"/>
        <v>3.1081615768811723E-4</v>
      </c>
      <c r="EM498" s="240">
        <f t="shared" ca="1" si="1250"/>
        <v>-2.8621395509737435E-4</v>
      </c>
      <c r="EN498" s="240">
        <f t="shared" ca="1" si="1251"/>
        <v>2.4770297358241091E-4</v>
      </c>
      <c r="EO498" s="240">
        <f t="shared" ca="1" si="1252"/>
        <v>-1.9715468278508593E-4</v>
      </c>
      <c r="EP498" s="240">
        <f t="shared" ca="1" si="1253"/>
        <v>1.3702551429856081E-4</v>
      </c>
      <c r="EQ498" s="240">
        <f t="shared" ca="1" si="1254"/>
        <v>-7.0237489556359303E-5</v>
      </c>
      <c r="ER498" s="240">
        <f t="shared" ca="1" si="1255"/>
        <v>3.6222038853958577E-8</v>
      </c>
      <c r="ES498" s="240">
        <f t="shared" ca="1" si="1256"/>
        <v>7.0166805715448779E-5</v>
      </c>
      <c r="ET498" s="240">
        <f t="shared" ca="1" si="1257"/>
        <v>-1.3696002562796263E-4</v>
      </c>
      <c r="EU498" s="240">
        <f t="shared" ca="1" si="1258"/>
        <v>1.9709757175523655E-4</v>
      </c>
      <c r="EV498" s="240">
        <f t="shared" ca="1" si="1259"/>
        <v>-2.4765701554604712E-4</v>
      </c>
      <c r="EW498" s="240">
        <f t="shared" ca="1" si="1260"/>
        <v>2.8618138341927874E-4</v>
      </c>
      <c r="EX498" s="240">
        <f t="shared" ca="1" si="1261"/>
        <v>-3.1079855521308724E-4</v>
      </c>
      <c r="EY498" s="240">
        <f t="shared" ca="1" si="1262"/>
        <v>3.2031224124933009E-4</v>
      </c>
      <c r="EZ498" s="240">
        <f t="shared" ca="1" si="1263"/>
        <v>-3.1426011691568619E-4</v>
      </c>
      <c r="FA498" s="240">
        <f t="shared" ca="1" si="1264"/>
        <v>2.9293628967225769E-4</v>
      </c>
      <c r="FB498" s="240">
        <f t="shared" ca="1" si="1265"/>
        <v>-2.5737700668191732E-4</v>
      </c>
      <c r="FC498" s="240">
        <f t="shared" ca="1" si="1266"/>
        <v>2.09310297612714E-4</v>
      </c>
      <c r="FD498" s="240">
        <f t="shared" ca="1" si="1267"/>
        <v>-1.5107199975754299E-4</v>
      </c>
      <c r="FE498" s="240">
        <f t="shared" ca="1" si="1268"/>
        <v>8.5492246292517577E-5</v>
      </c>
      <c r="FF498" s="240">
        <f t="shared" ca="1" si="1269"/>
        <v>-1.5757933861233916E-5</v>
      </c>
      <c r="FG498" s="240">
        <f t="shared" ca="1" si="1270"/>
        <v>-5.4742147025728884E-5</v>
      </c>
      <c r="FH498" s="240">
        <f t="shared" ca="1" si="1271"/>
        <v>1.2258199277297022E-4</v>
      </c>
      <c r="FI498" s="240">
        <f t="shared" ca="1" si="1272"/>
        <v>-1.8446487588018182E-4</v>
      </c>
      <c r="FJ498" s="240">
        <f t="shared" ca="1" si="1273"/>
        <v>2.3738355185420461E-4</v>
      </c>
      <c r="FK498" s="240">
        <f t="shared" ca="1" si="1274"/>
        <v>-2.7876639848035717E-4</v>
      </c>
      <c r="FL498" s="240">
        <f t="shared" ca="1" si="1275"/>
        <v>3.0660238570668198E-4</v>
      </c>
      <c r="FM498" s="240">
        <f t="shared" ca="1" si="1276"/>
        <v>-3.1953880313745516E-4</v>
      </c>
      <c r="FN498" s="240">
        <f t="shared" ca="1" si="1277"/>
        <v>3.16946995995671E-4</v>
      </c>
      <c r="FO498" s="240">
        <f t="shared" ca="1" si="1278"/>
        <v>-2.9895291506712467E-4</v>
      </c>
      <c r="FP498" s="240">
        <f t="shared" ca="1" si="1279"/>
        <v>2.6643099602877466E-4</v>
      </c>
      <c r="FQ498" s="240">
        <f t="shared" ca="1" si="1280"/>
        <v>-2.2096166560000321E-4</v>
      </c>
      <c r="FR498" s="240">
        <f t="shared" ca="1" si="1281"/>
        <v>1.6475453953676545E-4</v>
      </c>
      <c r="FS498" s="240">
        <f t="shared" ca="1" si="1282"/>
        <v>-1.0054104471910331E-4</v>
      </c>
      <c r="FT498" s="240">
        <f t="shared" ca="1" si="1283"/>
        <v>3.1441683440692019E-5</v>
      </c>
      <c r="FU498" s="240">
        <f t="shared" ca="1" si="1284"/>
        <v>3.9185609708942241E-5</v>
      </c>
      <c r="FV498" s="240">
        <f t="shared" ca="1" si="1285"/>
        <v>-1.0790864916047361E-4</v>
      </c>
      <c r="FW498" s="240">
        <f t="shared" ca="1" si="1286"/>
        <v>1.7138778796193176E-4</v>
      </c>
      <c r="FX498" s="240">
        <f t="shared" ca="1" si="1287"/>
        <v>-2.265382103936257E-4</v>
      </c>
      <c r="FY498" s="240">
        <f t="shared" ca="1" si="1288"/>
        <v>2.7067984087042501E-4</v>
      </c>
      <c r="FZ498" s="240">
        <f t="shared" ca="1" si="1289"/>
        <v>-3.0166758419791751E-4</v>
      </c>
      <c r="GA498" s="240">
        <f t="shared" ca="1" si="1290"/>
        <v>3.1799556806052999E-4</v>
      </c>
      <c r="GB498" s="240">
        <f t="shared" ca="1" si="1291"/>
        <v>-3.1887032200102861E-4</v>
      </c>
      <c r="GC498" s="240">
        <f t="shared" ca="1" si="1292"/>
        <v>3.0424933670441308E-4</v>
      </c>
      <c r="GD498" s="240">
        <f t="shared" ca="1" si="1293"/>
        <v>-2.7484312976958959E-4</v>
      </c>
      <c r="GE498" s="240">
        <f t="shared" ca="1" si="1294"/>
        <v>2.3208071758087906E-4</v>
      </c>
      <c r="GF498" s="240">
        <f t="shared" ca="1" si="1295"/>
        <v>-1.7804017119948126E-4</v>
      </c>
      <c r="GG498" s="240">
        <f t="shared" ca="1" si="1296"/>
        <v>1.1534763096260559E-4</v>
      </c>
      <c r="GH498" s="240">
        <f t="shared" ca="1" si="1297"/>
        <v>-4.7049687250775362E-5</v>
      </c>
      <c r="GI498" s="240">
        <f t="shared" ca="1" si="1298"/>
        <v>-2.3534670826148725E-5</v>
      </c>
      <c r="GJ498" s="240">
        <f t="shared" ca="1" si="1299"/>
        <v>9.2975344160433533E-5</v>
      </c>
      <c r="GK498" s="240">
        <f t="shared" ca="1" si="1300"/>
        <v>-1.5789781185068471E-4</v>
      </c>
      <c r="GL498" s="240">
        <f t="shared" ca="1" si="1301"/>
        <v>2.1514711854180553E-4</v>
      </c>
      <c r="GM498" s="240">
        <f t="shared" ca="1" si="1302"/>
        <v>-2.6194119181510093E-4</v>
      </c>
      <c r="GN498" s="240">
        <f t="shared" ca="1" si="1303"/>
        <v>2.9600603905584756E-4</v>
      </c>
      <c r="GO498" s="240">
        <f t="shared" ca="1" si="1304"/>
        <v>-3.1568625380702582E-4</v>
      </c>
      <c r="GP498" s="240">
        <f t="shared" ca="1" si="1305"/>
        <v>3.2002546147094001E-4</v>
      </c>
      <c r="GQ498" s="240">
        <f t="shared" ca="1" si="1306"/>
        <v>-3.0881279504049676E-4</v>
      </c>
      <c r="GR498" s="240">
        <f t="shared" ca="1" si="1307"/>
        <v>2.8259314233737543E-4</v>
      </c>
      <c r="GS498" s="240">
        <f t="shared" ca="1" si="1308"/>
        <v>-2.4264066678523325E-4</v>
      </c>
      <c r="GT498" s="240">
        <f t="shared" ca="1" si="1309"/>
        <v>1.9089688849526962E-4</v>
      </c>
      <c r="GU498" s="240">
        <f t="shared" ca="1" si="1310"/>
        <v>-1.298763346598934E-4</v>
      </c>
      <c r="GV498" s="240">
        <f t="shared" ca="1" si="1311"/>
        <v>6.2544344243205857E-5</v>
      </c>
      <c r="GW498" s="240">
        <f t="shared" ca="1" si="1312"/>
        <v>7.8270348599413883E-6</v>
      </c>
      <c r="GX498" s="240">
        <f t="shared" ca="1" si="1313"/>
        <v>-7.7818053412667226E-5</v>
      </c>
      <c r="GY498" s="240">
        <f t="shared" ca="1" si="1314"/>
        <v>1.4402744608044241E-4</v>
      </c>
      <c r="GZ498" s="240">
        <f t="shared" ca="1" si="1315"/>
        <v>-2.0323771843675683E-4</v>
      </c>
      <c r="HA498" s="240">
        <f t="shared" ca="1" si="1316"/>
        <v>2.5257150348535643E-4</v>
      </c>
      <c r="HB498" s="240">
        <f t="shared" ca="1" si="1317"/>
        <v>-2.8963138943863834E-4</v>
      </c>
      <c r="HC498" s="240">
        <f t="shared" ca="1" si="1318"/>
        <v>3.1261642371724341E-4</v>
      </c>
      <c r="HD498" s="240">
        <f t="shared" ca="1" si="1319"/>
        <v>-3.2040963157324901E-4</v>
      </c>
      <c r="HE498" s="240">
        <f t="shared" ca="1" si="1320"/>
        <v>3.1263229630451117E-4</v>
      </c>
      <c r="HF498" s="240">
        <f t="shared" ca="1" si="1321"/>
        <v>-2.8966236327305112E-4</v>
      </c>
      <c r="HG498" s="240">
        <f t="shared" ca="1" si="1322"/>
        <v>2.5261607337049023E-4</v>
      </c>
      <c r="HH498" s="240">
        <f t="shared" ca="1" si="1323"/>
        <v>-2.0329371846608085E-4</v>
      </c>
      <c r="HI498" s="240">
        <f t="shared" ca="1" si="1324"/>
        <v>1.4409215489112856E-4</v>
      </c>
      <c r="HJ498" s="240">
        <f t="shared" ca="1" si="1325"/>
        <v>-7.7888326432152451E-5</v>
      </c>
      <c r="HK498" s="240">
        <f t="shared" ca="1" si="1326"/>
        <v>7.8994571188108045E-6</v>
      </c>
      <c r="HL498" s="240">
        <f t="shared" ca="1" si="1327"/>
        <v>6.2473292158173572E-5</v>
      </c>
      <c r="HM498" s="240">
        <f t="shared" ca="1" si="1328"/>
        <v>-1.2981010557731014E-4</v>
      </c>
      <c r="HN498" s="240">
        <f t="shared" ca="1" si="1329"/>
        <v>1.9083870086644372E-4</v>
      </c>
      <c r="HO498" s="240">
        <f t="shared" ca="1" si="1330"/>
        <v>-2.4259334828106559E-4</v>
      </c>
      <c r="HP498" s="240">
        <f t="shared" ca="1" si="1331"/>
        <v>2.8255899243555889E-4</v>
      </c>
      <c r="HQ498" s="240">
        <f t="shared" ca="1" si="1332"/>
        <v>-3.087934732807686E-4</v>
      </c>
      <c r="HR498" s="240">
        <f t="shared" ca="1" si="1333"/>
        <v>3.2002190680852804E-4</v>
      </c>
      <c r="HS498" s="240">
        <f t="shared" ca="1" si="1334"/>
        <v>-3.1569863898337397E-4</v>
      </c>
      <c r="HT498" s="240">
        <f t="shared" ca="1" si="1335"/>
        <v>2.9603376220415923E-4</v>
      </c>
      <c r="HU498" s="240">
        <f t="shared" ca="1" si="1336"/>
        <v>-2.6198290570846473E-4</v>
      </c>
      <c r="HV498" s="240">
        <f t="shared" ca="1" si="1337"/>
        <v>2.1520079606268127E-4</v>
      </c>
      <c r="HW498" s="240">
        <f t="shared" ca="1" si="1338"/>
        <v>-1.5796084450024931E-4</v>
      </c>
      <c r="HX498" s="240">
        <f t="shared" ca="1" si="1339"/>
        <v>9.3044668820476851E-5</v>
      </c>
      <c r="HY498" s="240">
        <f t="shared" ca="1" si="1340"/>
        <v>-2.3606918613489415E-5</v>
      </c>
      <c r="HZ498" s="240">
        <f t="shared" ca="1" si="1341"/>
        <v>-4.6978027270856969E-5</v>
      </c>
      <c r="IA498" s="240">
        <f t="shared" ca="1" si="1342"/>
        <v>1.1528004115982013E-4</v>
      </c>
      <c r="IB498" s="240">
        <f t="shared" ca="1" si="1343"/>
        <v>-1.779799361502761E-4</v>
      </c>
      <c r="IC498" s="240">
        <f t="shared" ca="1" si="1344"/>
        <v>2.320307644520736E-4</v>
      </c>
      <c r="ID498" s="240">
        <f t="shared" ca="1" si="1345"/>
        <v>-2.7480588607045825E-4</v>
      </c>
      <c r="IE498" s="240">
        <f t="shared" ca="1" si="1346"/>
        <v>-2.6472949077051597E-4</v>
      </c>
      <c r="IF498" s="240">
        <f t="shared" ca="1" si="1347"/>
        <v>-3.1886322123969802E-4</v>
      </c>
      <c r="IG498" s="240">
        <f t="shared" ca="1" si="1348"/>
        <v>3.1800443598899636E-4</v>
      </c>
      <c r="IH498" s="240">
        <f t="shared" ca="1" si="1349"/>
        <v>-3.016919898726233E-4</v>
      </c>
      <c r="II498" s="240">
        <f t="shared" ca="1" si="1350"/>
        <v>2.7071859827957354E-4</v>
      </c>
      <c r="IJ498" s="240">
        <f t="shared" ca="1" si="1351"/>
        <v>-2.2658943609222954E-4</v>
      </c>
      <c r="IK498" s="240">
        <f t="shared" ca="1" si="1352"/>
        <v>1.7144899259926427E-4</v>
      </c>
      <c r="IL498" s="240">
        <f t="shared" ca="1" si="1353"/>
        <v>-1.0797685845186257E-4</v>
      </c>
      <c r="IM498" s="240">
        <f t="shared" ca="1" si="1354"/>
        <v>3.9257508973469918E-5</v>
      </c>
      <c r="IN498" s="240">
        <f t="shared" ca="1" si="1355"/>
        <v>3.1369588201019545E-5</v>
      </c>
      <c r="IO498" s="240">
        <f t="shared" ca="1" si="1356"/>
        <v>-1.0047225702583745E-4</v>
      </c>
      <c r="IP498" s="240">
        <f t="shared" ca="1" si="1357"/>
        <v>1.6469240217872175E-4</v>
      </c>
      <c r="IQ498" s="240">
        <f t="shared" ca="1" si="1358"/>
        <v>-2.2090919818804636E-4</v>
      </c>
      <c r="IR498" s="240">
        <f t="shared" ca="1" si="1359"/>
        <v>2.6639074825564172E-4</v>
      </c>
      <c r="IS498" s="240">
        <f t="shared" ca="1" si="1360"/>
        <v>-2.9892684280314447E-4</v>
      </c>
      <c r="IT498" s="240">
        <f t="shared" ca="1" si="1361"/>
        <v>3.1693636624178281E-4</v>
      </c>
      <c r="IU498" s="240">
        <f t="shared" ca="1" si="1362"/>
        <v>-3.1954413245441712E-4</v>
      </c>
      <c r="IV498" s="240">
        <f t="shared" ca="1" si="1363"/>
        <v>3.0662341511239835E-4</v>
      </c>
      <c r="IW498" s="240">
        <f t="shared" ca="1" si="1364"/>
        <v>-2.7880210603527901E-4</v>
      </c>
      <c r="IX498" s="240">
        <f t="shared" ca="1" si="1365"/>
        <v>2.374322023233148E-4</v>
      </c>
      <c r="IY498" s="240">
        <f t="shared" ca="1" si="1366"/>
        <v>-1.8452410505791832E-4</v>
      </c>
      <c r="IZ498" s="240">
        <f t="shared" ca="1" si="1367"/>
        <v>1.226489223736159E-4</v>
      </c>
      <c r="JA498" s="240">
        <f t="shared" ca="1" si="1368"/>
        <v>-5.4813524555781785E-5</v>
      </c>
      <c r="JB498" s="240">
        <f t="shared" ca="1" si="1369"/>
        <v>-1.5685577045590588E-5</v>
      </c>
    </row>
    <row r="499" spans="2:262">
      <c r="B499" s="248">
        <v>138</v>
      </c>
      <c r="C499" s="247">
        <f t="shared" si="1370"/>
        <v>2.695312500000002E-3</v>
      </c>
      <c r="D499" s="244">
        <f t="shared" ca="1" si="1113"/>
        <v>79.761492257755137</v>
      </c>
      <c r="E499" s="243">
        <f ca="1">EN361</f>
        <v>-0.23850774224485619</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79.764470684910876</v>
      </c>
      <c r="E500" s="243">
        <f ca="1">EO361</f>
        <v>-0.23552931508911792</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79.765950119316742</v>
      </c>
      <c r="E501" s="243">
        <f ca="1">EP361</f>
        <v>-0.23404988068325364</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79.762627392910659</v>
      </c>
      <c r="E502" s="243">
        <f ca="1">EQ361</f>
        <v>-0.23737260708933988</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79.76206209329888</v>
      </c>
      <c r="E503" s="243">
        <f ca="1">ER361</f>
        <v>-0.23793790670111303</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79.762889121302734</v>
      </c>
      <c r="E504" s="243">
        <f ca="1">ES361</f>
        <v>-0.23711087869726744</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79.769340959823907</v>
      </c>
      <c r="E505" s="243">
        <f ca="1">ET361</f>
        <v>-0.23065904017609157</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79.778038145177845</v>
      </c>
      <c r="E506" s="243">
        <f ca="1">EU361</f>
        <v>-0.22196185482216096</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79.787736282855363</v>
      </c>
      <c r="E507" s="243">
        <f ca="1">EV361</f>
        <v>-0.21226371714463868</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79.795109895021739</v>
      </c>
      <c r="E508" s="243">
        <f ca="1">EW361</f>
        <v>-0.20489010497826776</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79.797783134887325</v>
      </c>
      <c r="E509" s="243">
        <f ca="1">EX361</f>
        <v>-0.20221686511266951</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79.79747993428559</v>
      </c>
      <c r="E510" s="243">
        <f ca="1">EY361</f>
        <v>-0.20252006571440578</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79.793884646686678</v>
      </c>
      <c r="E511" s="243">
        <f ca="1">EZ361</f>
        <v>-0.20611535331332662</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79.793197634244606</v>
      </c>
      <c r="E512" s="243">
        <f ca="1">FA361</f>
        <v>-0.20680236575539832</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79.793922899037355</v>
      </c>
      <c r="E513" s="243">
        <f ca="1">FB361</f>
        <v>-0.20607710096264692</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79.801221021467626</v>
      </c>
      <c r="E514" s="243">
        <f ca="1">FC361</f>
        <v>-0.19877897853237619</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79.808790717532133</v>
      </c>
      <c r="E515" s="243">
        <f ca="1">FD361</f>
        <v>-0.1912092824678607</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79.819048655026435</v>
      </c>
      <c r="E516" s="243">
        <f ca="1">FE361</f>
        <v>-0.18095134497357054</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79.823835783698541</v>
      </c>
      <c r="E517" s="243">
        <f ca="1">FF361</f>
        <v>-0.17616421630145221</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79.826988532092599</v>
      </c>
      <c r="E518" s="243">
        <f ca="1">FG361</f>
        <v>-0.17301146790739938</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79.823882351092109</v>
      </c>
      <c r="E519" s="243">
        <f ca="1">FH361</f>
        <v>-0.17611764890788878</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79.821778811629358</v>
      </c>
      <c r="E520" s="243">
        <f ca="1">FI361</f>
        <v>-0.17822118837064674</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79.819131567866947</v>
      </c>
      <c r="E521" s="243">
        <f ca="1">FJ361</f>
        <v>-0.18086843213305837</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79.82218279294743</v>
      </c>
      <c r="E522" s="243">
        <f ca="1">FK361</f>
        <v>-0.17781720705257029</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79.827744068461868</v>
      </c>
      <c r="E523" s="243">
        <f ca="1">FL361</f>
        <v>-0.17225593153813876</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79.837006036180526</v>
      </c>
      <c r="E524" s="243">
        <f ca="1">FM361</f>
        <v>-0.1629939638194792</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79.844833070416257</v>
      </c>
      <c r="E525" s="243">
        <f ca="1">FN361</f>
        <v>-0.15516692958374559</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79.850110984050403</v>
      </c>
      <c r="E526" s="243">
        <f ca="1">FO361</f>
        <v>-0.14988901594960038</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79.850787421777596</v>
      </c>
      <c r="E527" s="243">
        <f ca="1">FP361</f>
        <v>-0.14921257822240819</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79.847997916761074</v>
      </c>
      <c r="E528" s="243">
        <f ca="1">FQ361</f>
        <v>-0.15200208323892989</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79.844725290719467</v>
      </c>
      <c r="E529" s="243">
        <f ca="1">FR361</f>
        <v>-0.15527470928053647</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79.842881140876656</v>
      </c>
      <c r="E530" s="243">
        <f ca="1">FS361</f>
        <v>-0.15711885912334006</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79.845991532819554</v>
      </c>
      <c r="E531" s="243">
        <f ca="1">FT361</f>
        <v>-0.15400846718044678</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79.851878547970827</v>
      </c>
      <c r="E532" s="243">
        <f ca="1">FU361</f>
        <v>-0.1481214520291694</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79.861145081145523</v>
      </c>
      <c r="E533" s="243">
        <f ca="1">FV361</f>
        <v>-0.13885491885447174</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79.867828744323859</v>
      </c>
      <c r="E534" s="243">
        <f ca="1">FW361</f>
        <v>-0.13217125567614671</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79.872774216012075</v>
      </c>
      <c r="E535" s="243">
        <f ca="1">FX361</f>
        <v>-0.12722578398791892</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79.871539495347946</v>
      </c>
      <c r="E536" s="243">
        <f ca="1">FY361</f>
        <v>-0.1284605046520523</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79.869227077224906</v>
      </c>
      <c r="E537" s="243">
        <f ca="1">FZ361</f>
        <v>-0.13077292277508731</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79.864568479923236</v>
      </c>
      <c r="E538" s="243">
        <f ca="1">GA361</f>
        <v>-0.13543152007676137</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79.864522174878431</v>
      </c>
      <c r="E539" s="243">
        <f ca="1">GB361</f>
        <v>-0.13547782512156628</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79.866599556653469</v>
      </c>
      <c r="E540" s="243">
        <f ca="1">GC361</f>
        <v>-0.13340044334652817</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79.874464615875695</v>
      </c>
      <c r="E541" s="243">
        <f ca="1">GD361</f>
        <v>-0.12553538412431153</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79.881899171890922</v>
      </c>
      <c r="E542" s="243">
        <f ca="1">GE361</f>
        <v>-0.11810082810907589</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79.889736630023108</v>
      </c>
      <c r="E543" s="243">
        <f ca="1">GF361</f>
        <v>-0.11026336997688642</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79.892109073871637</v>
      </c>
      <c r="E544" s="243">
        <f ca="1">GG361</f>
        <v>-0.10789092612836221</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79.891909047407836</v>
      </c>
      <c r="E545" s="243">
        <f ca="1">GH361</f>
        <v>-0.1080909525921613</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79.887703354505845</v>
      </c>
      <c r="E546" s="243">
        <f ca="1">GI361</f>
        <v>-0.11229664549415713</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79.885115724175023</v>
      </c>
      <c r="E547" s="243">
        <f ca="1">GJ361</f>
        <v>-0.11488427582497399</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79.884505791237956</v>
      </c>
      <c r="E548" s="243">
        <f ca="1">GK361</f>
        <v>-0.11549420876204404</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79.889565005913383</v>
      </c>
      <c r="E549" s="243">
        <f ca="1">GL361</f>
        <v>-0.11043499408661508</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79.897355209678366</v>
      </c>
      <c r="E550" s="243">
        <f ca="1">GM361</f>
        <v>-0.10264479032163926</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79.909250944776332</v>
      </c>
      <c r="E551" s="243">
        <f ca="1">GN361</f>
        <v>-9.0749055223669689E-2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79.917210379585626</v>
      </c>
      <c r="E552" s="243">
        <f ca="1">GO361</f>
        <v>-8.2789620414370435E-2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79.976313461109328</v>
      </c>
      <c r="E553" s="243">
        <f ca="1">GP361</f>
        <v>-2.368653889067773E-2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80.157950457542356</v>
      </c>
      <c r="E554" s="243">
        <f ca="1">GQ361</f>
        <v>0.15795045754235584</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80.356257013947285</v>
      </c>
      <c r="E555" s="243">
        <f ca="1">GR361</f>
        <v>0.35625701394729192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80.502728619417297</v>
      </c>
      <c r="E556" s="243">
        <f ca="1">GS361</f>
        <v>0.50272861941729574</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80.604245235552199</v>
      </c>
      <c r="E557" s="243">
        <f ca="1">GT361</f>
        <v>0.60424523555220311</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80.669922517927617</v>
      </c>
      <c r="E558" s="243">
        <f ca="1">GU361</f>
        <v>0.66992251792761903</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80.707945936121007</v>
      </c>
      <c r="E559" s="243">
        <f ca="1">GV361</f>
        <v>0.70794593612101187</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80.727666955637872</v>
      </c>
      <c r="E560" s="243">
        <f ca="1">GW361</f>
        <v>0.72766695563787243</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80.731175592796205</v>
      </c>
      <c r="E561" s="243">
        <f ca="1">GX361</f>
        <v>0.73117559279621058</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80.724655729457993</v>
      </c>
      <c r="E562" s="243">
        <f ca="1">GY361</f>
        <v>0.72465572945798662</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80.7095600172118</v>
      </c>
      <c r="E563" s="243">
        <f ca="1">GZ361</f>
        <v>0.70956001721179895</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80.691959844446345</v>
      </c>
      <c r="E564" s="243">
        <f ca="1">HA361</f>
        <v>0.69195984444634551</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80.67482752921039</v>
      </c>
      <c r="E565" s="243">
        <f ca="1">HB361</f>
        <v>0.67482752921038403</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80.661477801483244</v>
      </c>
      <c r="E566" s="243">
        <f ca="1">HC361</f>
        <v>0.66147780148324686</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80.653266871996479</v>
      </c>
      <c r="E567" s="243">
        <f ca="1">HD361</f>
        <v>0.65326687199648004</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80.647283025865377</v>
      </c>
      <c r="E568" s="243">
        <f ca="1">HE361</f>
        <v>0.64728302586538067</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80.643193628559388</v>
      </c>
      <c r="E569" s="243">
        <f ca="1">HF361</f>
        <v>0.64319362855938222</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80.634622582240851</v>
      </c>
      <c r="E570" s="243">
        <f ca="1">HG361</f>
        <v>0.63462258224085011</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80.624546188367646</v>
      </c>
      <c r="E571" s="243">
        <f ca="1">HH361</f>
        <v>0.62454618836764408</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80.608217173407809</v>
      </c>
      <c r="E572" s="243">
        <f ca="1">HI361</f>
        <v>0.60821717340780945</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80.594046325928446</v>
      </c>
      <c r="E573" s="243">
        <f ca="1">HJ361</f>
        <v>0.59404632592845097</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80.578376286880911</v>
      </c>
      <c r="E574" s="243">
        <f ca="1">HK361</f>
        <v>0.57837628688091169</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80.570296072962634</v>
      </c>
      <c r="E575" s="243">
        <f ca="1">HL361</f>
        <v>0.57029607296263407</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80.562940135011388</v>
      </c>
      <c r="E576" s="243">
        <f ca="1">HM361</f>
        <v>0.56294013501138274</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80.56151873333576</v>
      </c>
      <c r="E577" s="243">
        <f ca="1">HN361</f>
        <v>0.56151873333575342</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80.55651574371592</v>
      </c>
      <c r="E578" s="243">
        <f ca="1">HO361</f>
        <v>0.55651574371591994</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80.551246339233757</v>
      </c>
      <c r="E579" s="243">
        <f ca="1">HP361</f>
        <v>0.5512463392337611</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80.539526998622179</v>
      </c>
      <c r="E580" s="243">
        <f ca="1">HQ361</f>
        <v>0.53952699862218545</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80.526321651243904</v>
      </c>
      <c r="E581" s="243">
        <f ca="1">HR361</f>
        <v>0.52632165124390118</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80.511540483150156</v>
      </c>
      <c r="E582" s="243">
        <f ca="1">HS361</f>
        <v>0.51154048315015632</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80.499347667951085</v>
      </c>
      <c r="E583" s="243">
        <f ca="1">HT361</f>
        <v>0.49934766795107971</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80.491929774796674</v>
      </c>
      <c r="E584" s="243">
        <f ca="1">HU361</f>
        <v>0.49192977479667388</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80.487225038731523</v>
      </c>
      <c r="E585" s="243">
        <f ca="1">HV361</f>
        <v>0.48722503873152068</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80.486719961481512</v>
      </c>
      <c r="E586" s="243">
        <f ca="1">HW361</f>
        <v>0.48671996148151725</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80.48237887816164</v>
      </c>
      <c r="E587" s="243">
        <f ca="1">HX361</f>
        <v>0.48237887816164038</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80.478194304883303</v>
      </c>
      <c r="E588" s="243">
        <f ca="1">HY361</f>
        <v>0.4781943048833035</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80.46576136059106</v>
      </c>
      <c r="E589" s="243">
        <f ca="1">HZ361</f>
        <v>0.46576136059106582</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80.45501222179216</v>
      </c>
      <c r="E590" s="243">
        <f ca="1">IA361</f>
        <v>0.45501222179215356</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80.439426147152133</v>
      </c>
      <c r="E591" s="243">
        <f ca="1">IB361</f>
        <v>0.43942614715212658</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80.431457365499682</v>
      </c>
      <c r="E592" s="243">
        <f ca="1">IC361</f>
        <v>0.43145736549967789</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80.423070828268735</v>
      </c>
      <c r="E593" s="243">
        <f ca="1">ID361</f>
        <v>0.42307082826873921</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80.472352512916984</v>
      </c>
      <c r="E594" s="243">
        <f ca="1">IE361</f>
        <v>0.47235251291698277</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80.420435229217517</v>
      </c>
      <c r="E595" s="243">
        <f ca="1">IF361</f>
        <v>0.42043522921752241</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80.419803816729853</v>
      </c>
      <c r="E596" s="243">
        <f ca="1">IG361</f>
        <v>0.41980381672985578</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80.412889446822362</v>
      </c>
      <c r="E597" s="243">
        <f ca="1">IH361</f>
        <v>0.41288944682236883</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80.403597385325881</v>
      </c>
      <c r="E598" s="243">
        <f ca="1">II361</f>
        <v>0.40359738532587563</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80.391150804998418</v>
      </c>
      <c r="E599" s="243">
        <f ca="1">IJ361</f>
        <v>0.39115080499841187</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80.378828213028029</v>
      </c>
      <c r="E600" s="243">
        <f ca="1">IK361</f>
        <v>0.37882821302803404</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80.371006872683935</v>
      </c>
      <c r="E601" s="243">
        <f ca="1">IL361</f>
        <v>0.37100687268392946</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80.36521784972112</v>
      </c>
      <c r="E602" s="243">
        <f ca="1">IM361</f>
        <v>0.36521784972112564</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80.366221904659881</v>
      </c>
      <c r="E603" s="243">
        <f ca="1">IN361</f>
        <v>0.36622190465988336</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80.364209628519205</v>
      </c>
      <c r="E604" s="243">
        <f ca="1">IO361</f>
        <v>0.36420962851921113</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80.364876152071616</v>
      </c>
      <c r="E605" s="243">
        <f ca="1">IP361</f>
        <v>0.36487615207162294</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80.35663918121476</v>
      </c>
      <c r="E606" s="243">
        <f ca="1">IQ361</f>
        <v>0.35663918121476318</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80.349529108639501</v>
      </c>
      <c r="E607" s="243">
        <f ca="1">IR361</f>
        <v>0.34952910863949432</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80.33557629649755</v>
      </c>
      <c r="E608" s="243">
        <f ca="1">IS361</f>
        <v>0.33557629649754944</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80.326802596445688</v>
      </c>
      <c r="E609" s="243">
        <f ca="1">IT361</f>
        <v>0.32680259644568987</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80.318296954957461</v>
      </c>
      <c r="E610" s="243">
        <f ca="1">IU361</f>
        <v>0.31829695495745491</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80.315875662491052</v>
      </c>
      <c r="E611" s="243">
        <f ca="1">IV361</f>
        <v>0.31587566249105231</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80.317014664111611</v>
      </c>
      <c r="E612" s="243">
        <f ca="1">IW361</f>
        <v>0.31701466411161072</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80.315386258540727</v>
      </c>
      <c r="E613" s="243">
        <f ca="1">IX361</f>
        <v>0.31538625854073238</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80.318655357115759</v>
      </c>
      <c r="E614" s="243">
        <f ca="1">IY361</f>
        <v>0.31865535711576015</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80.304281479374964</v>
      </c>
      <c r="E615" s="243">
        <f ca="1">IZ361</f>
        <v>0.30428147937496969</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80.311799353784608</v>
      </c>
      <c r="E616" s="243">
        <f ca="1">JA361</f>
        <v>0.31179935378460172</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80.222529019636923</v>
      </c>
      <c r="E617" s="243">
        <f ca="1">JB361</f>
        <v>0.22252901963691921</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18,0773304870196-4,79080000030113i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-0,6185690529433+1,71647222377002i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0,170118630341584-0,0450843300606193i</v>
      </c>
      <c r="I626" s="245" t="str">
        <f>IMDIV(H626,IMSUM(1,IMPRODUCT(F626,G626,-1)))</f>
        <v>0,00188358239835554+0,00478520429243447i</v>
      </c>
      <c r="J626" s="240" t="str">
        <f>IMPRODUCT(1/Nt_input,O625)</f>
        <v>3,97679258230462E-15-2,5i</v>
      </c>
      <c r="K626" s="265" t="str">
        <f>IMPRODUCT(I626,J626)</f>
        <v>0,0119630107310862-0,00470895599588883i</v>
      </c>
      <c r="L626" s="238">
        <f>20*LOG(IMABS(K626))</f>
        <v>-37.817589582238632</v>
      </c>
      <c r="M626" s="238">
        <f t="shared" ref="M626:M657" si="1635">N626+Vinput2</f>
        <v>387.49008570164779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15,1134143342468-8,01974230814314i</v>
      </c>
      <c r="G627" s="245" t="str">
        <f t="shared" si="1633"/>
        <v>-0,61849370256992+0,864219262558457i</v>
      </c>
      <c r="H627" s="245" t="str">
        <f t="shared" si="1634"/>
        <v>0,142226383932798-0,0754706331298972i</v>
      </c>
      <c r="I627" s="245" t="str">
        <f t="shared" ref="I627:I689" si="1688">IMDIV(H627,IMSUM(1,IMPRODUCT(F627,G627,-1)))</f>
        <v>0,00548686695396144+0,00685178572614409i</v>
      </c>
      <c r="J627" s="240" t="str">
        <f>IMPRODUCT(1/Nt_input,P625)</f>
        <v>-1,49105581397427E-15-4,31512464649303E-17i</v>
      </c>
      <c r="K627" s="265" t="str">
        <f t="shared" ref="K627:K689" si="1689">IMPRODUCT(I627,J627)</f>
        <v>-7,88556177761376E-18-1,04531600913237E-17i</v>
      </c>
      <c r="L627" s="238">
        <f t="shared" ref="L627:L689" si="1690">20*LOG(IMABS(K627))</f>
        <v>-337.65860888265473</v>
      </c>
      <c r="M627" s="238">
        <f t="shared" si="1635"/>
        <v>387.97545161008065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11,8620447577101-9,45961300483962i</v>
      </c>
      <c r="G628" s="245" t="str">
        <f t="shared" si="1633"/>
        <v>-0,618368157933514+0,582792024122941i</v>
      </c>
      <c r="H628" s="245" t="str">
        <f t="shared" si="1634"/>
        <v>0,111629026679642-0,0890206885967082i</v>
      </c>
      <c r="I628" s="245" t="str">
        <f t="shared" si="1688"/>
        <v>0,00849386485237468+0,00686835698509872i</v>
      </c>
      <c r="J628" s="240" t="str">
        <f>IMPRODUCT(1/Nt_input,Q625)</f>
        <v>1,60282350543037E-15-6,93889390391806E-18i</v>
      </c>
      <c r="K628" s="265" t="str">
        <f t="shared" si="1689"/>
        <v>1,36618250377488E-17+1,09498259923583E-17i</v>
      </c>
      <c r="L628" s="238">
        <f t="shared" si="1690"/>
        <v>-335.13506963689161</v>
      </c>
      <c r="M628" s="238">
        <f t="shared" si="1635"/>
        <v>388.45142338627232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9,10665019213024-9,70886486223816i</v>
      </c>
      <c r="G629" s="245" t="str">
        <f t="shared" si="1633"/>
        <v>-0,618192477964581+0,444068860193322i</v>
      </c>
      <c r="H629" s="245" t="str">
        <f t="shared" si="1634"/>
        <v>0,0856990947196283-0,0913662995607375i</v>
      </c>
      <c r="I629" s="245" t="str">
        <f t="shared" si="1688"/>
        <v>0,0105040887364989+0,00610674415456838i</v>
      </c>
      <c r="J629" s="240" t="str">
        <f>IMPRODUCT(1/Nt_input,R625)</f>
        <v>4,78604108384781E-15+3,61689844741177E-16i</v>
      </c>
      <c r="K629" s="265" t="str">
        <f t="shared" si="1689"/>
        <v>4,80642528961268E-17+3,30263506365636E-17i</v>
      </c>
      <c r="L629" s="238">
        <f t="shared" si="1690"/>
        <v>-324.68404574461135</v>
      </c>
      <c r="M629" s="238">
        <f t="shared" si="1635"/>
        <v>388.91341716182546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7,00246308143393-9,36403615964149i</v>
      </c>
      <c r="G630" s="245" t="str">
        <f t="shared" si="1633"/>
        <v>-0,617966745069194+0,362424690226687i</v>
      </c>
      <c r="H630" s="245" t="str">
        <f t="shared" si="1634"/>
        <v>0,0658974193831563-0,0881212525871075i</v>
      </c>
      <c r="I630" s="245" t="str">
        <f t="shared" si="1688"/>
        <v>0,0117884174810426+0,00517796822711216i</v>
      </c>
      <c r="J630" s="240" t="str">
        <f>IMPRODUCT(1/Nt_input,S625)</f>
        <v>3,07907318348663E-15+2,43160526436359E-14i</v>
      </c>
      <c r="K630" s="265" t="str">
        <f t="shared" si="1689"/>
        <v>-8,961034785591E-17+3,02591123167236E-16i</v>
      </c>
      <c r="L630" s="238">
        <f t="shared" si="1690"/>
        <v>-310.01778152651991</v>
      </c>
      <c r="M630" s="238">
        <f t="shared" si="1635"/>
        <v>389.35698368413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5,45113077726603-8,7843813616164i</v>
      </c>
      <c r="G631" s="245" t="str">
        <f t="shared" si="1633"/>
        <v>-0,617691065032678+0,309317197537328i</v>
      </c>
      <c r="H631" s="245" t="str">
        <f t="shared" si="1634"/>
        <v>0,0512984426714566-0,0826663498080848i</v>
      </c>
      <c r="I631" s="245" t="str">
        <f t="shared" si="1688"/>
        <v>0,012617466128969+0,00428564414182769i</v>
      </c>
      <c r="J631" s="240" t="str">
        <f>IMPRODUCT(1/Nt_input,T625)</f>
        <v>1,66180410361358E-15+2,77208811461094E-15i</v>
      </c>
      <c r="K631" s="265" t="str">
        <f t="shared" si="1689"/>
        <v>9,0875738013135E-18+4,20986289141378E-17i</v>
      </c>
      <c r="L631" s="238">
        <f t="shared" si="1690"/>
        <v>-327.31684520030007</v>
      </c>
      <c r="M631" s="238">
        <f t="shared" si="1635"/>
        <v>389.77785116509801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4,31171484738406-8,14695652129975i</v>
      </c>
      <c r="G632" s="245" t="str">
        <f t="shared" si="1633"/>
        <v>-0,617365566896077+0,272513429364856i</v>
      </c>
      <c r="H632" s="245" t="str">
        <f t="shared" si="1634"/>
        <v>0,0405758485627697-0,0766677959365254i</v>
      </c>
      <c r="I632" s="245" t="str">
        <f t="shared" si="1688"/>
        <v>0,0131652390191553+0,00348043375103084i</v>
      </c>
      <c r="J632" s="240" t="str">
        <f>IMPRODUCT(1/Nt_input,U625)</f>
        <v>6,93279526668702E-17+1,3990544833753E-15i</v>
      </c>
      <c r="K632" s="265" t="str">
        <f t="shared" si="1689"/>
        <v>-3,95659737590238E-18+1,86601780208083E-17i</v>
      </c>
      <c r="L632" s="238">
        <f t="shared" si="1690"/>
        <v>-334.39069377087606</v>
      </c>
      <c r="M632" s="238">
        <f t="shared" si="1635"/>
        <v>390.17196642081825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3,46651590587277-7,52926455790119i</v>
      </c>
      <c r="G633" s="245" t="str">
        <f t="shared" si="1633"/>
        <v>-0,616990402805712+0,245896447429213i</v>
      </c>
      <c r="H633" s="245" t="str">
        <f t="shared" si="1634"/>
        <v>0,0326220145384761-0,0708549403900818i</v>
      </c>
      <c r="I633" s="245" t="str">
        <f t="shared" si="1688"/>
        <v>0,01353493364856+0,0027642084552497i</v>
      </c>
      <c r="J633" s="240" t="str">
        <f>IMPRODUCT(1/Nt_input,V625)</f>
        <v>-5,34387665411875E-15-9,08127739673859E-16i</v>
      </c>
      <c r="K633" s="265" t="str">
        <f t="shared" si="1689"/>
        <v>-6,98187615631328E-17-2,7063037732029E-17i</v>
      </c>
      <c r="L633" s="238">
        <f t="shared" si="1690"/>
        <v>-322.51264217411881</v>
      </c>
      <c r="M633" s="238">
        <f t="shared" si="1635"/>
        <v>390.53553390593271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2,82991435441247-6,96083434022551i</v>
      </c>
      <c r="G634" s="245" t="str">
        <f t="shared" si="1633"/>
        <v>-0,616565747836221+0,226067545254744i</v>
      </c>
      <c r="H634" s="245" t="str">
        <f t="shared" si="1634"/>
        <v>0,0266312083137674-0,0655056677115084i</v>
      </c>
      <c r="I634" s="245" t="str">
        <f t="shared" si="1688"/>
        <v>0,0137877692843324+0,00212566275857337i</v>
      </c>
      <c r="J634" s="240" t="str">
        <f>IMPRODUCT(1/Nt_input,W625)</f>
        <v>1,29782726991483E-14+8,72218963721138E-15i</v>
      </c>
      <c r="K634" s="265" t="str">
        <f t="shared" si="1689"/>
        <v>1,60400995999972E-16+1,47846969319254E-16i</v>
      </c>
      <c r="L634" s="238">
        <f t="shared" si="1690"/>
        <v>-313.22509794623863</v>
      </c>
      <c r="M634" s="238">
        <f t="shared" si="1635"/>
        <v>390.86505226681368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2,3423077718985-6,44950869914449i</v>
      </c>
      <c r="G635" s="245" t="str">
        <f t="shared" si="1633"/>
        <v>-0,616091799787371+0,210987135518843i</v>
      </c>
      <c r="H635" s="245" t="str">
        <f t="shared" si="1634"/>
        <v>0,0220425350015004-0,0606937836901538i</v>
      </c>
      <c r="I635" s="245" t="str">
        <f t="shared" si="1688"/>
        <v>0,0139609589043999+0,0015516766199639i</v>
      </c>
      <c r="J635" s="240" t="str">
        <f>IMPRODUCT(1/Nt_input,X625)</f>
        <v>-3,72624701277039E-15+4,561455380081E-15i</v>
      </c>
      <c r="K635" s="265" t="str">
        <f t="shared" si="1689"/>
        <v>-5,90998850792105E-17+5,79003607356385E-17i</v>
      </c>
      <c r="L635" s="238">
        <f t="shared" si="1690"/>
        <v>-321.64610800932462</v>
      </c>
      <c r="M635" s="238">
        <f t="shared" si="1635"/>
        <v>391.15734806151272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1,96258229525731-5,99389934703257i</v>
      </c>
      <c r="G636" s="245" t="str">
        <f t="shared" si="1633"/>
        <v>-0,615568778955086+0,199356971948618i</v>
      </c>
      <c r="H636" s="245" t="str">
        <f t="shared" si="1634"/>
        <v>0,0184690882451672-0,0564062236984974i</v>
      </c>
      <c r="I636" s="245" t="str">
        <f t="shared" si="1688"/>
        <v>0,0140778321455847+0,00103058530203665i</v>
      </c>
      <c r="J636" s="240" t="str">
        <f>IMPRODUCT(1/Nt_input,Y625)</f>
        <v>-8,16682062688284E-16-4,62997695738208E-15i</v>
      </c>
      <c r="K636" s="265" t="str">
        <f t="shared" si="1689"/>
        <v>-6,7255267937892E-18-6,60216989741934E-17i</v>
      </c>
      <c r="L636" s="238">
        <f t="shared" si="1690"/>
        <v>-323.56143080292412</v>
      </c>
      <c r="M636" s="238">
        <f t="shared" si="1635"/>
        <v>391.40960632174176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1,66221547878265-5,58909833157949i</v>
      </c>
      <c r="G637" s="245" t="str">
        <f t="shared" si="1633"/>
        <v>-0,614996927877308+0,190311260605987i</v>
      </c>
      <c r="H637" s="245" t="str">
        <f t="shared" si="1634"/>
        <v>0,0156424545530177-0,052596800932276i</v>
      </c>
      <c r="I637" s="245" t="str">
        <f t="shared" si="1688"/>
        <v>0,0141534781493831+0,00055282288811939i</v>
      </c>
      <c r="J637" s="240" t="str">
        <f>IMPRODUCT(1/Nt_input,Z625)</f>
        <v>2,64625967623042E-15-9,67975699595058E-15i</v>
      </c>
      <c r="K637" s="265" t="str">
        <f t="shared" si="1689"/>
        <v>4,28049697239161E-17-1,35539316216597E-16i</v>
      </c>
      <c r="L637" s="238">
        <f t="shared" si="1690"/>
        <v>-316.94580445791763</v>
      </c>
      <c r="M637" s="238">
        <f t="shared" si="1635"/>
        <v>391.61939766255642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1,42117798450539-5,22922826198124i</v>
      </c>
      <c r="G638" s="245" t="str">
        <f t="shared" si="1633"/>
        <v>-0,614376511055057+0,183250335499209i</v>
      </c>
      <c r="H638" s="245" t="str">
        <f t="shared" si="1634"/>
        <v>0,0133741457218626-0,0492102055837569i</v>
      </c>
      <c r="I638" s="245" t="str">
        <f t="shared" si="1688"/>
        <v>0,0141979467221738+0,000110770046043598i</v>
      </c>
      <c r="J638" s="240" t="str">
        <f>IMPRODUCT(1/Nt_input,AA625)</f>
        <v>1,50741371425164E-15-2,02962646689286E-15i</v>
      </c>
      <c r="K638" s="265" t="str">
        <f t="shared" si="1689"/>
        <v>2,16270014204079E-17-2,86495521563243E-17i</v>
      </c>
      <c r="L638" s="238">
        <f t="shared" si="1690"/>
        <v>-328.89907478044364</v>
      </c>
      <c r="M638" s="238">
        <f t="shared" si="1635"/>
        <v>391.78470167866107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1,2251954295262-4,90853084504025i</v>
      </c>
      <c r="G639" s="245" t="str">
        <f t="shared" si="1633"/>
        <v>-0,613707814649397+0,177745616350808i</v>
      </c>
      <c r="H639" s="245" t="str">
        <f t="shared" si="1634"/>
        <v>0,0115298311618204-0,0461922486258277i</v>
      </c>
      <c r="I639" s="245" t="str">
        <f t="shared" si="1688"/>
        <v>0,0142181134075641-0,000301586376923631i</v>
      </c>
      <c r="J639" s="240" t="str">
        <f>IMPRODUCT(1/Nt_input,AB625)</f>
        <v>2,32186638622275E-15+8,94770368908838E-15i</v>
      </c>
      <c r="K639" s="265" t="str">
        <f t="shared" si="1689"/>
        <v>3,57110651339045E-17+1,26519222517617E-16i</v>
      </c>
      <c r="L639" s="238">
        <f t="shared" si="1690"/>
        <v>-317.62396102177524</v>
      </c>
      <c r="M639" s="238">
        <f t="shared" si="1635"/>
        <v>391.90392640201617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1,06393605135118-4,62178575179824i</v>
      </c>
      <c r="G640" s="245" t="str">
        <f t="shared" si="1633"/>
        <v>-0,612991146154976+0,173482583508747i</v>
      </c>
      <c r="H640" s="245" t="str">
        <f t="shared" si="1634"/>
        <v>0,0100122827292923-0,0434938036007435i</v>
      </c>
      <c r="I640" s="245" t="str">
        <f t="shared" si="1688"/>
        <v>0,014218797963444-0,000688989763764895i</v>
      </c>
      <c r="J640" s="240" t="str">
        <f>IMPRODUCT(1/Nt_input,AC625)</f>
        <v>-1,26510808122829E-15-2,05131051034258E-15i</v>
      </c>
      <c r="K640" s="265" t="str">
        <f t="shared" si="1689"/>
        <v>-1,94016481528347E-17-2,82955231888278E-17i</v>
      </c>
      <c r="L640" s="238">
        <f t="shared" si="1690"/>
        <v>-329.29201183345549</v>
      </c>
      <c r="M640" s="238">
        <f t="shared" si="1635"/>
        <v>391.97592363336099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0,929806519078011-4,36442815037933i</v>
      </c>
      <c r="G641" s="245" t="str">
        <f t="shared" si="1633"/>
        <v>-0,612226834050691+0,170225137493749i</v>
      </c>
      <c r="H641" s="245" t="str">
        <f t="shared" si="1634"/>
        <v>0,00875004258077851-0,0410719126753761i</v>
      </c>
      <c r="I641" s="245" t="str">
        <f t="shared" si="1688"/>
        <v>0,0142034544114037-0,00105519509532579i</v>
      </c>
      <c r="J641" s="240" t="str">
        <f>IMPRODUCT(1/Nt_input,AD625)</f>
        <v>-6,9133145337145E-15-4,31078783780136E-16i</v>
      </c>
      <c r="K641" s="265" t="str">
        <f t="shared" si="1689"/>
        <v>-9,86478200296523E-17+1,17208773527553E-18i</v>
      </c>
      <c r="L641" s="238">
        <f t="shared" si="1690"/>
        <v>-320.11763709711647</v>
      </c>
      <c r="M641" s="238">
        <f t="shared" si="1635"/>
        <v>392</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0,817143752647427-4,13253634496844i</v>
      </c>
      <c r="G642" s="245" t="str">
        <f t="shared" si="1633"/>
        <v>-0,61141522742839+0,16779253773748i</v>
      </c>
      <c r="H642" s="245" t="str">
        <f t="shared" si="1634"/>
        <v>0,00768981770247433-0,0388896703165132i</v>
      </c>
      <c r="I642" s="245" t="str">
        <f t="shared" si="1688"/>
        <v>0,0141746083290141-0,00140319051226899i</v>
      </c>
      <c r="J642" s="240" t="str">
        <f>IMPRODUCT(1/Nt_input,AE625)</f>
        <v>-2,5244089045702E-15+1,40946282423115E-15i</v>
      </c>
      <c r="K642" s="265" t="str">
        <f t="shared" si="1689"/>
        <v>-3,38047626222011E-17+2,35208101117629E-17i</v>
      </c>
      <c r="L642" s="238">
        <f t="shared" si="1690"/>
        <v>-327.70576588781125</v>
      </c>
      <c r="M642" s="238">
        <f t="shared" si="1635"/>
        <v>391.97592363336099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0,721665500223653-3,92276897491736i</v>
      </c>
      <c r="G643" s="245" t="str">
        <f t="shared" si="1633"/>
        <v>-0,610556695600207+0,166044028597149i</v>
      </c>
      <c r="H643" s="245" t="str">
        <f t="shared" si="1634"/>
        <v>0,00679130951060366-0,0369156322964046i</v>
      </c>
      <c r="I643" s="245" t="str">
        <f t="shared" si="1688"/>
        <v>0,0141341409474134-0,00173536765431123i</v>
      </c>
      <c r="J643" s="240" t="str">
        <f>IMPRODUCT(1/Nt_input,AF625)</f>
        <v>9,09032370861527E-15+3,65879201935647E-14i</v>
      </c>
      <c r="K643" s="265" t="str">
        <f t="shared" si="1689"/>
        <v>1,91977409797615E-16+5,01363767257407E-16i</v>
      </c>
      <c r="L643" s="238">
        <f t="shared" si="1690"/>
        <v>-305.40274450178316</v>
      </c>
      <c r="M643" s="238">
        <f t="shared" si="1635"/>
        <v>391.90392640201617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0,640091569453464-3,73228795648781i</v>
      </c>
      <c r="G644" s="245" t="str">
        <f t="shared" si="1633"/>
        <v>-0,609651627685527+0,164868320485198i</v>
      </c>
      <c r="H644" s="245" t="str">
        <f t="shared" si="1634"/>
        <v>0,00602364940812514-0,0351230905278855i</v>
      </c>
      <c r="I644" s="245" t="str">
        <f t="shared" si="1688"/>
        <v>0,0140834780021322-0,00205365156278833i</v>
      </c>
      <c r="J644" s="240" t="str">
        <f>IMPRODUCT(1/Nt_input,AG625)</f>
        <v>-1,73828575773978E-14+1,80385220649448E-14i</v>
      </c>
      <c r="K644" s="265" t="str">
        <f t="shared" si="1689"/>
        <v>-2,07766253276413E-16+2,89743461322176E-16i</v>
      </c>
      <c r="L644" s="238">
        <f t="shared" si="1690"/>
        <v>-308.95792643319459</v>
      </c>
      <c r="M644" s="238">
        <f t="shared" si="1635"/>
        <v>391.78470167866107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0,569878973986782-3,55868292452143i</v>
      </c>
      <c r="G645" s="245" t="str">
        <f t="shared" si="1633"/>
        <v>-0,608700432178241+0,164176226817016i</v>
      </c>
      <c r="H645" s="245" t="str">
        <f t="shared" si="1634"/>
        <v>0,00536290635305423-0,0334893620147218i</v>
      </c>
      <c r="I645" s="245" t="str">
        <f t="shared" si="1688"/>
        <v>0,0140237179432147-0,00235959971785962i</v>
      </c>
      <c r="J645" s="240" t="str">
        <f>IMPRODUCT(1/Nt_input,AH625)</f>
        <v>-3,56312811829358E-14+1,02340011465251E-14i</v>
      </c>
      <c r="K645" s="265" t="str">
        <f t="shared" si="1689"/>
        <v>-4,75534891046949E-16+2,27594306535636E-16i</v>
      </c>
      <c r="L645" s="238">
        <f t="shared" si="1690"/>
        <v>-305.56060508310179</v>
      </c>
      <c r="M645" s="238">
        <f t="shared" si="1635"/>
        <v>391.61939766255642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0,509034137081895-3,39990333551639i</v>
      </c>
      <c r="G646" s="245" t="str">
        <f t="shared" si="1633"/>
        <v>-0,607703536495318+0,163895404830617i</v>
      </c>
      <c r="H646" s="245" t="str">
        <f t="shared" si="1634"/>
        <v>0,00479031958062958-0,0319951499004314i</v>
      </c>
      <c r="I646" s="245" t="str">
        <f t="shared" si="1688"/>
        <v>0,0139557206797301-0,0026544778340461i</v>
      </c>
      <c r="J646" s="240" t="str">
        <f>IMPRODUCT(1/Nt_input,AI625)</f>
        <v>9,45003014100714E-14+7,63330371134075E-14i</v>
      </c>
      <c r="K646" s="265" t="str">
        <f t="shared" si="1689"/>
        <v>1,52144416565222E-15+8,14433589186476E-16i</v>
      </c>
      <c r="L646" s="238">
        <f t="shared" si="1690"/>
        <v>-295.2606153707232</v>
      </c>
      <c r="M646" s="238">
        <f t="shared" si="1635"/>
        <v>391.40960632174176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0,45597793436084-3,25419997239547i</v>
      </c>
      <c r="G647" s="245" t="str">
        <f t="shared" si="1633"/>
        <v>-0,60666138650757+0,163966530857819i</v>
      </c>
      <c r="H647" s="245" t="str">
        <f t="shared" si="1634"/>
        <v>0,00429102857388982-0,0306239929927181i</v>
      </c>
      <c r="I647" s="245" t="str">
        <f t="shared" si="1688"/>
        <v>0,0138801701131246-0,00293931822163212i</v>
      </c>
      <c r="J647" s="240" t="str">
        <f>IMPRODUCT(1/Nt_input,AJ625)</f>
        <v>1,89859385808441E-15-2,14411821630736E-15i</v>
      </c>
      <c r="K647" s="265" t="str">
        <f t="shared" si="1689"/>
        <v>2,00505599834196E-17-3,53412971075418E-17i</v>
      </c>
      <c r="L647" s="238">
        <f t="shared" si="1690"/>
        <v>-327.82244446926342</v>
      </c>
      <c r="M647" s="238">
        <f t="shared" si="1635"/>
        <v>391.15734806151272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0,409447460872486-3,12007564879217i</v>
      </c>
      <c r="G648" s="245" t="str">
        <f t="shared" si="1633"/>
        <v>-0,605574446053482+0,164340473468208i</v>
      </c>
      <c r="H648" s="245" t="str">
        <f t="shared" si="1634"/>
        <v>0,00385314863223207-0,029361801860943i</v>
      </c>
      <c r="I648" s="245" t="str">
        <f t="shared" si="1688"/>
        <v>0,0137976189327622-0,00321496505331819i</v>
      </c>
      <c r="J648" s="240" t="str">
        <f>IMPRODUCT(1/Nt_input,AK625)</f>
        <v>-2,94648881031881E-15-1,70747964378659E-13i</v>
      </c>
      <c r="K648" s="265" t="str">
        <f t="shared" si="1689"/>
        <v>-5,89603268197035E-16-2,34644248748642E-15i</v>
      </c>
      <c r="L648" s="238">
        <f t="shared" si="1690"/>
        <v>-292.32589989308303</v>
      </c>
      <c r="M648" s="238">
        <f t="shared" si="1635"/>
        <v>390.86505226681368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0,36842365857423-2,99624414768374i</v>
      </c>
      <c r="G649" s="245" t="str">
        <f t="shared" si="1633"/>
        <v>-0,604443196437174+0,164976173433201i</v>
      </c>
      <c r="H649" s="245" t="str">
        <f t="shared" si="1634"/>
        <v>0,00346708980217447-0,0281964724237877i</v>
      </c>
      <c r="I649" s="245" t="str">
        <f t="shared" si="1688"/>
        <v>0,0137085211972747-0,00348210975513435i</v>
      </c>
      <c r="J649" s="240" t="str">
        <f>IMPRODUCT(1/Nt_input,AL625)</f>
        <v>8,09829024043911E-14+4,62355848052098E-14i</v>
      </c>
      <c r="K649" s="265" t="str">
        <f t="shared" si="1689"/>
        <v>1,27115321511199E-15+3,51830139909187E-16i</v>
      </c>
      <c r="L649" s="238">
        <f t="shared" si="1690"/>
        <v>-297.59546870314773</v>
      </c>
      <c r="M649" s="238">
        <f t="shared" si="1635"/>
        <v>390.53553390593271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0,332077384300873-2,88159621521072i</v>
      </c>
      <c r="G650" s="245" t="str">
        <f t="shared" si="1633"/>
        <v>-0,603268135911412+0,165839032594284i</v>
      </c>
      <c r="H650" s="245" t="str">
        <f t="shared" si="1634"/>
        <v>0,00312504934427374-0,0271175659304971i</v>
      </c>
      <c r="I650" s="245" t="str">
        <f t="shared" si="1688"/>
        <v>0,0136132563680347-0,00374131890739066i</v>
      </c>
      <c r="J650" s="240" t="str">
        <f>IMPRODUCT(1/Nt_input,AM625)</f>
        <v>1,13207444178524E-14+1,56584814559045E-14i</v>
      </c>
      <c r="K650" s="265" t="str">
        <f t="shared" si="1689"/>
        <v>2,12695568769224E-16+1,70808407257097E-16i</v>
      </c>
      <c r="L650" s="238">
        <f t="shared" si="1690"/>
        <v>-311.28339998517373</v>
      </c>
      <c r="M650" s="238">
        <f t="shared" si="1635"/>
        <v>390.17196642081825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0,299728785568315-2,77517145945293i</v>
      </c>
      <c r="G651" s="245" t="str">
        <f t="shared" si="1633"/>
        <v>-0,602049779146699+0,166899674616564i</v>
      </c>
      <c r="H651" s="245" t="str">
        <f t="shared" si="1634"/>
        <v>0,00282062943482949-0,0261160445113389i</v>
      </c>
      <c r="I651" s="245" t="str">
        <f t="shared" si="1688"/>
        <v>0,0135121472691901-0,00399305642852872i</v>
      </c>
      <c r="J651" s="240" t="str">
        <f>IMPRODUCT(1/Nt_input,AN625)</f>
        <v>-8,8049420456527E-14+7,04124258898986E-14i</v>
      </c>
      <c r="K651" s="265" t="str">
        <f t="shared" si="1689"/>
        <v>-9,0857594632747E-16+1,30300937258741E-15i</v>
      </c>
      <c r="L651" s="238">
        <f t="shared" si="1690"/>
        <v>-295.98023595253449</v>
      </c>
      <c r="M651" s="238">
        <f t="shared" si="1635"/>
        <v>389.77785116509801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0,27081638985647-2,6761351285042i</v>
      </c>
      <c r="G652" s="245" t="str">
        <f t="shared" si="1633"/>
        <v>-0,600788656687465+0,168132981206881i</v>
      </c>
      <c r="H652" s="245" t="str">
        <f t="shared" si="1634"/>
        <v>0,00254854627731214-0,0251840526452195i</v>
      </c>
      <c r="I652" s="245" t="str">
        <f t="shared" si="1688"/>
        <v>0,0134054736702382-0,00423770136532242i</v>
      </c>
      <c r="J652" s="240" t="str">
        <f>IMPRODUCT(1/Nt_input,AO625)</f>
        <v>3,65314806942234E-14-5,68906900755284E-14i</v>
      </c>
      <c r="K652" s="265" t="str">
        <f t="shared" si="1689"/>
        <v>2,48636047574025E-16-9,17456153504338E-16i</v>
      </c>
      <c r="L652" s="238">
        <f t="shared" si="1690"/>
        <v>-300.44049887269045</v>
      </c>
      <c r="M652" s="238">
        <f t="shared" si="1635"/>
        <v>389.35698368413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0,244873360451512-2,58375889325338i</v>
      </c>
      <c r="G653" s="245" t="str">
        <f t="shared" si="1633"/>
        <v>-0,599485314396374+0,169517334924424i</v>
      </c>
      <c r="H653" s="245" t="str">
        <f t="shared" si="1634"/>
        <v>0,00230440665545526-0,0243147363140131i</v>
      </c>
      <c r="I653" s="245" t="str">
        <f t="shared" si="1688"/>
        <v>0,0132934826702662-0,00447556228297654i</v>
      </c>
      <c r="J653" s="240" t="str">
        <f>IMPRODUCT(1/Nt_input,AP625)</f>
        <v>3,75402223955039E-14-1,27350387180146E-14i</v>
      </c>
      <c r="K653" s="265" t="str">
        <f t="shared" si="1689"/>
        <v>4,42043836893978E-16-3,37306619950965E-16i</v>
      </c>
      <c r="L653" s="238">
        <f t="shared" si="1690"/>
        <v>-305.09790700675632</v>
      </c>
      <c r="M653" s="238">
        <f t="shared" si="1635"/>
        <v>388.91341716182546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0,221509093738491-2,49740490707946i</v>
      </c>
      <c r="G654" s="245" t="str">
        <f t="shared" si="1633"/>
        <v>-0,598140312887838+0,171034018710963i</v>
      </c>
      <c r="H654" s="245" t="str">
        <f t="shared" si="1634"/>
        <v>0,00208453475263152-0,0235020929946363i</v>
      </c>
      <c r="I654" s="245" t="str">
        <f t="shared" si="1688"/>
        <v>0,0131763967145531-0,00470688900559909i</v>
      </c>
      <c r="J654" s="240" t="str">
        <f>IMPRODUCT(1/Nt_input,AQ625)</f>
        <v>3,77388482335033E-14+5,04717795335452E-14i</v>
      </c>
      <c r="K654" s="265" t="str">
        <f t="shared" si="1689"/>
        <v>7,34827100054416E-16+4,87403620189204E-16i</v>
      </c>
      <c r="L654" s="238">
        <f t="shared" si="1690"/>
        <v>-301.09281082509216</v>
      </c>
      <c r="M654" s="238">
        <f t="shared" si="1635"/>
        <v>388.45142338627232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0,200394836030566-2,41651254508646i</v>
      </c>
      <c r="G655" s="245" t="str">
        <f t="shared" si="1633"/>
        <v>-0,596754226951716+0,172666735567162i</v>
      </c>
      <c r="H655" s="245" t="str">
        <f t="shared" si="1634"/>
        <v>0,00188583679750309-0,0227408468672157i</v>
      </c>
      <c r="I655" s="245" t="str">
        <f t="shared" si="1688"/>
        <v>0,0130544198359974-0,00493188227750631i</v>
      </c>
      <c r="J655" s="240" t="str">
        <f>IMPRODUCT(1/Nt_input,AR625)</f>
        <v>-1,12280586846321E-14-3,086615164849E-14i</v>
      </c>
      <c r="K655" s="265" t="str">
        <f t="shared" si="1689"/>
        <v>-2,98804018302414E-16-3,47564238703414E-16i</v>
      </c>
      <c r="L655" s="238">
        <f t="shared" si="1690"/>
        <v>-306.77605489600148</v>
      </c>
      <c r="M655" s="238">
        <f t="shared" si="1635"/>
        <v>387.97545161008065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0,181252352717591-2,34058733623795i</v>
      </c>
      <c r="G656" s="245" t="str">
        <f t="shared" si="1633"/>
        <v>-0,595327644968324+0,174401221239797i</v>
      </c>
      <c r="H656" s="245" t="str">
        <f t="shared" si="1634"/>
        <v>0,00170569443384612-0,0220263446597697i</v>
      </c>
      <c r="I656" s="245" t="str">
        <f t="shared" si="1688"/>
        <v>0,0129277425487911-0,00515070178168709i</v>
      </c>
      <c r="J656" s="240" t="str">
        <f>IMPRODUCT(1/Nt_input,AS625)</f>
        <v>2,14766830079586E-14+4,46902714487663E-14i</v>
      </c>
      <c r="K656" s="265" t="str">
        <f t="shared" si="1689"/>
        <v>5,07831289504126E-16+4,67124334291419E-16i</v>
      </c>
      <c r="L656" s="238">
        <f t="shared" si="1690"/>
        <v>-303.22303859753919</v>
      </c>
      <c r="M656" s="238">
        <f t="shared" si="1635"/>
        <v>387.49008570164779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0,163844935196115-2,26919169344288i</v>
      </c>
      <c r="G657" s="245" t="str">
        <f t="shared" si="1633"/>
        <v>-0,593861168315715+0,176224929568465i</v>
      </c>
      <c r="H657" s="245" t="str">
        <f t="shared" si="1634"/>
        <v>0,00154188009031438-0,0213544684127001i</v>
      </c>
      <c r="I657" s="245" t="str">
        <f t="shared" si="1688"/>
        <v>0,0127965457060332-0,00536347285116261i</v>
      </c>
      <c r="J657" s="240" t="str">
        <f>IMPRODUCT(1/Nt_input,AT625)</f>
        <v>4,49232393905791E-16-2,23232582033847E-14i</v>
      </c>
      <c r="K657" s="265" t="str">
        <f t="shared" si="1689"/>
        <v>-1,13981566462101E-16-2,88070039655769E-16i</v>
      </c>
      <c r="L657" s="238">
        <f t="shared" si="1690"/>
        <v>-310.17836696937758</v>
      </c>
      <c r="M657" s="238">
        <f t="shared" si="1635"/>
        <v>387</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0,147970212870817-2,20193712147667i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-0,592355410770445+0,178126775074081i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0,00139248933701859-0,0207215621506104i</v>
      </c>
      <c r="I658" s="245" t="str">
        <f t="shared" si="1688"/>
        <v>0,0126610035509118-0,00557029213303058i</v>
      </c>
      <c r="J658" s="240" t="str">
        <f>IMPRODUCT(1/Nt_input,AU625)</f>
        <v>-2,57904002245058E-13+1,46733753619844E-14i</v>
      </c>
      <c r="K658" s="265" t="str">
        <f t="shared" si="1689"/>
        <v>-3,18358850087518E-15+1,62238029234469E-15i</v>
      </c>
      <c r="L658" s="238">
        <f t="shared" si="1690"/>
        <v>-288.938991148887</v>
      </c>
      <c r="M658" s="238">
        <f t="shared" ref="M658:M689" si="1746">N658+Vinput2</f>
        <v>386.50991429835221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0,133454369622804-2,13847764319633i</v>
      </c>
      <c r="G659" s="245" t="str">
        <f t="shared" si="1744"/>
        <v>-0,59081099790263+0,180096920999146i</v>
      </c>
      <c r="H659" s="245" t="str">
        <f t="shared" si="1745"/>
        <v>0,00125588645898978-0,020124370019007i</v>
      </c>
      <c r="I659" s="245" t="str">
        <f t="shared" si="1688"/>
        <v>0,0125212861322972-0,005771232407268i</v>
      </c>
      <c r="J659" s="240" t="str">
        <f>IMPRODUCT(1/Nt_input,AV625)</f>
        <v>5,96423342029244E-14+6,50881258612567E-14i</v>
      </c>
      <c r="K659" s="265" t="str">
        <f t="shared" si="1689"/>
        <v>1,12243743345174E-15+4,70777275726742E-16i</v>
      </c>
      <c r="L659" s="238">
        <f t="shared" si="1690"/>
        <v>-298.29299213256155</v>
      </c>
      <c r="M659" s="238">
        <f t="shared" si="1746"/>
        <v>386.02454838991935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0,120147461000933-2,07850423332843i</v>
      </c>
      <c r="G660" s="245" t="str">
        <f t="shared" si="1744"/>
        <v>-0,5892285664666+0,182126603704695i</v>
      </c>
      <c r="H660" s="245" t="str">
        <f t="shared" si="1745"/>
        <v>0,00113066038811284-0,0195599839028729i</v>
      </c>
      <c r="I660" s="245" t="str">
        <f t="shared" si="1688"/>
        <v>0,0123775612130798-0,0059663467182017i</v>
      </c>
      <c r="J660" s="240" t="str">
        <f>IMPRODUCT(1/Nt_input,AW625)</f>
        <v>6,0709223021968E-16+6,28793891954681E-15i</v>
      </c>
      <c r="K660" s="265" t="str">
        <f t="shared" si="1689"/>
        <v>4,50303449784201E-17+7,42072261453806E-17i</v>
      </c>
      <c r="L660" s="238">
        <f t="shared" si="1690"/>
        <v>-321.22948768715457</v>
      </c>
      <c r="M660" s="238">
        <f t="shared" si="1746"/>
        <v>385.54857661372768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0,107919600031565-2,02174008838326i</v>
      </c>
      <c r="G661" s="245" t="str">
        <f t="shared" si="1744"/>
        <v>-0,587608763787962+0,184207986350003i</v>
      </c>
      <c r="H661" s="245" t="str">
        <f t="shared" si="1745"/>
        <v>0,00101558880928598-0,0190257989136945i</v>
      </c>
      <c r="I661" s="245" t="str">
        <f t="shared" si="1688"/>
        <v>0,0122299957686005-0,00615567194256657i</v>
      </c>
      <c r="J661" s="240" t="str">
        <f>IMPRODUCT(1/Nt_input,AX625)</f>
        <v>6,30085651080573E-14-3,43522953138997E-14i</v>
      </c>
      <c r="K661" s="265" t="str">
        <f t="shared" si="1689"/>
        <v>5,59133024230596E-16-8,07988482707755E-16i</v>
      </c>
      <c r="L661" s="238">
        <f t="shared" si="1690"/>
        <v>-300.15258910240095</v>
      </c>
      <c r="M661" s="238">
        <f t="shared" si="1746"/>
        <v>385.08658283817454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0,0966578329672826-1,96793659283758i</v>
      </c>
      <c r="G662" s="245" t="str">
        <f t="shared" si="1744"/>
        <v>-0,585952247148199+0,186334036310669i</v>
      </c>
      <c r="H662" s="245" t="str">
        <f t="shared" si="1745"/>
        <v>0,000909608759323551-0,0185194754287975i</v>
      </c>
      <c r="I662" s="245" t="str">
        <f t="shared" si="1688"/>
        <v>0,012078757149756-0,00633923189174468i</v>
      </c>
      <c r="J662" s="240" t="str">
        <f>IMPRODUCT(1/Nt_input,AY625)</f>
        <v>-1,07258880867756E-13-3,06417217987855E-14i</v>
      </c>
      <c r="K662" s="265" t="str">
        <f t="shared" si="1689"/>
        <v>-1,48979895420106E-15+3,09825002011807E-16i</v>
      </c>
      <c r="L662" s="238">
        <f t="shared" si="1690"/>
        <v>-296.35356629658361</v>
      </c>
      <c r="M662" s="238">
        <f t="shared" si="1746"/>
        <v>384.64301631587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0,086263566451991-1,9168698671613i</v>
      </c>
      <c r="G663" s="245" t="str">
        <f t="shared" si="1744"/>
        <v>-0,584259683167781+0,188498421958001i</v>
      </c>
      <c r="H663" s="245" t="str">
        <f t="shared" si="1745"/>
        <v>0,000811792415021139-0,0180389066061876i</v>
      </c>
      <c r="I663" s="245" t="str">
        <f t="shared" si="1688"/>
        <v>0,0119240139685427-0,00651704002528539i</v>
      </c>
      <c r="J663" s="240" t="str">
        <f>IMPRODUCT(1/Nt_input,AZ625)</f>
        <v>-3,62540469108116E-14+1,28820565326038E-14i</v>
      </c>
      <c r="K663" s="265" t="str">
        <f t="shared" si="1689"/>
        <v>-3,48340883749752E-16+3,89874896834658E-16i</v>
      </c>
      <c r="L663" s="238">
        <f t="shared" si="1690"/>
        <v>-305.63290762068385</v>
      </c>
      <c r="M663" s="238">
        <f t="shared" si="1746"/>
        <v>384.22214883490199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0,0766504379909817-1,86833780377587i</v>
      </c>
      <c r="G664" s="245" t="str">
        <f t="shared" si="1744"/>
        <v>-0,582531747188773+0,190695425320595i</v>
      </c>
      <c r="H664" s="245" t="str">
        <f t="shared" si="1745"/>
        <v>0,000721327052988903-0,0175821904911224i</v>
      </c>
      <c r="I664" s="245" t="str">
        <f t="shared" si="1688"/>
        <v>0,0117659367513024-0,00668910183677267i</v>
      </c>
      <c r="J664" s="240" t="str">
        <f>IMPRODUCT(1/Nt_input,BA625)</f>
        <v>-1,75086250294061E-14-4,5775015722338E-14i</v>
      </c>
      <c r="K664" s="265" t="str">
        <f t="shared" si="1689"/>
        <v>-5,12199116444851E-16-4,21468963935338E-16i</v>
      </c>
      <c r="L664" s="238">
        <f t="shared" si="1690"/>
        <v>-303.56563094170235</v>
      </c>
      <c r="M664" s="238">
        <f t="shared" si="1746"/>
        <v>383.82803357918175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0,0677425448100481-1,82215751361322i</v>
      </c>
      <c r="G665" s="245" t="str">
        <f t="shared" si="1744"/>
        <v>-0,580769122657894+0,19291986784483i</v>
      </c>
      <c r="H665" s="245" t="str">
        <f t="shared" si="1745"/>
        <v>0,000637498382142969-0,0171476059866853i</v>
      </c>
      <c r="I665" s="245" t="str">
        <f t="shared" si="1688"/>
        <v>0,0116046983956061-0,00685541696052443i</v>
      </c>
      <c r="J665" s="240" t="str">
        <f>IMPRODUCT(1/Nt_input,BB625)</f>
        <v>3,14999152521527E-14+1,17180570802235E-14i</v>
      </c>
      <c r="K665" s="265" t="str">
        <f t="shared" si="1689"/>
        <v>4,45879183240542E-16-7,99605350761995E-17i</v>
      </c>
      <c r="L665" s="238">
        <f t="shared" si="1690"/>
        <v>-306.87818552032502</v>
      </c>
      <c r="M665" s="238">
        <f t="shared" si="1746"/>
        <v>383.46446609406723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0,0594729640009305-1,7781631193847i</v>
      </c>
      <c r="G666" s="245" t="str">
        <f t="shared" si="1744"/>
        <v>-0,578972500510951+0,195167047014239i</v>
      </c>
      <c r="H666" s="245" t="str">
        <f t="shared" si="1745"/>
        <v>0,00055967661737763-0,0167335920871089i</v>
      </c>
      <c r="I666" s="245" t="str">
        <f t="shared" si="1688"/>
        <v>0,0114404744597277-0,00701598103768843i</v>
      </c>
      <c r="J666" s="240" t="str">
        <f>IMPRODUCT(1/Nt_input,BC625)</f>
        <v>2,32781933377606E-14-1,8326486161957E-14i</v>
      </c>
      <c r="K666" s="265" t="str">
        <f t="shared" si="1689"/>
        <v>1,37735296949504E-16-3,72983059921796E-16i</v>
      </c>
      <c r="L666" s="238">
        <f t="shared" si="1690"/>
        <v>-308.01102811791469</v>
      </c>
      <c r="M666" s="238">
        <f t="shared" si="1746"/>
        <v>383.13494773318632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0,0517825106190908-1,73620384259445i</v>
      </c>
      <c r="G667" s="245" t="str">
        <f t="shared" si="1744"/>
        <v>-0,577142578559637+0,197432682014441i</v>
      </c>
      <c r="H667" s="245" t="str">
        <f t="shared" si="1745"/>
        <v>0,000487304792513123-0,016338729875412i</v>
      </c>
      <c r="I667" s="245" t="str">
        <f t="shared" si="1688"/>
        <v>0,0112734433084161-0,00717078737247804i</v>
      </c>
      <c r="J667" s="240" t="str">
        <f>IMPRODUCT(1/Nt_input,BD625)</f>
        <v>-3,95691034734031E-14-2,94599414307763E-14i</v>
      </c>
      <c r="K667" s="265" t="str">
        <f t="shared" si="1689"/>
        <v>-6,57331020778014E-16-4,83733520617593E-17i</v>
      </c>
      <c r="L667" s="238">
        <f t="shared" si="1690"/>
        <v>-303.62086137860507</v>
      </c>
      <c r="M667" s="238">
        <f t="shared" si="1746"/>
        <v>382.84265193848728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0,0446186911087389-1,69614234024061i</v>
      </c>
      <c r="G668" s="245" t="str">
        <f t="shared" si="1744"/>
        <v>-0,575280060881484+0,199712866967777i</v>
      </c>
      <c r="H668" s="245" t="str">
        <f t="shared" si="1745"/>
        <v>0,000419888911391159-0,0159617268707507i</v>
      </c>
      <c r="I668" s="245" t="str">
        <f t="shared" si="1688"/>
        <v>0,0111037861347305-0,00731982840312258i</v>
      </c>
      <c r="J668" s="240" t="str">
        <f>IMPRODUCT(1/Nt_input,BE625)</f>
        <v>2,37808294649248E-14+2,49678749897342E-14i</v>
      </c>
      <c r="K668" s="265" t="str">
        <f t="shared" si="1689"/>
        <v>4,46817805000493E-16+1,03166353157524E-16i</v>
      </c>
      <c r="L668" s="238">
        <f t="shared" si="1690"/>
        <v>-306.77182520461673</v>
      </c>
      <c r="M668" s="238">
        <f t="shared" si="1746"/>
        <v>382.59039367825824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0,0379348178087208-1,6578532544355i</v>
      </c>
      <c r="G669" s="245" t="str">
        <f t="shared" si="1744"/>
        <v>-0,573385657213912+0,202004030530231i</v>
      </c>
      <c r="H669" s="245" t="str">
        <f t="shared" si="1745"/>
        <v>0,000356989614838926-0,0156014033794657i</v>
      </c>
      <c r="I669" s="245" t="str">
        <f t="shared" si="1688"/>
        <v>0,0109316868747287-0,00746309700723212i</v>
      </c>
      <c r="J669" s="240" t="str">
        <f>IMPRODUCT(1/Nt_input,BF625)</f>
        <v>-6,06075113056617E-15+4,16567821903691E-14i</v>
      </c>
      <c r="K669" s="265" t="str">
        <f t="shared" si="1689"/>
        <v>2,44634372910857E-16+5,00610872737997E-16i</v>
      </c>
      <c r="L669" s="238">
        <f t="shared" si="1690"/>
        <v>-305.07998232502837</v>
      </c>
      <c r="M669" s="238">
        <f t="shared" si="1746"/>
        <v>382.38060233744358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0,0316892568854586-1,62122194415626i</v>
      </c>
      <c r="G670" s="245" t="str">
        <f t="shared" si="1744"/>
        <v>-0,571460082353186+0,204302900857992i</v>
      </c>
      <c r="H670" s="245" t="str">
        <f t="shared" si="1745"/>
        <v>0,000298215103262496-0,0152566805600872i</v>
      </c>
      <c r="I670" s="245" t="str">
        <f t="shared" si="1688"/>
        <v>0,010757332029552-0,00760058765745667i</v>
      </c>
      <c r="J670" s="240" t="str">
        <f>IMPRODUCT(1/Nt_input,BG625)</f>
        <v>-9,71259273637067E-14-8,11165370984134E-14i</v>
      </c>
      <c r="K670" s="265" t="str">
        <f t="shared" si="1689"/>
        <v>-1,66134920001537E-15-1,34383397915483E-16i</v>
      </c>
      <c r="L670" s="238">
        <f t="shared" si="1690"/>
        <v>-295.56245862762518</v>
      </c>
      <c r="M670" s="238">
        <f t="shared" si="1746"/>
        <v>382.21529832133893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0,0258447872548517-1,58614337326179i</v>
      </c>
      <c r="G671" s="245" t="str">
        <f t="shared" si="1744"/>
        <v>-0,569504055559067+0,206606475123732i</v>
      </c>
      <c r="H671" s="245" t="str">
        <f t="shared" si="1745"/>
        <v>0,000243215103713572-0,0149265699589011i</v>
      </c>
      <c r="I671" s="245" t="str">
        <f t="shared" si="1688"/>
        <v>0,0105809104077436-0,00773229744032867i</v>
      </c>
      <c r="J671" s="240" t="str">
        <f>IMPRODUCT(1/Nt_input,BH625)</f>
        <v>-9,27064008242675E-15+6,11507372516584E-14i</v>
      </c>
      <c r="K671" s="265" t="str">
        <f t="shared" si="1689"/>
        <v>3,74743876990615E-16+7,18713818806823E-16i</v>
      </c>
      <c r="L671" s="238">
        <f t="shared" si="1690"/>
        <v>-301.82446180919413</v>
      </c>
      <c r="M671" s="238">
        <f t="shared" si="1746"/>
        <v>382.09607359798383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0,0203680522027081-1,55252113297928i</v>
      </c>
      <c r="G672" s="245" t="str">
        <f t="shared" si="1744"/>
        <v>-0,567518299965952+0,208911992902321i</v>
      </c>
      <c r="H672" s="245" t="str">
        <f t="shared" si="1745"/>
        <v>0,000191675709305564-0,0146101643109553i</v>
      </c>
      <c r="I672" s="245" t="str">
        <f t="shared" si="1688"/>
        <v>0,0104026127993293-0,00785822694885955i</v>
      </c>
      <c r="J672" s="240" t="str">
        <f>IMPRODUCT(1/Nt_input,BI625)</f>
        <v>-3,50539503023509E-15-3,99237934378683E-14i</v>
      </c>
      <c r="K672" s="265" t="str">
        <f t="shared" si="1689"/>
        <v>-3,50195496702388E-16-3,87765574921556E-16i</v>
      </c>
      <c r="L672" s="238">
        <f t="shared" si="1690"/>
        <v>-305.63838900824317</v>
      </c>
      <c r="M672" s="238">
        <f t="shared" si="1746"/>
        <v>382.02407636663901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0,0152290887282461-1,52026658043447i</v>
      </c>
      <c r="G673" s="245" t="str">
        <f t="shared" si="1744"/>
        <v>-0,565503542001276+0,21121691285927i</v>
      </c>
      <c r="H673" s="245" t="str">
        <f t="shared" si="1745"/>
        <v>0,000143314950050837-0,0143066294331069i</v>
      </c>
      <c r="I673" s="245" t="str">
        <f t="shared" si="1688"/>
        <v>0,010222631592182-0,00797838105768417i</v>
      </c>
      <c r="J673" s="240" t="str">
        <f>IMPRODUCT(1/Nt_input,BJ625)</f>
        <v>-6,68631141379916E-14+3,46103354309512E-14i</v>
      </c>
      <c r="K673" s="265" t="str">
        <f t="shared" si="1689"/>
        <v>-4,07382538336308E-16+8,87268111688785E-16i</v>
      </c>
      <c r="L673" s="238">
        <f t="shared" si="1690"/>
        <v>-300.20813581375131</v>
      </c>
      <c r="M673" s="238">
        <f t="shared" si="1746"/>
        <v>382</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0,0104009222971588-1,48929807760147i</v>
      </c>
      <c r="G674" s="245" t="str">
        <f t="shared" si="1744"/>
        <v>-0,563460510811788+0,213518892267703i</v>
      </c>
      <c r="H674" s="245" t="str">
        <f t="shared" si="1745"/>
        <v>0,0000978789792415645-0,0140151970620794i</v>
      </c>
      <c r="I674" s="245" t="str">
        <f t="shared" si="1688"/>
        <v>0,0100411603403855-0,00809276958821568i</v>
      </c>
      <c r="J674" s="240" t="str">
        <f>IMPRODUCT(1/Nt_input,BK625)</f>
        <v>6,69931165121589E-14-3,55800458540223E-14i</v>
      </c>
      <c r="K674" s="265" t="str">
        <f t="shared" si="1689"/>
        <v>3,84747511565964E-16-8,99424801267896E-16i</v>
      </c>
      <c r="L674" s="238">
        <f t="shared" si="1690"/>
        <v>-300.19090049548362</v>
      </c>
      <c r="M674" s="238">
        <f t="shared" si="1746"/>
        <v>382.02407636663901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0,00585921683834147-1,45954031738513i</v>
      </c>
      <c r="G675" s="245" t="str">
        <f t="shared" si="1744"/>
        <v>-0,561389937698485+0,215815768955768i</v>
      </c>
      <c r="H675" s="245" t="str">
        <f t="shared" si="1745"/>
        <v>0,0000551387797069219-0,0137351585124898i</v>
      </c>
      <c r="I675" s="245" t="str">
        <f t="shared" si="1688"/>
        <v>0,00985839329366246-0,00820140787028057i</v>
      </c>
      <c r="J675" s="240" t="str">
        <f>IMPRODUCT(1/Nt_input,BL625)</f>
        <v>3,68116385355936E-14+4,72981029342458E-14i</v>
      </c>
      <c r="K675" s="265" t="str">
        <f t="shared" si="1689"/>
        <v>7,50814644122287E-16+1,64376038766185E-16i</v>
      </c>
      <c r="L675" s="238">
        <f t="shared" si="1690"/>
        <v>-302.28602068696728</v>
      </c>
      <c r="M675" s="238">
        <f t="shared" si="1746"/>
        <v>382.09607359798383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0,00158197155846835-1,43092372550387i</v>
      </c>
      <c r="G676" s="365" t="str">
        <f t="shared" si="1744"/>
        <v>-0,559292555560772+0,218105545348852i</v>
      </c>
      <c r="H676" s="365" t="str">
        <f t="shared" si="1745"/>
        <v>0,0000148873106545914-0,0134658590482033i</v>
      </c>
      <c r="I676" s="365" t="str">
        <f t="shared" si="1688"/>
        <v>0,00967452489637895-0,00830431720600659i</v>
      </c>
      <c r="J676" s="367" t="str">
        <f>IMPRODUCT(1/Nt_input,BM625)</f>
        <v>0</v>
      </c>
      <c r="K676" s="367" t="str">
        <f t="shared" si="1689"/>
        <v>0</v>
      </c>
      <c r="L676" s="367" t="e">
        <f t="shared" si="1690"/>
        <v>#NUM!</v>
      </c>
      <c r="M676" s="367">
        <f t="shared" si="1746"/>
        <v>382.21529832133893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-0,00245074243540522-1,40338392848033i</v>
      </c>
      <c r="G677" s="365" t="str">
        <f t="shared" si="1744"/>
        <v>-0,557169098350479+0,22038637432279i</v>
      </c>
      <c r="H677" s="365" t="str">
        <f t="shared" si="1745"/>
        <v>-0,0000230629708700906-0,0132066928758033i</v>
      </c>
      <c r="I677" s="365" t="str">
        <f t="shared" si="1688"/>
        <v>0,00948974926414296-0,00840152524125771i</v>
      </c>
      <c r="J677" s="367" t="str">
        <f>IMPRODUCT(1/Nt_input,BN625)</f>
        <v>0</v>
      </c>
      <c r="K677" s="367" t="str">
        <f t="shared" si="1689"/>
        <v>0</v>
      </c>
      <c r="L677" s="367" t="e">
        <f t="shared" si="1690"/>
        <v>#NUM!</v>
      </c>
      <c r="M677" s="367">
        <f t="shared" si="1746"/>
        <v>382.38060233744358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-0,00625701155811014-1,37686127942802i</v>
      </c>
      <c r="G678" s="365" t="str">
        <f t="shared" si="1744"/>
        <v>-0,555020300536293+0,22265654662712i</v>
      </c>
      <c r="H678" s="365" t="str">
        <f t="shared" si="1745"/>
        <v>-0,0000588822689866444-0,0129570986819566i</v>
      </c>
      <c r="I678" s="365" t="str">
        <f t="shared" si="1688"/>
        <v>0,00930425964556212-0,00849306624960862i</v>
      </c>
      <c r="J678" s="367" t="str">
        <f>IMPRODUCT(1/Nt_input,BO625)</f>
        <v>0</v>
      </c>
      <c r="K678" s="367" t="str">
        <f t="shared" si="1689"/>
        <v>0</v>
      </c>
      <c r="L678" s="367" t="e">
        <f t="shared" si="1690"/>
        <v>#NUM!</v>
      </c>
      <c r="M678" s="367">
        <f t="shared" si="1746"/>
        <v>382.59039367825824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-0,00985328011744744-1,35130043448651i</v>
      </c>
      <c r="G679" s="365" t="str">
        <f t="shared" si="1744"/>
        <v>-0,552846896579124+0,224914479673341i</v>
      </c>
      <c r="H679" s="365" t="str">
        <f t="shared" si="1745"/>
        <v>-0,0000927253345927226-0,0127165556474115i</v>
      </c>
      <c r="I679" s="365" t="str">
        <f t="shared" si="1688"/>
        <v>0,00911824787628151-0,00857898133368526i</v>
      </c>
      <c r="J679" s="367" t="str">
        <f>IMPRODUCT(1/Nt_input,BP625)</f>
        <v>0</v>
      </c>
      <c r="K679" s="367" t="str">
        <f t="shared" si="1689"/>
        <v>0</v>
      </c>
      <c r="L679" s="367" t="e">
        <f t="shared" si="1690"/>
        <v>#NUM!</v>
      </c>
      <c r="M679" s="367">
        <f t="shared" si="1746"/>
        <v>382.84265193848728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-0,0132545257567127-1,32664997374333i</v>
      </c>
      <c r="G680" s="365" t="str">
        <f t="shared" si="1744"/>
        <v>-0,550649620418944+0,227158707512965i</v>
      </c>
      <c r="H680" s="365" t="str">
        <f t="shared" si="1745"/>
        <v>-0,00012473311638454-0,0124845798796436i</v>
      </c>
      <c r="I680" s="365" t="str">
        <f t="shared" si="1688"/>
        <v>0,0089319038319794-0,00865931854863409i</v>
      </c>
      <c r="J680" s="367" t="str">
        <f>IMPRODUCT(1/Nt_input,BQ625)</f>
        <v>0</v>
      </c>
      <c r="K680" s="367" t="str">
        <f t="shared" si="1689"/>
        <v>0</v>
      </c>
      <c r="L680" s="367" t="e">
        <f t="shared" si="1690"/>
        <v>#NUM!</v>
      </c>
      <c r="M680" s="367">
        <f t="shared" si="1746"/>
        <v>383.13494773318632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-0,0164744134456332-1,30286206131757i</v>
      </c>
      <c r="G681" s="365" t="str">
        <f t="shared" si="1744"/>
        <v>-0,548429204973496+0,229387871855359i</v>
      </c>
      <c r="H681" s="365" t="str">
        <f t="shared" si="1745"/>
        <v>-0,000155034210004873-0,0122607212140369i</v>
      </c>
      <c r="I681" s="365" t="str">
        <f t="shared" si="1688"/>
        <v>0,00874541488654985-0,00873413295248882i</v>
      </c>
      <c r="J681" s="367" t="str">
        <f>IMPRODUCT(1/Nt_input,BR625)</f>
        <v>0</v>
      </c>
      <c r="K681" s="367" t="str">
        <f t="shared" si="1689"/>
        <v>0</v>
      </c>
      <c r="L681" s="367" t="e">
        <f t="shared" si="1690"/>
        <v>#NUM!</v>
      </c>
      <c r="M681" s="367">
        <f t="shared" si="1746"/>
        <v>383.46446609406729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-0,0195254309613276-1,27989213999165i</v>
      </c>
      <c r="G682" s="365" t="str">
        <f t="shared" si="1744"/>
        <v>-0,546186381649331+0,23160071399649i</v>
      </c>
      <c r="H682" s="365" t="str">
        <f t="shared" si="1745"/>
        <v>-0,000183746133000959-0,0120445603401831i</v>
      </c>
      <c r="I682" s="365" t="str">
        <f t="shared" si="1688"/>
        <v>0,00855896538122967-0,00880348658825579i</v>
      </c>
      <c r="J682" s="367" t="str">
        <f>IMPRODUCT(1/Nt_input,BS625)</f>
        <v>0</v>
      </c>
      <c r="K682" s="367" t="str">
        <f t="shared" si="1689"/>
        <v>0</v>
      </c>
      <c r="L682" s="367" t="e">
        <f t="shared" si="1690"/>
        <v>#NUM!</v>
      </c>
      <c r="M682" s="367">
        <f t="shared" si="1746"/>
        <v>383.82803357918181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-0,0224190083553937-1,25769865638502i</v>
      </c>
      <c r="G683" s="365" t="str">
        <f t="shared" si="1744"/>
        <v>-0,543921879865572+0,233796067547586i</v>
      </c>
      <c r="H683" s="365" t="str">
        <f t="shared" si="1745"/>
        <v>-0,000210976449082162-0,0118357062155998i</v>
      </c>
      <c r="I683" s="365" t="str">
        <f t="shared" si="1688"/>
        <v>0,00837273610994602-0,00886744840262132i</v>
      </c>
      <c r="J683" s="367" t="str">
        <f>IMPRODUCT(1/Nt_input,BT625)</f>
        <v>0</v>
      </c>
      <c r="K683" s="367" t="str">
        <f t="shared" si="1689"/>
        <v>0</v>
      </c>
      <c r="L683" s="367" t="e">
        <f t="shared" si="1690"/>
        <v>#NUM!</v>
      </c>
      <c r="M683" s="367">
        <f t="shared" si="1746"/>
        <v>384.22214883490199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-0,0251656235314058-1,2362428131827i</v>
      </c>
      <c r="G684" s="365" t="str">
        <f t="shared" si="1744"/>
        <v>-0,541636426590681+0,23597285186784i</v>
      </c>
      <c r="H684" s="365" t="str">
        <f t="shared" si="1745"/>
        <v>-0,00023682376166817-0,0116337937340515i</v>
      </c>
      <c r="I684" s="365" t="str">
        <f t="shared" si="1688"/>
        <v>0,00818690382565366-0,00892609410627275i</v>
      </c>
      <c r="J684" s="367" t="str">
        <f>IMPRODUCT(1/Nt_input,BU625)</f>
        <v>0</v>
      </c>
      <c r="K684" s="367" t="str">
        <f t="shared" si="1689"/>
        <v>0</v>
      </c>
      <c r="L684" s="367" t="e">
        <f t="shared" si="1690"/>
        <v>#NUM!</v>
      </c>
      <c r="M684" s="367">
        <f t="shared" si="1746"/>
        <v>384.64301631587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-0,0277748957456612-1,21548834537709i</v>
      </c>
      <c r="G685" s="365" t="str">
        <f t="shared" si="1744"/>
        <v>-0,539330745892653+0,23813006611822i</v>
      </c>
      <c r="H685" s="365" t="str">
        <f t="shared" si="1745"/>
        <v>-0,00026137859378767-0,0114384816198489i</v>
      </c>
      <c r="I685" s="365" t="str">
        <f t="shared" si="1688"/>
        <v>0,00800164077191507-0,00897950598090461i</v>
      </c>
      <c r="J685" s="367" t="str">
        <f>IMPRODUCT(1/Nt_input,BV625)</f>
        <v>0</v>
      </c>
      <c r="K685" s="367" t="str">
        <f t="shared" si="1689"/>
        <v>0</v>
      </c>
      <c r="L685" s="367" t="e">
        <f t="shared" si="1690"/>
        <v>#NUM!</v>
      </c>
      <c r="M685" s="367">
        <f t="shared" si="1746"/>
        <v>385.08658283817454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-0,0302556685824951-1,19540131786392i</v>
      </c>
      <c r="G686" s="365" t="str">
        <f t="shared" si="1744"/>
        <v>-0,537005558502792+0,240266783864348i</v>
      </c>
      <c r="H686" s="365" t="str">
        <f t="shared" si="1745"/>
        <v>-0,000284724168926313-0,0112494505231044i</v>
      </c>
      <c r="I686" s="365" t="str">
        <f t="shared" si="1688"/>
        <v>0,00781711424344544-0,00902777263805509i</v>
      </c>
      <c r="J686" s="367" t="str">
        <f>IMPRODUCT(1/Nt_input,BW625)</f>
        <v>0</v>
      </c>
      <c r="K686" s="367" t="str">
        <f t="shared" si="1689"/>
        <v>0</v>
      </c>
      <c r="L686" s="367" t="e">
        <f t="shared" si="1690"/>
        <v>#NUM!</v>
      </c>
      <c r="M686" s="367">
        <f t="shared" si="1746"/>
        <v>385.54857661372773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-0,0326160837351156-1,17594994206274i</v>
      </c>
      <c r="G687" s="365" t="str">
        <f t="shared" si="1744"/>
        <v>-0,534661581393426+0,242382148165851i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-0,000306937105349069-0,0110664012940199i</v>
      </c>
      <c r="I687" s="365" t="str">
        <f t="shared" si="1688"/>
        <v>0,00763348617880394-0,00907098873495345i</v>
      </c>
      <c r="J687" s="367" t="str">
        <f>IMPRODUCT(1/Nt_input,BX625)</f>
        <v>0</v>
      </c>
      <c r="K687" s="367" t="str">
        <f t="shared" si="1689"/>
        <v>0</v>
      </c>
      <c r="L687" s="367" t="e">
        <f t="shared" si="1690"/>
        <v>#NUM!</v>
      </c>
      <c r="M687" s="367">
        <f t="shared" si="1746"/>
        <v>386.02454838991935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-0,0348636467367512-1,15710440951728i</v>
      </c>
      <c r="G688" s="365" t="str">
        <f t="shared" si="1744"/>
        <v>-0,532299527369681+0,244475367097602i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-0,000328088034670144-0,010889053416965i</v>
      </c>
      <c r="I688" s="365" t="str">
        <f t="shared" si="1688"/>
        <v>0,00745091278787637-0,00910925465257309i</v>
      </c>
      <c r="J688" s="367" t="str">
        <f>IMPRODUCT(1/Nt_input,BY625)</f>
        <v>0</v>
      </c>
      <c r="K688" s="367" t="str">
        <f t="shared" si="1689"/>
        <v>0</v>
      </c>
      <c r="L688" s="367" t="e">
        <f t="shared" si="1690"/>
        <v>#NUM!</v>
      </c>
      <c r="M688" s="367">
        <f t="shared" si="1746"/>
        <v>386.50991429835221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-0,0370052856292185-1,13883674067685i</v>
      </c>
      <c r="G689" s="365" t="str">
        <f t="shared" si="1744"/>
        <v>-0,529920104675552+0,246545709655161i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-0,000348242153959738-0,0107171435874192i</v>
      </c>
      <c r="I689" s="365" t="str">
        <f t="shared" si="1688"/>
        <v>0,00726954421625553-0,00914267614105829i</v>
      </c>
      <c r="J689" s="367" t="str">
        <f>IMPRODUCT(1/Nt_input,BZ625)</f>
        <v>0</v>
      </c>
      <c r="K689" s="367" t="str">
        <f t="shared" si="1689"/>
        <v>0</v>
      </c>
      <c r="L689" s="367" t="e">
        <f t="shared" si="1690"/>
        <v>#NUM!</v>
      </c>
      <c r="M689" s="367">
        <f t="shared" si="1746"/>
        <v>387</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0,0247339279304982</v>
      </c>
      <c r="H694" s="372" t="str">
        <f t="shared" si="1750"/>
        <v>0,0253036331519007</v>
      </c>
      <c r="I694" s="372" t="str">
        <f t="shared" si="1750"/>
        <v>0,0256296505536938</v>
      </c>
      <c r="J694" s="372" t="str">
        <f t="shared" si="1750"/>
        <v>0,0257088404100475</v>
      </c>
      <c r="K694" s="372" t="str">
        <f t="shared" si="1750"/>
        <v>0,0255404400793878</v>
      </c>
      <c r="L694" s="372" t="str">
        <f t="shared" si="1750"/>
        <v>0,0251260713489248</v>
      </c>
      <c r="M694" s="372" t="str">
        <f t="shared" si="1750"/>
        <v>0,0244697248160687</v>
      </c>
      <c r="N694" s="372" t="str">
        <f t="shared" si="1750"/>
        <v>0,0235777214567127</v>
      </c>
      <c r="O694" s="372" t="str">
        <f t="shared" si="1750"/>
        <v>0,0224586517508702</v>
      </c>
      <c r="P694" s="372" t="str">
        <f t="shared" si="1750"/>
        <v>0,0211232929514584</v>
      </c>
      <c r="Q694" s="372" t="str">
        <f t="shared" si="1750"/>
        <v>0,0195845052938143</v>
      </c>
      <c r="R694" s="372" t="str">
        <f t="shared" si="1750"/>
        <v>0,0178571081441768</v>
      </c>
      <c r="S694" s="372" t="str">
        <f t="shared" si="1750"/>
        <v>0,0159577372814466</v>
      </c>
      <c r="T694" s="372" t="str">
        <f t="shared" si="1750"/>
        <v>0,0139046846852777</v>
      </c>
      <c r="U694" s="372" t="str">
        <f t="shared" si="1750"/>
        <v>0,0117177223745558</v>
      </c>
      <c r="V694" s="372" t="str">
        <f t="shared" si="1750"/>
        <v>0,0094179119917697</v>
      </c>
      <c r="W694" s="372" t="str">
        <f t="shared" si="1750"/>
        <v>0,00702740196817149</v>
      </c>
      <c r="X694" s="372" t="str">
        <f t="shared" si="1750"/>
        <v>0,00456921422205771</v>
      </c>
      <c r="Y694" s="372" t="str">
        <f t="shared" si="1750"/>
        <v>0,00206702244517464</v>
      </c>
      <c r="Z694" s="372" t="str">
        <f t="shared" si="1750"/>
        <v>-0,000455075887794566</v>
      </c>
      <c r="AA694" s="372" t="str">
        <f t="shared" si="1750"/>
        <v>-0,00297279159118109</v>
      </c>
      <c r="AB694" s="372" t="str">
        <f t="shared" si="1750"/>
        <v>-0,00546187768646102</v>
      </c>
      <c r="AC694" s="372" t="str">
        <f t="shared" si="1750"/>
        <v>-0,00789836291387487</v>
      </c>
      <c r="AD694" s="372" t="str">
        <f t="shared" si="1750"/>
        <v>-0,010258782588707</v>
      </c>
      <c r="AE694" s="372" t="str">
        <f t="shared" si="1750"/>
        <v>-0,0125204045792137</v>
      </c>
      <c r="AF694" s="372" t="str">
        <f t="shared" si="1750"/>
        <v>-0,0146614482292611</v>
      </c>
      <c r="AG694" s="372" t="str">
        <f t="shared" si="1750"/>
        <v>-0,0166612941181148</v>
      </c>
      <c r="AH694" s="372" t="str">
        <f t="shared" si="1750"/>
        <v>-0,018500682636599</v>
      </c>
      <c r="AI694" s="372" t="str">
        <f t="shared" si="1750"/>
        <v>-0,0201618994677979</v>
      </c>
      <c r="AJ694" s="372" t="str">
        <f t="shared" si="1750"/>
        <v>-0,0216289461855155</v>
      </c>
      <c r="AK694" s="372" t="str">
        <f t="shared" si="1750"/>
        <v>-0,0228876943278875</v>
      </c>
      <c r="AL694" s="372" t="str">
        <f t="shared" si="1750"/>
        <v>-0,0239260214621607</v>
      </c>
      <c r="AM694" s="372" t="str">
        <f t="shared" si="1750"/>
        <v>-0,0247339279305011</v>
      </c>
      <c r="AN694" s="372" t="str">
        <f t="shared" si="1750"/>
        <v>-0,0253036331518942</v>
      </c>
      <c r="AO694" s="372" t="str">
        <f t="shared" si="1750"/>
        <v>-0,0256296505537073</v>
      </c>
      <c r="AP694" s="372" t="str">
        <f t="shared" si="1750"/>
        <v>-0,0257088404100418</v>
      </c>
      <c r="AQ694" s="372" t="str">
        <f t="shared" si="1750"/>
        <v>-0,0255404400793804</v>
      </c>
      <c r="AR694" s="372" t="str">
        <f t="shared" si="1750"/>
        <v>-0,0251260713489314</v>
      </c>
      <c r="AS694" s="372" t="str">
        <f t="shared" si="1750"/>
        <v>-0,0244697248160681</v>
      </c>
      <c r="AT694" s="372" t="str">
        <f t="shared" si="1750"/>
        <v>-0,0235777214567182</v>
      </c>
      <c r="AU694" s="372" t="str">
        <f t="shared" si="1750"/>
        <v>-0,0224586517508616</v>
      </c>
      <c r="AV694" s="372" t="str">
        <f t="shared" si="1750"/>
        <v>-0,0211232929514655</v>
      </c>
      <c r="AW694" s="372" t="str">
        <f t="shared" si="1750"/>
        <v>-0,0195845052938</v>
      </c>
      <c r="AX694" s="372" t="str">
        <f t="shared" si="1750"/>
        <v>-0,017857108144199</v>
      </c>
      <c r="AY694" s="372" t="str">
        <f t="shared" si="1750"/>
        <v>-0,0159577372814327</v>
      </c>
      <c r="AZ694" s="372" t="str">
        <f t="shared" si="1750"/>
        <v>-0,013904684685271</v>
      </c>
      <c r="BA694" s="372" t="str">
        <f t="shared" si="1750"/>
        <v>-0,0117177223745697</v>
      </c>
      <c r="BB694" s="372" t="str">
        <f t="shared" si="1750"/>
        <v>-0,00941791199176304</v>
      </c>
      <c r="BC694" s="372" t="str">
        <f t="shared" si="1750"/>
        <v>-0,00702740196817776</v>
      </c>
      <c r="BD694" s="372" t="str">
        <f t="shared" si="1750"/>
        <v>-0,00456921422204867</v>
      </c>
      <c r="BE694" s="372" t="str">
        <f t="shared" si="1750"/>
        <v>-0,00206702244516945</v>
      </c>
      <c r="BF694" s="372" t="str">
        <f t="shared" si="1750"/>
        <v>0,000455075887775359</v>
      </c>
      <c r="BG694" s="372" t="str">
        <f t="shared" si="1750"/>
        <v>0,00297279159119404</v>
      </c>
      <c r="BH694" s="372" t="str">
        <f t="shared" si="1750"/>
        <v>0,0054618776864618</v>
      </c>
      <c r="BI694" s="372" t="str">
        <f t="shared" si="1750"/>
        <v>0,00789836291386805</v>
      </c>
      <c r="BJ694" s="372" t="str">
        <f t="shared" si="1750"/>
        <v>0,0102587825887139</v>
      </c>
      <c r="BK694" s="372" t="str">
        <f t="shared" si="1750"/>
        <v>0,0125204045792054</v>
      </c>
      <c r="BL694" s="372" t="str">
        <f t="shared" si="1750"/>
        <v>0,0146614482292663</v>
      </c>
      <c r="BM694" s="372" t="str">
        <f t="shared" si="1750"/>
        <v>0,0166612941181121</v>
      </c>
      <c r="BN694" s="372" t="str">
        <f t="shared" si="1750"/>
        <v>0,0185006826365984</v>
      </c>
      <c r="BO694" s="372" t="str">
        <f t="shared" si="1750"/>
        <v>0,0201618994678044</v>
      </c>
      <c r="BP694" s="372" t="str">
        <f t="shared" si="1750"/>
        <v>0,0216289461855135</v>
      </c>
      <c r="BQ694" s="372" t="str">
        <f t="shared" si="1750"/>
        <v>0,0228876943278798</v>
      </c>
      <c r="BR694" s="372" t="str">
        <f t="shared" si="1750"/>
        <v>0,0239260214621692</v>
      </c>
    </row>
    <row r="695" spans="1:123">
      <c r="B695" s="373">
        <v>1</v>
      </c>
      <c r="C695" s="373">
        <f>0+Div_Nt_input</f>
        <v>3.1250000000000001E-4</v>
      </c>
      <c r="D695" s="374">
        <f t="shared" ref="D695:D726" si="1751">Vo_set2+E695</f>
        <v>80.024733927930498</v>
      </c>
      <c r="E695" s="375" t="str">
        <f>G694</f>
        <v>0,0247339279304982</v>
      </c>
      <c r="F695" s="317">
        <v>1</v>
      </c>
      <c r="G695" s="376">
        <f>2*IMREAL(K626)*COS(2*PI()*B626*1/Nt_input)-2*IMAGINARY(K626)*SIN(2*PI()*B626*1/Nt_input)</f>
        <v>2.4733927930494681E-2</v>
      </c>
      <c r="H695" s="376">
        <f t="shared" ref="H695:H726" si="1752">2*IMREAL(K626)*COS(2*PI()*B626*2/Nt_input)-2*IMAGINARY(K626)*SIN(2*PI()*B626*2/Nt_input)</f>
        <v>2.5303633151905924E-2</v>
      </c>
      <c r="I695" s="376">
        <f t="shared" ref="I695:I726" si="1753">2*IMREAL(K626)*COS(2*PI()*B626*3/Nt_input)-2*IMAGINARY(K626)*SIN(2*PI()*B626*3/Nt_input)</f>
        <v>2.5629650553691395E-2</v>
      </c>
      <c r="J695" s="376">
        <f t="shared" ref="J695:J726" si="1754">2*IMREAL(K626)*COS(2*PI()*B626*4/Nt_input)-2*IMAGINARY(K626)*SIN(2*PI()*B626*4/Nt_input)</f>
        <v>2.5708840410052666E-2</v>
      </c>
      <c r="K695" s="376">
        <f t="shared" ref="K695:K726" si="1755">2*IMREAL(K626)*COS(2*PI()*B626*5/Nt_input)-2*IMAGINARY(K626)*SIN(2*PI()*B626*5/Nt_input)</f>
        <v>2.5540440079383383E-2</v>
      </c>
      <c r="L695" s="376">
        <f t="shared" ref="L695:L726" si="1756">2*IMREAL(K626)*COS(2*PI()*B626*6/Nt_input)-2*IMAGINARY(K626)*SIN(2*PI()*B626*6/Nt_input)</f>
        <v>2.5126071348924882E-2</v>
      </c>
      <c r="M695" s="376">
        <f t="shared" ref="M695:M726" si="1757">2*IMREAL(K626)*COS(2*PI()*B626*7/Nt_input)-2*IMAGINARY(K626)*SIN(2*PI()*B626*7/Nt_input)</f>
        <v>2.4469724816068471E-2</v>
      </c>
      <c r="N695" s="376">
        <f t="shared" ref="N695:N726" si="1758">2*IMREAL(K626)*COS(2*PI()*B626*8/Nt_input)-2*IMAGINARY(K626)*SIN(2*PI()*B626*8/Nt_input)</f>
        <v>2.3577721456721067E-2</v>
      </c>
      <c r="O695" s="376">
        <f t="shared" ref="O695:O726" si="1759">2*IMREAL(K626)*COS(2*PI()*B626*9/Nt_input)-2*IMAGINARY(K626)*SIN(2*PI()*B626*9/Nt_input)</f>
        <v>2.2458651750851821E-2</v>
      </c>
      <c r="P695" s="376">
        <f t="shared" ref="P695:P726" si="1760">2*IMREAL(K626)*COS(2*PI()*B626*10/Nt_input)-2*IMAGINARY(K626)*SIN(2*PI()*B626*10/Nt_input)</f>
        <v>2.1123292951473988E-2</v>
      </c>
      <c r="Q695" s="376">
        <f t="shared" ref="Q695:Q726" si="1761">2*IMREAL(K626)*COS(2*PI()*B626*11/Nt_input)-2*IMAGINARY(K626)*SIN(2*PI()*B626*11/Nt_input)</f>
        <v>1.9584505293806946E-2</v>
      </c>
      <c r="R695" s="376">
        <f t="shared" ref="R695:R726" si="1762">2*IMREAL(K626)*COS(2*PI()*B626*12/Nt_input)-2*IMAGINARY(K626)*SIN(2*PI()*B626*12/Nt_input)</f>
        <v>1.7857108144180928E-2</v>
      </c>
      <c r="S695" s="376">
        <f t="shared" ref="S695:S726" si="1763">2*IMREAL(K626)*COS(2*PI()*B626*13/Nt_input)-2*IMAGINARY(K626)*SIN(2*PI()*B626*13/Nt_input)</f>
        <v>1.5957737281438164E-2</v>
      </c>
      <c r="T695" s="376">
        <f t="shared" ref="T695:T726" si="1764">2*IMREAL(K626)*COS(2*PI()*B626*14/Nt_input)-2*IMAGINARY(K626)*SIN(2*PI()*B626*14/Nt_input)</f>
        <v>1.3904684685288611E-2</v>
      </c>
      <c r="U695" s="377">
        <f t="shared" ref="U695:U726" si="1765">2*IMREAL(K626)*COS(2*PI()*B626*15/Nt_input)-2*IMAGINARY(K626)*SIN(2*PI()*B626*15/Nt_input)</f>
        <v>1.1717722374545889E-2</v>
      </c>
      <c r="V695" s="376">
        <f t="shared" ref="V695:V726" si="1766">2*IMREAL(K626)*COS(2*PI()*B626*16/Nt_input)-2*IMAGINARY(K626)*SIN(2*PI()*B626*16/Nt_input)</f>
        <v>9.417911991777661E-3</v>
      </c>
      <c r="W695" s="376">
        <f t="shared" ref="W695:W726" si="1767">2*IMREAL(K626)*COS(2*PI()*B626*17/Nt_input)-2*IMAGINARY(K626)*SIN(2*PI()*B626*17/Nt_input)</f>
        <v>7.0274019681742239E-3</v>
      </c>
      <c r="X695" s="376">
        <f t="shared" ref="X695:X726" si="1768">2*IMREAL(K626)*COS(2*PI()*B626*18/Nt_input)-2*IMAGINARY(K626)*SIN(2*PI()*B626*18/Nt_input)</f>
        <v>4.5692142220485907E-3</v>
      </c>
      <c r="Y695" s="376">
        <f t="shared" ref="Y695:Y726" si="1769">2*IMREAL(K626)*COS(2*PI()*B626*19/Nt_input)-2*IMAGINARY(K626)*SIN(2*PI()*B626*19/Nt_input)</f>
        <v>2.0670224451780602E-3</v>
      </c>
      <c r="Z695" s="376">
        <f t="shared" ref="Z695:Z726" si="1770">2*IMREAL(K626)*COS(2*PI()*B626*20/Nt_input)-2*IMAGINARY(K626)*SIN(2*PI()*B626*20/Nt_input)</f>
        <v>-4.5507588778895096E-4</v>
      </c>
      <c r="AA695" s="376">
        <f t="shared" ref="AA695:AA726" si="1771">2*IMREAL(K626)*COS(2*PI()*B626*21/Nt_input)-2*IMAGINARY(K626)*SIN(2*PI()*B626*21/Nt_input)</f>
        <v>-2.9727915911867669E-3</v>
      </c>
      <c r="AB695" s="376">
        <f t="shared" ref="AB695:AB726" si="1772">2*IMREAL(K626)*COS(2*PI()*B626*22/Nt_input)-2*IMAGINARY(K626)*SIN(2*PI()*B626*22/Nt_input)</f>
        <v>-5.4618776864682542E-3</v>
      </c>
      <c r="AC695" s="376">
        <f t="shared" ref="AC695:AC726" si="1773">2*IMREAL(K626)*COS(2*PI()*B626*23/Nt_input)-2*IMAGINARY(K626)*SIN(2*PI()*B626*23/Nt_input)</f>
        <v>-7.8983629138630052E-3</v>
      </c>
      <c r="AD695" s="376">
        <f t="shared" ref="AD695:AD726" si="1774">2*IMREAL(K626)*COS(2*PI()*B626*24/Nt_input)-2*IMAGINARY(K626)*SIN(2*PI()*B626*24/Nt_input)</f>
        <v>-1.0258782588712888E-2</v>
      </c>
      <c r="AE695" s="376">
        <f t="shared" ref="AE695:AE726" si="1775">2*IMREAL(K626)*COS(2*PI()*B626*25/Nt_input)-2*IMAGINARY(K626)*SIN(2*PI()*B626*25/Nt_input)</f>
        <v>-1.2520404579212451E-2</v>
      </c>
      <c r="AF695" s="376">
        <f t="shared" ref="AF695:AF726" si="1776">2*IMREAL(K626)*COS(2*PI()*B626*26/Nt_input)-2*IMAGINARY(K626)*SIN(2*PI()*B626*26/Nt_input)</f>
        <v>-1.4661448229264844E-2</v>
      </c>
      <c r="AG695" s="376">
        <f t="shared" ref="AG695:AG726" si="1777">2*IMREAL(K626)*COS(2*PI()*B626*27/Nt_input)-2*IMAGINARY(K626)*SIN(2*PI()*B626*27/Nt_input)</f>
        <v>-1.6661294118106535E-2</v>
      </c>
      <c r="AH695" s="376">
        <f t="shared" ref="AH695:AH726" si="1778">2*IMREAL(K626)*COS(2*PI()*B626*28/Nt_input)-2*IMAGINARY(K626)*SIN(2*PI()*B626*28/Nt_input)</f>
        <v>-1.8500682636601037E-2</v>
      </c>
      <c r="AI695" s="376">
        <f t="shared" ref="AI695:AI726" si="1779">2*IMREAL(K626)*COS(2*PI()*B626*29/Nt_input)-2*IMAGINARY(K626)*SIN(2*PI()*B626*29/Nt_input)</f>
        <v>-2.0161899467803179E-2</v>
      </c>
      <c r="AJ695" s="376">
        <f t="shared" ref="AJ695:AJ726" si="1780">2*IMREAL(K626)*COS(2*PI()*B626*30/Nt_input)-2*IMAGINARY(K626)*SIN(2*PI()*B626*30/Nt_input)</f>
        <v>-2.1628946185515002E-2</v>
      </c>
      <c r="AK695" s="376">
        <f t="shared" ref="AK695:AK726" si="1781">2*IMREAL(K626)*COS(2*PI()*B626*31/Nt_input)-2*IMAGINARY(K626)*SIN(2*PI()*B626*31/Nt_input)</f>
        <v>-2.288769432787563E-2</v>
      </c>
      <c r="AL695" s="376">
        <f t="shared" ref="AL695:AL726" si="1782">2*IMREAL(K626)*COS(2*PI()*B626*32/Nt_input)-2*IMAGINARY(K626)*SIN(2*PI()*B626*32/Nt_input)</f>
        <v>-2.39260214621724E-2</v>
      </c>
      <c r="AM695" s="376">
        <f t="shared" ref="AM695:AM726" si="1783">2*IMREAL(K626)*COS(2*PI()*B626*33/Nt_input)-2*IMAGINARY(K626)*SIN(2*PI()*B626*33/Nt_input)</f>
        <v>-2.4733927930494681E-2</v>
      </c>
      <c r="AN695" s="376">
        <f t="shared" ref="AN695:AN726" si="1784">2*IMREAL(K626)*COS(2*PI()*B626*34/Nt_input)-2*IMAGINARY(K626)*SIN(2*PI()*B626*34/Nt_input)</f>
        <v>-2.5303633151905928E-2</v>
      </c>
      <c r="AO695" s="376">
        <f t="shared" ref="AO695:AO726" si="1785">2*IMREAL(K626)*COS(2*PI()*B626*35/Nt_input)-2*IMAGINARY(K626)*SIN(2*PI()*B626*35/Nt_input)</f>
        <v>-2.5629650553691399E-2</v>
      </c>
      <c r="AP695" s="376">
        <f t="shared" ref="AP695:AP726" si="1786">2*IMREAL(K626)*COS(2*PI()*B626*36/Nt_input)-2*IMAGINARY(K626)*SIN(2*PI()*B626*36/Nt_input)</f>
        <v>-2.5708840410052662E-2</v>
      </c>
      <c r="AQ695" s="376">
        <f t="shared" ref="AQ695:AQ726" si="1787">2*IMREAL(K626)*COS(2*PI()*B626*37/Nt_input)-2*IMAGINARY(K626)*SIN(2*PI()*B626*37/Nt_input)</f>
        <v>-2.5540440079383383E-2</v>
      </c>
      <c r="AR695" s="376">
        <f t="shared" ref="AR695:AR726" si="1788">2*IMREAL(K626)*COS(2*PI()*B626*38/Nt_input)-2*IMAGINARY(K626)*SIN(2*PI()*B626*38/Nt_input)</f>
        <v>-2.5126071348924882E-2</v>
      </c>
      <c r="AS695" s="376">
        <f t="shared" ref="AS695:AS726" si="1789">2*IMREAL(K626)*COS(2*PI()*B626*39/Nt_input)-2*IMAGINARY(K626)*SIN(2*PI()*B626*39/Nt_input)</f>
        <v>-2.4469724816068471E-2</v>
      </c>
      <c r="AT695" s="376">
        <f t="shared" ref="AT695:AT726" si="1790">2*IMREAL(K626)*COS(2*PI()*B626*40/Nt_input)-2*IMAGINARY(K626)*SIN(2*PI()*B626*40/Nt_input)</f>
        <v>-2.357772145672107E-2</v>
      </c>
      <c r="AU695" s="376">
        <f t="shared" ref="AU695:AU726" si="1791">2*IMREAL(K626)*COS(2*PI()*B626*41/Nt_input)-2*IMAGINARY(K626)*SIN(2*PI()*B626*41/Nt_input)</f>
        <v>-2.2458651750851828E-2</v>
      </c>
      <c r="AV695" s="376">
        <f t="shared" ref="AV695:AV726" si="1792">2*IMREAL(K626)*COS(2*PI()*B626*42/Nt_input)-2*IMAGINARY(K626)*SIN(2*PI()*B626*42/Nt_input)</f>
        <v>-2.1123292951473985E-2</v>
      </c>
      <c r="AW695" s="376">
        <f t="shared" ref="AW695:AW726" si="1793">2*IMREAL(K626)*COS(2*PI()*B626*43/Nt_input)-2*IMAGINARY(K626)*SIN(2*PI()*B626*43/Nt_input)</f>
        <v>-1.9584505293806946E-2</v>
      </c>
      <c r="AX695" s="376">
        <f t="shared" ref="AX695:AX726" si="1794">2*IMREAL(K626)*COS(2*PI()*B626*44/Nt_input)-2*IMAGINARY(K626)*SIN(2*PI()*B626*44/Nt_input)</f>
        <v>-1.7857108144180935E-2</v>
      </c>
      <c r="AY695" s="376">
        <f t="shared" ref="AY695:AY726" si="1795">2*IMREAL(K626)*COS(2*PI()*B626*45/Nt_input)-2*IMAGINARY(K626)*SIN(2*PI()*B626*45/Nt_input)</f>
        <v>-1.5957737281438164E-2</v>
      </c>
      <c r="AZ695" s="376">
        <f t="shared" ref="AZ695:AZ726" si="1796">2*IMREAL(K626)*COS(2*PI()*B626*46/Nt_input)-2*IMAGINARY(K626)*SIN(2*PI()*B626*46/Nt_input)</f>
        <v>-1.3904684685288616E-2</v>
      </c>
      <c r="BA695" s="376">
        <f t="shared" ref="BA695:BA726" si="1797">2*IMREAL(K626)*COS(2*PI()*B626*47/Nt_input)-2*IMAGINARY(K626)*SIN(2*PI()*B626*47/Nt_input)</f>
        <v>-1.1717722374545884E-2</v>
      </c>
      <c r="BB695" s="376">
        <f t="shared" ref="BB695:BB726" si="1798">2*IMREAL(K626)*COS(2*PI()*B626*48/Nt_input)-2*IMAGINARY(K626)*SIN(2*PI()*B626*48/Nt_input)</f>
        <v>-9.4179119917776645E-3</v>
      </c>
      <c r="BC695" s="376">
        <f t="shared" ref="BC695:BC726" si="1799">2*IMREAL(K626)*COS(2*PI()*B626*49/Nt_input)-2*IMAGINARY(K626)*SIN(2*PI()*B626*49/Nt_input)</f>
        <v>-7.0274019681742369E-3</v>
      </c>
      <c r="BD695" s="376">
        <f t="shared" ref="BD695:BD726" si="1800">2*IMREAL(K626)*COS(2*PI()*B626*50/Nt_input)-2*IMAGINARY(K626)*SIN(2*PI()*B626*50/Nt_input)</f>
        <v>-4.5692142220485881E-3</v>
      </c>
      <c r="BE695" s="376">
        <f t="shared" ref="BE695:BE726" si="1801">2*IMREAL(K626)*COS(2*PI()*B626*51/Nt_input)-2*IMAGINARY(K626)*SIN(2*PI()*B626*51/Nt_input)</f>
        <v>-2.0670224451780628E-3</v>
      </c>
      <c r="BF695" s="376">
        <f t="shared" ref="BF695:BF726" si="1802">2*IMREAL(K626)*COS(2*PI()*B626*52/Nt_input)-2*IMAGINARY(K626)*SIN(2*PI()*B626*52/Nt_input)</f>
        <v>4.5507588778895963E-4</v>
      </c>
      <c r="BG695" s="376">
        <f t="shared" ref="BG695:BG726" si="1803">2*IMREAL(K626)*COS(2*PI()*B626*53/Nt_input)-2*IMAGINARY(K626)*SIN(2*PI()*B626*53/Nt_input)</f>
        <v>2.9727915911867634E-3</v>
      </c>
      <c r="BH695" s="376">
        <f t="shared" ref="BH695:BH726" si="1804">2*IMREAL(K626)*COS(2*PI()*B626*54/Nt_input)-2*IMAGINARY(K626)*SIN(2*PI()*B626*54/Nt_input)</f>
        <v>5.4618776864682507E-3</v>
      </c>
      <c r="BI695" s="376">
        <f t="shared" ref="BI695:BI726" si="1805">2*IMREAL(K626)*COS(2*PI()*B626*55/Nt_input)-2*IMAGINARY(K626)*SIN(2*PI()*B626*55/Nt_input)</f>
        <v>7.8983629138630138E-3</v>
      </c>
      <c r="BJ695" s="376">
        <f t="shared" ref="BJ695:BJ726" si="1806">2*IMREAL(K626)*COS(2*PI()*B626*56/Nt_input)-2*IMAGINARY(K626)*SIN(2*PI()*B626*56/Nt_input)</f>
        <v>1.0258782588712887E-2</v>
      </c>
      <c r="BK695" s="376">
        <f t="shared" ref="BK695:BK726" si="1807">2*IMREAL(K626)*COS(2*PI()*B626*57/Nt_input)-2*IMAGINARY(K626)*SIN(2*PI()*B626*57/Nt_input)</f>
        <v>1.2520404579212441E-2</v>
      </c>
      <c r="BL695" s="376">
        <f t="shared" ref="BL695:BL726" si="1808">2*IMREAL(K626)*COS(2*PI()*B626*58/Nt_input)-2*IMAGINARY(K626)*SIN(2*PI()*B626*58/Nt_input)</f>
        <v>1.4661448229264844E-2</v>
      </c>
      <c r="BM695" s="376">
        <f t="shared" ref="BM695:BM726" si="1809">2*IMREAL(K626)*COS(2*PI()*B626*59/Nt_input)-2*IMAGINARY(K626)*SIN(2*PI()*B626*59/Nt_input)</f>
        <v>1.6661294118106532E-2</v>
      </c>
      <c r="BN695" s="376">
        <f t="shared" ref="BN695:BN726" si="1810">2*IMREAL(K626)*COS(2*PI()*B626*60/Nt_input)-2*IMAGINARY(K626)*SIN(2*PI()*B626*60/Nt_input)</f>
        <v>1.8500682636601026E-2</v>
      </c>
      <c r="BO695" s="376">
        <f t="shared" ref="BO695:BO726" si="1811">2*IMREAL(K626)*COS(2*PI()*B626*61/Nt_input)-2*IMAGINARY(K626)*SIN(2*PI()*B626*61/Nt_input)</f>
        <v>2.0161899467803179E-2</v>
      </c>
      <c r="BP695" s="376">
        <f t="shared" ref="BP695:BP726" si="1812">2*IMREAL(K626)*COS(2*PI()*B626*62/Nt_input)-2*IMAGINARY(K626)*SIN(2*PI()*B626*62/Nt_input)</f>
        <v>2.1628946185514999E-2</v>
      </c>
      <c r="BQ695" s="376">
        <f t="shared" ref="BQ695:BQ726" si="1813">2*IMREAL(K626)*COS(2*PI()*B626*63/Nt_input)-2*IMAGINARY(K626)*SIN(2*PI()*B626*63/Nt_input)</f>
        <v>2.2887694327875636E-2</v>
      </c>
      <c r="BR695" s="376">
        <f t="shared" ref="BR695:BR726" si="1814">2*IMREAL(K626)*COS(2*PI()*B626*64/Nt_input)-2*IMAGINARY(K626)*SIN(2*PI()*B626*64/Nt_input)</f>
        <v>2.3926021462172396E-2</v>
      </c>
    </row>
    <row r="696" spans="1:123">
      <c r="B696" s="373">
        <v>2</v>
      </c>
      <c r="C696" s="373">
        <f t="shared" ref="C696:C727" si="1815">C695+Div_Nt_input</f>
        <v>6.2500000000000001E-4</v>
      </c>
      <c r="D696" s="374">
        <f t="shared" si="1751"/>
        <v>80.025303633151907</v>
      </c>
      <c r="E696" s="375" t="str">
        <f>H694</f>
        <v>0,0253036331519007</v>
      </c>
      <c r="F696" s="317">
        <v>2</v>
      </c>
      <c r="G696" s="376">
        <f t="shared" ref="G696:G726" si="1816">2*IMREAL(K627)*COS(2*PI()*B627*1/Nt_input)-2*IMAGINARY(K627)*SIN(2*PI()*B627*1/Nt_input)</f>
        <v>-1.1389465101782853E-17</v>
      </c>
      <c r="H696" s="376">
        <f t="shared" si="1752"/>
        <v>-6.5701158917622873E-18</v>
      </c>
      <c r="I696" s="376">
        <f t="shared" si="1753"/>
        <v>-1.4982808125847365E-18</v>
      </c>
      <c r="J696" s="376">
        <f t="shared" si="1754"/>
        <v>3.6311323579748841E-18</v>
      </c>
      <c r="K696" s="376">
        <f t="shared" si="1755"/>
        <v>8.6210031483800192E-18</v>
      </c>
      <c r="L696" s="376">
        <f t="shared" si="1756"/>
        <v>1.3279573622507172E-17</v>
      </c>
      <c r="M696" s="376">
        <f t="shared" si="1757"/>
        <v>1.7427817529592064E-17</v>
      </c>
      <c r="N696" s="376">
        <f t="shared" si="1758"/>
        <v>2.09063201826474E-17</v>
      </c>
      <c r="O696" s="376">
        <f t="shared" si="1759"/>
        <v>2.3581404675483028E-17</v>
      </c>
      <c r="P696" s="376">
        <f t="shared" si="1760"/>
        <v>2.5350269011243944E-17</v>
      </c>
      <c r="Q696" s="376">
        <f t="shared" si="1761"/>
        <v>2.6144936725497401E-17</v>
      </c>
      <c r="R696" s="376">
        <f t="shared" si="1762"/>
        <v>2.593486918363943E-17</v>
      </c>
      <c r="S696" s="376">
        <f t="shared" si="1763"/>
        <v>2.4728139163496394E-17</v>
      </c>
      <c r="T696" s="376">
        <f t="shared" si="1764"/>
        <v>2.2571120623000405E-17</v>
      </c>
      <c r="U696" s="377">
        <f t="shared" si="1765"/>
        <v>1.9546706574992786E-17</v>
      </c>
      <c r="V696" s="376">
        <f t="shared" si="1766"/>
        <v>1.5771123555227524E-17</v>
      </c>
      <c r="W696" s="376">
        <f t="shared" si="1767"/>
        <v>1.1389465101782852E-17</v>
      </c>
      <c r="X696" s="376">
        <f t="shared" si="1768"/>
        <v>6.5701158917622919E-18</v>
      </c>
      <c r="Y696" s="376">
        <f t="shared" si="1769"/>
        <v>1.4982808125847473E-18</v>
      </c>
      <c r="Z696" s="376">
        <f t="shared" si="1770"/>
        <v>-3.6311323579748826E-18</v>
      </c>
      <c r="AA696" s="376">
        <f t="shared" si="1771"/>
        <v>-8.6210031483800207E-18</v>
      </c>
      <c r="AB696" s="376">
        <f t="shared" si="1772"/>
        <v>-1.327957362250716E-17</v>
      </c>
      <c r="AC696" s="376">
        <f t="shared" si="1773"/>
        <v>-1.7427817529592054E-17</v>
      </c>
      <c r="AD696" s="376">
        <f t="shared" si="1774"/>
        <v>-2.0906320182647397E-17</v>
      </c>
      <c r="AE696" s="376">
        <f t="shared" si="1775"/>
        <v>-2.3581404675483028E-17</v>
      </c>
      <c r="AF696" s="376">
        <f t="shared" si="1776"/>
        <v>-2.5350269011243947E-17</v>
      </c>
      <c r="AG696" s="376">
        <f t="shared" si="1777"/>
        <v>-2.6144936725497401E-17</v>
      </c>
      <c r="AH696" s="376">
        <f t="shared" si="1778"/>
        <v>-2.593486918363943E-17</v>
      </c>
      <c r="AI696" s="376">
        <f t="shared" si="1779"/>
        <v>-2.4728139163496394E-17</v>
      </c>
      <c r="AJ696" s="376">
        <f t="shared" si="1780"/>
        <v>-2.2571120623000414E-17</v>
      </c>
      <c r="AK696" s="376">
        <f t="shared" si="1781"/>
        <v>-1.9546706574992789E-17</v>
      </c>
      <c r="AL696" s="376">
        <f t="shared" si="1782"/>
        <v>-1.5771123555227527E-17</v>
      </c>
      <c r="AM696" s="376">
        <f t="shared" si="1783"/>
        <v>-1.1389465101782853E-17</v>
      </c>
      <c r="AN696" s="376">
        <f t="shared" si="1784"/>
        <v>-6.5701158917622827E-18</v>
      </c>
      <c r="AO696" s="376">
        <f t="shared" si="1785"/>
        <v>-1.4982808125847488E-18</v>
      </c>
      <c r="AP696" s="376">
        <f t="shared" si="1786"/>
        <v>3.6311323579748795E-18</v>
      </c>
      <c r="AQ696" s="376">
        <f t="shared" si="1787"/>
        <v>8.6210031483800192E-18</v>
      </c>
      <c r="AR696" s="376">
        <f t="shared" si="1788"/>
        <v>1.327957362250716E-17</v>
      </c>
      <c r="AS696" s="376">
        <f t="shared" si="1789"/>
        <v>1.7427817529592051E-17</v>
      </c>
      <c r="AT696" s="376">
        <f t="shared" si="1790"/>
        <v>2.0906320182647394E-17</v>
      </c>
      <c r="AU696" s="376">
        <f t="shared" si="1791"/>
        <v>2.3581404675483019E-17</v>
      </c>
      <c r="AV696" s="376">
        <f t="shared" si="1792"/>
        <v>2.5350269011243944E-17</v>
      </c>
      <c r="AW696" s="376">
        <f t="shared" si="1793"/>
        <v>2.6144936725497401E-17</v>
      </c>
      <c r="AX696" s="376">
        <f t="shared" si="1794"/>
        <v>2.5934869183639436E-17</v>
      </c>
      <c r="AY696" s="376">
        <f t="shared" si="1795"/>
        <v>2.4728139163496394E-17</v>
      </c>
      <c r="AZ696" s="376">
        <f t="shared" si="1796"/>
        <v>2.2571120623000411E-17</v>
      </c>
      <c r="BA696" s="376">
        <f t="shared" si="1797"/>
        <v>1.9546706574992777E-17</v>
      </c>
      <c r="BB696" s="376">
        <f t="shared" si="1798"/>
        <v>1.5771123555227527E-17</v>
      </c>
      <c r="BC696" s="376">
        <f t="shared" si="1799"/>
        <v>1.1389465101782876E-17</v>
      </c>
      <c r="BD696" s="376">
        <f t="shared" si="1800"/>
        <v>6.5701158917622858E-18</v>
      </c>
      <c r="BE696" s="376">
        <f t="shared" si="1801"/>
        <v>1.4982808125847534E-18</v>
      </c>
      <c r="BF696" s="376">
        <f t="shared" si="1802"/>
        <v>-3.6311323579748995E-18</v>
      </c>
      <c r="BG696" s="376">
        <f t="shared" si="1803"/>
        <v>-8.6210031483800145E-18</v>
      </c>
      <c r="BH696" s="376">
        <f t="shared" si="1804"/>
        <v>-1.3279573622507154E-17</v>
      </c>
      <c r="BI696" s="376">
        <f t="shared" si="1805"/>
        <v>-1.742781752959207E-17</v>
      </c>
      <c r="BJ696" s="376">
        <f t="shared" si="1806"/>
        <v>-2.0906320182647394E-17</v>
      </c>
      <c r="BK696" s="376">
        <f t="shared" si="1807"/>
        <v>-2.3581404675483019E-17</v>
      </c>
      <c r="BL696" s="376">
        <f t="shared" si="1808"/>
        <v>-2.5350269011243944E-17</v>
      </c>
      <c r="BM696" s="376">
        <f t="shared" si="1809"/>
        <v>-2.6144936725497401E-17</v>
      </c>
      <c r="BN696" s="376">
        <f t="shared" si="1810"/>
        <v>-2.5934869183639436E-17</v>
      </c>
      <c r="BO696" s="376">
        <f t="shared" si="1811"/>
        <v>-2.4728139163496397E-17</v>
      </c>
      <c r="BP696" s="376">
        <f t="shared" si="1812"/>
        <v>-2.2571120623000414E-17</v>
      </c>
      <c r="BQ696" s="376">
        <f t="shared" si="1813"/>
        <v>-1.9546706574992774E-17</v>
      </c>
      <c r="BR696" s="376">
        <f t="shared" si="1814"/>
        <v>-1.577112355522753E-17</v>
      </c>
    </row>
    <row r="697" spans="1:123">
      <c r="B697" s="373">
        <v>3</v>
      </c>
      <c r="C697" s="373">
        <f t="shared" si="1815"/>
        <v>9.3749999999999997E-4</v>
      </c>
      <c r="D697" s="374">
        <f t="shared" si="1751"/>
        <v>80.025629650553697</v>
      </c>
      <c r="E697" s="375" t="str">
        <f>I694</f>
        <v>0,0256296505536938</v>
      </c>
      <c r="F697" s="317">
        <v>3</v>
      </c>
      <c r="G697" s="376">
        <f t="shared" si="1816"/>
        <v>1.9789969468307561E-17</v>
      </c>
      <c r="H697" s="376">
        <f t="shared" si="1752"/>
        <v>1.0551989978767204E-17</v>
      </c>
      <c r="I697" s="376">
        <f t="shared" si="1753"/>
        <v>4.0528019754122251E-19</v>
      </c>
      <c r="J697" s="376">
        <f t="shared" si="1754"/>
        <v>-9.7763320421657762E-18</v>
      </c>
      <c r="K697" s="376">
        <f t="shared" si="1755"/>
        <v>-1.9116013130860561E-17</v>
      </c>
      <c r="L697" s="376">
        <f t="shared" si="1756"/>
        <v>-2.6809436004448266E-17</v>
      </c>
      <c r="M697" s="376">
        <f t="shared" si="1757"/>
        <v>-3.219404825091522E-17</v>
      </c>
      <c r="N697" s="376">
        <f t="shared" si="1758"/>
        <v>-3.4806130679171213E-17</v>
      </c>
      <c r="O697" s="376">
        <f t="shared" si="1759"/>
        <v>-3.4420732504415258E-17</v>
      </c>
      <c r="P697" s="376">
        <f t="shared" si="1760"/>
        <v>-3.1071043958676169E-17</v>
      </c>
      <c r="Q697" s="376">
        <f t="shared" si="1761"/>
        <v>-2.5045537970316324E-17</v>
      </c>
      <c r="R697" s="376">
        <f t="shared" si="1762"/>
        <v>-1.6863127069140415E-17</v>
      </c>
      <c r="S697" s="376">
        <f t="shared" si="1763"/>
        <v>-7.228474987759929E-18</v>
      </c>
      <c r="T697" s="376">
        <f t="shared" si="1764"/>
        <v>3.0286885059027042E-18</v>
      </c>
      <c r="U697" s="377">
        <f t="shared" si="1765"/>
        <v>1.3025023379093548E-17</v>
      </c>
      <c r="V697" s="376">
        <f t="shared" si="1766"/>
        <v>2.1899651984716593E-17</v>
      </c>
      <c r="W697" s="376">
        <f t="shared" si="1767"/>
        <v>2.8888297266252919E-17</v>
      </c>
      <c r="X697" s="376">
        <f t="shared" si="1768"/>
        <v>3.3389101784683241E-17</v>
      </c>
      <c r="Y697" s="376">
        <f t="shared" si="1769"/>
        <v>3.5014459277010446E-17</v>
      </c>
      <c r="Z697" s="376">
        <f t="shared" si="1770"/>
        <v>3.362439504736501E-17</v>
      </c>
      <c r="AA697" s="376">
        <f t="shared" si="1771"/>
        <v>2.9338620493825338E-17</v>
      </c>
      <c r="AB697" s="376">
        <f t="shared" si="1772"/>
        <v>2.2526223643197159E-17</v>
      </c>
      <c r="AC697" s="376">
        <f t="shared" si="1773"/>
        <v>1.3773883537974484E-17</v>
      </c>
      <c r="AD697" s="376">
        <f t="shared" si="1774"/>
        <v>3.835345831134138E-18</v>
      </c>
      <c r="AE697" s="376">
        <f t="shared" si="1775"/>
        <v>-6.433489283385219E-18</v>
      </c>
      <c r="AF697" s="376">
        <f t="shared" si="1776"/>
        <v>-1.6148276620678581E-17</v>
      </c>
      <c r="AG697" s="376">
        <f t="shared" si="1777"/>
        <v>-2.4472385218392264E-17</v>
      </c>
      <c r="AH697" s="376">
        <f t="shared" si="1778"/>
        <v>-3.0688948433433913E-17</v>
      </c>
      <c r="AI697" s="376">
        <f t="shared" si="1779"/>
        <v>-3.4262600015925094E-17</v>
      </c>
      <c r="AJ697" s="376">
        <f t="shared" si="1780"/>
        <v>-3.4885579491161592E-17</v>
      </c>
      <c r="AK697" s="376">
        <f t="shared" si="1781"/>
        <v>-3.2504236285044584E-17</v>
      </c>
      <c r="AL697" s="376">
        <f t="shared" si="1782"/>
        <v>-2.7323650075497608E-17</v>
      </c>
      <c r="AM697" s="376">
        <f t="shared" si="1783"/>
        <v>-1.9789969468307549E-17</v>
      </c>
      <c r="AN697" s="376">
        <f t="shared" si="1784"/>
        <v>-1.0551989978767223E-17</v>
      </c>
      <c r="AO697" s="376">
        <f t="shared" si="1785"/>
        <v>-4.0528019754121634E-19</v>
      </c>
      <c r="AP697" s="376">
        <f t="shared" si="1786"/>
        <v>9.7763320421657501E-18</v>
      </c>
      <c r="AQ697" s="376">
        <f t="shared" si="1787"/>
        <v>1.9116013130860565E-17</v>
      </c>
      <c r="AR697" s="376">
        <f t="shared" si="1788"/>
        <v>2.6809436004448241E-17</v>
      </c>
      <c r="AS697" s="376">
        <f t="shared" si="1789"/>
        <v>3.2194048250915214E-17</v>
      </c>
      <c r="AT697" s="376">
        <f t="shared" si="1790"/>
        <v>3.4806130679171207E-17</v>
      </c>
      <c r="AU697" s="376">
        <f t="shared" si="1791"/>
        <v>3.4420732504415258E-17</v>
      </c>
      <c r="AV697" s="376">
        <f t="shared" si="1792"/>
        <v>3.1071043958676163E-17</v>
      </c>
      <c r="AW697" s="376">
        <f t="shared" si="1793"/>
        <v>2.5045537970316342E-17</v>
      </c>
      <c r="AX697" s="376">
        <f t="shared" si="1794"/>
        <v>1.6863127069140409E-17</v>
      </c>
      <c r="AY697" s="376">
        <f t="shared" si="1795"/>
        <v>7.2284749877599567E-18</v>
      </c>
      <c r="AZ697" s="376">
        <f t="shared" si="1796"/>
        <v>-3.0286885059026919E-18</v>
      </c>
      <c r="BA697" s="376">
        <f t="shared" si="1797"/>
        <v>-1.3025023379093506E-17</v>
      </c>
      <c r="BB697" s="376">
        <f t="shared" si="1798"/>
        <v>-2.1899651984716584E-17</v>
      </c>
      <c r="BC697" s="376">
        <f t="shared" si="1799"/>
        <v>-2.8888297266252931E-17</v>
      </c>
      <c r="BD697" s="376">
        <f t="shared" si="1800"/>
        <v>-3.3389101784683241E-17</v>
      </c>
      <c r="BE697" s="376">
        <f t="shared" si="1801"/>
        <v>-3.5014459277010446E-17</v>
      </c>
      <c r="BF697" s="376">
        <f t="shared" si="1802"/>
        <v>-3.3624395047365017E-17</v>
      </c>
      <c r="BG697" s="376">
        <f t="shared" si="1803"/>
        <v>-2.9338620493825338E-17</v>
      </c>
      <c r="BH697" s="376">
        <f t="shared" si="1804"/>
        <v>-2.252622364319719E-17</v>
      </c>
      <c r="BI697" s="376">
        <f t="shared" si="1805"/>
        <v>-1.3773883537974556E-17</v>
      </c>
      <c r="BJ697" s="376">
        <f t="shared" si="1806"/>
        <v>-3.8353458311341225E-18</v>
      </c>
      <c r="BK697" s="376">
        <f t="shared" si="1807"/>
        <v>6.4334892833852067E-18</v>
      </c>
      <c r="BL697" s="376">
        <f t="shared" si="1808"/>
        <v>1.6148276620678541E-17</v>
      </c>
      <c r="BM697" s="376">
        <f t="shared" si="1809"/>
        <v>2.4472385218392301E-17</v>
      </c>
      <c r="BN697" s="376">
        <f t="shared" si="1810"/>
        <v>3.0688948433433906E-17</v>
      </c>
      <c r="BO697" s="376">
        <f t="shared" si="1811"/>
        <v>3.4262600015925094E-17</v>
      </c>
      <c r="BP697" s="376">
        <f t="shared" si="1812"/>
        <v>3.4885579491161604E-17</v>
      </c>
      <c r="BQ697" s="376">
        <f t="shared" si="1813"/>
        <v>3.2504236285044566E-17</v>
      </c>
      <c r="BR697" s="376">
        <f t="shared" si="1814"/>
        <v>2.7323650075497614E-17</v>
      </c>
    </row>
    <row r="698" spans="1:123">
      <c r="B698" s="373">
        <v>4</v>
      </c>
      <c r="C698" s="373">
        <f t="shared" si="1815"/>
        <v>1.25E-3</v>
      </c>
      <c r="D698" s="374">
        <f t="shared" si="1751"/>
        <v>80.025708840410047</v>
      </c>
      <c r="E698" s="375" t="str">
        <f>J694</f>
        <v>0,0257088404100475</v>
      </c>
      <c r="F698" s="317">
        <v>4</v>
      </c>
      <c r="G698" s="376">
        <f t="shared" si="1816"/>
        <v>6.3533884552169528E-17</v>
      </c>
      <c r="H698" s="376">
        <f t="shared" si="1752"/>
        <v>2.1266805325115304E-17</v>
      </c>
      <c r="I698" s="376">
        <f t="shared" si="1753"/>
        <v>-2.4237952228617408E-17</v>
      </c>
      <c r="J698" s="376">
        <f t="shared" si="1754"/>
        <v>-6.6052701273127198E-17</v>
      </c>
      <c r="K698" s="376">
        <f t="shared" si="1755"/>
        <v>-9.7811525318031446E-17</v>
      </c>
      <c r="L698" s="376">
        <f t="shared" si="1756"/>
        <v>-1.1467943129695036E-16</v>
      </c>
      <c r="M698" s="376">
        <f t="shared" si="1757"/>
        <v>-1.1408843343254204E-16</v>
      </c>
      <c r="N698" s="376">
        <f t="shared" si="1758"/>
        <v>-9.6128505792253618E-17</v>
      </c>
      <c r="O698" s="376">
        <f t="shared" si="1759"/>
        <v>-6.3533884552169541E-17</v>
      </c>
      <c r="P698" s="376">
        <f t="shared" si="1760"/>
        <v>-2.1266805325115316E-17</v>
      </c>
      <c r="Q698" s="376">
        <f t="shared" si="1761"/>
        <v>2.4237952228617334E-17</v>
      </c>
      <c r="R698" s="376">
        <f t="shared" si="1762"/>
        <v>6.6052701273127186E-17</v>
      </c>
      <c r="S698" s="376">
        <f t="shared" si="1763"/>
        <v>9.781152531803147E-17</v>
      </c>
      <c r="T698" s="376">
        <f t="shared" si="1764"/>
        <v>1.1467943129695036E-16</v>
      </c>
      <c r="U698" s="377">
        <f t="shared" si="1765"/>
        <v>1.1408843343254204E-16</v>
      </c>
      <c r="V698" s="376">
        <f t="shared" si="1766"/>
        <v>9.6128505792253618E-17</v>
      </c>
      <c r="W698" s="376">
        <f t="shared" si="1767"/>
        <v>6.3533884552169516E-17</v>
      </c>
      <c r="X698" s="376">
        <f t="shared" si="1768"/>
        <v>2.1266805325115322E-17</v>
      </c>
      <c r="Y698" s="376">
        <f t="shared" si="1769"/>
        <v>-2.4237952228617322E-17</v>
      </c>
      <c r="Z698" s="376">
        <f t="shared" si="1770"/>
        <v>-6.6052701273127173E-17</v>
      </c>
      <c r="AA698" s="376">
        <f t="shared" si="1771"/>
        <v>-9.781152531803147E-17</v>
      </c>
      <c r="AB698" s="376">
        <f t="shared" si="1772"/>
        <v>-1.1467943129695036E-16</v>
      </c>
      <c r="AC698" s="376">
        <f t="shared" si="1773"/>
        <v>-1.1408843343254204E-16</v>
      </c>
      <c r="AD698" s="376">
        <f t="shared" si="1774"/>
        <v>-9.612850579225363E-17</v>
      </c>
      <c r="AE698" s="376">
        <f t="shared" si="1775"/>
        <v>-6.3533884552169516E-17</v>
      </c>
      <c r="AF698" s="376">
        <f t="shared" si="1776"/>
        <v>-2.1266805325115224E-17</v>
      </c>
      <c r="AG698" s="376">
        <f t="shared" si="1777"/>
        <v>2.4237952228617316E-17</v>
      </c>
      <c r="AH698" s="376">
        <f t="shared" si="1778"/>
        <v>6.6052701273127161E-17</v>
      </c>
      <c r="AI698" s="376">
        <f t="shared" si="1779"/>
        <v>9.7811525318031458E-17</v>
      </c>
      <c r="AJ698" s="376">
        <f t="shared" si="1780"/>
        <v>1.1467943129695036E-16</v>
      </c>
      <c r="AK698" s="376">
        <f t="shared" si="1781"/>
        <v>1.1408843343254207E-16</v>
      </c>
      <c r="AL698" s="376">
        <f t="shared" si="1782"/>
        <v>9.6128505792253642E-17</v>
      </c>
      <c r="AM698" s="376">
        <f t="shared" si="1783"/>
        <v>6.3533884552169528E-17</v>
      </c>
      <c r="AN698" s="376">
        <f t="shared" si="1784"/>
        <v>2.1266805325115248E-17</v>
      </c>
      <c r="AO698" s="376">
        <f t="shared" si="1785"/>
        <v>-2.4237952228617303E-17</v>
      </c>
      <c r="AP698" s="376">
        <f t="shared" si="1786"/>
        <v>-6.6052701273127149E-17</v>
      </c>
      <c r="AQ698" s="376">
        <f t="shared" si="1787"/>
        <v>-9.7811525318031446E-17</v>
      </c>
      <c r="AR698" s="376">
        <f t="shared" si="1788"/>
        <v>-1.1467943129695034E-16</v>
      </c>
      <c r="AS698" s="376">
        <f t="shared" si="1789"/>
        <v>-1.1408843343254207E-16</v>
      </c>
      <c r="AT698" s="376">
        <f t="shared" si="1790"/>
        <v>-9.6128505792253642E-17</v>
      </c>
      <c r="AU698" s="376">
        <f t="shared" si="1791"/>
        <v>-6.3533884552169726E-17</v>
      </c>
      <c r="AV698" s="376">
        <f t="shared" si="1792"/>
        <v>-2.1266805325115267E-17</v>
      </c>
      <c r="AW698" s="376">
        <f t="shared" si="1793"/>
        <v>2.4237952228617279E-17</v>
      </c>
      <c r="AX698" s="376">
        <f t="shared" si="1794"/>
        <v>6.6052701273126964E-17</v>
      </c>
      <c r="AY698" s="376">
        <f t="shared" si="1795"/>
        <v>9.7811525318031446E-17</v>
      </c>
      <c r="AZ698" s="376">
        <f t="shared" si="1796"/>
        <v>1.1467943129695034E-16</v>
      </c>
      <c r="BA698" s="376">
        <f t="shared" si="1797"/>
        <v>1.1408843343254202E-16</v>
      </c>
      <c r="BB698" s="376">
        <f t="shared" si="1798"/>
        <v>9.6128505792253655E-17</v>
      </c>
      <c r="BC698" s="376">
        <f t="shared" si="1799"/>
        <v>6.3533884552169726E-17</v>
      </c>
      <c r="BD698" s="376">
        <f t="shared" si="1800"/>
        <v>2.1266805325115285E-17</v>
      </c>
      <c r="BE698" s="376">
        <f t="shared" si="1801"/>
        <v>-2.4237952228617266E-17</v>
      </c>
      <c r="BF698" s="376">
        <f t="shared" si="1802"/>
        <v>-6.6052701273127297E-17</v>
      </c>
      <c r="BG698" s="376">
        <f t="shared" si="1803"/>
        <v>-9.7811525318031421E-17</v>
      </c>
      <c r="BH698" s="376">
        <f t="shared" si="1804"/>
        <v>-1.1467943129695034E-16</v>
      </c>
      <c r="BI698" s="376">
        <f t="shared" si="1805"/>
        <v>-1.1408843343254202E-16</v>
      </c>
      <c r="BJ698" s="376">
        <f t="shared" si="1806"/>
        <v>-9.6128505792253667E-17</v>
      </c>
      <c r="BK698" s="376">
        <f t="shared" si="1807"/>
        <v>-6.353388455216975E-17</v>
      </c>
      <c r="BL698" s="376">
        <f t="shared" si="1808"/>
        <v>-2.1266805325115298E-17</v>
      </c>
      <c r="BM698" s="376">
        <f t="shared" si="1809"/>
        <v>2.423795222861726E-17</v>
      </c>
      <c r="BN698" s="376">
        <f t="shared" si="1810"/>
        <v>6.6052701273126939E-17</v>
      </c>
      <c r="BO698" s="376">
        <f t="shared" si="1811"/>
        <v>9.7811525318031421E-17</v>
      </c>
      <c r="BP698" s="376">
        <f t="shared" si="1812"/>
        <v>1.1467943129695034E-16</v>
      </c>
      <c r="BQ698" s="376">
        <f t="shared" si="1813"/>
        <v>1.1408843343254202E-16</v>
      </c>
      <c r="BR698" s="376">
        <f t="shared" si="1814"/>
        <v>9.6128505792253667E-17</v>
      </c>
    </row>
    <row r="699" spans="1:123">
      <c r="B699" s="373">
        <v>5</v>
      </c>
      <c r="C699" s="373">
        <f t="shared" si="1815"/>
        <v>1.5625000000000001E-3</v>
      </c>
      <c r="D699" s="374">
        <f t="shared" si="1751"/>
        <v>80.025540440079382</v>
      </c>
      <c r="E699" s="375" t="str">
        <f>K694</f>
        <v>0,0255404400793878</v>
      </c>
      <c r="F699" s="317">
        <v>5</v>
      </c>
      <c r="G699" s="376">
        <f t="shared" si="1816"/>
        <v>-4.4333947866665726E-16</v>
      </c>
      <c r="H699" s="376">
        <f t="shared" si="1752"/>
        <v>-6.0276033141065793E-16</v>
      </c>
      <c r="I699" s="376">
        <f t="shared" si="1753"/>
        <v>-6.198348284867845E-16</v>
      </c>
      <c r="J699" s="376">
        <f t="shared" si="1754"/>
        <v>-4.9053069984176385E-16</v>
      </c>
      <c r="K699" s="376">
        <f t="shared" si="1755"/>
        <v>-2.4538408152547892E-16</v>
      </c>
      <c r="L699" s="376">
        <f t="shared" si="1756"/>
        <v>5.7711820981943188E-17</v>
      </c>
      <c r="M699" s="376">
        <f t="shared" si="1757"/>
        <v>3.4717864578196168E-16</v>
      </c>
      <c r="N699" s="376">
        <f t="shared" si="1758"/>
        <v>5.5465663950361148E-16</v>
      </c>
      <c r="O699" s="376">
        <f t="shared" si="1759"/>
        <v>6.3114832379850786E-16</v>
      </c>
      <c r="P699" s="376">
        <f t="shared" si="1760"/>
        <v>5.5858961592783852E-16</v>
      </c>
      <c r="Q699" s="376">
        <f t="shared" si="1761"/>
        <v>3.5411579686337489E-16</v>
      </c>
      <c r="R699" s="376">
        <f t="shared" si="1762"/>
        <v>6.6014886663107617E-17</v>
      </c>
      <c r="S699" s="376">
        <f t="shared" si="1763"/>
        <v>-2.3767593223989283E-16</v>
      </c>
      <c r="T699" s="376">
        <f t="shared" si="1764"/>
        <v>-4.8523780399546815E-16</v>
      </c>
      <c r="U699" s="377">
        <f t="shared" si="1765"/>
        <v>-6.1820714297871222E-16</v>
      </c>
      <c r="V699" s="376">
        <f t="shared" si="1766"/>
        <v>-6.0518224633447211E-16</v>
      </c>
      <c r="W699" s="376">
        <f t="shared" si="1767"/>
        <v>-4.4923904071823828E-16</v>
      </c>
      <c r="X699" s="376">
        <f t="shared" si="1768"/>
        <v>-1.8720467923526957E-16</v>
      </c>
      <c r="Y699" s="376">
        <f t="shared" si="1769"/>
        <v>1.1903946591204386E-16</v>
      </c>
      <c r="Z699" s="376">
        <f t="shared" si="1770"/>
        <v>3.9717155180427489E-16</v>
      </c>
      <c r="AA699" s="376">
        <f t="shared" si="1771"/>
        <v>5.8150860834880468E-16</v>
      </c>
      <c r="AB699" s="376">
        <f t="shared" si="1772"/>
        <v>6.2851806240458546E-16</v>
      </c>
      <c r="AC699" s="376">
        <f t="shared" si="1773"/>
        <v>5.2709828017445594E-16</v>
      </c>
      <c r="AD699" s="376">
        <f t="shared" si="1774"/>
        <v>3.0120030097001481E-16</v>
      </c>
      <c r="AE699" s="376">
        <f t="shared" si="1775"/>
        <v>4.1716203327044839E-18</v>
      </c>
      <c r="AF699" s="376">
        <f t="shared" si="1776"/>
        <v>-2.938422196136148E-16</v>
      </c>
      <c r="AG699" s="376">
        <f t="shared" si="1777"/>
        <v>-5.2246302401383676E-16</v>
      </c>
      <c r="AH699" s="376">
        <f t="shared" si="1778"/>
        <v>-6.2770028181348095E-16</v>
      </c>
      <c r="AI699" s="376">
        <f t="shared" si="1779"/>
        <v>-5.8470142832369084E-16</v>
      </c>
      <c r="AJ699" s="376">
        <f t="shared" si="1780"/>
        <v>-4.036209640535562E-16</v>
      </c>
      <c r="AK699" s="376">
        <f t="shared" si="1781"/>
        <v>-1.2722239354753751E-16</v>
      </c>
      <c r="AL699" s="376">
        <f t="shared" si="1782"/>
        <v>1.7922069571181962E-16</v>
      </c>
      <c r="AM699" s="376">
        <f t="shared" si="1783"/>
        <v>4.4333947866665627E-16</v>
      </c>
      <c r="AN699" s="376">
        <f t="shared" si="1784"/>
        <v>6.0276033141065783E-16</v>
      </c>
      <c r="AO699" s="376">
        <f t="shared" si="1785"/>
        <v>6.198348284867849E-16</v>
      </c>
      <c r="AP699" s="376">
        <f t="shared" si="1786"/>
        <v>4.9053069984176385E-16</v>
      </c>
      <c r="AQ699" s="376">
        <f t="shared" si="1787"/>
        <v>2.4538408152548005E-16</v>
      </c>
      <c r="AR699" s="376">
        <f t="shared" si="1788"/>
        <v>-5.7711820981943361E-17</v>
      </c>
      <c r="AS699" s="376">
        <f t="shared" si="1789"/>
        <v>-3.4717864578196094E-16</v>
      </c>
      <c r="AT699" s="376">
        <f t="shared" si="1790"/>
        <v>-5.5465663950361158E-16</v>
      </c>
      <c r="AU699" s="376">
        <f t="shared" si="1791"/>
        <v>-6.3114832379850776E-16</v>
      </c>
      <c r="AV699" s="376">
        <f t="shared" si="1792"/>
        <v>-5.5858961592783852E-16</v>
      </c>
      <c r="AW699" s="376">
        <f t="shared" si="1793"/>
        <v>-3.5411579686337573E-16</v>
      </c>
      <c r="AX699" s="376">
        <f t="shared" si="1794"/>
        <v>-6.6014886663106877E-17</v>
      </c>
      <c r="AY699" s="376">
        <f t="shared" si="1795"/>
        <v>2.3767593223989248E-16</v>
      </c>
      <c r="AZ699" s="376">
        <f t="shared" si="1796"/>
        <v>4.8523780399546864E-16</v>
      </c>
      <c r="BA699" s="376">
        <f t="shared" si="1797"/>
        <v>6.1820714297871212E-16</v>
      </c>
      <c r="BB699" s="376">
        <f t="shared" si="1798"/>
        <v>6.051822463344725E-16</v>
      </c>
      <c r="BC699" s="376">
        <f t="shared" si="1799"/>
        <v>4.4923904071823848E-16</v>
      </c>
      <c r="BD699" s="376">
        <f t="shared" si="1800"/>
        <v>1.8720467923527105E-16</v>
      </c>
      <c r="BE699" s="376">
        <f t="shared" si="1801"/>
        <v>-1.1903946591204351E-16</v>
      </c>
      <c r="BF699" s="376">
        <f t="shared" si="1802"/>
        <v>-3.9717155180427371E-16</v>
      </c>
      <c r="BG699" s="376">
        <f t="shared" si="1803"/>
        <v>-5.8150860834880448E-16</v>
      </c>
      <c r="BH699" s="376">
        <f t="shared" si="1804"/>
        <v>-6.2851806240458566E-16</v>
      </c>
      <c r="BI699" s="376">
        <f t="shared" si="1805"/>
        <v>-5.2709828017445623E-16</v>
      </c>
      <c r="BJ699" s="376">
        <f t="shared" si="1806"/>
        <v>-3.0120030097001521E-16</v>
      </c>
      <c r="BK699" s="376">
        <f t="shared" si="1807"/>
        <v>-4.1716203327037197E-18</v>
      </c>
      <c r="BL699" s="376">
        <f t="shared" si="1808"/>
        <v>2.938422196136144E-16</v>
      </c>
      <c r="BM699" s="376">
        <f t="shared" si="1809"/>
        <v>5.2246302401383715E-16</v>
      </c>
      <c r="BN699" s="376">
        <f t="shared" si="1810"/>
        <v>6.2770028181348085E-16</v>
      </c>
      <c r="BO699" s="376">
        <f t="shared" si="1811"/>
        <v>5.8470142832369055E-16</v>
      </c>
      <c r="BP699" s="376">
        <f t="shared" si="1812"/>
        <v>4.0362096405355645E-16</v>
      </c>
      <c r="BQ699" s="376">
        <f t="shared" si="1813"/>
        <v>1.2722239354753681E-16</v>
      </c>
      <c r="BR699" s="376">
        <f t="shared" si="1814"/>
        <v>-1.7922069571181925E-16</v>
      </c>
    </row>
    <row r="700" spans="1:123">
      <c r="B700" s="373">
        <v>6</v>
      </c>
      <c r="C700" s="373">
        <f t="shared" si="1815"/>
        <v>1.8750000000000001E-3</v>
      </c>
      <c r="D700" s="374">
        <f t="shared" si="1751"/>
        <v>80.025126071348922</v>
      </c>
      <c r="E700" s="375" t="str">
        <f>L694</f>
        <v>0,0251260713489248</v>
      </c>
      <c r="F700" s="317">
        <v>6</v>
      </c>
      <c r="G700" s="376">
        <f t="shared" si="1816"/>
        <v>-3.1665407220568784E-17</v>
      </c>
      <c r="H700" s="376">
        <f t="shared" si="1752"/>
        <v>-7.0832795332804108E-17</v>
      </c>
      <c r="I700" s="376">
        <f t="shared" si="1753"/>
        <v>-8.6125226526775537E-17</v>
      </c>
      <c r="J700" s="376">
        <f t="shared" si="1754"/>
        <v>-7.2388222086569787E-17</v>
      </c>
      <c r="K700" s="376">
        <f t="shared" si="1755"/>
        <v>-3.4251987380405915E-17</v>
      </c>
      <c r="L700" s="376">
        <f t="shared" si="1756"/>
        <v>1.5429248751014252E-17</v>
      </c>
      <c r="M700" s="376">
        <f t="shared" si="1757"/>
        <v>5.9909890334656604E-17</v>
      </c>
      <c r="N700" s="376">
        <f t="shared" si="1758"/>
        <v>8.4197257828275597E-17</v>
      </c>
      <c r="O700" s="376">
        <f t="shared" si="1759"/>
        <v>8.0105032312170903E-17</v>
      </c>
      <c r="P700" s="376">
        <f t="shared" si="1760"/>
        <v>4.9012542491891643E-17</v>
      </c>
      <c r="Q700" s="376">
        <f t="shared" si="1761"/>
        <v>1.3998470952193641E-18</v>
      </c>
      <c r="R700" s="376">
        <f t="shared" si="1762"/>
        <v>-4.6684681848801803E-17</v>
      </c>
      <c r="S700" s="376">
        <f t="shared" si="1763"/>
        <v>-7.9033635729801192E-17</v>
      </c>
      <c r="T700" s="376">
        <f t="shared" si="1764"/>
        <v>-8.474345106943497E-17</v>
      </c>
      <c r="U700" s="377">
        <f t="shared" si="1765"/>
        <v>-6.1889573081964417E-17</v>
      </c>
      <c r="V700" s="376">
        <f t="shared" si="1766"/>
        <v>-1.8175147602627031E-17</v>
      </c>
      <c r="W700" s="376">
        <f t="shared" si="1767"/>
        <v>3.1665407220568747E-17</v>
      </c>
      <c r="X700" s="376">
        <f t="shared" si="1768"/>
        <v>7.0832795332804071E-17</v>
      </c>
      <c r="Y700" s="376">
        <f t="shared" si="1769"/>
        <v>8.6125226526775525E-17</v>
      </c>
      <c r="Z700" s="376">
        <f t="shared" si="1770"/>
        <v>7.2388222086569836E-17</v>
      </c>
      <c r="AA700" s="376">
        <f t="shared" si="1771"/>
        <v>3.4251987380405872E-17</v>
      </c>
      <c r="AB700" s="376">
        <f t="shared" si="1772"/>
        <v>-1.5429248751014258E-17</v>
      </c>
      <c r="AC700" s="376">
        <f t="shared" si="1773"/>
        <v>-5.990989033465658E-17</v>
      </c>
      <c r="AD700" s="376">
        <f t="shared" si="1774"/>
        <v>-8.4197257828275584E-17</v>
      </c>
      <c r="AE700" s="376">
        <f t="shared" si="1775"/>
        <v>-8.0105032312170928E-17</v>
      </c>
      <c r="AF700" s="376">
        <f t="shared" si="1776"/>
        <v>-4.9012542491891673E-17</v>
      </c>
      <c r="AG700" s="376">
        <f t="shared" si="1777"/>
        <v>-1.399847095219472E-18</v>
      </c>
      <c r="AH700" s="376">
        <f t="shared" si="1778"/>
        <v>4.668468184880184E-17</v>
      </c>
      <c r="AI700" s="376">
        <f t="shared" si="1779"/>
        <v>7.9033635729801155E-17</v>
      </c>
      <c r="AJ700" s="376">
        <f t="shared" si="1780"/>
        <v>8.4743451069434982E-17</v>
      </c>
      <c r="AK700" s="376">
        <f t="shared" si="1781"/>
        <v>6.188957308196454E-17</v>
      </c>
      <c r="AL700" s="376">
        <f t="shared" si="1782"/>
        <v>1.8175147602627062E-17</v>
      </c>
      <c r="AM700" s="376">
        <f t="shared" si="1783"/>
        <v>-3.1665407220568858E-17</v>
      </c>
      <c r="AN700" s="376">
        <f t="shared" si="1784"/>
        <v>-7.0832795332804046E-17</v>
      </c>
      <c r="AO700" s="376">
        <f t="shared" si="1785"/>
        <v>-8.6125226526775537E-17</v>
      </c>
      <c r="AP700" s="376">
        <f t="shared" si="1786"/>
        <v>-7.2388222086569848E-17</v>
      </c>
      <c r="AQ700" s="376">
        <f t="shared" si="1787"/>
        <v>-3.4251987380405903E-17</v>
      </c>
      <c r="AR700" s="376">
        <f t="shared" si="1788"/>
        <v>1.5429248751014076E-17</v>
      </c>
      <c r="AS700" s="376">
        <f t="shared" si="1789"/>
        <v>5.9909890334656567E-17</v>
      </c>
      <c r="AT700" s="376">
        <f t="shared" si="1790"/>
        <v>8.4197257828275547E-17</v>
      </c>
      <c r="AU700" s="376">
        <f t="shared" si="1791"/>
        <v>8.0105032312170928E-17</v>
      </c>
      <c r="AV700" s="376">
        <f t="shared" si="1792"/>
        <v>4.9012542491891569E-17</v>
      </c>
      <c r="AW700" s="376">
        <f t="shared" si="1793"/>
        <v>1.3998470952195059E-18</v>
      </c>
      <c r="AX700" s="376">
        <f t="shared" si="1794"/>
        <v>-4.6684681848801821E-17</v>
      </c>
      <c r="AY700" s="376">
        <f t="shared" si="1795"/>
        <v>-7.9033635729801131E-17</v>
      </c>
      <c r="AZ700" s="376">
        <f t="shared" si="1796"/>
        <v>-8.474345106943497E-17</v>
      </c>
      <c r="BA700" s="376">
        <f t="shared" si="1797"/>
        <v>-6.1889573081964565E-17</v>
      </c>
      <c r="BB700" s="376">
        <f t="shared" si="1798"/>
        <v>-1.8175147602627092E-17</v>
      </c>
      <c r="BC700" s="376">
        <f t="shared" si="1799"/>
        <v>3.1665407220568833E-17</v>
      </c>
      <c r="BD700" s="376">
        <f t="shared" si="1800"/>
        <v>7.0832795332804034E-17</v>
      </c>
      <c r="BE700" s="376">
        <f t="shared" si="1801"/>
        <v>8.6125226526775537E-17</v>
      </c>
      <c r="BF700" s="376">
        <f t="shared" si="1802"/>
        <v>7.2388222086569861E-17</v>
      </c>
      <c r="BG700" s="376">
        <f t="shared" si="1803"/>
        <v>3.4251987380405927E-17</v>
      </c>
      <c r="BH700" s="376">
        <f t="shared" si="1804"/>
        <v>-1.5429248751014042E-17</v>
      </c>
      <c r="BI700" s="376">
        <f t="shared" si="1805"/>
        <v>-5.9909890334656309E-17</v>
      </c>
      <c r="BJ700" s="376">
        <f t="shared" si="1806"/>
        <v>-8.4197257828275609E-17</v>
      </c>
      <c r="BK700" s="376">
        <f t="shared" si="1807"/>
        <v>-8.0105032312170952E-17</v>
      </c>
      <c r="BL700" s="376">
        <f t="shared" si="1808"/>
        <v>-4.9012542491891852E-17</v>
      </c>
      <c r="BM700" s="376">
        <f t="shared" si="1809"/>
        <v>-1.3998470952192285E-18</v>
      </c>
      <c r="BN700" s="376">
        <f t="shared" si="1810"/>
        <v>4.668468184880179E-17</v>
      </c>
      <c r="BO700" s="376">
        <f t="shared" si="1811"/>
        <v>7.9033635729801131E-17</v>
      </c>
      <c r="BP700" s="376">
        <f t="shared" si="1812"/>
        <v>8.4743451069435044E-17</v>
      </c>
      <c r="BQ700" s="376">
        <f t="shared" si="1813"/>
        <v>6.1889573081964368E-17</v>
      </c>
      <c r="BR700" s="376">
        <f t="shared" si="1814"/>
        <v>1.8175147602627123E-17</v>
      </c>
    </row>
    <row r="701" spans="1:123">
      <c r="B701" s="373">
        <v>7</v>
      </c>
      <c r="C701" s="373">
        <f t="shared" si="1815"/>
        <v>2.1875000000000002E-3</v>
      </c>
      <c r="D701" s="374">
        <f t="shared" si="1751"/>
        <v>80.024469724816072</v>
      </c>
      <c r="E701" s="375" t="str">
        <f>M694</f>
        <v>0,0244697248160687</v>
      </c>
      <c r="F701" s="317">
        <v>7</v>
      </c>
      <c r="G701" s="376">
        <f t="shared" si="1816"/>
        <v>-2.9792765498037929E-17</v>
      </c>
      <c r="H701" s="376">
        <f t="shared" si="1752"/>
        <v>-3.8147043577331256E-17</v>
      </c>
      <c r="I701" s="376">
        <f t="shared" si="1753"/>
        <v>-2.9183361402283908E-17</v>
      </c>
      <c r="J701" s="376">
        <f t="shared" si="1754"/>
        <v>-6.9710432791249097E-18</v>
      </c>
      <c r="K701" s="376">
        <f t="shared" si="1755"/>
        <v>1.8405982751068692E-17</v>
      </c>
      <c r="L701" s="376">
        <f t="shared" si="1756"/>
        <v>3.542707742110557E-17</v>
      </c>
      <c r="M701" s="376">
        <f t="shared" si="1757"/>
        <v>3.6365019606142504E-17</v>
      </c>
      <c r="N701" s="376">
        <f t="shared" si="1758"/>
        <v>2.0794003163472495E-17</v>
      </c>
      <c r="O701" s="376">
        <f t="shared" si="1759"/>
        <v>-4.2170559808983891E-18</v>
      </c>
      <c r="P701" s="376">
        <f t="shared" si="1760"/>
        <v>-2.7313659874773081E-17</v>
      </c>
      <c r="Q701" s="376">
        <f t="shared" si="1761"/>
        <v>-3.8010433224689508E-17</v>
      </c>
      <c r="R701" s="376">
        <f t="shared" si="1762"/>
        <v>-3.1451264564289453E-17</v>
      </c>
      <c r="S701" s="376">
        <f t="shared" si="1763"/>
        <v>-1.0613879334656066E-17</v>
      </c>
      <c r="T701" s="376">
        <f t="shared" si="1764"/>
        <v>1.504198521144971E-17</v>
      </c>
      <c r="U701" s="377">
        <f t="shared" si="1765"/>
        <v>3.3869102950212752E-17</v>
      </c>
      <c r="V701" s="376">
        <f t="shared" si="1766"/>
        <v>3.7320356041616604E-17</v>
      </c>
      <c r="W701" s="376">
        <f t="shared" si="1767"/>
        <v>2.3828947736564889E-17</v>
      </c>
      <c r="X701" s="376">
        <f t="shared" si="1768"/>
        <v>-4.8030465561866991E-19</v>
      </c>
      <c r="Y701" s="376">
        <f t="shared" si="1769"/>
        <v>-2.4571508775748883E-17</v>
      </c>
      <c r="Z701" s="376">
        <f t="shared" si="1770"/>
        <v>-3.7507761621477572E-17</v>
      </c>
      <c r="AA701" s="376">
        <f t="shared" si="1771"/>
        <v>-3.3416274855530801E-17</v>
      </c>
      <c r="AB701" s="376">
        <f t="shared" si="1772"/>
        <v>-1.4154497930057824E-17</v>
      </c>
      <c r="AC701" s="376">
        <f t="shared" si="1773"/>
        <v>1.1533125131458948E-17</v>
      </c>
      <c r="AD701" s="376">
        <f t="shared" si="1774"/>
        <v>3.1984950503174386E-17</v>
      </c>
      <c r="AE701" s="376">
        <f t="shared" si="1775"/>
        <v>3.7916277047028087E-17</v>
      </c>
      <c r="AF701" s="376">
        <f t="shared" si="1776"/>
        <v>2.6634406516726262E-17</v>
      </c>
      <c r="AG701" s="376">
        <f t="shared" si="1777"/>
        <v>3.2610722660558882E-18</v>
      </c>
      <c r="AH701" s="376">
        <f t="shared" si="1778"/>
        <v>-2.1592720615061138E-17</v>
      </c>
      <c r="AI701" s="376">
        <f t="shared" si="1779"/>
        <v>-3.6643869770022643E-17</v>
      </c>
      <c r="AJ701" s="376">
        <f t="shared" si="1780"/>
        <v>-3.5059468152719401E-17</v>
      </c>
      <c r="AK701" s="376">
        <f t="shared" si="1781"/>
        <v>-1.7558800972757543E-17</v>
      </c>
      <c r="AL701" s="376">
        <f t="shared" si="1782"/>
        <v>7.9131947518047283E-18</v>
      </c>
      <c r="AM701" s="376">
        <f t="shared" si="1783"/>
        <v>2.9792765498037941E-17</v>
      </c>
      <c r="AN701" s="376">
        <f t="shared" si="1784"/>
        <v>3.8147043577331263E-17</v>
      </c>
      <c r="AO701" s="376">
        <f t="shared" si="1785"/>
        <v>2.9183361402283927E-17</v>
      </c>
      <c r="AP701" s="376">
        <f t="shared" si="1786"/>
        <v>6.9710432791248927E-18</v>
      </c>
      <c r="AQ701" s="376">
        <f t="shared" si="1787"/>
        <v>-1.8405982751068633E-17</v>
      </c>
      <c r="AR701" s="376">
        <f t="shared" si="1788"/>
        <v>-3.5427077421105552E-17</v>
      </c>
      <c r="AS701" s="376">
        <f t="shared" si="1789"/>
        <v>-3.6365019606142491E-17</v>
      </c>
      <c r="AT701" s="376">
        <f t="shared" si="1790"/>
        <v>-2.0794003163472554E-17</v>
      </c>
      <c r="AU701" s="376">
        <f t="shared" si="1791"/>
        <v>4.2170559808983552E-18</v>
      </c>
      <c r="AV701" s="376">
        <f t="shared" si="1792"/>
        <v>2.7313659874773108E-17</v>
      </c>
      <c r="AW701" s="376">
        <f t="shared" si="1793"/>
        <v>3.8010433224689501E-17</v>
      </c>
      <c r="AX701" s="376">
        <f t="shared" si="1794"/>
        <v>3.1451264564289472E-17</v>
      </c>
      <c r="AY701" s="376">
        <f t="shared" si="1795"/>
        <v>1.0613879334656032E-17</v>
      </c>
      <c r="AZ701" s="376">
        <f t="shared" si="1796"/>
        <v>-1.5041985211449679E-17</v>
      </c>
      <c r="BA701" s="376">
        <f t="shared" si="1797"/>
        <v>-3.386910295021274E-17</v>
      </c>
      <c r="BB701" s="376">
        <f t="shared" si="1798"/>
        <v>-3.7320356041616592E-17</v>
      </c>
      <c r="BC701" s="376">
        <f t="shared" si="1799"/>
        <v>-2.3828947736564812E-17</v>
      </c>
      <c r="BD701" s="376">
        <f t="shared" si="1800"/>
        <v>4.8030465561850197E-19</v>
      </c>
      <c r="BE701" s="376">
        <f t="shared" si="1801"/>
        <v>2.4571508775748806E-17</v>
      </c>
      <c r="BF701" s="376">
        <f t="shared" si="1802"/>
        <v>3.7507761621477566E-17</v>
      </c>
      <c r="BG701" s="376">
        <f t="shared" si="1803"/>
        <v>3.3416274855530819E-17</v>
      </c>
      <c r="BH701" s="376">
        <f t="shared" si="1804"/>
        <v>1.4154497930057793E-17</v>
      </c>
      <c r="BI701" s="376">
        <f t="shared" si="1805"/>
        <v>-1.1533125131459047E-17</v>
      </c>
      <c r="BJ701" s="376">
        <f t="shared" si="1806"/>
        <v>-3.1984950503174294E-17</v>
      </c>
      <c r="BK701" s="376">
        <f t="shared" si="1807"/>
        <v>-3.7916277047028087E-17</v>
      </c>
      <c r="BL701" s="376">
        <f t="shared" si="1808"/>
        <v>-2.6634406516726287E-17</v>
      </c>
      <c r="BM701" s="376">
        <f t="shared" si="1809"/>
        <v>-3.2610722660559206E-18</v>
      </c>
      <c r="BN701" s="376">
        <f t="shared" si="1810"/>
        <v>2.1592720615061222E-17</v>
      </c>
      <c r="BO701" s="376">
        <f t="shared" si="1811"/>
        <v>3.6643869770022673E-17</v>
      </c>
      <c r="BP701" s="376">
        <f t="shared" si="1812"/>
        <v>3.5059468152719463E-17</v>
      </c>
      <c r="BQ701" s="376">
        <f t="shared" si="1813"/>
        <v>1.755880097275757E-17</v>
      </c>
      <c r="BR701" s="376">
        <f t="shared" si="1814"/>
        <v>-7.913194751804696E-18</v>
      </c>
    </row>
    <row r="702" spans="1:123">
      <c r="B702" s="373">
        <v>8</v>
      </c>
      <c r="C702" s="373">
        <f t="shared" si="1815"/>
        <v>2.5000000000000001E-3</v>
      </c>
      <c r="D702" s="374">
        <f t="shared" si="1751"/>
        <v>80.023577721456718</v>
      </c>
      <c r="E702" s="375" t="str">
        <f>N694</f>
        <v>0,0235777214567127</v>
      </c>
      <c r="F702" s="317">
        <v>8</v>
      </c>
      <c r="G702" s="376">
        <f t="shared" si="1816"/>
        <v>-6.0465724511025534E-17</v>
      </c>
      <c r="H702" s="376">
        <f t="shared" si="1752"/>
        <v>5.4126075464057993E-17</v>
      </c>
      <c r="I702" s="376">
        <f t="shared" si="1753"/>
        <v>1.3701155451032598E-16</v>
      </c>
      <c r="J702" s="376">
        <f t="shared" si="1754"/>
        <v>1.3963752312626559E-16</v>
      </c>
      <c r="K702" s="376">
        <f t="shared" si="1755"/>
        <v>6.0465724511025559E-17</v>
      </c>
      <c r="L702" s="376">
        <f t="shared" si="1756"/>
        <v>-5.4126075464057974E-17</v>
      </c>
      <c r="M702" s="376">
        <f t="shared" si="1757"/>
        <v>-1.3701155451032596E-16</v>
      </c>
      <c r="N702" s="376">
        <f t="shared" si="1758"/>
        <v>-1.3963752312626562E-16</v>
      </c>
      <c r="O702" s="376">
        <f t="shared" si="1759"/>
        <v>-6.0465724511025571E-17</v>
      </c>
      <c r="P702" s="376">
        <f t="shared" si="1760"/>
        <v>5.4126075464057956E-17</v>
      </c>
      <c r="Q702" s="376">
        <f t="shared" si="1761"/>
        <v>1.3701155451032588E-16</v>
      </c>
      <c r="R702" s="376">
        <f t="shared" si="1762"/>
        <v>1.3963752312626562E-16</v>
      </c>
      <c r="S702" s="376">
        <f t="shared" si="1763"/>
        <v>6.046572451102546E-17</v>
      </c>
      <c r="T702" s="376">
        <f t="shared" si="1764"/>
        <v>-5.4126075464057937E-17</v>
      </c>
      <c r="U702" s="377">
        <f t="shared" si="1765"/>
        <v>-1.3701155451032588E-16</v>
      </c>
      <c r="V702" s="376">
        <f t="shared" si="1766"/>
        <v>-1.3963752312626562E-16</v>
      </c>
      <c r="W702" s="376">
        <f t="shared" si="1767"/>
        <v>-6.0465724511025485E-17</v>
      </c>
      <c r="X702" s="376">
        <f t="shared" si="1768"/>
        <v>5.4126075464057925E-17</v>
      </c>
      <c r="Y702" s="376">
        <f t="shared" si="1769"/>
        <v>1.3701155451032588E-16</v>
      </c>
      <c r="Z702" s="376">
        <f t="shared" si="1770"/>
        <v>1.3963752312626562E-16</v>
      </c>
      <c r="AA702" s="376">
        <f t="shared" si="1771"/>
        <v>6.046572451102551E-17</v>
      </c>
      <c r="AB702" s="376">
        <f t="shared" si="1772"/>
        <v>-5.4126075464057654E-17</v>
      </c>
      <c r="AC702" s="376">
        <f t="shared" si="1773"/>
        <v>-1.3701155451032588E-16</v>
      </c>
      <c r="AD702" s="376">
        <f t="shared" si="1774"/>
        <v>-1.3963752312626564E-16</v>
      </c>
      <c r="AE702" s="376">
        <f t="shared" si="1775"/>
        <v>-6.0465724511025522E-17</v>
      </c>
      <c r="AF702" s="376">
        <f t="shared" si="1776"/>
        <v>5.4126075464058134E-17</v>
      </c>
      <c r="AG702" s="376">
        <f t="shared" si="1777"/>
        <v>1.3701155451032588E-16</v>
      </c>
      <c r="AH702" s="376">
        <f t="shared" si="1778"/>
        <v>1.3963752312626564E-16</v>
      </c>
      <c r="AI702" s="376">
        <f t="shared" si="1779"/>
        <v>6.0465724511025534E-17</v>
      </c>
      <c r="AJ702" s="376">
        <f t="shared" si="1780"/>
        <v>-5.4126075464057623E-17</v>
      </c>
      <c r="AK702" s="376">
        <f t="shared" si="1781"/>
        <v>-1.3701155451032586E-16</v>
      </c>
      <c r="AL702" s="376">
        <f t="shared" si="1782"/>
        <v>-1.3963752312626564E-16</v>
      </c>
      <c r="AM702" s="376">
        <f t="shared" si="1783"/>
        <v>-6.0465724511025534E-17</v>
      </c>
      <c r="AN702" s="376">
        <f t="shared" si="1784"/>
        <v>5.4126075464058104E-17</v>
      </c>
      <c r="AO702" s="376">
        <f t="shared" si="1785"/>
        <v>1.3701155451032586E-16</v>
      </c>
      <c r="AP702" s="376">
        <f t="shared" si="1786"/>
        <v>1.3963752312626564E-16</v>
      </c>
      <c r="AQ702" s="376">
        <f t="shared" si="1787"/>
        <v>6.0465724511025571E-17</v>
      </c>
      <c r="AR702" s="376">
        <f t="shared" si="1788"/>
        <v>-5.4126075464057586E-17</v>
      </c>
      <c r="AS702" s="376">
        <f t="shared" si="1789"/>
        <v>-1.3701155451032583E-16</v>
      </c>
      <c r="AT702" s="376">
        <f t="shared" si="1790"/>
        <v>-1.3963752312626567E-16</v>
      </c>
      <c r="AU702" s="376">
        <f t="shared" si="1791"/>
        <v>-6.0465724511026077E-17</v>
      </c>
      <c r="AV702" s="376">
        <f t="shared" si="1792"/>
        <v>5.4126075464058067E-17</v>
      </c>
      <c r="AW702" s="376">
        <f t="shared" si="1793"/>
        <v>1.3701155451032586E-16</v>
      </c>
      <c r="AX702" s="376">
        <f t="shared" si="1794"/>
        <v>1.3963752312626586E-16</v>
      </c>
      <c r="AY702" s="376">
        <f t="shared" si="1795"/>
        <v>6.0465724511025608E-17</v>
      </c>
      <c r="AZ702" s="376">
        <f t="shared" si="1796"/>
        <v>-5.4126075464057555E-17</v>
      </c>
      <c r="BA702" s="376">
        <f t="shared" si="1797"/>
        <v>-1.3701155451032603E-16</v>
      </c>
      <c r="BB702" s="376">
        <f t="shared" si="1798"/>
        <v>-1.3963752312626567E-16</v>
      </c>
      <c r="BC702" s="376">
        <f t="shared" si="1799"/>
        <v>-6.0465724511026101E-17</v>
      </c>
      <c r="BD702" s="376">
        <f t="shared" si="1800"/>
        <v>5.4126075464058036E-17</v>
      </c>
      <c r="BE702" s="376">
        <f t="shared" si="1801"/>
        <v>1.3701155451032583E-16</v>
      </c>
      <c r="BF702" s="376">
        <f t="shared" si="1802"/>
        <v>1.3963752312626549E-16</v>
      </c>
      <c r="BG702" s="376">
        <f t="shared" si="1803"/>
        <v>6.0465724511025633E-17</v>
      </c>
      <c r="BH702" s="376">
        <f t="shared" si="1804"/>
        <v>-5.4126075464057518E-17</v>
      </c>
      <c r="BI702" s="376">
        <f t="shared" si="1805"/>
        <v>-1.3701155451032603E-16</v>
      </c>
      <c r="BJ702" s="376">
        <f t="shared" si="1806"/>
        <v>-1.3963752312626569E-16</v>
      </c>
      <c r="BK702" s="376">
        <f t="shared" si="1807"/>
        <v>-6.0465724511026151E-17</v>
      </c>
      <c r="BL702" s="376">
        <f t="shared" si="1808"/>
        <v>5.4126075464057999E-17</v>
      </c>
      <c r="BM702" s="376">
        <f t="shared" si="1809"/>
        <v>1.3701155451032581E-16</v>
      </c>
      <c r="BN702" s="376">
        <f t="shared" si="1810"/>
        <v>1.3963752312626589E-16</v>
      </c>
      <c r="BO702" s="376">
        <f t="shared" si="1811"/>
        <v>6.0465724511025682E-17</v>
      </c>
      <c r="BP702" s="376">
        <f t="shared" si="1812"/>
        <v>-5.4126075464057487E-17</v>
      </c>
      <c r="BQ702" s="376">
        <f t="shared" si="1813"/>
        <v>-1.37011554510326E-16</v>
      </c>
      <c r="BR702" s="376">
        <f t="shared" si="1814"/>
        <v>-1.3963752312626569E-16</v>
      </c>
    </row>
    <row r="703" spans="1:123">
      <c r="B703" s="373">
        <v>9</v>
      </c>
      <c r="C703" s="373">
        <f t="shared" si="1815"/>
        <v>2.8124999999999999E-3</v>
      </c>
      <c r="D703" s="374">
        <f t="shared" si="1751"/>
        <v>80.022458651750867</v>
      </c>
      <c r="E703" s="375" t="str">
        <f>O694</f>
        <v>0,0224586517508702</v>
      </c>
      <c r="F703" s="317">
        <v>9</v>
      </c>
      <c r="G703" s="376">
        <f t="shared" si="1816"/>
        <v>-2.5059876292482358E-17</v>
      </c>
      <c r="H703" s="376">
        <f t="shared" si="1752"/>
        <v>-3.5259762644378914E-16</v>
      </c>
      <c r="I703" s="376">
        <f t="shared" si="1753"/>
        <v>-4.2231125616348101E-16</v>
      </c>
      <c r="J703" s="376">
        <f t="shared" si="1754"/>
        <v>-1.8322522302986142E-16</v>
      </c>
      <c r="K703" s="376">
        <f t="shared" si="1755"/>
        <v>1.898375542044206E-16</v>
      </c>
      <c r="L703" s="376">
        <f t="shared" si="1756"/>
        <v>4.2408856196853422E-16</v>
      </c>
      <c r="M703" s="376">
        <f t="shared" si="1757"/>
        <v>3.4824031700249171E-16</v>
      </c>
      <c r="N703" s="376">
        <f t="shared" si="1758"/>
        <v>1.7754074794265222E-17</v>
      </c>
      <c r="O703" s="376">
        <f t="shared" si="1759"/>
        <v>-3.2571418537044983E-16</v>
      </c>
      <c r="P703" s="376">
        <f t="shared" si="1760"/>
        <v>-4.310158583059575E-16</v>
      </c>
      <c r="Q703" s="376">
        <f t="shared" si="1761"/>
        <v>-2.2115294638420754E-16</v>
      </c>
      <c r="R703" s="376">
        <f t="shared" si="1762"/>
        <v>1.5041997038766887E-16</v>
      </c>
      <c r="S703" s="376">
        <f t="shared" si="1763"/>
        <v>4.1200378442027125E-16</v>
      </c>
      <c r="T703" s="376">
        <f t="shared" si="1764"/>
        <v>3.7232489738478372E-16</v>
      </c>
      <c r="U703" s="377">
        <f t="shared" si="1765"/>
        <v>6.0397044435379729E-17</v>
      </c>
      <c r="V703" s="376">
        <f t="shared" si="1766"/>
        <v>-2.9569393863850778E-16</v>
      </c>
      <c r="W703" s="376">
        <f t="shared" si="1767"/>
        <v>-4.355695421157124E-16</v>
      </c>
      <c r="X703" s="376">
        <f t="shared" si="1768"/>
        <v>-2.5695084597037663E-16</v>
      </c>
      <c r="Y703" s="376">
        <f t="shared" si="1769"/>
        <v>1.0955376002816415E-16</v>
      </c>
      <c r="Z703" s="376">
        <f t="shared" si="1770"/>
        <v>3.959511852038625E-16</v>
      </c>
      <c r="AA703" s="376">
        <f t="shared" si="1771"/>
        <v>3.9282378547176786E-16</v>
      </c>
      <c r="AB703" s="376">
        <f t="shared" si="1772"/>
        <v>1.024583575221975E-16</v>
      </c>
      <c r="AC703" s="376">
        <f t="shared" si="1773"/>
        <v>-2.6282599763472704E-16</v>
      </c>
      <c r="AD703" s="376">
        <f t="shared" si="1774"/>
        <v>-4.3592845312836079E-16</v>
      </c>
      <c r="AE703" s="376">
        <f t="shared" si="1775"/>
        <v>-2.902741684462299E-16</v>
      </c>
      <c r="AF703" s="376">
        <f t="shared" si="1776"/>
        <v>6.7632487071411103E-17</v>
      </c>
      <c r="AG703" s="376">
        <f t="shared" si="1777"/>
        <v>3.7608535962500537E-16</v>
      </c>
      <c r="AH703" s="376">
        <f t="shared" si="1778"/>
        <v>4.0953956576533424E-16</v>
      </c>
      <c r="AI703" s="376">
        <f t="shared" si="1779"/>
        <v>1.4353294061664313E-16</v>
      </c>
      <c r="AJ703" s="376">
        <f t="shared" si="1780"/>
        <v>-2.2742689859841939E-16</v>
      </c>
      <c r="AK703" s="376">
        <f t="shared" si="1781"/>
        <v>-4.3208913483465031E-16</v>
      </c>
      <c r="AL703" s="376">
        <f t="shared" si="1782"/>
        <v>-3.2080199199994437E-16</v>
      </c>
      <c r="AM703" s="376">
        <f t="shared" si="1783"/>
        <v>2.5059876292482087E-17</v>
      </c>
      <c r="AN703" s="376">
        <f t="shared" si="1784"/>
        <v>3.5259762644378914E-16</v>
      </c>
      <c r="AO703" s="376">
        <f t="shared" si="1785"/>
        <v>4.2231125616348091E-16</v>
      </c>
      <c r="AP703" s="376">
        <f t="shared" si="1786"/>
        <v>1.8322522302986238E-16</v>
      </c>
      <c r="AQ703" s="376">
        <f t="shared" si="1787"/>
        <v>-1.8983755420441984E-16</v>
      </c>
      <c r="AR703" s="376">
        <f t="shared" si="1788"/>
        <v>-4.2408856196853417E-16</v>
      </c>
      <c r="AS703" s="376">
        <f t="shared" si="1789"/>
        <v>-3.4824031700249196E-16</v>
      </c>
      <c r="AT703" s="376">
        <f t="shared" si="1790"/>
        <v>-1.775407479426537E-17</v>
      </c>
      <c r="AU703" s="376">
        <f t="shared" si="1791"/>
        <v>3.2571418537045007E-16</v>
      </c>
      <c r="AV703" s="376">
        <f t="shared" si="1792"/>
        <v>4.310158583059575E-16</v>
      </c>
      <c r="AW703" s="376">
        <f t="shared" si="1793"/>
        <v>2.2115294638420734E-16</v>
      </c>
      <c r="AX703" s="376">
        <f t="shared" si="1794"/>
        <v>-1.5041997038766988E-16</v>
      </c>
      <c r="AY703" s="376">
        <f t="shared" si="1795"/>
        <v>-4.1200378442027056E-16</v>
      </c>
      <c r="AZ703" s="376">
        <f t="shared" si="1796"/>
        <v>-3.723248973847848E-16</v>
      </c>
      <c r="BA703" s="376">
        <f t="shared" si="1797"/>
        <v>-6.0397044435380986E-17</v>
      </c>
      <c r="BB703" s="376">
        <f t="shared" si="1798"/>
        <v>2.956939386385069E-16</v>
      </c>
      <c r="BC703" s="376">
        <f t="shared" si="1799"/>
        <v>4.355695421157125E-16</v>
      </c>
      <c r="BD703" s="376">
        <f t="shared" si="1800"/>
        <v>2.5695084597037702E-16</v>
      </c>
      <c r="BE703" s="376">
        <f t="shared" si="1801"/>
        <v>-1.0955376002816368E-16</v>
      </c>
      <c r="BF703" s="376">
        <f t="shared" si="1802"/>
        <v>-3.9595118520386226E-16</v>
      </c>
      <c r="BG703" s="376">
        <f t="shared" si="1803"/>
        <v>-3.9282378547176806E-16</v>
      </c>
      <c r="BH703" s="376">
        <f t="shared" si="1804"/>
        <v>-1.0245835752219797E-16</v>
      </c>
      <c r="BI703" s="376">
        <f t="shared" si="1805"/>
        <v>2.6282599763472793E-16</v>
      </c>
      <c r="BJ703" s="376">
        <f t="shared" si="1806"/>
        <v>4.3592845312836084E-16</v>
      </c>
      <c r="BK703" s="376">
        <f t="shared" si="1807"/>
        <v>2.9027416844622906E-16</v>
      </c>
      <c r="BL703" s="376">
        <f t="shared" si="1808"/>
        <v>-6.7632487071409057E-17</v>
      </c>
      <c r="BM703" s="376">
        <f t="shared" si="1809"/>
        <v>-3.7608535962500433E-16</v>
      </c>
      <c r="BN703" s="376">
        <f t="shared" si="1810"/>
        <v>-4.0953956576533493E-16</v>
      </c>
      <c r="BO703" s="376">
        <f t="shared" si="1811"/>
        <v>-1.4353294061664362E-16</v>
      </c>
      <c r="BP703" s="376">
        <f t="shared" si="1812"/>
        <v>2.2742689859841899E-16</v>
      </c>
      <c r="BQ703" s="376">
        <f t="shared" si="1813"/>
        <v>4.3208913483465021E-16</v>
      </c>
      <c r="BR703" s="376">
        <f t="shared" si="1814"/>
        <v>3.2080199199994466E-16</v>
      </c>
    </row>
    <row r="704" spans="1:123">
      <c r="B704" s="373">
        <v>10</v>
      </c>
      <c r="C704" s="373">
        <f t="shared" si="1815"/>
        <v>3.1249999999999997E-3</v>
      </c>
      <c r="D704" s="374">
        <f t="shared" si="1751"/>
        <v>80.021123292951458</v>
      </c>
      <c r="E704" s="375" t="str">
        <f>P694</f>
        <v>0,0211232929514584</v>
      </c>
      <c r="F704" s="317">
        <v>10</v>
      </c>
      <c r="G704" s="376">
        <f t="shared" si="1816"/>
        <v>-1.619530548358551E-16</v>
      </c>
      <c r="H704" s="376">
        <f t="shared" si="1752"/>
        <v>-6.1752822668363873E-17</v>
      </c>
      <c r="I704" s="376">
        <f t="shared" si="1753"/>
        <v>9.3336994676892856E-17</v>
      </c>
      <c r="J704" s="376">
        <f t="shared" si="1754"/>
        <v>1.6546333443234543E-16</v>
      </c>
      <c r="K704" s="376">
        <f t="shared" si="1755"/>
        <v>9.0516011856664092E-17</v>
      </c>
      <c r="L704" s="376">
        <f t="shared" si="1756"/>
        <v>-6.4887330833921385E-17</v>
      </c>
      <c r="M704" s="376">
        <f t="shared" si="1757"/>
        <v>-1.6261495087950767E-16</v>
      </c>
      <c r="N704" s="376">
        <f t="shared" si="1758"/>
        <v>-1.1580072147127703E-16</v>
      </c>
      <c r="O704" s="376">
        <f t="shared" si="1759"/>
        <v>3.3944083256236818E-17</v>
      </c>
      <c r="P704" s="376">
        <f t="shared" si="1760"/>
        <v>1.5351736595988556E-16</v>
      </c>
      <c r="Q704" s="376">
        <f t="shared" si="1761"/>
        <v>1.3663527430154149E-16</v>
      </c>
      <c r="R704" s="376">
        <f t="shared" si="1762"/>
        <v>-1.69638359507597E-18</v>
      </c>
      <c r="S704" s="376">
        <f t="shared" si="1763"/>
        <v>-1.3852019475995561E-16</v>
      </c>
      <c r="T704" s="376">
        <f t="shared" si="1764"/>
        <v>-1.5221901016634246E-16</v>
      </c>
      <c r="U704" s="377">
        <f t="shared" si="1765"/>
        <v>-3.061650713630048E-17</v>
      </c>
      <c r="V704" s="376">
        <f t="shared" si="1766"/>
        <v>1.1819977015842092E-16</v>
      </c>
      <c r="W704" s="376">
        <f t="shared" si="1767"/>
        <v>1.6195305483585512E-16</v>
      </c>
      <c r="X704" s="376">
        <f t="shared" si="1768"/>
        <v>6.175282266836391E-17</v>
      </c>
      <c r="Y704" s="376">
        <f t="shared" si="1769"/>
        <v>-9.3336994676892893E-17</v>
      </c>
      <c r="Z704" s="376">
        <f t="shared" si="1770"/>
        <v>-1.6546333443234543E-16</v>
      </c>
      <c r="AA704" s="376">
        <f t="shared" si="1771"/>
        <v>-9.0516011856664067E-17</v>
      </c>
      <c r="AB704" s="376">
        <f t="shared" si="1772"/>
        <v>6.488733083392157E-17</v>
      </c>
      <c r="AC704" s="376">
        <f t="shared" si="1773"/>
        <v>1.6261495087950772E-16</v>
      </c>
      <c r="AD704" s="376">
        <f t="shared" si="1774"/>
        <v>1.1580072147127733E-16</v>
      </c>
      <c r="AE704" s="376">
        <f t="shared" si="1775"/>
        <v>-3.3944083256236423E-17</v>
      </c>
      <c r="AF704" s="376">
        <f t="shared" si="1776"/>
        <v>-1.5351736595988542E-16</v>
      </c>
      <c r="AG704" s="376">
        <f t="shared" si="1777"/>
        <v>-1.3663527430154169E-16</v>
      </c>
      <c r="AH704" s="376">
        <f t="shared" si="1778"/>
        <v>1.6963835950758714E-18</v>
      </c>
      <c r="AI704" s="376">
        <f t="shared" si="1779"/>
        <v>1.3852019475995556E-16</v>
      </c>
      <c r="AJ704" s="376">
        <f t="shared" si="1780"/>
        <v>1.5221901016634248E-16</v>
      </c>
      <c r="AK704" s="376">
        <f t="shared" si="1781"/>
        <v>3.0616507136300566E-17</v>
      </c>
      <c r="AL704" s="376">
        <f t="shared" si="1782"/>
        <v>-1.1819977015842084E-16</v>
      </c>
      <c r="AM704" s="376">
        <f t="shared" si="1783"/>
        <v>-1.6195305483585524E-16</v>
      </c>
      <c r="AN704" s="376">
        <f t="shared" si="1784"/>
        <v>-6.1752822668363997E-17</v>
      </c>
      <c r="AO704" s="376">
        <f t="shared" si="1785"/>
        <v>9.3336994676892338E-17</v>
      </c>
      <c r="AP704" s="376">
        <f t="shared" si="1786"/>
        <v>1.654633344323454E-16</v>
      </c>
      <c r="AQ704" s="376">
        <f t="shared" si="1787"/>
        <v>9.0516011856664647E-17</v>
      </c>
      <c r="AR704" s="376">
        <f t="shared" si="1788"/>
        <v>-6.4887330833921484E-17</v>
      </c>
      <c r="AS704" s="376">
        <f t="shared" si="1789"/>
        <v>-1.6261495087950757E-16</v>
      </c>
      <c r="AT704" s="376">
        <f t="shared" si="1790"/>
        <v>-1.1580072147127698E-16</v>
      </c>
      <c r="AU704" s="376">
        <f t="shared" si="1791"/>
        <v>3.3944083256236325E-17</v>
      </c>
      <c r="AV704" s="376">
        <f t="shared" si="1792"/>
        <v>1.5351736595988559E-16</v>
      </c>
      <c r="AW704" s="376">
        <f t="shared" si="1793"/>
        <v>1.3663527430154177E-16</v>
      </c>
      <c r="AX704" s="376">
        <f t="shared" si="1794"/>
        <v>-1.6963835950763644E-18</v>
      </c>
      <c r="AY704" s="376">
        <f t="shared" si="1795"/>
        <v>-1.3852019475995551E-16</v>
      </c>
      <c r="AZ704" s="376">
        <f t="shared" si="1796"/>
        <v>-1.5221901016634228E-16</v>
      </c>
      <c r="BA704" s="376">
        <f t="shared" si="1797"/>
        <v>-3.0616507136300677E-17</v>
      </c>
      <c r="BB704" s="376">
        <f t="shared" si="1798"/>
        <v>1.1819977015842037E-16</v>
      </c>
      <c r="BC704" s="376">
        <f t="shared" si="1799"/>
        <v>1.6195305483585515E-16</v>
      </c>
      <c r="BD704" s="376">
        <f t="shared" si="1800"/>
        <v>6.1752822668364638E-17</v>
      </c>
      <c r="BE704" s="376">
        <f t="shared" si="1801"/>
        <v>-9.3336994676892733E-17</v>
      </c>
      <c r="BF704" s="376">
        <f t="shared" si="1802"/>
        <v>-1.6546333443234543E-16</v>
      </c>
      <c r="BG704" s="376">
        <f t="shared" si="1803"/>
        <v>-9.0516011856664228E-17</v>
      </c>
      <c r="BH704" s="376">
        <f t="shared" si="1804"/>
        <v>6.4887330833920843E-17</v>
      </c>
      <c r="BI704" s="376">
        <f t="shared" si="1805"/>
        <v>1.6261495087950767E-16</v>
      </c>
      <c r="BJ704" s="376">
        <f t="shared" si="1806"/>
        <v>1.1580072147127748E-16</v>
      </c>
      <c r="BK704" s="376">
        <f t="shared" si="1807"/>
        <v>-3.3944083256236806E-17</v>
      </c>
      <c r="BL704" s="376">
        <f t="shared" si="1808"/>
        <v>-1.5351736595988534E-16</v>
      </c>
      <c r="BM704" s="376">
        <f t="shared" si="1809"/>
        <v>-1.3663527430154147E-16</v>
      </c>
      <c r="BN704" s="376">
        <f t="shared" si="1810"/>
        <v>1.6963835950756495E-18</v>
      </c>
      <c r="BO704" s="376">
        <f t="shared" si="1811"/>
        <v>1.3852019475995578E-16</v>
      </c>
      <c r="BP704" s="376">
        <f t="shared" si="1812"/>
        <v>1.5221901016634258E-16</v>
      </c>
      <c r="BQ704" s="376">
        <f t="shared" si="1813"/>
        <v>3.0616507136300196E-17</v>
      </c>
      <c r="BR704" s="376">
        <f t="shared" si="1814"/>
        <v>-1.1819977015842069E-16</v>
      </c>
    </row>
    <row r="705" spans="2:70">
      <c r="B705" s="373">
        <v>11</v>
      </c>
      <c r="C705" s="373">
        <f t="shared" si="1815"/>
        <v>3.4374999999999996E-3</v>
      </c>
      <c r="D705" s="374">
        <f t="shared" si="1751"/>
        <v>80.019584505293821</v>
      </c>
      <c r="E705" s="375" t="str">
        <f>Q694</f>
        <v>0,0195845052938143</v>
      </c>
      <c r="F705" s="317">
        <v>11</v>
      </c>
      <c r="G705" s="376">
        <f t="shared" si="1816"/>
        <v>1.1011109769943818E-16</v>
      </c>
      <c r="H705" s="376">
        <f t="shared" si="1752"/>
        <v>1.1726307787526598E-16</v>
      </c>
      <c r="I705" s="376">
        <f t="shared" si="1753"/>
        <v>4.4376682170830173E-19</v>
      </c>
      <c r="J705" s="376">
        <f t="shared" si="1754"/>
        <v>-1.1684469741193609E-16</v>
      </c>
      <c r="K705" s="376">
        <f t="shared" si="1755"/>
        <v>-1.1060418497252386E-16</v>
      </c>
      <c r="L705" s="376">
        <f t="shared" si="1756"/>
        <v>1.2567793661242468E-17</v>
      </c>
      <c r="M705" s="376">
        <f t="shared" si="1757"/>
        <v>1.224530188145482E-16</v>
      </c>
      <c r="N705" s="376">
        <f t="shared" si="1758"/>
        <v>1.0288011330609858E-16</v>
      </c>
      <c r="O705" s="376">
        <f t="shared" si="1759"/>
        <v>-2.5458319420980612E-17</v>
      </c>
      <c r="P705" s="376">
        <f t="shared" si="1760"/>
        <v>-1.2688205070634695E-16</v>
      </c>
      <c r="Q705" s="376">
        <f t="shared" si="1761"/>
        <v>-9.4165249908544867E-17</v>
      </c>
      <c r="R705" s="376">
        <f t="shared" si="1762"/>
        <v>3.8103667647761676E-17</v>
      </c>
      <c r="S705" s="376">
        <f t="shared" si="1763"/>
        <v>1.3008913908905926E-16</v>
      </c>
      <c r="T705" s="376">
        <f t="shared" si="1764"/>
        <v>8.4543523678410104E-17</v>
      </c>
      <c r="U705" s="377">
        <f t="shared" si="1765"/>
        <v>-5.0382056725511263E-17</v>
      </c>
      <c r="V705" s="376">
        <f t="shared" si="1766"/>
        <v>-1.3204339794838677E-16</v>
      </c>
      <c r="W705" s="376">
        <f t="shared" si="1767"/>
        <v>-7.4107597099061074E-17</v>
      </c>
      <c r="X705" s="376">
        <f t="shared" si="1768"/>
        <v>6.2175239055360415E-17</v>
      </c>
      <c r="Y705" s="376">
        <f t="shared" si="1769"/>
        <v>1.3272600670320754E-16</v>
      </c>
      <c r="Z705" s="376">
        <f t="shared" si="1770"/>
        <v>6.2957973848314674E-17</v>
      </c>
      <c r="AA705" s="376">
        <f t="shared" si="1771"/>
        <v>-7.3369639844663464E-17</v>
      </c>
      <c r="AB705" s="376">
        <f t="shared" si="1772"/>
        <v>-1.3213039145806077E-16</v>
      </c>
      <c r="AC705" s="376">
        <f t="shared" si="1773"/>
        <v>-5.1202030893079634E-17</v>
      </c>
      <c r="AD705" s="376">
        <f t="shared" si="1774"/>
        <v>8.3857450894337462E-17</v>
      </c>
      <c r="AE705" s="376">
        <f t="shared" si="1775"/>
        <v>1.3026228831335368E-16</v>
      </c>
      <c r="AF705" s="376">
        <f t="shared" si="1776"/>
        <v>3.8952984390467013E-17</v>
      </c>
      <c r="AG705" s="376">
        <f t="shared" si="1777"/>
        <v>-9.3537668850753328E-17</v>
      </c>
      <c r="AH705" s="376">
        <f t="shared" si="1778"/>
        <v>-1.2713968812357881E-16</v>
      </c>
      <c r="AI705" s="376">
        <f t="shared" si="1779"/>
        <v>-2.6328799354306904E-17</v>
      </c>
      <c r="AJ705" s="376">
        <f t="shared" si="1780"/>
        <v>1.0231706792324539E-16</v>
      </c>
      <c r="AK705" s="376">
        <f t="shared" si="1781"/>
        <v>1.2279266323555058E-16</v>
      </c>
      <c r="AL705" s="376">
        <f t="shared" si="1782"/>
        <v>1.3451053587579048E-17</v>
      </c>
      <c r="AM705" s="376">
        <f t="shared" si="1783"/>
        <v>-1.101110976994378E-16</v>
      </c>
      <c r="AN705" s="376">
        <f t="shared" si="1784"/>
        <v>-1.1726307787526628E-16</v>
      </c>
      <c r="AO705" s="376">
        <f t="shared" si="1785"/>
        <v>-4.4376682170895038E-19</v>
      </c>
      <c r="AP705" s="376">
        <f t="shared" si="1786"/>
        <v>1.1684469741193577E-16</v>
      </c>
      <c r="AQ705" s="376">
        <f t="shared" si="1787"/>
        <v>1.1060418497252423E-16</v>
      </c>
      <c r="AR705" s="376">
        <f t="shared" si="1788"/>
        <v>-1.256779366124182E-17</v>
      </c>
      <c r="AS705" s="376">
        <f t="shared" si="1789"/>
        <v>-1.2245301881454792E-16</v>
      </c>
      <c r="AT705" s="376">
        <f t="shared" si="1790"/>
        <v>-1.0288011330609901E-16</v>
      </c>
      <c r="AU705" s="376">
        <f t="shared" si="1791"/>
        <v>2.5458319420979971E-17</v>
      </c>
      <c r="AV705" s="376">
        <f t="shared" si="1792"/>
        <v>1.2688205070634675E-16</v>
      </c>
      <c r="AW705" s="376">
        <f t="shared" si="1793"/>
        <v>9.4165249908545336E-17</v>
      </c>
      <c r="AX705" s="376">
        <f t="shared" si="1794"/>
        <v>-3.8103667647761054E-17</v>
      </c>
      <c r="AY705" s="376">
        <f t="shared" si="1795"/>
        <v>-1.3008913908905914E-16</v>
      </c>
      <c r="AZ705" s="376">
        <f t="shared" si="1796"/>
        <v>-8.454352367841061E-17</v>
      </c>
      <c r="BA705" s="376">
        <f t="shared" si="1797"/>
        <v>5.0382056725510665E-17</v>
      </c>
      <c r="BB705" s="376">
        <f t="shared" si="1798"/>
        <v>1.3204339794838669E-16</v>
      </c>
      <c r="BC705" s="376">
        <f t="shared" si="1799"/>
        <v>7.4107597099061604E-17</v>
      </c>
      <c r="BD705" s="376">
        <f t="shared" si="1800"/>
        <v>-6.2175239055359848E-17</v>
      </c>
      <c r="BE705" s="376">
        <f t="shared" si="1801"/>
        <v>-1.3272600670320756E-16</v>
      </c>
      <c r="BF705" s="376">
        <f t="shared" si="1802"/>
        <v>-6.2957973848315241E-17</v>
      </c>
      <c r="BG705" s="376">
        <f t="shared" si="1803"/>
        <v>7.3369639844662922E-17</v>
      </c>
      <c r="BH705" s="376">
        <f t="shared" si="1804"/>
        <v>1.3213039145806087E-16</v>
      </c>
      <c r="BI705" s="376">
        <f t="shared" si="1805"/>
        <v>5.1202030893080238E-17</v>
      </c>
      <c r="BJ705" s="376">
        <f t="shared" si="1806"/>
        <v>-8.3857450894336957E-17</v>
      </c>
      <c r="BK705" s="376">
        <f t="shared" si="1807"/>
        <v>-1.3026228831335381E-16</v>
      </c>
      <c r="BL705" s="376">
        <f t="shared" si="1808"/>
        <v>-3.8952984390467641E-17</v>
      </c>
      <c r="BM705" s="376">
        <f t="shared" si="1809"/>
        <v>9.3537668850752872E-17</v>
      </c>
      <c r="BN705" s="376">
        <f t="shared" si="1810"/>
        <v>1.27139688123579E-16</v>
      </c>
      <c r="BO705" s="376">
        <f t="shared" si="1811"/>
        <v>2.6328799354307542E-17</v>
      </c>
      <c r="BP705" s="376">
        <f t="shared" si="1812"/>
        <v>-1.0231706792324497E-16</v>
      </c>
      <c r="BQ705" s="376">
        <f t="shared" si="1813"/>
        <v>-1.2279266323555085E-16</v>
      </c>
      <c r="BR705" s="376">
        <f t="shared" si="1814"/>
        <v>-1.3451053587579695E-17</v>
      </c>
    </row>
    <row r="706" spans="2:70">
      <c r="B706" s="373">
        <v>12</v>
      </c>
      <c r="C706" s="373">
        <f t="shared" si="1815"/>
        <v>3.7499999999999994E-3</v>
      </c>
      <c r="D706" s="374">
        <f t="shared" si="1751"/>
        <v>80.01785710814417</v>
      </c>
      <c r="E706" s="375" t="str">
        <f>R694</f>
        <v>0,0178571081441768</v>
      </c>
      <c r="F706" s="317">
        <v>12</v>
      </c>
      <c r="G706" s="376">
        <f t="shared" si="1816"/>
        <v>2.8320550567864214E-16</v>
      </c>
      <c r="H706" s="376">
        <f t="shared" si="1752"/>
        <v>1.3114617050775522E-16</v>
      </c>
      <c r="I706" s="376">
        <f t="shared" si="1753"/>
        <v>-1.8283057233575199E-16</v>
      </c>
      <c r="J706" s="376">
        <f t="shared" si="1754"/>
        <v>-2.7107863243319399E-16</v>
      </c>
      <c r="K706" s="376">
        <f t="shared" si="1755"/>
        <v>-2.4644030664986638E-17</v>
      </c>
      <c r="L706" s="376">
        <f t="shared" si="1756"/>
        <v>2.5221690794881886E-16</v>
      </c>
      <c r="M706" s="376">
        <f t="shared" si="1757"/>
        <v>2.176824947337143E-16</v>
      </c>
      <c r="N706" s="376">
        <f t="shared" si="1758"/>
        <v>-8.5609939447832099E-17</v>
      </c>
      <c r="O706" s="376">
        <f t="shared" si="1759"/>
        <v>-2.8320550567864209E-16</v>
      </c>
      <c r="P706" s="376">
        <f t="shared" si="1760"/>
        <v>-1.3114617050775552E-16</v>
      </c>
      <c r="Q706" s="376">
        <f t="shared" si="1761"/>
        <v>1.8283057233575199E-16</v>
      </c>
      <c r="R706" s="376">
        <f t="shared" si="1762"/>
        <v>2.7107863243319404E-16</v>
      </c>
      <c r="S706" s="376">
        <f t="shared" si="1763"/>
        <v>2.4644030664986737E-17</v>
      </c>
      <c r="T706" s="376">
        <f t="shared" si="1764"/>
        <v>-2.5221690794881896E-16</v>
      </c>
      <c r="U706" s="377">
        <f t="shared" si="1765"/>
        <v>-2.1768249473371432E-16</v>
      </c>
      <c r="V706" s="376">
        <f t="shared" si="1766"/>
        <v>8.5609939447832E-17</v>
      </c>
      <c r="W706" s="376">
        <f t="shared" si="1767"/>
        <v>2.8320550567864209E-16</v>
      </c>
      <c r="X706" s="376">
        <f t="shared" si="1768"/>
        <v>1.3114617050775559E-16</v>
      </c>
      <c r="Y706" s="376">
        <f t="shared" si="1769"/>
        <v>-1.8283057233575152E-16</v>
      </c>
      <c r="Z706" s="376">
        <f t="shared" si="1770"/>
        <v>-2.7107863243319424E-16</v>
      </c>
      <c r="AA706" s="376">
        <f t="shared" si="1771"/>
        <v>-2.4644030664986342E-17</v>
      </c>
      <c r="AB706" s="376">
        <f t="shared" si="1772"/>
        <v>2.5221690794881891E-16</v>
      </c>
      <c r="AC706" s="376">
        <f t="shared" si="1773"/>
        <v>2.1768249473371439E-16</v>
      </c>
      <c r="AD706" s="376">
        <f t="shared" si="1774"/>
        <v>-8.5609939447831902E-17</v>
      </c>
      <c r="AE706" s="376">
        <f t="shared" si="1775"/>
        <v>-2.8320550567864214E-16</v>
      </c>
      <c r="AF706" s="376">
        <f t="shared" si="1776"/>
        <v>-1.3114617050775572E-16</v>
      </c>
      <c r="AG706" s="376">
        <f t="shared" si="1777"/>
        <v>1.8283057233575144E-16</v>
      </c>
      <c r="AH706" s="376">
        <f t="shared" si="1778"/>
        <v>2.7107863243319394E-16</v>
      </c>
      <c r="AI706" s="376">
        <f t="shared" si="1779"/>
        <v>2.4644030664987452E-17</v>
      </c>
      <c r="AJ706" s="376">
        <f t="shared" si="1780"/>
        <v>-2.5221690794881881E-16</v>
      </c>
      <c r="AK706" s="376">
        <f t="shared" si="1781"/>
        <v>-2.1768249473371508E-16</v>
      </c>
      <c r="AL706" s="376">
        <f t="shared" si="1782"/>
        <v>8.5609939447831803E-17</v>
      </c>
      <c r="AM706" s="376">
        <f t="shared" si="1783"/>
        <v>2.8320550567864219E-16</v>
      </c>
      <c r="AN706" s="376">
        <f t="shared" si="1784"/>
        <v>1.3114617050775579E-16</v>
      </c>
      <c r="AO706" s="376">
        <f t="shared" si="1785"/>
        <v>-1.8283057233575213E-16</v>
      </c>
      <c r="AP706" s="376">
        <f t="shared" si="1786"/>
        <v>-2.7107863243319429E-16</v>
      </c>
      <c r="AQ706" s="376">
        <f t="shared" si="1787"/>
        <v>-2.4644030664986552E-17</v>
      </c>
      <c r="AR706" s="376">
        <f t="shared" si="1788"/>
        <v>2.5221690794881832E-16</v>
      </c>
      <c r="AS706" s="376">
        <f t="shared" si="1789"/>
        <v>2.1768249473371454E-16</v>
      </c>
      <c r="AT706" s="376">
        <f t="shared" si="1790"/>
        <v>-8.5609939447830731E-17</v>
      </c>
      <c r="AU706" s="376">
        <f t="shared" si="1791"/>
        <v>-2.8320550567864209E-16</v>
      </c>
      <c r="AV706" s="376">
        <f t="shared" si="1792"/>
        <v>-1.3114617050775503E-16</v>
      </c>
      <c r="AW706" s="376">
        <f t="shared" si="1793"/>
        <v>1.8283057233575127E-16</v>
      </c>
      <c r="AX706" s="376">
        <f t="shared" si="1794"/>
        <v>2.7107863243319399E-16</v>
      </c>
      <c r="AY706" s="376">
        <f t="shared" si="1795"/>
        <v>2.4644030664987661E-17</v>
      </c>
      <c r="AZ706" s="376">
        <f t="shared" si="1796"/>
        <v>-2.5221690794881876E-16</v>
      </c>
      <c r="BA706" s="376">
        <f t="shared" si="1797"/>
        <v>-2.1768249473371526E-16</v>
      </c>
      <c r="BB706" s="376">
        <f t="shared" si="1798"/>
        <v>8.5609939447831606E-17</v>
      </c>
      <c r="BC706" s="376">
        <f t="shared" si="1799"/>
        <v>2.8320550567864214E-16</v>
      </c>
      <c r="BD706" s="376">
        <f t="shared" si="1800"/>
        <v>1.3114617050775599E-16</v>
      </c>
      <c r="BE706" s="376">
        <f t="shared" si="1801"/>
        <v>-1.8283057233575199E-16</v>
      </c>
      <c r="BF706" s="376">
        <f t="shared" si="1802"/>
        <v>-2.7107863243319434E-16</v>
      </c>
      <c r="BG706" s="376">
        <f t="shared" si="1803"/>
        <v>-2.4644030664986761E-17</v>
      </c>
      <c r="BH706" s="376">
        <f t="shared" si="1804"/>
        <v>2.5221690794881827E-16</v>
      </c>
      <c r="BI706" s="376">
        <f t="shared" si="1805"/>
        <v>2.1768249473371597E-16</v>
      </c>
      <c r="BJ706" s="376">
        <f t="shared" si="1806"/>
        <v>-8.5609939447832469E-17</v>
      </c>
      <c r="BK706" s="376">
        <f t="shared" si="1807"/>
        <v>-2.8320550567864204E-16</v>
      </c>
      <c r="BL706" s="376">
        <f t="shared" si="1808"/>
        <v>-1.31146170507757E-16</v>
      </c>
      <c r="BM706" s="376">
        <f t="shared" si="1809"/>
        <v>1.8283057233575268E-16</v>
      </c>
      <c r="BN706" s="376">
        <f t="shared" si="1810"/>
        <v>2.7107863243319409E-16</v>
      </c>
      <c r="BO706" s="376">
        <f t="shared" si="1811"/>
        <v>2.4644030664987858E-17</v>
      </c>
      <c r="BP706" s="376">
        <f t="shared" si="1812"/>
        <v>-2.5221690794881773E-16</v>
      </c>
      <c r="BQ706" s="376">
        <f t="shared" si="1813"/>
        <v>-2.1768249473371405E-16</v>
      </c>
      <c r="BR706" s="376">
        <f t="shared" si="1814"/>
        <v>8.5609939447831397E-17</v>
      </c>
    </row>
    <row r="707" spans="2:70">
      <c r="B707" s="373">
        <v>13</v>
      </c>
      <c r="C707" s="373">
        <f t="shared" si="1815"/>
        <v>4.0624999999999993E-3</v>
      </c>
      <c r="D707" s="374">
        <f t="shared" si="1751"/>
        <v>80.01595773728144</v>
      </c>
      <c r="E707" s="375" t="str">
        <f>S694</f>
        <v>0,0159577372814466</v>
      </c>
      <c r="F707" s="317">
        <v>13</v>
      </c>
      <c r="G707" s="376">
        <f t="shared" si="1816"/>
        <v>6.7387798372710618E-17</v>
      </c>
      <c r="H707" s="376">
        <f t="shared" si="1752"/>
        <v>-4.130712237793636E-18</v>
      </c>
      <c r="I707" s="376">
        <f t="shared" si="1753"/>
        <v>-6.9785963310268577E-17</v>
      </c>
      <c r="J707" s="376">
        <f t="shared" si="1754"/>
        <v>-3.6384879435032483E-17</v>
      </c>
      <c r="K707" s="376">
        <f t="shared" si="1755"/>
        <v>4.866201734278672E-17</v>
      </c>
      <c r="L707" s="376">
        <f t="shared" si="1756"/>
        <v>6.4636555432836274E-17</v>
      </c>
      <c r="M707" s="376">
        <f t="shared" si="1757"/>
        <v>-1.1136014077464701E-17</v>
      </c>
      <c r="N707" s="376">
        <f t="shared" si="1758"/>
        <v>-7.1101783937592219E-17</v>
      </c>
      <c r="O707" s="376">
        <f t="shared" si="1759"/>
        <v>-3.0143502727616353E-17</v>
      </c>
      <c r="P707" s="376">
        <f t="shared" si="1760"/>
        <v>5.3601390016382016E-17</v>
      </c>
      <c r="Q707" s="376">
        <f t="shared" si="1761"/>
        <v>6.1262827130208291E-17</v>
      </c>
      <c r="R707" s="376">
        <f t="shared" si="1762"/>
        <v>-1.8034070014005139E-17</v>
      </c>
      <c r="S707" s="376">
        <f t="shared" si="1763"/>
        <v>-7.1732855517408038E-17</v>
      </c>
      <c r="T707" s="376">
        <f t="shared" si="1764"/>
        <v>-2.3611827610818278E-17</v>
      </c>
      <c r="U707" s="377">
        <f t="shared" si="1765"/>
        <v>5.8024552002619228E-17</v>
      </c>
      <c r="V707" s="376">
        <f t="shared" si="1766"/>
        <v>5.729910431264856E-17</v>
      </c>
      <c r="W707" s="376">
        <f t="shared" si="1767"/>
        <v>-2.4758447997885228E-17</v>
      </c>
      <c r="X707" s="376">
        <f t="shared" si="1768"/>
        <v>-7.1673100485423609E-17</v>
      </c>
      <c r="Y707" s="376">
        <f t="shared" si="1769"/>
        <v>-1.6852757686590319E-17</v>
      </c>
      <c r="Z707" s="376">
        <f t="shared" si="1770"/>
        <v>6.1888905833624503E-17</v>
      </c>
      <c r="AA707" s="376">
        <f t="shared" si="1771"/>
        <v>5.2783559797681415E-17</v>
      </c>
      <c r="AB707" s="376">
        <f t="shared" si="1772"/>
        <v>-3.1244388593201516E-17</v>
      </c>
      <c r="AC707" s="376">
        <f t="shared" si="1773"/>
        <v>-7.0923094315262312E-17</v>
      </c>
      <c r="AD707" s="376">
        <f t="shared" si="1774"/>
        <v>-9.9313864931860204E-18</v>
      </c>
      <c r="AE707" s="376">
        <f t="shared" si="1775"/>
        <v>6.5157235669534625E-17</v>
      </c>
      <c r="AF707" s="376">
        <f t="shared" si="1776"/>
        <v>4.7759680747433734E-17</v>
      </c>
      <c r="AG707" s="376">
        <f t="shared" si="1777"/>
        <v>-3.742942864644463E-17</v>
      </c>
      <c r="AH707" s="376">
        <f t="shared" si="1778"/>
        <v>-6.9490059976337881E-17</v>
      </c>
      <c r="AI707" s="376">
        <f t="shared" si="1779"/>
        <v>-2.9143706188039933E-18</v>
      </c>
      <c r="AJ707" s="376">
        <f t="shared" si="1780"/>
        <v>6.7798065707379059E-17</v>
      </c>
      <c r="AK707" s="376">
        <f t="shared" si="1781"/>
        <v>4.2275849863490833E-17</v>
      </c>
      <c r="AL707" s="376">
        <f t="shared" si="1782"/>
        <v>-4.325400284081591E-17</v>
      </c>
      <c r="AM707" s="376">
        <f t="shared" si="1783"/>
        <v>-6.7387798372710581E-17</v>
      </c>
      <c r="AN707" s="376">
        <f t="shared" si="1784"/>
        <v>4.1307122377936545E-18</v>
      </c>
      <c r="AO707" s="376">
        <f t="shared" si="1785"/>
        <v>6.9785963310268565E-17</v>
      </c>
      <c r="AP707" s="376">
        <f t="shared" si="1786"/>
        <v>3.6384879435032594E-17</v>
      </c>
      <c r="AQ707" s="376">
        <f t="shared" si="1787"/>
        <v>-4.8662017342786966E-17</v>
      </c>
      <c r="AR707" s="376">
        <f t="shared" si="1788"/>
        <v>-6.4636555432836151E-17</v>
      </c>
      <c r="AS707" s="376">
        <f t="shared" si="1789"/>
        <v>1.1136014077464843E-17</v>
      </c>
      <c r="AT707" s="376">
        <f t="shared" si="1790"/>
        <v>7.1101783937592243E-17</v>
      </c>
      <c r="AU707" s="376">
        <f t="shared" si="1791"/>
        <v>3.014350272761623E-17</v>
      </c>
      <c r="AV707" s="376">
        <f t="shared" si="1792"/>
        <v>-5.3601390016382029E-17</v>
      </c>
      <c r="AW707" s="376">
        <f t="shared" si="1793"/>
        <v>-6.1262827130208353E-17</v>
      </c>
      <c r="AX707" s="376">
        <f t="shared" si="1794"/>
        <v>1.8034070014005524E-17</v>
      </c>
      <c r="AY707" s="376">
        <f t="shared" si="1795"/>
        <v>7.173285551740805E-17</v>
      </c>
      <c r="AZ707" s="376">
        <f t="shared" si="1796"/>
        <v>2.3611827610818145E-17</v>
      </c>
      <c r="BA707" s="376">
        <f t="shared" si="1797"/>
        <v>-5.8024552002619315E-17</v>
      </c>
      <c r="BB707" s="376">
        <f t="shared" si="1798"/>
        <v>-5.7299104312648474E-17</v>
      </c>
      <c r="BC707" s="376">
        <f t="shared" si="1799"/>
        <v>2.475844799788536E-17</v>
      </c>
      <c r="BD707" s="376">
        <f t="shared" si="1800"/>
        <v>7.1673100485423584E-17</v>
      </c>
      <c r="BE707" s="376">
        <f t="shared" si="1801"/>
        <v>1.6852757686589928E-17</v>
      </c>
      <c r="BF707" s="376">
        <f t="shared" si="1802"/>
        <v>-6.1888905833624441E-17</v>
      </c>
      <c r="BG707" s="376">
        <f t="shared" si="1803"/>
        <v>-5.2783559797681144E-17</v>
      </c>
      <c r="BH707" s="376">
        <f t="shared" si="1804"/>
        <v>3.1244388593201183E-17</v>
      </c>
      <c r="BI707" s="376">
        <f t="shared" si="1805"/>
        <v>7.0923094315262287E-17</v>
      </c>
      <c r="BJ707" s="376">
        <f t="shared" si="1806"/>
        <v>9.9313864931853733E-18</v>
      </c>
      <c r="BK707" s="376">
        <f t="shared" si="1807"/>
        <v>-6.5157235669534686E-17</v>
      </c>
      <c r="BL707" s="376">
        <f t="shared" si="1808"/>
        <v>-4.7759680747433253E-17</v>
      </c>
      <c r="BM707" s="376">
        <f t="shared" si="1809"/>
        <v>3.7429428646444747E-17</v>
      </c>
      <c r="BN707" s="376">
        <f t="shared" si="1810"/>
        <v>6.9490059976337844E-17</v>
      </c>
      <c r="BO707" s="376">
        <f t="shared" si="1811"/>
        <v>2.9143706188043631E-18</v>
      </c>
      <c r="BP707" s="376">
        <f t="shared" si="1812"/>
        <v>-6.7798065707379108E-17</v>
      </c>
      <c r="BQ707" s="376">
        <f t="shared" si="1813"/>
        <v>-4.2275849863491129E-17</v>
      </c>
      <c r="BR707" s="376">
        <f t="shared" si="1814"/>
        <v>4.3254002840816021E-17</v>
      </c>
    </row>
    <row r="708" spans="2:70">
      <c r="B708" s="373">
        <v>14</v>
      </c>
      <c r="C708" s="373">
        <f t="shared" si="1815"/>
        <v>4.3749999999999995E-3</v>
      </c>
      <c r="D708" s="374">
        <f t="shared" si="1751"/>
        <v>80.013904684685272</v>
      </c>
      <c r="E708" s="375" t="str">
        <f>T694</f>
        <v>0,0139046846852777</v>
      </c>
      <c r="F708" s="317">
        <v>14</v>
      </c>
      <c r="G708" s="376">
        <f t="shared" si="1816"/>
        <v>-2.3424261587365464E-16</v>
      </c>
      <c r="H708" s="376">
        <f t="shared" si="1752"/>
        <v>-1.6281906498919208E-16</v>
      </c>
      <c r="I708" s="376">
        <f t="shared" si="1753"/>
        <v>1.7071376823544189E-16</v>
      </c>
      <c r="J708" s="376">
        <f t="shared" si="1754"/>
        <v>2.2942827302447016E-16</v>
      </c>
      <c r="K708" s="376">
        <f t="shared" si="1755"/>
        <v>-8.1195296907545605E-17</v>
      </c>
      <c r="L708" s="376">
        <f t="shared" si="1756"/>
        <v>-2.6110910626424661E-16</v>
      </c>
      <c r="M708" s="376">
        <f t="shared" si="1757"/>
        <v>-2.0684422337325211E-17</v>
      </c>
      <c r="N708" s="376">
        <f t="shared" si="1758"/>
        <v>2.5303844503523393E-16</v>
      </c>
      <c r="O708" s="376">
        <f t="shared" si="1759"/>
        <v>1.1941512578609323E-16</v>
      </c>
      <c r="P708" s="376">
        <f t="shared" si="1760"/>
        <v>-2.0644497434882301E-16</v>
      </c>
      <c r="Q708" s="376">
        <f t="shared" si="1761"/>
        <v>-1.9996595883473984E-16</v>
      </c>
      <c r="R708" s="376">
        <f t="shared" si="1762"/>
        <v>1.2842212774615678E-16</v>
      </c>
      <c r="S708" s="376">
        <f t="shared" si="1763"/>
        <v>2.5007378734672802E-16</v>
      </c>
      <c r="T708" s="376">
        <f t="shared" si="1764"/>
        <v>-3.0848176343624299E-17</v>
      </c>
      <c r="U708" s="377">
        <f t="shared" si="1765"/>
        <v>-2.6211014865970413E-16</v>
      </c>
      <c r="V708" s="376">
        <f t="shared" si="1766"/>
        <v>-7.1422130267809226E-17</v>
      </c>
      <c r="W708" s="376">
        <f t="shared" si="1767"/>
        <v>2.3424261587365444E-16</v>
      </c>
      <c r="X708" s="376">
        <f t="shared" si="1768"/>
        <v>1.6281906498919199E-16</v>
      </c>
      <c r="Y708" s="376">
        <f t="shared" si="1769"/>
        <v>-1.7071376823544169E-16</v>
      </c>
      <c r="Z708" s="376">
        <f t="shared" si="1770"/>
        <v>-2.294282730244704E-16</v>
      </c>
      <c r="AA708" s="376">
        <f t="shared" si="1771"/>
        <v>8.1195296907545839E-17</v>
      </c>
      <c r="AB708" s="376">
        <f t="shared" si="1772"/>
        <v>2.6110910626424666E-16</v>
      </c>
      <c r="AC708" s="376">
        <f t="shared" si="1773"/>
        <v>2.0684422337325433E-17</v>
      </c>
      <c r="AD708" s="376">
        <f t="shared" si="1774"/>
        <v>-2.5303844503523403E-16</v>
      </c>
      <c r="AE708" s="376">
        <f t="shared" si="1775"/>
        <v>-1.1941512578609426E-16</v>
      </c>
      <c r="AF708" s="376">
        <f t="shared" si="1776"/>
        <v>2.0644497434882291E-16</v>
      </c>
      <c r="AG708" s="376">
        <f t="shared" si="1777"/>
        <v>1.999659588347397E-16</v>
      </c>
      <c r="AH708" s="376">
        <f t="shared" si="1778"/>
        <v>-1.2842212774615575E-16</v>
      </c>
      <c r="AI708" s="376">
        <f t="shared" si="1779"/>
        <v>-2.5007378734672807E-16</v>
      </c>
      <c r="AJ708" s="376">
        <f t="shared" si="1780"/>
        <v>3.0848176343625001E-17</v>
      </c>
      <c r="AK708" s="376">
        <f t="shared" si="1781"/>
        <v>2.6211014865970403E-16</v>
      </c>
      <c r="AL708" s="376">
        <f t="shared" si="1782"/>
        <v>7.1422130267809436E-17</v>
      </c>
      <c r="AM708" s="376">
        <f t="shared" si="1783"/>
        <v>-2.3424261587365473E-16</v>
      </c>
      <c r="AN708" s="376">
        <f t="shared" si="1784"/>
        <v>-1.6281906498919287E-16</v>
      </c>
      <c r="AO708" s="376">
        <f t="shared" si="1785"/>
        <v>1.7071376823544154E-16</v>
      </c>
      <c r="AP708" s="376">
        <f t="shared" si="1786"/>
        <v>2.2942827302447006E-16</v>
      </c>
      <c r="AQ708" s="376">
        <f t="shared" si="1787"/>
        <v>-8.119529690754473E-17</v>
      </c>
      <c r="AR708" s="376">
        <f t="shared" si="1788"/>
        <v>-2.6110910626424666E-16</v>
      </c>
      <c r="AS708" s="376">
        <f t="shared" si="1789"/>
        <v>-2.0684422337324725E-17</v>
      </c>
      <c r="AT708" s="376">
        <f t="shared" si="1790"/>
        <v>2.5303844503523368E-16</v>
      </c>
      <c r="AU708" s="376">
        <f t="shared" si="1791"/>
        <v>1.1941512578609365E-16</v>
      </c>
      <c r="AV708" s="376">
        <f t="shared" si="1792"/>
        <v>-2.0644497434882333E-16</v>
      </c>
      <c r="AW708" s="376">
        <f t="shared" si="1793"/>
        <v>-1.9996595883474044E-16</v>
      </c>
      <c r="AX708" s="376">
        <f t="shared" si="1794"/>
        <v>1.2842212774615636E-16</v>
      </c>
      <c r="AY708" s="376">
        <f t="shared" si="1795"/>
        <v>2.5007378734672782E-16</v>
      </c>
      <c r="AZ708" s="376">
        <f t="shared" si="1796"/>
        <v>-3.0848176343623855E-17</v>
      </c>
      <c r="BA708" s="376">
        <f t="shared" si="1797"/>
        <v>-2.6211014865970403E-16</v>
      </c>
      <c r="BB708" s="376">
        <f t="shared" si="1798"/>
        <v>-7.1422130267808758E-17</v>
      </c>
      <c r="BC708" s="376">
        <f t="shared" si="1799"/>
        <v>2.3424261587365503E-16</v>
      </c>
      <c r="BD708" s="376">
        <f t="shared" si="1800"/>
        <v>1.6281906498919381E-16</v>
      </c>
      <c r="BE708" s="376">
        <f t="shared" si="1801"/>
        <v>-1.7071376823544068E-16</v>
      </c>
      <c r="BF708" s="376">
        <f t="shared" si="1802"/>
        <v>-2.294282730244706E-16</v>
      </c>
      <c r="BG708" s="376">
        <f t="shared" si="1803"/>
        <v>8.1195296907545408E-17</v>
      </c>
      <c r="BH708" s="376">
        <f t="shared" si="1804"/>
        <v>2.6110910626424661E-16</v>
      </c>
      <c r="BI708" s="376">
        <f t="shared" si="1805"/>
        <v>2.0684422337324022E-17</v>
      </c>
      <c r="BJ708" s="376">
        <f t="shared" si="1806"/>
        <v>-2.5303844503523339E-16</v>
      </c>
      <c r="BK708" s="376">
        <f t="shared" si="1807"/>
        <v>-1.1941512578609468E-16</v>
      </c>
      <c r="BL708" s="376">
        <f t="shared" si="1808"/>
        <v>2.0644497434882259E-16</v>
      </c>
      <c r="BM708" s="376">
        <f t="shared" si="1809"/>
        <v>1.9996595883473999E-16</v>
      </c>
      <c r="BN708" s="376">
        <f t="shared" si="1810"/>
        <v>-1.2842212774615698E-16</v>
      </c>
      <c r="BO708" s="376">
        <f t="shared" si="1811"/>
        <v>-2.5007378734672763E-16</v>
      </c>
      <c r="BP708" s="376">
        <f t="shared" si="1812"/>
        <v>3.0848176343622696E-17</v>
      </c>
      <c r="BQ708" s="376">
        <f t="shared" si="1813"/>
        <v>2.6211014865970393E-16</v>
      </c>
      <c r="BR708" s="376">
        <f t="shared" si="1814"/>
        <v>7.1422130267809867E-17</v>
      </c>
    </row>
    <row r="709" spans="2:70">
      <c r="B709" s="373">
        <v>15</v>
      </c>
      <c r="C709" s="373">
        <f t="shared" si="1815"/>
        <v>4.6874999999999998E-3</v>
      </c>
      <c r="D709" s="374">
        <f t="shared" si="1751"/>
        <v>80.011717722374556</v>
      </c>
      <c r="E709" s="375" t="str">
        <f>U694</f>
        <v>0,0117177223745558</v>
      </c>
      <c r="F709" s="317">
        <v>15</v>
      </c>
      <c r="G709" s="376">
        <f t="shared" si="1816"/>
        <v>5.2515156882198483E-17</v>
      </c>
      <c r="H709" s="376">
        <f t="shared" si="1752"/>
        <v>4.9098067308772094E-17</v>
      </c>
      <c r="I709" s="376">
        <f t="shared" si="1753"/>
        <v>-4.2890252575570184E-17</v>
      </c>
      <c r="J709" s="376">
        <f t="shared" si="1754"/>
        <v>-5.7506027119712033E-17</v>
      </c>
      <c r="K709" s="376">
        <f t="shared" si="1755"/>
        <v>3.1617099915593548E-17</v>
      </c>
      <c r="L709" s="376">
        <f t="shared" si="1756"/>
        <v>6.3704062558193012E-17</v>
      </c>
      <c r="M709" s="376">
        <f t="shared" si="1757"/>
        <v>-1.9128919836934454E-17</v>
      </c>
      <c r="N709" s="376">
        <f t="shared" si="1758"/>
        <v>-6.7453986598212437E-17</v>
      </c>
      <c r="O709" s="376">
        <f t="shared" si="1759"/>
        <v>5.9056260965639211E-18</v>
      </c>
      <c r="P709" s="376">
        <f t="shared" si="1760"/>
        <v>6.8611691761894071E-17</v>
      </c>
      <c r="Q709" s="376">
        <f t="shared" si="1761"/>
        <v>7.5446175427844218E-18</v>
      </c>
      <c r="R709" s="376">
        <f t="shared" si="1762"/>
        <v>-6.7132688089046114E-17</v>
      </c>
      <c r="S709" s="376">
        <f t="shared" si="1763"/>
        <v>-2.0704925761033698E-17</v>
      </c>
      <c r="T709" s="376">
        <f t="shared" si="1764"/>
        <v>6.3073812861381358E-17</v>
      </c>
      <c r="U709" s="377">
        <f t="shared" si="1765"/>
        <v>3.3069555293742595E-17</v>
      </c>
      <c r="V709" s="376">
        <f t="shared" si="1766"/>
        <v>-5.6591046377655501E-17</v>
      </c>
      <c r="W709" s="376">
        <f t="shared" si="1767"/>
        <v>-4.4163340362133429E-17</v>
      </c>
      <c r="X709" s="376">
        <f t="shared" si="1768"/>
        <v>4.793351771826077E-17</v>
      </c>
      <c r="Y709" s="376">
        <f t="shared" si="1769"/>
        <v>5.3559953027493875E-17</v>
      </c>
      <c r="Z709" s="376">
        <f t="shared" si="1770"/>
        <v>-3.7433930854379742E-17</v>
      </c>
      <c r="AA709" s="376">
        <f t="shared" si="1771"/>
        <v>-6.0898286734775452E-17</v>
      </c>
      <c r="AB709" s="376">
        <f t="shared" si="1772"/>
        <v>2.5495779020954946E-17</v>
      </c>
      <c r="AC709" s="376">
        <f t="shared" si="1773"/>
        <v>6.589633343499235E-17</v>
      </c>
      <c r="AD709" s="376">
        <f t="shared" si="1774"/>
        <v>-1.2577838697952431E-17</v>
      </c>
      <c r="AE709" s="376">
        <f t="shared" si="1775"/>
        <v>-6.8362020996391902E-17</v>
      </c>
      <c r="AF709" s="376">
        <f t="shared" si="1776"/>
        <v>-8.2346091247872453E-19</v>
      </c>
      <c r="AG709" s="376">
        <f t="shared" si="1777"/>
        <v>6.8200594428763233E-17</v>
      </c>
      <c r="AH709" s="376">
        <f t="shared" si="1778"/>
        <v>1.4193115381845994E-17</v>
      </c>
      <c r="AI709" s="376">
        <f t="shared" si="1779"/>
        <v>-6.5418257264571098E-17</v>
      </c>
      <c r="AJ709" s="376">
        <f t="shared" si="1780"/>
        <v>-2.7017336386679265E-17</v>
      </c>
      <c r="AK709" s="376">
        <f t="shared" si="1781"/>
        <v>6.0121933160683002E-17</v>
      </c>
      <c r="AL709" s="376">
        <f t="shared" si="1782"/>
        <v>3.88032963056697E-17</v>
      </c>
      <c r="AM709" s="376">
        <f t="shared" si="1783"/>
        <v>-5.2515156882198187E-17</v>
      </c>
      <c r="AN709" s="376">
        <f t="shared" si="1784"/>
        <v>-4.9098067308772476E-17</v>
      </c>
      <c r="AO709" s="376">
        <f t="shared" si="1785"/>
        <v>4.2890252575570086E-17</v>
      </c>
      <c r="AP709" s="376">
        <f t="shared" si="1786"/>
        <v>5.7506027119712169E-17</v>
      </c>
      <c r="AQ709" s="376">
        <f t="shared" si="1787"/>
        <v>-3.1617099915593228E-17</v>
      </c>
      <c r="AR709" s="376">
        <f t="shared" si="1788"/>
        <v>-6.3704062558193148E-17</v>
      </c>
      <c r="AS709" s="376">
        <f t="shared" si="1789"/>
        <v>1.9128919836933989E-17</v>
      </c>
      <c r="AT709" s="376">
        <f t="shared" si="1790"/>
        <v>6.7453986598212462E-17</v>
      </c>
      <c r="AU709" s="376">
        <f t="shared" si="1791"/>
        <v>-5.9056260965636684E-18</v>
      </c>
      <c r="AV709" s="376">
        <f t="shared" si="1792"/>
        <v>-6.8611691761894071E-17</v>
      </c>
      <c r="AW709" s="376">
        <f t="shared" si="1793"/>
        <v>-7.5446175427847855E-18</v>
      </c>
      <c r="AX709" s="376">
        <f t="shared" si="1794"/>
        <v>6.7132688089046052E-17</v>
      </c>
      <c r="AY709" s="376">
        <f t="shared" si="1795"/>
        <v>2.0704925761034284E-17</v>
      </c>
      <c r="AZ709" s="376">
        <f t="shared" si="1796"/>
        <v>-6.3073812861381124E-17</v>
      </c>
      <c r="BA709" s="376">
        <f t="shared" si="1797"/>
        <v>-3.3069555293743347E-17</v>
      </c>
      <c r="BB709" s="376">
        <f t="shared" si="1798"/>
        <v>5.6591046377655008E-17</v>
      </c>
      <c r="BC709" s="376">
        <f t="shared" si="1799"/>
        <v>4.4163340362133337E-17</v>
      </c>
      <c r="BD709" s="376">
        <f t="shared" si="1800"/>
        <v>-4.7933517718260684E-17</v>
      </c>
      <c r="BE709" s="376">
        <f t="shared" si="1801"/>
        <v>-5.3559953027493955E-17</v>
      </c>
      <c r="BF709" s="376">
        <f t="shared" si="1802"/>
        <v>3.7433930854379433E-17</v>
      </c>
      <c r="BG709" s="376">
        <f t="shared" si="1803"/>
        <v>6.0898286734775624E-17</v>
      </c>
      <c r="BH709" s="376">
        <f t="shared" si="1804"/>
        <v>-2.5495779020954607E-17</v>
      </c>
      <c r="BI709" s="376">
        <f t="shared" si="1805"/>
        <v>-6.5896333434992448E-17</v>
      </c>
      <c r="BJ709" s="376">
        <f t="shared" si="1806"/>
        <v>1.257783869795207E-17</v>
      </c>
      <c r="BK709" s="376">
        <f t="shared" si="1807"/>
        <v>6.8362020996391964E-17</v>
      </c>
      <c r="BL709" s="376">
        <f t="shared" si="1808"/>
        <v>8.2346091247958118E-19</v>
      </c>
      <c r="BM709" s="376">
        <f t="shared" si="1809"/>
        <v>-6.8200594428763245E-17</v>
      </c>
      <c r="BN709" s="376">
        <f t="shared" si="1810"/>
        <v>-1.419311538184588E-17</v>
      </c>
      <c r="BO709" s="376">
        <f t="shared" si="1811"/>
        <v>6.5418257264571135E-17</v>
      </c>
      <c r="BP709" s="376">
        <f t="shared" si="1812"/>
        <v>2.7017336386679607E-17</v>
      </c>
      <c r="BQ709" s="376">
        <f t="shared" si="1813"/>
        <v>-6.0121933160682817E-17</v>
      </c>
      <c r="BR709" s="376">
        <f t="shared" si="1814"/>
        <v>-3.8803296305670008E-17</v>
      </c>
    </row>
    <row r="710" spans="2:70">
      <c r="B710" s="373">
        <v>16</v>
      </c>
      <c r="C710" s="373">
        <f t="shared" si="1815"/>
        <v>5.0000000000000001E-3</v>
      </c>
      <c r="D710" s="374">
        <f t="shared" si="1751"/>
        <v>80.009417911991775</v>
      </c>
      <c r="E710" s="375" t="str">
        <f>V694</f>
        <v>0,0094179119917697</v>
      </c>
      <c r="F710" s="317">
        <v>16</v>
      </c>
      <c r="G710" s="376">
        <f t="shared" si="1816"/>
        <v>-2.3441754705510719E-18</v>
      </c>
      <c r="H710" s="376">
        <f t="shared" si="1752"/>
        <v>1.9729564005930461E-16</v>
      </c>
      <c r="I710" s="376">
        <f t="shared" si="1753"/>
        <v>2.3441754705510962E-18</v>
      </c>
      <c r="J710" s="376">
        <f t="shared" si="1754"/>
        <v>-1.9729564005930461E-16</v>
      </c>
      <c r="K710" s="376">
        <f t="shared" si="1755"/>
        <v>-2.3441754705511204E-18</v>
      </c>
      <c r="L710" s="376">
        <f t="shared" si="1756"/>
        <v>1.9729564005930461E-16</v>
      </c>
      <c r="M710" s="376">
        <f t="shared" si="1757"/>
        <v>2.3441754705511447E-18</v>
      </c>
      <c r="N710" s="376">
        <f t="shared" si="1758"/>
        <v>-1.9729564005930461E-16</v>
      </c>
      <c r="O710" s="376">
        <f t="shared" si="1759"/>
        <v>-2.3441754705511686E-18</v>
      </c>
      <c r="P710" s="376">
        <f t="shared" si="1760"/>
        <v>1.9729564005930461E-16</v>
      </c>
      <c r="Q710" s="376">
        <f t="shared" si="1761"/>
        <v>2.3441754705515434E-18</v>
      </c>
      <c r="R710" s="376">
        <f t="shared" si="1762"/>
        <v>-1.9729564005930461E-16</v>
      </c>
      <c r="S710" s="376">
        <f t="shared" si="1763"/>
        <v>-2.3441754705508666E-18</v>
      </c>
      <c r="T710" s="376">
        <f t="shared" si="1764"/>
        <v>1.9729564005930461E-16</v>
      </c>
      <c r="U710" s="377">
        <f t="shared" si="1765"/>
        <v>2.3441754705515919E-18</v>
      </c>
      <c r="V710" s="376">
        <f t="shared" si="1766"/>
        <v>-1.9729564005930461E-16</v>
      </c>
      <c r="W710" s="376">
        <f t="shared" si="1767"/>
        <v>-2.3441754705509151E-18</v>
      </c>
      <c r="X710" s="376">
        <f t="shared" si="1768"/>
        <v>1.9729564005930461E-16</v>
      </c>
      <c r="Y710" s="376">
        <f t="shared" si="1769"/>
        <v>2.3441754705516401E-18</v>
      </c>
      <c r="Z710" s="376">
        <f t="shared" si="1770"/>
        <v>-1.9729564005930461E-16</v>
      </c>
      <c r="AA710" s="376">
        <f t="shared" si="1771"/>
        <v>-2.3441754705509633E-18</v>
      </c>
      <c r="AB710" s="376">
        <f t="shared" si="1772"/>
        <v>1.9729564005930461E-16</v>
      </c>
      <c r="AC710" s="376">
        <f t="shared" si="1773"/>
        <v>2.3441754705516886E-18</v>
      </c>
      <c r="AD710" s="376">
        <f t="shared" si="1774"/>
        <v>-1.9729564005930461E-16</v>
      </c>
      <c r="AE710" s="376">
        <f t="shared" si="1775"/>
        <v>-2.3441754705510118E-18</v>
      </c>
      <c r="AF710" s="376">
        <f t="shared" si="1776"/>
        <v>1.9729564005930461E-16</v>
      </c>
      <c r="AG710" s="376">
        <f t="shared" si="1777"/>
        <v>2.3441754705517367E-18</v>
      </c>
      <c r="AH710" s="376">
        <f t="shared" si="1778"/>
        <v>-1.9729564005930461E-16</v>
      </c>
      <c r="AI710" s="376">
        <f t="shared" si="1779"/>
        <v>-2.34417547055106E-18</v>
      </c>
      <c r="AJ710" s="376">
        <f t="shared" si="1780"/>
        <v>1.9729564005930458E-16</v>
      </c>
      <c r="AK710" s="376">
        <f t="shared" si="1781"/>
        <v>2.3441754705517853E-18</v>
      </c>
      <c r="AL710" s="376">
        <f t="shared" si="1782"/>
        <v>-1.9729564005930461E-16</v>
      </c>
      <c r="AM710" s="376">
        <f t="shared" si="1783"/>
        <v>-2.3441754705511085E-18</v>
      </c>
      <c r="AN710" s="376">
        <f t="shared" si="1784"/>
        <v>1.9729564005930461E-16</v>
      </c>
      <c r="AO710" s="376">
        <f t="shared" si="1785"/>
        <v>2.3441754705518334E-18</v>
      </c>
      <c r="AP710" s="376">
        <f t="shared" si="1786"/>
        <v>-1.9729564005930461E-16</v>
      </c>
      <c r="AQ710" s="376">
        <f t="shared" si="1787"/>
        <v>-2.3441754705511566E-18</v>
      </c>
      <c r="AR710" s="376">
        <f t="shared" si="1788"/>
        <v>1.9729564005930458E-16</v>
      </c>
      <c r="AS710" s="376">
        <f t="shared" si="1789"/>
        <v>2.344175470551882E-18</v>
      </c>
      <c r="AT710" s="376">
        <f t="shared" si="1790"/>
        <v>-1.9729564005930461E-16</v>
      </c>
      <c r="AU710" s="376">
        <f t="shared" si="1791"/>
        <v>-2.3441754705526069E-18</v>
      </c>
      <c r="AV710" s="376">
        <f t="shared" si="1792"/>
        <v>1.9729564005930461E-16</v>
      </c>
      <c r="AW710" s="376">
        <f t="shared" si="1793"/>
        <v>2.3441754705519301E-18</v>
      </c>
      <c r="AX710" s="376">
        <f t="shared" si="1794"/>
        <v>-1.9729564005930458E-16</v>
      </c>
      <c r="AY710" s="376">
        <f t="shared" si="1795"/>
        <v>-2.3441754705512533E-18</v>
      </c>
      <c r="AZ710" s="376">
        <f t="shared" si="1796"/>
        <v>1.9729564005930458E-16</v>
      </c>
      <c r="BA710" s="376">
        <f t="shared" si="1797"/>
        <v>2.3441754705505766E-18</v>
      </c>
      <c r="BB710" s="376">
        <f t="shared" si="1798"/>
        <v>-1.9729564005930461E-16</v>
      </c>
      <c r="BC710" s="376">
        <f t="shared" si="1799"/>
        <v>-2.3441754705527036E-18</v>
      </c>
      <c r="BD710" s="376">
        <f t="shared" si="1800"/>
        <v>1.9729564005930461E-16</v>
      </c>
      <c r="BE710" s="376">
        <f t="shared" si="1801"/>
        <v>2.3441754705520268E-18</v>
      </c>
      <c r="BF710" s="376">
        <f t="shared" si="1802"/>
        <v>-1.9729564005930461E-16</v>
      </c>
      <c r="BG710" s="376">
        <f t="shared" si="1803"/>
        <v>-2.34417547055135E-18</v>
      </c>
      <c r="BH710" s="376">
        <f t="shared" si="1804"/>
        <v>1.9729564005930458E-16</v>
      </c>
      <c r="BI710" s="376">
        <f t="shared" si="1805"/>
        <v>2.3441754705506732E-18</v>
      </c>
      <c r="BJ710" s="376">
        <f t="shared" si="1806"/>
        <v>-1.9729564005930461E-16</v>
      </c>
      <c r="BK710" s="376">
        <f t="shared" si="1807"/>
        <v>-2.3441754705528002E-18</v>
      </c>
      <c r="BL710" s="376">
        <f t="shared" si="1808"/>
        <v>1.9729564005930461E-16</v>
      </c>
      <c r="BM710" s="376">
        <f t="shared" si="1809"/>
        <v>2.3441754705521235E-18</v>
      </c>
      <c r="BN710" s="376">
        <f t="shared" si="1810"/>
        <v>-1.9729564005930458E-16</v>
      </c>
      <c r="BO710" s="376">
        <f t="shared" si="1811"/>
        <v>-2.3441754705514467E-18</v>
      </c>
      <c r="BP710" s="376">
        <f t="shared" si="1812"/>
        <v>1.9729564005930458E-16</v>
      </c>
      <c r="BQ710" s="376">
        <f t="shared" si="1813"/>
        <v>2.3441754705507699E-18</v>
      </c>
      <c r="BR710" s="376">
        <f t="shared" si="1814"/>
        <v>-1.9729564005930461E-16</v>
      </c>
    </row>
    <row r="711" spans="2:70">
      <c r="B711" s="373">
        <v>17</v>
      </c>
      <c r="C711" s="373">
        <f t="shared" si="1815"/>
        <v>5.3125000000000004E-3</v>
      </c>
      <c r="D711" s="374">
        <f t="shared" si="1751"/>
        <v>80.007027401968173</v>
      </c>
      <c r="E711" s="375" t="str">
        <f>W694</f>
        <v>0,00702740196817149</v>
      </c>
      <c r="F711" s="317">
        <v>17</v>
      </c>
      <c r="G711" s="376">
        <f t="shared" si="1816"/>
        <v>-4.0188209640871278E-17</v>
      </c>
      <c r="H711" s="376">
        <f t="shared" si="1752"/>
        <v>7.5487792012328368E-17</v>
      </c>
      <c r="I711" s="376">
        <f t="shared" si="1753"/>
        <v>2.5390014635189082E-17</v>
      </c>
      <c r="J711" s="376">
        <f t="shared" si="1754"/>
        <v>-8.0465105267262227E-17</v>
      </c>
      <c r="K711" s="376">
        <f t="shared" si="1755"/>
        <v>-9.6160956059609314E-18</v>
      </c>
      <c r="L711" s="376">
        <f t="shared" si="1756"/>
        <v>8.2350189652126109E-17</v>
      </c>
      <c r="M711" s="376">
        <f t="shared" si="1757"/>
        <v>-6.5273645846358951E-18</v>
      </c>
      <c r="N711" s="376">
        <f t="shared" si="1758"/>
        <v>-8.1070602431177193E-17</v>
      </c>
      <c r="O711" s="376">
        <f t="shared" si="1759"/>
        <v>2.2419981814833264E-17</v>
      </c>
      <c r="P711" s="376">
        <f t="shared" si="1760"/>
        <v>7.6675517423715796E-17</v>
      </c>
      <c r="Q711" s="376">
        <f t="shared" si="1761"/>
        <v>-3.7451011717157364E-17</v>
      </c>
      <c r="R711" s="376">
        <f t="shared" si="1762"/>
        <v>-6.9333835281786425E-17</v>
      </c>
      <c r="S711" s="376">
        <f t="shared" si="1763"/>
        <v>5.1042820241960326E-17</v>
      </c>
      <c r="T711" s="376">
        <f t="shared" si="1764"/>
        <v>5.9327692732840928E-17</v>
      </c>
      <c r="U711" s="377">
        <f t="shared" si="1765"/>
        <v>-6.2673081810008144E-17</v>
      </c>
      <c r="V711" s="376">
        <f t="shared" si="1766"/>
        <v>-4.7041620223525753E-17</v>
      </c>
      <c r="W711" s="376">
        <f t="shared" si="1767"/>
        <v>7.1894851991566707E-17</v>
      </c>
      <c r="X711" s="376">
        <f t="shared" si="1768"/>
        <v>3.2947764630265054E-17</v>
      </c>
      <c r="Y711" s="376">
        <f t="shared" si="1769"/>
        <v>-7.8353743330186713E-17</v>
      </c>
      <c r="Z711" s="376">
        <f t="shared" si="1770"/>
        <v>-1.7587744919582557E-17</v>
      </c>
      <c r="AA711" s="376">
        <f t="shared" si="1771"/>
        <v>8.1801544253913178E-17</v>
      </c>
      <c r="AB711" s="376">
        <f t="shared" si="1772"/>
        <v>1.551838034961201E-18</v>
      </c>
      <c r="AC711" s="376">
        <f t="shared" si="1773"/>
        <v>-8.2105757706796254E-17</v>
      </c>
      <c r="AD711" s="376">
        <f t="shared" si="1774"/>
        <v>1.4543705115062916E-17</v>
      </c>
      <c r="AE711" s="376">
        <f t="shared" si="1775"/>
        <v>7.9254692936446527E-17</v>
      </c>
      <c r="AF711" s="376">
        <f t="shared" si="1776"/>
        <v>-3.0080341833718416E-17</v>
      </c>
      <c r="AG711" s="376">
        <f t="shared" si="1777"/>
        <v>-7.3357914763093204E-17</v>
      </c>
      <c r="AH711" s="376">
        <f t="shared" si="1778"/>
        <v>4.4461007884954683E-17</v>
      </c>
      <c r="AI711" s="376">
        <f t="shared" si="1779"/>
        <v>6.4642033064986524E-17</v>
      </c>
      <c r="AJ711" s="376">
        <f t="shared" si="1780"/>
        <v>-5.7133062337192169E-17</v>
      </c>
      <c r="AK711" s="376">
        <f t="shared" si="1781"/>
        <v>-5.3441994287862126E-17</v>
      </c>
      <c r="AL711" s="376">
        <f t="shared" si="1782"/>
        <v>6.7609525244402275E-17</v>
      </c>
      <c r="AM711" s="376">
        <f t="shared" si="1783"/>
        <v>4.0188209640871327E-17</v>
      </c>
      <c r="AN711" s="376">
        <f t="shared" si="1784"/>
        <v>-7.5487792012328504E-17</v>
      </c>
      <c r="AO711" s="376">
        <f t="shared" si="1785"/>
        <v>-2.5390014635188971E-17</v>
      </c>
      <c r="AP711" s="376">
        <f t="shared" si="1786"/>
        <v>8.0465105267262227E-17</v>
      </c>
      <c r="AQ711" s="376">
        <f t="shared" si="1787"/>
        <v>9.6160956059605185E-18</v>
      </c>
      <c r="AR711" s="376">
        <f t="shared" si="1788"/>
        <v>-8.2350189652126109E-17</v>
      </c>
      <c r="AS711" s="376">
        <f t="shared" si="1789"/>
        <v>6.5273645846364621E-18</v>
      </c>
      <c r="AT711" s="376">
        <f t="shared" si="1790"/>
        <v>8.1070602431177229E-17</v>
      </c>
      <c r="AU711" s="376">
        <f t="shared" si="1791"/>
        <v>-2.241998181483351E-17</v>
      </c>
      <c r="AV711" s="376">
        <f t="shared" si="1792"/>
        <v>-7.6675517423715537E-17</v>
      </c>
      <c r="AW711" s="376">
        <f t="shared" si="1793"/>
        <v>3.7451011717157216E-17</v>
      </c>
      <c r="AX711" s="376">
        <f t="shared" si="1794"/>
        <v>6.9333835281786363E-17</v>
      </c>
      <c r="AY711" s="376">
        <f t="shared" si="1795"/>
        <v>-5.1042820241960881E-17</v>
      </c>
      <c r="AZ711" s="376">
        <f t="shared" si="1796"/>
        <v>-5.9327692732841039E-17</v>
      </c>
      <c r="BA711" s="376">
        <f t="shared" si="1797"/>
        <v>6.2673081810008403E-17</v>
      </c>
      <c r="BB711" s="376">
        <f t="shared" si="1798"/>
        <v>4.7041620223525174E-17</v>
      </c>
      <c r="BC711" s="376">
        <f t="shared" si="1799"/>
        <v>-7.1894851991566633E-17</v>
      </c>
      <c r="BD711" s="376">
        <f t="shared" si="1800"/>
        <v>-3.2947764630264678E-17</v>
      </c>
      <c r="BE711" s="376">
        <f t="shared" si="1801"/>
        <v>7.8353743330186565E-17</v>
      </c>
      <c r="BF711" s="376">
        <f t="shared" si="1802"/>
        <v>1.7587744919582443E-17</v>
      </c>
      <c r="BG711" s="376">
        <f t="shared" si="1803"/>
        <v>-8.180154425391319E-17</v>
      </c>
      <c r="BH711" s="376">
        <f t="shared" si="1804"/>
        <v>-1.5518380349616756E-18</v>
      </c>
      <c r="BI711" s="376">
        <f t="shared" si="1805"/>
        <v>8.2105757706796242E-17</v>
      </c>
      <c r="BJ711" s="376">
        <f t="shared" si="1806"/>
        <v>-1.4543705115063039E-17</v>
      </c>
      <c r="BK711" s="376">
        <f t="shared" si="1807"/>
        <v>-7.9254692936446663E-17</v>
      </c>
      <c r="BL711" s="376">
        <f t="shared" si="1808"/>
        <v>3.0080341833718515E-17</v>
      </c>
      <c r="BM711" s="376">
        <f t="shared" si="1809"/>
        <v>7.3357914763092871E-17</v>
      </c>
      <c r="BN711" s="376">
        <f t="shared" si="1810"/>
        <v>-4.4461007884954294E-17</v>
      </c>
      <c r="BO711" s="376">
        <f t="shared" si="1811"/>
        <v>-6.464203306498645E-17</v>
      </c>
      <c r="BP711" s="376">
        <f t="shared" si="1812"/>
        <v>5.7133062337192674E-17</v>
      </c>
      <c r="BQ711" s="376">
        <f t="shared" si="1813"/>
        <v>5.3441994287862484E-17</v>
      </c>
      <c r="BR711" s="376">
        <f t="shared" si="1814"/>
        <v>-6.7609525244402337E-17</v>
      </c>
    </row>
    <row r="712" spans="2:70">
      <c r="B712" s="373">
        <v>18</v>
      </c>
      <c r="C712" s="373">
        <f t="shared" si="1815"/>
        <v>5.6250000000000007E-3</v>
      </c>
      <c r="D712" s="374">
        <f t="shared" si="1751"/>
        <v>80.004569214222059</v>
      </c>
      <c r="E712" s="375" t="str">
        <f>X694</f>
        <v>0,00456921422205771</v>
      </c>
      <c r="F712" s="317">
        <v>18</v>
      </c>
      <c r="G712" s="376">
        <f t="shared" si="1816"/>
        <v>-1.0583662755016295E-15</v>
      </c>
      <c r="H712" s="376">
        <f t="shared" si="1752"/>
        <v>2.8999215402016308E-17</v>
      </c>
      <c r="I712" s="376">
        <f t="shared" si="1753"/>
        <v>1.0470513429596407E-15</v>
      </c>
      <c r="J712" s="376">
        <f t="shared" si="1754"/>
        <v>-4.3753838273284798E-16</v>
      </c>
      <c r="K712" s="376">
        <f t="shared" si="1755"/>
        <v>-8.7633233499610604E-16</v>
      </c>
      <c r="L712" s="376">
        <f t="shared" si="1756"/>
        <v>7.7946629758791934E-16</v>
      </c>
      <c r="M712" s="376">
        <f t="shared" si="1757"/>
        <v>5.7219967300181263E-16</v>
      </c>
      <c r="N712" s="376">
        <f t="shared" si="1758"/>
        <v>-1.0027275345148137E-15</v>
      </c>
      <c r="O712" s="376">
        <f t="shared" si="1759"/>
        <v>-1.8095479779594739E-16</v>
      </c>
      <c r="P712" s="376">
        <f t="shared" si="1760"/>
        <v>1.073332594059563E-15</v>
      </c>
      <c r="Q712" s="376">
        <f t="shared" si="1761"/>
        <v>-2.3783880501502761E-16</v>
      </c>
      <c r="R712" s="376">
        <f t="shared" si="1762"/>
        <v>-9.8053249594293818E-16</v>
      </c>
      <c r="S712" s="376">
        <f t="shared" si="1763"/>
        <v>6.2042360577659754E-16</v>
      </c>
      <c r="T712" s="376">
        <f t="shared" si="1764"/>
        <v>7.3845521386820928E-16</v>
      </c>
      <c r="U712" s="377">
        <f t="shared" si="1765"/>
        <v>-9.0855453671267255E-16</v>
      </c>
      <c r="V712" s="376">
        <f t="shared" si="1766"/>
        <v>-3.8395481959523111E-16</v>
      </c>
      <c r="W712" s="376">
        <f t="shared" si="1767"/>
        <v>1.0583662755016295E-15</v>
      </c>
      <c r="X712" s="376">
        <f t="shared" si="1768"/>
        <v>-2.8999215402013695E-17</v>
      </c>
      <c r="Y712" s="376">
        <f t="shared" si="1769"/>
        <v>-1.0470513429596411E-15</v>
      </c>
      <c r="Z712" s="376">
        <f t="shared" si="1770"/>
        <v>4.3753838273284758E-16</v>
      </c>
      <c r="AA712" s="376">
        <f t="shared" si="1771"/>
        <v>8.7633233499610575E-16</v>
      </c>
      <c r="AB712" s="376">
        <f t="shared" si="1772"/>
        <v>-7.7946629758792121E-16</v>
      </c>
      <c r="AC712" s="376">
        <f t="shared" si="1773"/>
        <v>-5.7219967300181687E-16</v>
      </c>
      <c r="AD712" s="376">
        <f t="shared" si="1774"/>
        <v>1.0027275345148126E-15</v>
      </c>
      <c r="AE712" s="376">
        <f t="shared" si="1775"/>
        <v>1.8095479779594853E-16</v>
      </c>
      <c r="AF712" s="376">
        <f t="shared" si="1776"/>
        <v>-1.0733325940595628E-15</v>
      </c>
      <c r="AG712" s="376">
        <f t="shared" si="1777"/>
        <v>2.3783880501502647E-16</v>
      </c>
      <c r="AH712" s="376">
        <f t="shared" si="1778"/>
        <v>9.805324959429372E-16</v>
      </c>
      <c r="AI712" s="376">
        <f t="shared" si="1779"/>
        <v>-6.204236057765934E-16</v>
      </c>
      <c r="AJ712" s="376">
        <f t="shared" si="1780"/>
        <v>-7.3845521386821282E-16</v>
      </c>
      <c r="AK712" s="376">
        <f t="shared" si="1781"/>
        <v>9.0855453671267196E-16</v>
      </c>
      <c r="AL712" s="376">
        <f t="shared" si="1782"/>
        <v>3.8395481959523224E-16</v>
      </c>
      <c r="AM712" s="376">
        <f t="shared" si="1783"/>
        <v>-1.0583662755016295E-15</v>
      </c>
      <c r="AN712" s="376">
        <f t="shared" si="1784"/>
        <v>2.8999215402016308E-17</v>
      </c>
      <c r="AO712" s="376">
        <f t="shared" si="1785"/>
        <v>1.0470513429596403E-15</v>
      </c>
      <c r="AP712" s="376">
        <f t="shared" si="1786"/>
        <v>-4.3753838273284319E-16</v>
      </c>
      <c r="AQ712" s="376">
        <f t="shared" si="1787"/>
        <v>-8.7633233499610851E-16</v>
      </c>
      <c r="AR712" s="376">
        <f t="shared" si="1788"/>
        <v>7.7946629758791776E-16</v>
      </c>
      <c r="AS712" s="376">
        <f t="shared" si="1789"/>
        <v>5.721996730018147E-16</v>
      </c>
      <c r="AT712" s="376">
        <f t="shared" si="1790"/>
        <v>-1.0027275345148135E-15</v>
      </c>
      <c r="AU712" s="376">
        <f t="shared" si="1791"/>
        <v>-1.8095479779594594E-16</v>
      </c>
      <c r="AV712" s="376">
        <f t="shared" si="1792"/>
        <v>1.0733325940595628E-15</v>
      </c>
      <c r="AW712" s="376">
        <f t="shared" si="1793"/>
        <v>-2.3783880501502899E-16</v>
      </c>
      <c r="AX712" s="376">
        <f t="shared" si="1794"/>
        <v>-9.8053249594293602E-16</v>
      </c>
      <c r="AY712" s="376">
        <f t="shared" si="1795"/>
        <v>6.2042360577658936E-16</v>
      </c>
      <c r="AZ712" s="376">
        <f t="shared" si="1796"/>
        <v>7.3845521386821657E-16</v>
      </c>
      <c r="BA712" s="376">
        <f t="shared" si="1797"/>
        <v>-9.085545367126694E-16</v>
      </c>
      <c r="BB712" s="376">
        <f t="shared" si="1798"/>
        <v>-3.8395481959523693E-16</v>
      </c>
      <c r="BC712" s="376">
        <f t="shared" si="1799"/>
        <v>1.0583662755016285E-15</v>
      </c>
      <c r="BD712" s="376">
        <f t="shared" si="1800"/>
        <v>-2.8999215402011279E-17</v>
      </c>
      <c r="BE712" s="376">
        <f t="shared" si="1801"/>
        <v>-1.0470513429596415E-15</v>
      </c>
      <c r="BF712" s="376">
        <f t="shared" si="1802"/>
        <v>4.3753838273284551E-16</v>
      </c>
      <c r="BG712" s="376">
        <f t="shared" si="1803"/>
        <v>8.7633233499610713E-16</v>
      </c>
      <c r="BH712" s="376">
        <f t="shared" si="1804"/>
        <v>-7.7946629758791963E-16</v>
      </c>
      <c r="BI712" s="376">
        <f t="shared" si="1805"/>
        <v>-5.7219967300181254E-16</v>
      </c>
      <c r="BJ712" s="376">
        <f t="shared" si="1806"/>
        <v>1.0027275345148145E-15</v>
      </c>
      <c r="BK712" s="376">
        <f t="shared" si="1807"/>
        <v>1.809547977959434E-16</v>
      </c>
      <c r="BL712" s="376">
        <f t="shared" si="1808"/>
        <v>-1.0733325940595634E-15</v>
      </c>
      <c r="BM712" s="376">
        <f t="shared" si="1809"/>
        <v>2.3783880501501671E-16</v>
      </c>
      <c r="BN712" s="376">
        <f t="shared" si="1810"/>
        <v>9.8053249594294134E-16</v>
      </c>
      <c r="BO712" s="376">
        <f t="shared" si="1811"/>
        <v>-6.2042360577659153E-16</v>
      </c>
      <c r="BP712" s="376">
        <f t="shared" si="1812"/>
        <v>-7.384552138682146E-16</v>
      </c>
      <c r="BQ712" s="376">
        <f t="shared" si="1813"/>
        <v>9.0855453671267078E-16</v>
      </c>
      <c r="BR712" s="376">
        <f t="shared" si="1814"/>
        <v>3.8395481959523446E-16</v>
      </c>
    </row>
    <row r="713" spans="2:70">
      <c r="B713" s="373">
        <v>19</v>
      </c>
      <c r="C713" s="373">
        <f t="shared" si="1815"/>
        <v>5.9375000000000009E-3</v>
      </c>
      <c r="D713" s="374">
        <f t="shared" si="1751"/>
        <v>80.002067022445175</v>
      </c>
      <c r="E713" s="375" t="str">
        <f>Y694</f>
        <v>0,00206702244517464</v>
      </c>
      <c r="F713" s="317">
        <v>19</v>
      </c>
      <c r="G713" s="376">
        <f t="shared" si="1816"/>
        <v>-4.3391169075428604E-16</v>
      </c>
      <c r="H713" s="376">
        <f t="shared" si="1752"/>
        <v>6.6744833676791788E-16</v>
      </c>
      <c r="I713" s="376">
        <f t="shared" si="1753"/>
        <v>4.6411640708880763E-17</v>
      </c>
      <c r="J713" s="376">
        <f t="shared" si="1754"/>
        <v>-6.9439351305597288E-16</v>
      </c>
      <c r="K713" s="376">
        <f t="shared" si="1755"/>
        <v>3.5673195294121032E-16</v>
      </c>
      <c r="L713" s="376">
        <f t="shared" si="1756"/>
        <v>4.8728587340418668E-16</v>
      </c>
      <c r="M713" s="376">
        <f t="shared" si="1757"/>
        <v>-6.3963519792479564E-16</v>
      </c>
      <c r="N713" s="376">
        <f t="shared" si="1758"/>
        <v>-1.1593327942379992E-16</v>
      </c>
      <c r="O713" s="376">
        <f t="shared" si="1759"/>
        <v>7.0694250712597407E-16</v>
      </c>
      <c r="P713" s="376">
        <f t="shared" si="1760"/>
        <v>-2.9449587561324874E-16</v>
      </c>
      <c r="Q713" s="376">
        <f t="shared" si="1761"/>
        <v>-5.359672267156509E-16</v>
      </c>
      <c r="R713" s="376">
        <f t="shared" si="1762"/>
        <v>6.0566202246549118E-16</v>
      </c>
      <c r="S713" s="376">
        <f t="shared" si="1763"/>
        <v>1.8433841728228996E-16</v>
      </c>
      <c r="T713" s="376">
        <f t="shared" si="1764"/>
        <v>-7.1268325839826741E-16</v>
      </c>
      <c r="U713" s="377">
        <f t="shared" si="1765"/>
        <v>2.2942364201530786E-16</v>
      </c>
      <c r="V713" s="376">
        <f t="shared" si="1766"/>
        <v>5.794869226443532E-16</v>
      </c>
      <c r="W713" s="376">
        <f t="shared" si="1767"/>
        <v>-5.658559906413039E-16</v>
      </c>
      <c r="X713" s="376">
        <f t="shared" si="1768"/>
        <v>-2.5096827541272254E-16</v>
      </c>
      <c r="Y713" s="376">
        <f t="shared" si="1769"/>
        <v>7.1156048029988654E-16</v>
      </c>
      <c r="Z713" s="376">
        <f t="shared" si="1770"/>
        <v>-1.6214193332904415E-16</v>
      </c>
      <c r="AA713" s="376">
        <f t="shared" si="1771"/>
        <v>-6.174258427282154E-16</v>
      </c>
      <c r="AB713" s="376">
        <f t="shared" si="1772"/>
        <v>5.2060045629888959E-16</v>
      </c>
      <c r="AC713" s="376">
        <f t="shared" si="1773"/>
        <v>3.1518117185771567E-16</v>
      </c>
      <c r="AD713" s="376">
        <f t="shared" si="1774"/>
        <v>-7.0358498579769188E-16</v>
      </c>
      <c r="AE713" s="376">
        <f t="shared" si="1775"/>
        <v>9.3298709189017456E-17</v>
      </c>
      <c r="AF713" s="376">
        <f t="shared" si="1776"/>
        <v>6.4941861442730657E-16</v>
      </c>
      <c r="AG713" s="376">
        <f t="shared" si="1777"/>
        <v>-4.7033125497316055E-16</v>
      </c>
      <c r="AH713" s="376">
        <f t="shared" si="1778"/>
        <v>-3.7635870132216875E-16</v>
      </c>
      <c r="AI713" s="376">
        <f t="shared" si="1779"/>
        <v>6.888335832635885E-16</v>
      </c>
      <c r="AJ713" s="376">
        <f t="shared" si="1780"/>
        <v>-2.3556967477243075E-17</v>
      </c>
      <c r="AK713" s="376">
        <f t="shared" si="1781"/>
        <v>-6.7515712986113626E-16</v>
      </c>
      <c r="AL713" s="376">
        <f t="shared" si="1782"/>
        <v>4.1553250655282261E-16</v>
      </c>
      <c r="AM713" s="376">
        <f t="shared" si="1783"/>
        <v>4.3391169075429083E-16</v>
      </c>
      <c r="AN713" s="376">
        <f t="shared" si="1784"/>
        <v>-6.674483367679168E-16</v>
      </c>
      <c r="AO713" s="376">
        <f t="shared" si="1785"/>
        <v>-4.6411640708880565E-17</v>
      </c>
      <c r="AP713" s="376">
        <f t="shared" si="1786"/>
        <v>6.9439351305597328E-16</v>
      </c>
      <c r="AQ713" s="376">
        <f t="shared" si="1787"/>
        <v>-3.5673195294120667E-16</v>
      </c>
      <c r="AR713" s="376">
        <f t="shared" si="1788"/>
        <v>-4.8728587340419072E-16</v>
      </c>
      <c r="AS713" s="376">
        <f t="shared" si="1789"/>
        <v>6.3963519792479268E-16</v>
      </c>
      <c r="AT713" s="376">
        <f t="shared" si="1790"/>
        <v>1.1593327942379903E-16</v>
      </c>
      <c r="AU713" s="376">
        <f t="shared" si="1791"/>
        <v>-7.0694250712597437E-16</v>
      </c>
      <c r="AV713" s="376">
        <f t="shared" si="1792"/>
        <v>2.9449587561324499E-16</v>
      </c>
      <c r="AW713" s="376">
        <f t="shared" si="1793"/>
        <v>5.3596722671565366E-16</v>
      </c>
      <c r="AX713" s="376">
        <f t="shared" si="1794"/>
        <v>-6.0566202246548763E-16</v>
      </c>
      <c r="AY713" s="376">
        <f t="shared" si="1795"/>
        <v>-1.8433841728229899E-16</v>
      </c>
      <c r="AZ713" s="376">
        <f t="shared" si="1796"/>
        <v>7.1268325839826741E-16</v>
      </c>
      <c r="BA713" s="376">
        <f t="shared" si="1797"/>
        <v>-2.2942364201530623E-16</v>
      </c>
      <c r="BB713" s="376">
        <f t="shared" si="1798"/>
        <v>-5.7948692264435567E-16</v>
      </c>
      <c r="BC713" s="376">
        <f t="shared" si="1799"/>
        <v>5.6585599064129986E-16</v>
      </c>
      <c r="BD713" s="376">
        <f t="shared" si="1800"/>
        <v>2.5096827541273117E-16</v>
      </c>
      <c r="BE713" s="376">
        <f t="shared" si="1801"/>
        <v>-7.1156048029988644E-16</v>
      </c>
      <c r="BF713" s="376">
        <f t="shared" si="1802"/>
        <v>1.6214193332904001E-16</v>
      </c>
      <c r="BG713" s="376">
        <f t="shared" si="1803"/>
        <v>6.1742584272821757E-16</v>
      </c>
      <c r="BH713" s="376">
        <f t="shared" si="1804"/>
        <v>-5.2060045629888683E-16</v>
      </c>
      <c r="BI713" s="376">
        <f t="shared" si="1805"/>
        <v>-3.1518117185772406E-16</v>
      </c>
      <c r="BJ713" s="376">
        <f t="shared" si="1806"/>
        <v>7.035849857976904E-16</v>
      </c>
      <c r="BK713" s="376">
        <f t="shared" si="1807"/>
        <v>-9.3298709189018343E-17</v>
      </c>
      <c r="BL713" s="376">
        <f t="shared" si="1808"/>
        <v>-6.4941861442730834E-16</v>
      </c>
      <c r="BM713" s="376">
        <f t="shared" si="1809"/>
        <v>4.7033125497315739E-16</v>
      </c>
      <c r="BN713" s="376">
        <f t="shared" si="1810"/>
        <v>3.763587013221723E-16</v>
      </c>
      <c r="BO713" s="376">
        <f t="shared" si="1811"/>
        <v>-6.8883358326358614E-16</v>
      </c>
      <c r="BP713" s="376">
        <f t="shared" si="1812"/>
        <v>2.3556967477243913E-17</v>
      </c>
      <c r="BQ713" s="376">
        <f t="shared" si="1813"/>
        <v>6.7515712986113764E-16</v>
      </c>
      <c r="BR713" s="376">
        <f t="shared" si="1814"/>
        <v>-4.1553250655281921E-16</v>
      </c>
    </row>
    <row r="714" spans="2:70">
      <c r="B714" s="373">
        <v>20</v>
      </c>
      <c r="C714" s="373">
        <f t="shared" si="1815"/>
        <v>6.2500000000000012E-3</v>
      </c>
      <c r="D714" s="374">
        <f t="shared" si="1751"/>
        <v>79.9995449241122</v>
      </c>
      <c r="E714" s="375" t="str">
        <f>Z694</f>
        <v>-0,000455075887794566</v>
      </c>
      <c r="F714" s="317">
        <v>20</v>
      </c>
      <c r="G714" s="376">
        <f t="shared" si="1816"/>
        <v>-5.6580794418336941E-17</v>
      </c>
      <c r="H714" s="376">
        <f t="shared" si="1752"/>
        <v>9.9437484732180356E-16</v>
      </c>
      <c r="I714" s="376">
        <f t="shared" si="1753"/>
        <v>-7.0448076484290232E-16</v>
      </c>
      <c r="J714" s="376">
        <f t="shared" si="1754"/>
        <v>-4.5518861307127232E-16</v>
      </c>
      <c r="K714" s="376">
        <f t="shared" si="1755"/>
        <v>1.0528670464901411E-15</v>
      </c>
      <c r="L714" s="376">
        <f t="shared" si="1756"/>
        <v>-3.5064093727861012E-16</v>
      </c>
      <c r="M714" s="376">
        <f t="shared" si="1757"/>
        <v>-7.8449809167915944E-16</v>
      </c>
      <c r="N714" s="376">
        <f t="shared" si="1758"/>
        <v>9.5106978209389789E-16</v>
      </c>
      <c r="O714" s="376">
        <f t="shared" si="1759"/>
        <v>5.6580794418337138E-17</v>
      </c>
      <c r="P714" s="376">
        <f t="shared" si="1760"/>
        <v>-9.9437484732180336E-16</v>
      </c>
      <c r="Q714" s="376">
        <f t="shared" si="1761"/>
        <v>7.044807648429031E-16</v>
      </c>
      <c r="R714" s="376">
        <f t="shared" si="1762"/>
        <v>4.5518861307127459E-16</v>
      </c>
      <c r="S714" s="376">
        <f t="shared" si="1763"/>
        <v>-1.0528670464901409E-15</v>
      </c>
      <c r="T714" s="376">
        <f t="shared" si="1764"/>
        <v>3.5064093727860948E-16</v>
      </c>
      <c r="U714" s="377">
        <f t="shared" si="1765"/>
        <v>7.8449809167915983E-16</v>
      </c>
      <c r="V714" s="376">
        <f t="shared" si="1766"/>
        <v>-9.5106978209389749E-16</v>
      </c>
      <c r="W714" s="376">
        <f t="shared" si="1767"/>
        <v>-5.6580794418337779E-17</v>
      </c>
      <c r="X714" s="376">
        <f t="shared" si="1768"/>
        <v>9.9437484732180356E-16</v>
      </c>
      <c r="Y714" s="376">
        <f t="shared" si="1769"/>
        <v>-7.0448076484290271E-16</v>
      </c>
      <c r="Z714" s="376">
        <f t="shared" si="1770"/>
        <v>-4.5518861307127183E-16</v>
      </c>
      <c r="AA714" s="376">
        <f t="shared" si="1771"/>
        <v>1.0528670464901411E-15</v>
      </c>
      <c r="AB714" s="376">
        <f t="shared" si="1772"/>
        <v>-3.5064093727861244E-16</v>
      </c>
      <c r="AC714" s="376">
        <f t="shared" si="1773"/>
        <v>-7.8449809167915776E-16</v>
      </c>
      <c r="AD714" s="376">
        <f t="shared" si="1774"/>
        <v>9.5106978209389572E-16</v>
      </c>
      <c r="AE714" s="376">
        <f t="shared" si="1775"/>
        <v>5.6580794418342167E-17</v>
      </c>
      <c r="AF714" s="376">
        <f t="shared" si="1776"/>
        <v>-9.9437484732180514E-16</v>
      </c>
      <c r="AG714" s="376">
        <f t="shared" si="1777"/>
        <v>7.0448076484289936E-16</v>
      </c>
      <c r="AH714" s="376">
        <f t="shared" si="1778"/>
        <v>4.5518861307127577E-16</v>
      </c>
      <c r="AI714" s="376">
        <f t="shared" si="1779"/>
        <v>-1.0528670464901409E-15</v>
      </c>
      <c r="AJ714" s="376">
        <f t="shared" si="1780"/>
        <v>3.506409372786082E-16</v>
      </c>
      <c r="AK714" s="376">
        <f t="shared" si="1781"/>
        <v>7.8449809167916062E-16</v>
      </c>
      <c r="AL714" s="376">
        <f t="shared" si="1782"/>
        <v>-9.510697820938969E-16</v>
      </c>
      <c r="AM714" s="376">
        <f t="shared" si="1783"/>
        <v>-5.6580794418346555E-17</v>
      </c>
      <c r="AN714" s="376">
        <f t="shared" si="1784"/>
        <v>9.9437484732180395E-16</v>
      </c>
      <c r="AO714" s="376">
        <f t="shared" si="1785"/>
        <v>-7.044807648428962E-16</v>
      </c>
      <c r="AP714" s="376">
        <f t="shared" si="1786"/>
        <v>-4.5518861307127291E-16</v>
      </c>
      <c r="AQ714" s="376">
        <f t="shared" si="1787"/>
        <v>1.0528670464901407E-15</v>
      </c>
      <c r="AR714" s="376">
        <f t="shared" si="1788"/>
        <v>-3.5064093727861126E-16</v>
      </c>
      <c r="AS714" s="376">
        <f t="shared" si="1789"/>
        <v>-7.8449809167916358E-16</v>
      </c>
      <c r="AT714" s="376">
        <f t="shared" si="1790"/>
        <v>9.5106978209389828E-16</v>
      </c>
      <c r="AU714" s="376">
        <f t="shared" si="1791"/>
        <v>5.6580794418343449E-17</v>
      </c>
      <c r="AV714" s="376">
        <f t="shared" si="1792"/>
        <v>-9.9437484732180297E-16</v>
      </c>
      <c r="AW714" s="376">
        <f t="shared" si="1793"/>
        <v>7.0448076484289847E-16</v>
      </c>
      <c r="AX714" s="376">
        <f t="shared" si="1794"/>
        <v>4.5518861307127015E-16</v>
      </c>
      <c r="AY714" s="376">
        <f t="shared" si="1795"/>
        <v>-1.0528670464901407E-15</v>
      </c>
      <c r="AZ714" s="376">
        <f t="shared" si="1796"/>
        <v>3.5064093727861417E-16</v>
      </c>
      <c r="BA714" s="376">
        <f t="shared" si="1797"/>
        <v>7.8449809167916151E-16</v>
      </c>
      <c r="BB714" s="376">
        <f t="shared" si="1798"/>
        <v>-9.5106978209389315E-16</v>
      </c>
      <c r="BC714" s="376">
        <f t="shared" si="1799"/>
        <v>-5.6580794418340343E-17</v>
      </c>
      <c r="BD714" s="376">
        <f t="shared" si="1800"/>
        <v>9.9437484732180691E-16</v>
      </c>
      <c r="BE714" s="376">
        <f t="shared" si="1801"/>
        <v>-7.0448076484290074E-16</v>
      </c>
      <c r="BF714" s="376">
        <f t="shared" si="1802"/>
        <v>-4.551886130712809E-16</v>
      </c>
      <c r="BG714" s="376">
        <f t="shared" si="1803"/>
        <v>1.0528670464901409E-15</v>
      </c>
      <c r="BH714" s="376">
        <f t="shared" si="1804"/>
        <v>-3.5064093727860293E-16</v>
      </c>
      <c r="BI714" s="376">
        <f t="shared" si="1805"/>
        <v>-7.8449809167915944E-16</v>
      </c>
      <c r="BJ714" s="376">
        <f t="shared" si="1806"/>
        <v>9.5106978209389453E-16</v>
      </c>
      <c r="BK714" s="376">
        <f t="shared" si="1807"/>
        <v>5.6580794418337237E-17</v>
      </c>
      <c r="BL714" s="376">
        <f t="shared" si="1808"/>
        <v>-9.9437484732180592E-16</v>
      </c>
      <c r="BM714" s="376">
        <f t="shared" si="1809"/>
        <v>7.0448076484290301E-16</v>
      </c>
      <c r="BN714" s="376">
        <f t="shared" si="1810"/>
        <v>4.5518861307127804E-16</v>
      </c>
      <c r="BO714" s="376">
        <f t="shared" si="1811"/>
        <v>-1.0528670464901411E-15</v>
      </c>
      <c r="BP714" s="376">
        <f t="shared" si="1812"/>
        <v>3.5064093727860588E-16</v>
      </c>
      <c r="BQ714" s="376">
        <f t="shared" si="1813"/>
        <v>7.8449809167915737E-16</v>
      </c>
      <c r="BR714" s="376">
        <f t="shared" si="1814"/>
        <v>-9.5106978209389591E-16</v>
      </c>
    </row>
    <row r="715" spans="2:70">
      <c r="B715" s="373">
        <v>21</v>
      </c>
      <c r="C715" s="373">
        <f t="shared" si="1815"/>
        <v>6.5625000000000015E-3</v>
      </c>
      <c r="D715" s="374">
        <f t="shared" si="1751"/>
        <v>79.997027208408824</v>
      </c>
      <c r="E715" s="375" t="str">
        <f>AA694</f>
        <v>-0,00297279159118109</v>
      </c>
      <c r="F715" s="317">
        <v>21</v>
      </c>
      <c r="G715" s="376">
        <f t="shared" si="1816"/>
        <v>-2.8709402313090295E-15</v>
      </c>
      <c r="H715" s="376">
        <f t="shared" si="1752"/>
        <v>-3.3618461798133672E-16</v>
      </c>
      <c r="I715" s="376">
        <f t="shared" si="1753"/>
        <v>3.1878928950840232E-15</v>
      </c>
      <c r="J715" s="376">
        <f t="shared" si="1754"/>
        <v>-2.6693399982054457E-15</v>
      </c>
      <c r="K715" s="376">
        <f t="shared" si="1755"/>
        <v>-6.7125656581770009E-16</v>
      </c>
      <c r="L715" s="376">
        <f t="shared" si="1756"/>
        <v>3.3021963076044241E-15</v>
      </c>
      <c r="M715" s="376">
        <f t="shared" si="1757"/>
        <v>-2.4420325617094678E-15</v>
      </c>
      <c r="N715" s="376">
        <f t="shared" si="1758"/>
        <v>-9.9986394597907432E-16</v>
      </c>
      <c r="O715" s="376">
        <f t="shared" si="1759"/>
        <v>3.3846977645184702E-15</v>
      </c>
      <c r="P715" s="376">
        <f t="shared" si="1760"/>
        <v>-2.1912070166934376E-15</v>
      </c>
      <c r="Q715" s="376">
        <f t="shared" si="1761"/>
        <v>-1.3188420897594386E-15</v>
      </c>
      <c r="R715" s="376">
        <f t="shared" si="1762"/>
        <v>3.4346027316961951E-15</v>
      </c>
      <c r="S715" s="376">
        <f t="shared" si="1763"/>
        <v>-1.9192789502710495E-15</v>
      </c>
      <c r="T715" s="376">
        <f t="shared" si="1764"/>
        <v>-1.6251190632629972E-15</v>
      </c>
      <c r="U715" s="377">
        <f t="shared" si="1765"/>
        <v>3.4514305970228477E-15</v>
      </c>
      <c r="V715" s="376">
        <f t="shared" si="1766"/>
        <v>-1.6288671783729536E-15</v>
      </c>
      <c r="W715" s="376">
        <f t="shared" si="1767"/>
        <v>-1.9157452518068765E-15</v>
      </c>
      <c r="X715" s="376">
        <f t="shared" si="1768"/>
        <v>3.4350192989562846E-15</v>
      </c>
      <c r="Y715" s="376">
        <f t="shared" si="1769"/>
        <v>-1.3227685251177397E-15</v>
      </c>
      <c r="Z715" s="376">
        <f t="shared" si="1770"/>
        <v>-2.1879217663229934E-15</v>
      </c>
      <c r="AA715" s="376">
        <f t="shared" si="1771"/>
        <v>3.3855268872682175E-15</v>
      </c>
      <c r="AB715" s="376">
        <f t="shared" si="1772"/>
        <v>-1.0039308878668343E-15</v>
      </c>
      <c r="AC715" s="376">
        <f t="shared" si="1773"/>
        <v>-2.439027398189719E-15</v>
      </c>
      <c r="AD715" s="376">
        <f t="shared" si="1774"/>
        <v>3.3034300009385E-15</v>
      </c>
      <c r="AE715" s="376">
        <f t="shared" si="1775"/>
        <v>-6.7542484736132432E-16</v>
      </c>
      <c r="AF715" s="376">
        <f t="shared" si="1776"/>
        <v>-2.6666438629038601E-15</v>
      </c>
      <c r="AG715" s="376">
        <f t="shared" si="1777"/>
        <v>3.1895192778612126E-15</v>
      </c>
      <c r="AH715" s="376">
        <f t="shared" si="1778"/>
        <v>-3.4041409635092114E-16</v>
      </c>
      <c r="AI715" s="376">
        <f t="shared" si="1779"/>
        <v>-2.8685790894824208E-15</v>
      </c>
      <c r="AJ715" s="376">
        <f t="shared" si="1780"/>
        <v>3.0448917405695364E-15</v>
      </c>
      <c r="AK715" s="376">
        <f t="shared" si="1781"/>
        <v>-2.1249715033843072E-18</v>
      </c>
      <c r="AL715" s="376">
        <f t="shared" si="1782"/>
        <v>-3.0428883313044382E-15</v>
      </c>
      <c r="AM715" s="376">
        <f t="shared" si="1783"/>
        <v>2.8709402313090382E-15</v>
      </c>
      <c r="AN715" s="376">
        <f t="shared" si="1784"/>
        <v>3.3618461798130892E-16</v>
      </c>
      <c r="AO715" s="376">
        <f t="shared" si="1785"/>
        <v>-3.1878928950840264E-15</v>
      </c>
      <c r="AP715" s="376">
        <f t="shared" si="1786"/>
        <v>2.6693399982054473E-15</v>
      </c>
      <c r="AQ715" s="376">
        <f t="shared" si="1787"/>
        <v>6.7125656581768491E-16</v>
      </c>
      <c r="AR715" s="376">
        <f t="shared" si="1788"/>
        <v>-3.3021963076044304E-15</v>
      </c>
      <c r="AS715" s="376">
        <f t="shared" si="1789"/>
        <v>2.4420325617094615E-15</v>
      </c>
      <c r="AT715" s="376">
        <f t="shared" si="1790"/>
        <v>9.9986394597907117E-16</v>
      </c>
      <c r="AU715" s="376">
        <f t="shared" si="1791"/>
        <v>-3.3846977645184674E-15</v>
      </c>
      <c r="AV715" s="376">
        <f t="shared" si="1792"/>
        <v>2.1912070166934589E-15</v>
      </c>
      <c r="AW715" s="376">
        <f t="shared" si="1793"/>
        <v>1.3188420897594465E-15</v>
      </c>
      <c r="AX715" s="376">
        <f t="shared" si="1794"/>
        <v>-3.4346027316961951E-15</v>
      </c>
      <c r="AY715" s="376">
        <f t="shared" si="1795"/>
        <v>1.9192789502710626E-15</v>
      </c>
      <c r="AZ715" s="376">
        <f t="shared" si="1796"/>
        <v>1.6251190632630159E-15</v>
      </c>
      <c r="BA715" s="376">
        <f t="shared" si="1797"/>
        <v>-3.4514305970228477E-15</v>
      </c>
      <c r="BB715" s="376">
        <f t="shared" si="1798"/>
        <v>1.6288671783729565E-15</v>
      </c>
      <c r="BC715" s="376">
        <f t="shared" si="1799"/>
        <v>1.9157452518068734E-15</v>
      </c>
      <c r="BD715" s="376">
        <f t="shared" si="1800"/>
        <v>-3.435019298956287E-15</v>
      </c>
      <c r="BE715" s="376">
        <f t="shared" si="1801"/>
        <v>1.3227685251177429E-15</v>
      </c>
      <c r="BF715" s="376">
        <f t="shared" si="1802"/>
        <v>2.1879217663229911E-15</v>
      </c>
      <c r="BG715" s="376">
        <f t="shared" si="1803"/>
        <v>-3.3855268872682182E-15</v>
      </c>
      <c r="BH715" s="376">
        <f t="shared" si="1804"/>
        <v>1.0039308878668144E-15</v>
      </c>
      <c r="BI715" s="376">
        <f t="shared" si="1805"/>
        <v>2.4390273981897167E-15</v>
      </c>
      <c r="BJ715" s="376">
        <f t="shared" si="1806"/>
        <v>-3.3034300009385008E-15</v>
      </c>
      <c r="BK715" s="376">
        <f t="shared" si="1807"/>
        <v>6.7542484736132757E-16</v>
      </c>
      <c r="BL715" s="376">
        <f t="shared" si="1808"/>
        <v>2.6666438629038423E-15</v>
      </c>
      <c r="BM715" s="376">
        <f t="shared" si="1809"/>
        <v>-3.1895192778612142E-15</v>
      </c>
      <c r="BN715" s="376">
        <f t="shared" si="1810"/>
        <v>3.404140963509243E-16</v>
      </c>
      <c r="BO715" s="376">
        <f t="shared" si="1811"/>
        <v>2.8685790894824188E-15</v>
      </c>
      <c r="BP715" s="376">
        <f t="shared" si="1812"/>
        <v>-3.044891740569527E-15</v>
      </c>
      <c r="BQ715" s="376">
        <f t="shared" si="1813"/>
        <v>2.1249715034365692E-18</v>
      </c>
      <c r="BR715" s="376">
        <f t="shared" si="1814"/>
        <v>3.0428883313044367E-15</v>
      </c>
    </row>
    <row r="716" spans="2:70">
      <c r="B716" s="373">
        <v>22</v>
      </c>
      <c r="C716" s="373">
        <f t="shared" si="1815"/>
        <v>6.8750000000000018E-3</v>
      </c>
      <c r="D716" s="374">
        <f t="shared" si="1751"/>
        <v>79.994538122313543</v>
      </c>
      <c r="E716" s="375" t="str">
        <f>AB694</f>
        <v>-0,00546187768646102</v>
      </c>
      <c r="F716" s="317">
        <v>22</v>
      </c>
      <c r="G716" s="376">
        <f t="shared" si="1816"/>
        <v>3.6491440644229836E-17</v>
      </c>
      <c r="H716" s="376">
        <f t="shared" si="1752"/>
        <v>-8.0648236330710675E-17</v>
      </c>
      <c r="I716" s="376">
        <f t="shared" si="1753"/>
        <v>5.3120078257515898E-17</v>
      </c>
      <c r="J716" s="376">
        <f t="shared" si="1754"/>
        <v>2.1624367819615479E-17</v>
      </c>
      <c r="K716" s="376">
        <f t="shared" si="1755"/>
        <v>-7.714778839440661E-17</v>
      </c>
      <c r="L716" s="376">
        <f t="shared" si="1756"/>
        <v>6.4097661730839366E-17</v>
      </c>
      <c r="M716" s="376">
        <f t="shared" si="1757"/>
        <v>5.9262826667785096E-18</v>
      </c>
      <c r="N716" s="376">
        <f t="shared" si="1758"/>
        <v>-7.0682594215083693E-17</v>
      </c>
      <c r="O716" s="376">
        <f t="shared" si="1759"/>
        <v>7.2612008010229533E-17</v>
      </c>
      <c r="P716" s="376">
        <f t="shared" si="1760"/>
        <v>-9.9995462054451491E-18</v>
      </c>
      <c r="Q716" s="376">
        <f t="shared" si="1761"/>
        <v>-6.1501107579330649E-17</v>
      </c>
      <c r="R716" s="376">
        <f t="shared" si="1762"/>
        <v>7.8335915543069821E-17</v>
      </c>
      <c r="S716" s="376">
        <f t="shared" si="1763"/>
        <v>-2.5541098124803676E-17</v>
      </c>
      <c r="T716" s="376">
        <f t="shared" si="1764"/>
        <v>-4.995616786952243E-17</v>
      </c>
      <c r="U716" s="377">
        <f t="shared" si="1765"/>
        <v>8.1049417772877538E-17</v>
      </c>
      <c r="V716" s="376">
        <f t="shared" si="1766"/>
        <v>-4.0101119966838854E-17</v>
      </c>
      <c r="W716" s="376">
        <f t="shared" si="1767"/>
        <v>-3.6491440644230187E-17</v>
      </c>
      <c r="X716" s="376">
        <f t="shared" si="1768"/>
        <v>8.0648236330710724E-17</v>
      </c>
      <c r="Y716" s="376">
        <f t="shared" si="1769"/>
        <v>-5.312007825751559E-17</v>
      </c>
      <c r="Z716" s="376">
        <f t="shared" si="1770"/>
        <v>-2.1624367819615867E-17</v>
      </c>
      <c r="AA716" s="376">
        <f t="shared" si="1771"/>
        <v>7.7147788394406733E-17</v>
      </c>
      <c r="AB716" s="376">
        <f t="shared" si="1772"/>
        <v>-6.4097661730839119E-17</v>
      </c>
      <c r="AC716" s="376">
        <f t="shared" si="1773"/>
        <v>-5.926282666778904E-18</v>
      </c>
      <c r="AD716" s="376">
        <f t="shared" si="1774"/>
        <v>7.068259421508389E-17</v>
      </c>
      <c r="AE716" s="376">
        <f t="shared" si="1775"/>
        <v>-7.2612008010229336E-17</v>
      </c>
      <c r="AF716" s="376">
        <f t="shared" si="1776"/>
        <v>9.9995462054447578E-18</v>
      </c>
      <c r="AG716" s="376">
        <f t="shared" si="1777"/>
        <v>6.1501107579330908E-17</v>
      </c>
      <c r="AH716" s="376">
        <f t="shared" si="1778"/>
        <v>-7.8335915543069723E-17</v>
      </c>
      <c r="AI716" s="376">
        <f t="shared" si="1779"/>
        <v>2.55410981248033E-17</v>
      </c>
      <c r="AJ716" s="376">
        <f t="shared" si="1780"/>
        <v>4.9956167869522745E-17</v>
      </c>
      <c r="AK716" s="376">
        <f t="shared" si="1781"/>
        <v>-8.1049417772877513E-17</v>
      </c>
      <c r="AL716" s="376">
        <f t="shared" si="1782"/>
        <v>4.0101119966838509E-17</v>
      </c>
      <c r="AM716" s="376">
        <f t="shared" si="1783"/>
        <v>3.6491440644230545E-17</v>
      </c>
      <c r="AN716" s="376">
        <f t="shared" si="1784"/>
        <v>-8.0648236330710786E-17</v>
      </c>
      <c r="AO716" s="376">
        <f t="shared" si="1785"/>
        <v>5.3120078257515294E-17</v>
      </c>
      <c r="AP716" s="376">
        <f t="shared" si="1786"/>
        <v>2.1624367819616249E-17</v>
      </c>
      <c r="AQ716" s="376">
        <f t="shared" si="1787"/>
        <v>-7.7147788394406856E-17</v>
      </c>
      <c r="AR716" s="376">
        <f t="shared" si="1788"/>
        <v>6.4097661730838873E-17</v>
      </c>
      <c r="AS716" s="376">
        <f t="shared" si="1789"/>
        <v>5.9262826667793046E-18</v>
      </c>
      <c r="AT716" s="376">
        <f t="shared" si="1790"/>
        <v>-7.0682594215084088E-17</v>
      </c>
      <c r="AU716" s="376">
        <f t="shared" si="1791"/>
        <v>7.2612008010229163E-17</v>
      </c>
      <c r="AV716" s="376">
        <f t="shared" si="1792"/>
        <v>-9.9995462054443634E-18</v>
      </c>
      <c r="AW716" s="376">
        <f t="shared" si="1793"/>
        <v>-6.1501107579331155E-17</v>
      </c>
      <c r="AX716" s="376">
        <f t="shared" si="1794"/>
        <v>7.8335915543069612E-17</v>
      </c>
      <c r="AY716" s="376">
        <f t="shared" si="1795"/>
        <v>-2.5541098124802921E-17</v>
      </c>
      <c r="AZ716" s="376">
        <f t="shared" si="1796"/>
        <v>-4.9956167869523059E-17</v>
      </c>
      <c r="BA716" s="376">
        <f t="shared" si="1797"/>
        <v>8.1049417772877476E-17</v>
      </c>
      <c r="BB716" s="376">
        <f t="shared" si="1798"/>
        <v>-4.0101119966838157E-17</v>
      </c>
      <c r="BC716" s="376">
        <f t="shared" si="1799"/>
        <v>-3.649144064423089E-17</v>
      </c>
      <c r="BD716" s="376">
        <f t="shared" si="1800"/>
        <v>8.0648236330710823E-17</v>
      </c>
      <c r="BE716" s="376">
        <f t="shared" si="1801"/>
        <v>-5.3120078257514993E-17</v>
      </c>
      <c r="BF716" s="376">
        <f t="shared" si="1802"/>
        <v>-2.1624367819616638E-17</v>
      </c>
      <c r="BG716" s="376">
        <f t="shared" si="1803"/>
        <v>7.7147788394406979E-17</v>
      </c>
      <c r="BH716" s="376">
        <f t="shared" si="1804"/>
        <v>-6.4097661730838626E-17</v>
      </c>
      <c r="BI716" s="376">
        <f t="shared" si="1805"/>
        <v>-5.9262826667797052E-18</v>
      </c>
      <c r="BJ716" s="376">
        <f t="shared" si="1806"/>
        <v>7.0682594215084285E-17</v>
      </c>
      <c r="BK716" s="376">
        <f t="shared" si="1807"/>
        <v>-7.2612008010228991E-17</v>
      </c>
      <c r="BL716" s="376">
        <f t="shared" si="1808"/>
        <v>9.9995462054439659E-18</v>
      </c>
      <c r="BM716" s="376">
        <f t="shared" si="1809"/>
        <v>6.1501107579331426E-17</v>
      </c>
      <c r="BN716" s="376">
        <f t="shared" si="1810"/>
        <v>-7.8335915543069501E-17</v>
      </c>
      <c r="BO716" s="376">
        <f t="shared" si="1811"/>
        <v>2.5541098124802539E-17</v>
      </c>
      <c r="BP716" s="376">
        <f t="shared" si="1812"/>
        <v>4.9956167869523379E-17</v>
      </c>
      <c r="BQ716" s="376">
        <f t="shared" si="1813"/>
        <v>-8.1049417772877451E-17</v>
      </c>
      <c r="BR716" s="376">
        <f t="shared" si="1814"/>
        <v>4.0101119966837812E-17</v>
      </c>
    </row>
    <row r="717" spans="2:70">
      <c r="B717" s="373">
        <v>23</v>
      </c>
      <c r="C717" s="373">
        <f t="shared" si="1815"/>
        <v>7.187500000000002E-3</v>
      </c>
      <c r="D717" s="374">
        <f t="shared" si="1751"/>
        <v>79.992101637086122</v>
      </c>
      <c r="E717" s="375" t="str">
        <f>AC694</f>
        <v>-0,00789836291387487</v>
      </c>
      <c r="F717" s="317">
        <v>23</v>
      </c>
      <c r="G717" s="376">
        <f t="shared" si="1816"/>
        <v>4.3757298494132041E-15</v>
      </c>
      <c r="H717" s="376">
        <f t="shared" si="1752"/>
        <v>-4.372660723170201E-15</v>
      </c>
      <c r="I717" s="376">
        <f t="shared" si="1753"/>
        <v>1.1722433439974472E-15</v>
      </c>
      <c r="J717" s="376">
        <f t="shared" si="1754"/>
        <v>2.8853341134951748E-15</v>
      </c>
      <c r="K717" s="376">
        <f t="shared" si="1755"/>
        <v>-4.8331165123366531E-15</v>
      </c>
      <c r="L717" s="376">
        <f t="shared" si="1756"/>
        <v>3.2468592005184144E-15</v>
      </c>
      <c r="M717" s="376">
        <f t="shared" si="1757"/>
        <v>7.1354516946900551E-16</v>
      </c>
      <c r="N717" s="376">
        <f t="shared" si="1758"/>
        <v>-4.1521957274355085E-15</v>
      </c>
      <c r="O717" s="376">
        <f t="shared" si="1759"/>
        <v>4.5547049985671291E-15</v>
      </c>
      <c r="P717" s="376">
        <f t="shared" si="1760"/>
        <v>-1.6267527974396332E-15</v>
      </c>
      <c r="Q717" s="376">
        <f t="shared" si="1761"/>
        <v>-2.4907028991868776E-15</v>
      </c>
      <c r="R717" s="376">
        <f t="shared" si="1762"/>
        <v>4.7869231816217816E-15</v>
      </c>
      <c r="S717" s="376">
        <f t="shared" si="1763"/>
        <v>-3.5828809372693897E-15</v>
      </c>
      <c r="T717" s="376">
        <f t="shared" si="1764"/>
        <v>-2.4101197249848794E-16</v>
      </c>
      <c r="U717" s="377">
        <f t="shared" si="1765"/>
        <v>3.8886736907815476E-15</v>
      </c>
      <c r="V717" s="376">
        <f t="shared" si="1766"/>
        <v>-4.6928849749728361E-15</v>
      </c>
      <c r="W717" s="376">
        <f t="shared" si="1767"/>
        <v>2.0655957321689631E-15</v>
      </c>
      <c r="X717" s="376">
        <f t="shared" si="1768"/>
        <v>2.0720848544027012E-15</v>
      </c>
      <c r="Y717" s="376">
        <f t="shared" si="1769"/>
        <v>-4.6946291638694989E-15</v>
      </c>
      <c r="Z717" s="376">
        <f t="shared" si="1770"/>
        <v>3.8843975719925011E-15</v>
      </c>
      <c r="AA717" s="376">
        <f t="shared" si="1771"/>
        <v>-2.3384230151773648E-16</v>
      </c>
      <c r="AB717" s="376">
        <f t="shared" si="1772"/>
        <v>-3.5877016007200778E-15</v>
      </c>
      <c r="AC717" s="376">
        <f t="shared" si="1773"/>
        <v>4.7858699036776749E-15</v>
      </c>
      <c r="AD717" s="376">
        <f t="shared" si="1774"/>
        <v>-2.4845458508280035E-15</v>
      </c>
      <c r="AE717" s="376">
        <f t="shared" si="1775"/>
        <v>-1.6335114997538246E-15</v>
      </c>
      <c r="AF717" s="376">
        <f t="shared" si="1776"/>
        <v>4.5571233009238022E-15</v>
      </c>
      <c r="AG717" s="376">
        <f t="shared" si="1777"/>
        <v>-4.1485053346696259E-15</v>
      </c>
      <c r="AH717" s="376">
        <f t="shared" si="1778"/>
        <v>7.0644454633913977E-16</v>
      </c>
      <c r="AI717" s="376">
        <f t="shared" si="1779"/>
        <v>3.2521779830064817E-15</v>
      </c>
      <c r="AJ717" s="376">
        <f t="shared" si="1780"/>
        <v>-4.8327642889874837E-15</v>
      </c>
      <c r="AK717" s="376">
        <f t="shared" si="1781"/>
        <v>2.8795684347526513E-15</v>
      </c>
      <c r="AL717" s="376">
        <f t="shared" si="1782"/>
        <v>1.1792065363941E-15</v>
      </c>
      <c r="AM717" s="376">
        <f t="shared" si="1783"/>
        <v>-4.3757298494132246E-15</v>
      </c>
      <c r="AN717" s="376">
        <f t="shared" si="1784"/>
        <v>4.3726607231702003E-15</v>
      </c>
      <c r="AO717" s="376">
        <f t="shared" si="1785"/>
        <v>-1.1722433439974257E-15</v>
      </c>
      <c r="AP717" s="376">
        <f t="shared" si="1786"/>
        <v>-2.8853341134952067E-15</v>
      </c>
      <c r="AQ717" s="376">
        <f t="shared" si="1787"/>
        <v>4.8331165123366563E-15</v>
      </c>
      <c r="AR717" s="376">
        <f t="shared" si="1788"/>
        <v>-3.2468592005184037E-15</v>
      </c>
      <c r="AS717" s="376">
        <f t="shared" si="1789"/>
        <v>-7.1354516946903608E-16</v>
      </c>
      <c r="AT717" s="376">
        <f t="shared" si="1790"/>
        <v>4.1521957274355338E-15</v>
      </c>
      <c r="AU717" s="376">
        <f t="shared" si="1791"/>
        <v>-4.5547049985671307E-15</v>
      </c>
      <c r="AV717" s="376">
        <f t="shared" si="1792"/>
        <v>1.6267527974396205E-15</v>
      </c>
      <c r="AW717" s="376">
        <f t="shared" si="1793"/>
        <v>2.490702899186904E-15</v>
      </c>
      <c r="AX717" s="376">
        <f t="shared" si="1794"/>
        <v>-4.786923181621791E-15</v>
      </c>
      <c r="AY717" s="376">
        <f t="shared" si="1795"/>
        <v>3.5828809372693802E-15</v>
      </c>
      <c r="AZ717" s="376">
        <f t="shared" si="1796"/>
        <v>2.410119724985187E-16</v>
      </c>
      <c r="BA717" s="376">
        <f t="shared" si="1797"/>
        <v>-3.8886736907815658E-15</v>
      </c>
      <c r="BB717" s="376">
        <f t="shared" si="1798"/>
        <v>4.6928849749728369E-15</v>
      </c>
      <c r="BC717" s="376">
        <f t="shared" si="1799"/>
        <v>-2.0655957321689354E-15</v>
      </c>
      <c r="BD717" s="376">
        <f t="shared" si="1800"/>
        <v>-2.0720848544027288E-15</v>
      </c>
      <c r="BE717" s="376">
        <f t="shared" si="1801"/>
        <v>4.6946291638695147E-15</v>
      </c>
      <c r="BF717" s="376">
        <f t="shared" si="1802"/>
        <v>-3.8843975719925027E-15</v>
      </c>
      <c r="BG717" s="376">
        <f t="shared" si="1803"/>
        <v>2.3384230151770572E-16</v>
      </c>
      <c r="BH717" s="376">
        <f t="shared" si="1804"/>
        <v>3.5877016007200991E-15</v>
      </c>
      <c r="BI717" s="376">
        <f t="shared" si="1805"/>
        <v>-4.7858699036776654E-15</v>
      </c>
      <c r="BJ717" s="376">
        <f t="shared" si="1806"/>
        <v>2.4845458508279766E-15</v>
      </c>
      <c r="BK717" s="376">
        <f t="shared" si="1807"/>
        <v>1.6335114997537889E-15</v>
      </c>
      <c r="BL717" s="376">
        <f t="shared" si="1808"/>
        <v>-4.5571233009238251E-15</v>
      </c>
      <c r="BM717" s="376">
        <f t="shared" si="1809"/>
        <v>4.1485053346696283E-15</v>
      </c>
      <c r="BN717" s="376">
        <f t="shared" si="1810"/>
        <v>-7.0644454633904097E-16</v>
      </c>
      <c r="BO717" s="376">
        <f t="shared" si="1811"/>
        <v>-3.2521779830065046E-15</v>
      </c>
      <c r="BP717" s="376">
        <f t="shared" si="1812"/>
        <v>4.8327642889874853E-15</v>
      </c>
      <c r="BQ717" s="376">
        <f t="shared" si="1813"/>
        <v>-2.8795684347525717E-15</v>
      </c>
      <c r="BR717" s="376">
        <f t="shared" si="1814"/>
        <v>-1.1792065363941297E-15</v>
      </c>
    </row>
    <row r="718" spans="2:70">
      <c r="B718" s="373">
        <v>24</v>
      </c>
      <c r="C718" s="373">
        <f t="shared" si="1815"/>
        <v>7.5000000000000023E-3</v>
      </c>
      <c r="D718" s="374">
        <f t="shared" si="1751"/>
        <v>79.989741217411293</v>
      </c>
      <c r="E718" s="375" t="str">
        <f>AD694</f>
        <v>-0,010258782588707</v>
      </c>
      <c r="F718" s="317">
        <v>24</v>
      </c>
      <c r="G718" s="376">
        <f t="shared" si="1816"/>
        <v>-2.2952450721767363E-15</v>
      </c>
      <c r="H718" s="376">
        <f t="shared" si="1752"/>
        <v>7.0366027981837348E-16</v>
      </c>
      <c r="I718" s="376">
        <f t="shared" si="1753"/>
        <v>1.3001191611543454E-15</v>
      </c>
      <c r="J718" s="376">
        <f t="shared" si="1754"/>
        <v>-2.5423064302239804E-15</v>
      </c>
      <c r="K718" s="376">
        <f t="shared" si="1755"/>
        <v>2.2952450721767347E-15</v>
      </c>
      <c r="L718" s="376">
        <f t="shared" si="1756"/>
        <v>-7.0366027981837259E-16</v>
      </c>
      <c r="M718" s="376">
        <f t="shared" si="1757"/>
        <v>-1.3001191611543444E-15</v>
      </c>
      <c r="N718" s="376">
        <f t="shared" si="1758"/>
        <v>2.5423064302239804E-15</v>
      </c>
      <c r="O718" s="376">
        <f t="shared" si="1759"/>
        <v>-2.2952450721767339E-15</v>
      </c>
      <c r="P718" s="376">
        <f t="shared" si="1760"/>
        <v>7.0366027981836717E-16</v>
      </c>
      <c r="Q718" s="376">
        <f t="shared" si="1761"/>
        <v>1.300119161154345E-15</v>
      </c>
      <c r="R718" s="376">
        <f t="shared" si="1762"/>
        <v>-2.5423064302239808E-15</v>
      </c>
      <c r="S718" s="376">
        <f t="shared" si="1763"/>
        <v>2.2952450721767336E-15</v>
      </c>
      <c r="T718" s="376">
        <f t="shared" si="1764"/>
        <v>-7.0366027981837526E-16</v>
      </c>
      <c r="U718" s="377">
        <f t="shared" si="1765"/>
        <v>-1.3001191611543459E-15</v>
      </c>
      <c r="V718" s="376">
        <f t="shared" si="1766"/>
        <v>2.5423064302239812E-15</v>
      </c>
      <c r="W718" s="376">
        <f t="shared" si="1767"/>
        <v>-2.2952450721767332E-15</v>
      </c>
      <c r="X718" s="376">
        <f t="shared" si="1768"/>
        <v>7.036602798183653E-16</v>
      </c>
      <c r="Y718" s="376">
        <f t="shared" si="1769"/>
        <v>1.300119161154355E-15</v>
      </c>
      <c r="Z718" s="376">
        <f t="shared" si="1770"/>
        <v>-2.542306430223984E-15</v>
      </c>
      <c r="AA718" s="376">
        <f t="shared" si="1771"/>
        <v>2.2952450721767371E-15</v>
      </c>
      <c r="AB718" s="376">
        <f t="shared" si="1772"/>
        <v>-7.0366027981837338E-16</v>
      </c>
      <c r="AC718" s="376">
        <f t="shared" si="1773"/>
        <v>-1.3001191611543473E-15</v>
      </c>
      <c r="AD718" s="376">
        <f t="shared" si="1774"/>
        <v>2.5423064302239816E-15</v>
      </c>
      <c r="AE718" s="376">
        <f t="shared" si="1775"/>
        <v>-2.295245072176732E-15</v>
      </c>
      <c r="AF718" s="376">
        <f t="shared" si="1776"/>
        <v>7.0366027981836342E-16</v>
      </c>
      <c r="AG718" s="376">
        <f t="shared" si="1777"/>
        <v>1.3001191611543564E-15</v>
      </c>
      <c r="AH718" s="376">
        <f t="shared" si="1778"/>
        <v>-2.5423064302239792E-15</v>
      </c>
      <c r="AI718" s="376">
        <f t="shared" si="1779"/>
        <v>2.2952450721767268E-15</v>
      </c>
      <c r="AJ718" s="376">
        <f t="shared" si="1780"/>
        <v>-7.0366027981837151E-16</v>
      </c>
      <c r="AK718" s="376">
        <f t="shared" si="1781"/>
        <v>-1.3001191611543655E-15</v>
      </c>
      <c r="AL718" s="376">
        <f t="shared" si="1782"/>
        <v>2.542306430223982E-15</v>
      </c>
      <c r="AM718" s="376">
        <f t="shared" si="1783"/>
        <v>-2.2952450721767406E-15</v>
      </c>
      <c r="AN718" s="376">
        <f t="shared" si="1784"/>
        <v>7.0366027981836155E-16</v>
      </c>
      <c r="AO718" s="376">
        <f t="shared" si="1785"/>
        <v>1.3001191611543422E-15</v>
      </c>
      <c r="AP718" s="376">
        <f t="shared" si="1786"/>
        <v>-2.5423064302239848E-15</v>
      </c>
      <c r="AQ718" s="376">
        <f t="shared" si="1787"/>
        <v>2.2952450721767355E-15</v>
      </c>
      <c r="AR718" s="376">
        <f t="shared" si="1788"/>
        <v>-7.0366027981835159E-16</v>
      </c>
      <c r="AS718" s="376">
        <f t="shared" si="1789"/>
        <v>-1.3001191611543509E-15</v>
      </c>
      <c r="AT718" s="376">
        <f t="shared" si="1790"/>
        <v>2.5423064302239875E-15</v>
      </c>
      <c r="AU718" s="376">
        <f t="shared" si="1791"/>
        <v>-2.2952450721767304E-15</v>
      </c>
      <c r="AV718" s="376">
        <f t="shared" si="1792"/>
        <v>7.0366027981837772E-16</v>
      </c>
      <c r="AW718" s="376">
        <f t="shared" si="1793"/>
        <v>1.3001191611543599E-15</v>
      </c>
      <c r="AX718" s="376">
        <f t="shared" si="1794"/>
        <v>-2.5423064302239804E-15</v>
      </c>
      <c r="AY718" s="376">
        <f t="shared" si="1795"/>
        <v>2.2952450721767253E-15</v>
      </c>
      <c r="AZ718" s="376">
        <f t="shared" si="1796"/>
        <v>-7.0366027981836776E-16</v>
      </c>
      <c r="BA718" s="376">
        <f t="shared" si="1797"/>
        <v>-1.300119161154369E-15</v>
      </c>
      <c r="BB718" s="376">
        <f t="shared" si="1798"/>
        <v>2.5423064302239832E-15</v>
      </c>
      <c r="BC718" s="376">
        <f t="shared" si="1799"/>
        <v>-2.2952450721767383E-15</v>
      </c>
      <c r="BD718" s="376">
        <f t="shared" si="1800"/>
        <v>7.036602798183578E-16</v>
      </c>
      <c r="BE718" s="376">
        <f t="shared" si="1801"/>
        <v>1.3001191611543454E-15</v>
      </c>
      <c r="BF718" s="376">
        <f t="shared" si="1802"/>
        <v>-2.542306430223986E-15</v>
      </c>
      <c r="BG718" s="376">
        <f t="shared" si="1803"/>
        <v>2.2952450721767336E-15</v>
      </c>
      <c r="BH718" s="376">
        <f t="shared" si="1804"/>
        <v>-7.0366027981834784E-16</v>
      </c>
      <c r="BI718" s="376">
        <f t="shared" si="1805"/>
        <v>-1.3001191611543872E-15</v>
      </c>
      <c r="BJ718" s="376">
        <f t="shared" si="1806"/>
        <v>2.5423064302239789E-15</v>
      </c>
      <c r="BK718" s="376">
        <f t="shared" si="1807"/>
        <v>-2.2952450721767284E-15</v>
      </c>
      <c r="BL718" s="376">
        <f t="shared" si="1808"/>
        <v>7.0366027981833788E-16</v>
      </c>
      <c r="BM718" s="376">
        <f t="shared" si="1809"/>
        <v>1.3001191611543308E-15</v>
      </c>
      <c r="BN718" s="376">
        <f t="shared" si="1810"/>
        <v>-2.5423064302239812E-15</v>
      </c>
      <c r="BO718" s="376">
        <f t="shared" si="1811"/>
        <v>2.2952450721767233E-15</v>
      </c>
      <c r="BP718" s="376">
        <f t="shared" si="1812"/>
        <v>-7.0366027981832793E-16</v>
      </c>
      <c r="BQ718" s="376">
        <f t="shared" si="1813"/>
        <v>-1.3001191611543398E-15</v>
      </c>
      <c r="BR718" s="376">
        <f t="shared" si="1814"/>
        <v>2.542306430223984E-15</v>
      </c>
    </row>
    <row r="719" spans="2:70">
      <c r="B719" s="373">
        <v>25</v>
      </c>
      <c r="C719" s="373">
        <f t="shared" si="1815"/>
        <v>7.8125000000000017E-3</v>
      </c>
      <c r="D719" s="374">
        <f t="shared" si="1751"/>
        <v>79.98747959542078</v>
      </c>
      <c r="E719" s="375" t="str">
        <f>AE694</f>
        <v>-0,0125204045792137</v>
      </c>
      <c r="F719" s="317">
        <v>25</v>
      </c>
      <c r="G719" s="376">
        <f t="shared" si="1816"/>
        <v>-5.4555120897026854E-16</v>
      </c>
      <c r="H719" s="376">
        <f t="shared" si="1752"/>
        <v>4.1804243721894507E-16</v>
      </c>
      <c r="I719" s="376">
        <f t="shared" si="1753"/>
        <v>-1.0075113886869174E-16</v>
      </c>
      <c r="J719" s="376">
        <f t="shared" si="1754"/>
        <v>-2.6227907015154576E-16</v>
      </c>
      <c r="K719" s="376">
        <f t="shared" si="1755"/>
        <v>5.0624006471949892E-16</v>
      </c>
      <c r="L719" s="376">
        <f t="shared" si="1756"/>
        <v>-5.2037865372685643E-16</v>
      </c>
      <c r="M719" s="376">
        <f t="shared" si="1757"/>
        <v>2.9827621335587797E-16</v>
      </c>
      <c r="N719" s="376">
        <f t="shared" si="1758"/>
        <v>5.9237391899762224E-17</v>
      </c>
      <c r="O719" s="376">
        <f t="shared" si="1759"/>
        <v>-3.8985845969280052E-16</v>
      </c>
      <c r="P719" s="376">
        <f t="shared" si="1760"/>
        <v>5.43491937449097E-16</v>
      </c>
      <c r="Q719" s="376">
        <f t="shared" si="1761"/>
        <v>-4.5039143824023744E-16</v>
      </c>
      <c r="R719" s="376">
        <f t="shared" si="1762"/>
        <v>1.5282264228046448E-16</v>
      </c>
      <c r="S719" s="376">
        <f t="shared" si="1763"/>
        <v>2.1412443825360955E-16</v>
      </c>
      <c r="T719" s="376">
        <f t="shared" si="1764"/>
        <v>-4.838635004613932E-16</v>
      </c>
      <c r="U719" s="377">
        <f t="shared" si="1765"/>
        <v>5.3393864946107587E-16</v>
      </c>
      <c r="V719" s="376">
        <f t="shared" si="1766"/>
        <v>-3.4161681451419411E-16</v>
      </c>
      <c r="W719" s="376">
        <f t="shared" si="1767"/>
        <v>-5.7919121331725223E-18</v>
      </c>
      <c r="X719" s="376">
        <f t="shared" si="1768"/>
        <v>3.505712317619988E-16</v>
      </c>
      <c r="Y719" s="376">
        <f t="shared" si="1769"/>
        <v>-5.3619854146737623E-16</v>
      </c>
      <c r="Z719" s="376">
        <f t="shared" si="1770"/>
        <v>4.7840292350227234E-16</v>
      </c>
      <c r="AA719" s="376">
        <f t="shared" si="1771"/>
        <v>-2.0342238010572213E-16</v>
      </c>
      <c r="AB719" s="376">
        <f t="shared" si="1772"/>
        <v>-1.6390767096296737E-16</v>
      </c>
      <c r="AC719" s="376">
        <f t="shared" si="1773"/>
        <v>4.5682706618714998E-16</v>
      </c>
      <c r="AD719" s="376">
        <f t="shared" si="1774"/>
        <v>-5.423565241204292E-16</v>
      </c>
      <c r="AE719" s="376">
        <f t="shared" si="1775"/>
        <v>3.8166745900199187E-16</v>
      </c>
      <c r="AF719" s="376">
        <f t="shared" si="1776"/>
        <v>-4.7709346913438835E-17</v>
      </c>
      <c r="AG719" s="376">
        <f t="shared" si="1777"/>
        <v>-3.0790781122759675E-16</v>
      </c>
      <c r="AH719" s="376">
        <f t="shared" si="1778"/>
        <v>5.2374126041538484E-16</v>
      </c>
      <c r="AI719" s="376">
        <f t="shared" si="1779"/>
        <v>-5.0180712708933764E-16</v>
      </c>
      <c r="AJ719" s="376">
        <f t="shared" si="1780"/>
        <v>2.5206304920857731E-16</v>
      </c>
      <c r="AK719" s="376">
        <f t="shared" si="1781"/>
        <v>1.1211238319990454E-16</v>
      </c>
      <c r="AL719" s="376">
        <f t="shared" si="1782"/>
        <v>-4.2539113753844784E-16</v>
      </c>
      <c r="AM719" s="376">
        <f t="shared" si="1783"/>
        <v>5.4555120897026854E-16</v>
      </c>
      <c r="AN719" s="376">
        <f t="shared" si="1784"/>
        <v>-4.180424372189468E-16</v>
      </c>
      <c r="AO719" s="376">
        <f t="shared" si="1785"/>
        <v>1.0075113886869576E-16</v>
      </c>
      <c r="AP719" s="376">
        <f t="shared" si="1786"/>
        <v>2.6227907015154813E-16</v>
      </c>
      <c r="AQ719" s="376">
        <f t="shared" si="1787"/>
        <v>-5.0624006471949951E-16</v>
      </c>
      <c r="AR719" s="376">
        <f t="shared" si="1788"/>
        <v>5.2037865372685653E-16</v>
      </c>
      <c r="AS719" s="376">
        <f t="shared" si="1789"/>
        <v>-2.9827621335587817E-16</v>
      </c>
      <c r="AT719" s="376">
        <f t="shared" si="1790"/>
        <v>-5.9237391899760055E-17</v>
      </c>
      <c r="AU719" s="376">
        <f t="shared" si="1791"/>
        <v>3.8985845969279761E-16</v>
      </c>
      <c r="AV719" s="376">
        <f t="shared" si="1792"/>
        <v>-5.434919374490973E-16</v>
      </c>
      <c r="AW719" s="376">
        <f t="shared" si="1793"/>
        <v>4.5039143824023655E-16</v>
      </c>
      <c r="AX719" s="376">
        <f t="shared" si="1794"/>
        <v>-1.5282264228046465E-16</v>
      </c>
      <c r="AY719" s="376">
        <f t="shared" si="1795"/>
        <v>-2.1412443825360931E-16</v>
      </c>
      <c r="AZ719" s="376">
        <f t="shared" si="1796"/>
        <v>4.8386350046139311E-16</v>
      </c>
      <c r="BA719" s="376">
        <f t="shared" si="1797"/>
        <v>-5.3393864946107685E-16</v>
      </c>
      <c r="BB719" s="376">
        <f t="shared" si="1798"/>
        <v>3.416168145141913E-16</v>
      </c>
      <c r="BC719" s="376">
        <f t="shared" si="1799"/>
        <v>5.7919121331761708E-18</v>
      </c>
      <c r="BD719" s="376">
        <f t="shared" si="1800"/>
        <v>-3.505712317619986E-16</v>
      </c>
      <c r="BE719" s="376">
        <f t="shared" si="1801"/>
        <v>5.3619854146737613E-16</v>
      </c>
      <c r="BF719" s="376">
        <f t="shared" si="1802"/>
        <v>-4.7840292350227254E-16</v>
      </c>
      <c r="BG719" s="376">
        <f t="shared" si="1803"/>
        <v>2.03422380105726E-16</v>
      </c>
      <c r="BH719" s="376">
        <f t="shared" si="1804"/>
        <v>1.6390767096296338E-16</v>
      </c>
      <c r="BI719" s="376">
        <f t="shared" si="1805"/>
        <v>-4.5682706618714771E-16</v>
      </c>
      <c r="BJ719" s="376">
        <f t="shared" si="1806"/>
        <v>5.4235652412043018E-16</v>
      </c>
      <c r="BK719" s="376">
        <f t="shared" si="1807"/>
        <v>-3.8166745900199758E-16</v>
      </c>
      <c r="BL719" s="376">
        <f t="shared" si="1808"/>
        <v>4.7709346913431439E-17</v>
      </c>
      <c r="BM719" s="376">
        <f t="shared" si="1809"/>
        <v>3.0790781122760287E-16</v>
      </c>
      <c r="BN719" s="376">
        <f t="shared" si="1810"/>
        <v>-5.2374126041538701E-16</v>
      </c>
      <c r="BO719" s="376">
        <f t="shared" si="1811"/>
        <v>5.0180712708933783E-16</v>
      </c>
      <c r="BP719" s="376">
        <f t="shared" si="1812"/>
        <v>-2.5206304920857756E-16</v>
      </c>
      <c r="BQ719" s="376">
        <f t="shared" si="1813"/>
        <v>-1.1211238319990427E-16</v>
      </c>
      <c r="BR719" s="376">
        <f t="shared" si="1814"/>
        <v>4.2539113753844764E-16</v>
      </c>
    </row>
    <row r="720" spans="2:70">
      <c r="B720" s="373">
        <v>26</v>
      </c>
      <c r="C720" s="373">
        <f t="shared" si="1815"/>
        <v>8.125000000000002E-3</v>
      </c>
      <c r="D720" s="374">
        <f t="shared" si="1751"/>
        <v>79.985338551770738</v>
      </c>
      <c r="E720" s="375" t="str">
        <f>AF694</f>
        <v>-0,0146614482292611</v>
      </c>
      <c r="F720" s="317">
        <v>26</v>
      </c>
      <c r="G720" s="376">
        <f t="shared" si="1816"/>
        <v>6.3080138170413644E-17</v>
      </c>
      <c r="H720" s="376">
        <f t="shared" si="1752"/>
        <v>1.7122534565978507E-15</v>
      </c>
      <c r="I720" s="376">
        <f t="shared" si="1753"/>
        <v>-2.9104535736126295E-15</v>
      </c>
      <c r="J720" s="376">
        <f t="shared" si="1754"/>
        <v>3.1276539523546507E-15</v>
      </c>
      <c r="K720" s="376">
        <f t="shared" si="1755"/>
        <v>-2.2906448647490598E-15</v>
      </c>
      <c r="L720" s="376">
        <f t="shared" si="1756"/>
        <v>6.8154924287678397E-16</v>
      </c>
      <c r="M720" s="376">
        <f t="shared" si="1757"/>
        <v>1.157269895269349E-15</v>
      </c>
      <c r="N720" s="376">
        <f t="shared" si="1758"/>
        <v>-2.6060187451748182E-15</v>
      </c>
      <c r="O720" s="376">
        <f t="shared" si="1759"/>
        <v>3.1763808961379898E-15</v>
      </c>
      <c r="P720" s="376">
        <f t="shared" si="1760"/>
        <v>-2.6761096392993125E-15</v>
      </c>
      <c r="Q720" s="376">
        <f t="shared" si="1761"/>
        <v>1.2738267923966235E-15</v>
      </c>
      <c r="R720" s="376">
        <f t="shared" si="1762"/>
        <v>5.5781310087009043E-16</v>
      </c>
      <c r="S720" s="376">
        <f t="shared" si="1763"/>
        <v>-2.201436077832092E-15</v>
      </c>
      <c r="T720" s="376">
        <f t="shared" si="1764"/>
        <v>3.1030413034176706E-15</v>
      </c>
      <c r="U720" s="377">
        <f t="shared" si="1765"/>
        <v>-2.9587330211908697E-15</v>
      </c>
      <c r="V720" s="376">
        <f t="shared" si="1766"/>
        <v>1.8171518926549453E-15</v>
      </c>
      <c r="W720" s="376">
        <f t="shared" si="1767"/>
        <v>-6.3080138170414433E-17</v>
      </c>
      <c r="X720" s="376">
        <f t="shared" si="1768"/>
        <v>-1.7122534565978551E-15</v>
      </c>
      <c r="Y720" s="376">
        <f t="shared" si="1769"/>
        <v>2.9104535736126247E-15</v>
      </c>
      <c r="Z720" s="376">
        <f t="shared" si="1770"/>
        <v>-3.1276539523546515E-15</v>
      </c>
      <c r="AA720" s="376">
        <f t="shared" si="1771"/>
        <v>2.2906448647490606E-15</v>
      </c>
      <c r="AB720" s="376">
        <f t="shared" si="1772"/>
        <v>-6.8154924287680093E-16</v>
      </c>
      <c r="AC720" s="376">
        <f t="shared" si="1773"/>
        <v>-1.1572698952693431E-15</v>
      </c>
      <c r="AD720" s="376">
        <f t="shared" si="1774"/>
        <v>2.6060187451748147E-15</v>
      </c>
      <c r="AE720" s="376">
        <f t="shared" si="1775"/>
        <v>-3.176380896137989E-15</v>
      </c>
      <c r="AF720" s="376">
        <f t="shared" si="1776"/>
        <v>2.6761096392993098E-15</v>
      </c>
      <c r="AG720" s="376">
        <f t="shared" si="1777"/>
        <v>-1.2738267923966086E-15</v>
      </c>
      <c r="AH720" s="376">
        <f t="shared" si="1778"/>
        <v>-5.5781310087006222E-16</v>
      </c>
      <c r="AI720" s="376">
        <f t="shared" si="1779"/>
        <v>2.2014360778320714E-15</v>
      </c>
      <c r="AJ720" s="376">
        <f t="shared" si="1780"/>
        <v>-3.1030413034176699E-15</v>
      </c>
      <c r="AK720" s="376">
        <f t="shared" si="1781"/>
        <v>2.958733021190872E-15</v>
      </c>
      <c r="AL720" s="376">
        <f t="shared" si="1782"/>
        <v>-1.8171518926549504E-15</v>
      </c>
      <c r="AM720" s="376">
        <f t="shared" si="1783"/>
        <v>6.3080138170420546E-17</v>
      </c>
      <c r="AN720" s="376">
        <f t="shared" si="1784"/>
        <v>1.7122534565978497E-15</v>
      </c>
      <c r="AO720" s="376">
        <f t="shared" si="1785"/>
        <v>-2.9104535736126311E-15</v>
      </c>
      <c r="AP720" s="376">
        <f t="shared" si="1786"/>
        <v>3.1276539523546488E-15</v>
      </c>
      <c r="AQ720" s="376">
        <f t="shared" si="1787"/>
        <v>-2.2906448647490803E-15</v>
      </c>
      <c r="AR720" s="376">
        <f t="shared" si="1788"/>
        <v>6.8154924287680704E-16</v>
      </c>
      <c r="AS720" s="376">
        <f t="shared" si="1789"/>
        <v>1.1572698952693374E-15</v>
      </c>
      <c r="AT720" s="376">
        <f t="shared" si="1790"/>
        <v>-2.6060187451748111E-15</v>
      </c>
      <c r="AU720" s="376">
        <f t="shared" si="1791"/>
        <v>3.176380896137989E-15</v>
      </c>
      <c r="AV720" s="376">
        <f t="shared" si="1792"/>
        <v>-2.6761096392993133E-15</v>
      </c>
      <c r="AW720" s="376">
        <f t="shared" si="1793"/>
        <v>1.2738267923966141E-15</v>
      </c>
      <c r="AX720" s="376">
        <f t="shared" si="1794"/>
        <v>5.5781310087005611E-16</v>
      </c>
      <c r="AY720" s="376">
        <f t="shared" si="1795"/>
        <v>-2.2014360778320667E-15</v>
      </c>
      <c r="AZ720" s="376">
        <f t="shared" si="1796"/>
        <v>3.1030413034176687E-15</v>
      </c>
      <c r="BA720" s="376">
        <f t="shared" si="1797"/>
        <v>-2.9587330211908744E-15</v>
      </c>
      <c r="BB720" s="376">
        <f t="shared" si="1798"/>
        <v>1.8171518926549556E-15</v>
      </c>
      <c r="BC720" s="376">
        <f t="shared" si="1799"/>
        <v>-6.3080138170426463E-17</v>
      </c>
      <c r="BD720" s="376">
        <f t="shared" si="1800"/>
        <v>-1.7122534565978444E-15</v>
      </c>
      <c r="BE720" s="376">
        <f t="shared" si="1801"/>
        <v>2.9104535736126105E-15</v>
      </c>
      <c r="BF720" s="376">
        <f t="shared" si="1802"/>
        <v>-3.1276539523546499E-15</v>
      </c>
      <c r="BG720" s="376">
        <f t="shared" si="1803"/>
        <v>2.2906448647490846E-15</v>
      </c>
      <c r="BH720" s="376">
        <f t="shared" si="1804"/>
        <v>-6.8154924287676898E-16</v>
      </c>
      <c r="BI720" s="376">
        <f t="shared" si="1805"/>
        <v>-1.1572698952693315E-15</v>
      </c>
      <c r="BJ720" s="376">
        <f t="shared" si="1806"/>
        <v>2.6060187451747819E-15</v>
      </c>
      <c r="BK720" s="376">
        <f t="shared" si="1807"/>
        <v>-3.176380896137989E-15</v>
      </c>
      <c r="BL720" s="376">
        <f t="shared" si="1808"/>
        <v>2.6761096392993409E-15</v>
      </c>
      <c r="BM720" s="376">
        <f t="shared" si="1809"/>
        <v>-1.27382679239662E-15</v>
      </c>
      <c r="BN720" s="376">
        <f t="shared" si="1810"/>
        <v>-5.5781310087005E-16</v>
      </c>
      <c r="BO720" s="376">
        <f t="shared" si="1811"/>
        <v>2.2014360778320951E-15</v>
      </c>
      <c r="BP720" s="376">
        <f t="shared" si="1812"/>
        <v>-3.1030413034176671E-15</v>
      </c>
      <c r="BQ720" s="376">
        <f t="shared" si="1813"/>
        <v>2.9587330211908602E-15</v>
      </c>
      <c r="BR720" s="376">
        <f t="shared" si="1814"/>
        <v>-1.8171518926549607E-15</v>
      </c>
    </row>
    <row r="721" spans="2:70">
      <c r="B721" s="373">
        <v>27</v>
      </c>
      <c r="C721" s="373">
        <f t="shared" si="1815"/>
        <v>8.4375000000000023E-3</v>
      </c>
      <c r="D721" s="374">
        <f t="shared" si="1751"/>
        <v>79.983338705881891</v>
      </c>
      <c r="E721" s="375" t="str">
        <f>AG694</f>
        <v>-0,0166612941181148</v>
      </c>
      <c r="F721" s="317">
        <v>27</v>
      </c>
      <c r="G721" s="376">
        <f t="shared" si="1816"/>
        <v>4.2641683900762985E-16</v>
      </c>
      <c r="H721" s="376">
        <f t="shared" si="1752"/>
        <v>-1.2494042507421254E-15</v>
      </c>
      <c r="I721" s="376">
        <f t="shared" si="1753"/>
        <v>1.7773355139857787E-15</v>
      </c>
      <c r="J721" s="376">
        <f t="shared" si="1754"/>
        <v>-1.8855357165890174E-15</v>
      </c>
      <c r="K721" s="376">
        <f t="shared" si="1755"/>
        <v>1.5484525723105565E-15</v>
      </c>
      <c r="L721" s="376">
        <f t="shared" si="1756"/>
        <v>-8.4569078412215933E-16</v>
      </c>
      <c r="M721" s="376">
        <f t="shared" si="1757"/>
        <v>-5.6787201149026882E-17</v>
      </c>
      <c r="N721" s="376">
        <f t="shared" si="1758"/>
        <v>9.4585446459446156E-16</v>
      </c>
      <c r="O721" s="376">
        <f t="shared" si="1759"/>
        <v>-1.6115511294603425E-15</v>
      </c>
      <c r="P721" s="376">
        <f t="shared" si="1760"/>
        <v>1.8966679547169106E-15</v>
      </c>
      <c r="Q721" s="376">
        <f t="shared" si="1761"/>
        <v>-1.7338724718855474E-15</v>
      </c>
      <c r="R721" s="376">
        <f t="shared" si="1762"/>
        <v>1.1616100505313102E-15</v>
      </c>
      <c r="S721" s="376">
        <f t="shared" si="1763"/>
        <v>-3.150247370031137E-16</v>
      </c>
      <c r="T721" s="376">
        <f t="shared" si="1764"/>
        <v>-6.0595602181373442E-16</v>
      </c>
      <c r="U721" s="377">
        <f t="shared" si="1765"/>
        <v>1.3838357387980373E-15</v>
      </c>
      <c r="V721" s="376">
        <f t="shared" si="1766"/>
        <v>-1.8349123070086778E-15</v>
      </c>
      <c r="W721" s="376">
        <f t="shared" si="1767"/>
        <v>1.852660624732866E-15</v>
      </c>
      <c r="X721" s="376">
        <f t="shared" si="1768"/>
        <v>-1.4328892941369692E-15</v>
      </c>
      <c r="Y721" s="376">
        <f t="shared" si="1769"/>
        <v>6.7473045118011968E-16</v>
      </c>
      <c r="Z721" s="376">
        <f t="shared" si="1770"/>
        <v>2.4277102893874514E-16</v>
      </c>
      <c r="AA721" s="376">
        <f t="shared" si="1771"/>
        <v>-1.1029403167577384E-15</v>
      </c>
      <c r="AB721" s="376">
        <f t="shared" si="1772"/>
        <v>1.7026420083727821E-15</v>
      </c>
      <c r="AC721" s="376">
        <f t="shared" si="1773"/>
        <v>-1.9002520687557463E-15</v>
      </c>
      <c r="AD721" s="376">
        <f t="shared" si="1774"/>
        <v>1.6491034057425105E-15</v>
      </c>
      <c r="AE721" s="376">
        <f t="shared" si="1775"/>
        <v>-1.0085066525114711E-15</v>
      </c>
      <c r="AF721" s="376">
        <f t="shared" si="1776"/>
        <v>1.2974351843079885E-16</v>
      </c>
      <c r="AG721" s="376">
        <f t="shared" si="1777"/>
        <v>7.7965951688050637E-16</v>
      </c>
      <c r="AH721" s="376">
        <f t="shared" si="1778"/>
        <v>-1.5049401322077623E-15</v>
      </c>
      <c r="AI721" s="376">
        <f t="shared" si="1779"/>
        <v>1.8748178914499819E-15</v>
      </c>
      <c r="AJ721" s="376">
        <f t="shared" si="1780"/>
        <v>-1.8019433982932147E-15</v>
      </c>
      <c r="AK721" s="376">
        <f t="shared" si="1781"/>
        <v>1.303526508763875E-15</v>
      </c>
      <c r="AL721" s="376">
        <f t="shared" si="1782"/>
        <v>-4.9727209514803735E-16</v>
      </c>
      <c r="AM721" s="376">
        <f t="shared" si="1783"/>
        <v>-4.2641683900765234E-16</v>
      </c>
      <c r="AN721" s="376">
        <f t="shared" si="1784"/>
        <v>1.2494042507421303E-15</v>
      </c>
      <c r="AO721" s="376">
        <f t="shared" si="1785"/>
        <v>-1.777335513985785E-15</v>
      </c>
      <c r="AP721" s="376">
        <f t="shared" si="1786"/>
        <v>1.8855357165890178E-15</v>
      </c>
      <c r="AQ721" s="376">
        <f t="shared" si="1787"/>
        <v>-1.5484525723105508E-15</v>
      </c>
      <c r="AR721" s="376">
        <f t="shared" si="1788"/>
        <v>8.4569078412214158E-16</v>
      </c>
      <c r="AS721" s="376">
        <f t="shared" si="1789"/>
        <v>5.6787201149026487E-17</v>
      </c>
      <c r="AT721" s="376">
        <f t="shared" si="1790"/>
        <v>-9.45854464594473E-16</v>
      </c>
      <c r="AU721" s="376">
        <f t="shared" si="1791"/>
        <v>1.6115511294603567E-15</v>
      </c>
      <c r="AV721" s="376">
        <f t="shared" si="1792"/>
        <v>-1.8966679547169118E-15</v>
      </c>
      <c r="AW721" s="376">
        <f t="shared" si="1793"/>
        <v>1.7338724718855421E-15</v>
      </c>
      <c r="AX721" s="376">
        <f t="shared" si="1794"/>
        <v>-1.1616100505312891E-15</v>
      </c>
      <c r="AY721" s="376">
        <f t="shared" si="1795"/>
        <v>3.1502473700310088E-16</v>
      </c>
      <c r="AZ721" s="376">
        <f t="shared" si="1796"/>
        <v>6.0595602181374684E-16</v>
      </c>
      <c r="BA721" s="376">
        <f t="shared" si="1797"/>
        <v>-1.3838357387980371E-15</v>
      </c>
      <c r="BB721" s="376">
        <f t="shared" si="1798"/>
        <v>1.8349123070086813E-15</v>
      </c>
      <c r="BC721" s="376">
        <f t="shared" si="1799"/>
        <v>-1.85266062473286E-15</v>
      </c>
      <c r="BD721" s="376">
        <f t="shared" si="1800"/>
        <v>1.4328892941369428E-15</v>
      </c>
      <c r="BE721" s="376">
        <f t="shared" si="1801"/>
        <v>-6.747304511801327E-16</v>
      </c>
      <c r="BF721" s="376">
        <f t="shared" si="1802"/>
        <v>-2.4277102893874474E-16</v>
      </c>
      <c r="BG721" s="376">
        <f t="shared" si="1803"/>
        <v>1.1029403167577488E-15</v>
      </c>
      <c r="BH721" s="376">
        <f t="shared" si="1804"/>
        <v>-1.7026420083727878E-15</v>
      </c>
      <c r="BI721" s="376">
        <f t="shared" si="1805"/>
        <v>1.9002520687557452E-15</v>
      </c>
      <c r="BJ721" s="376">
        <f t="shared" si="1806"/>
        <v>-1.6491034057424906E-15</v>
      </c>
      <c r="BK721" s="376">
        <f t="shared" si="1807"/>
        <v>1.008506652511483E-15</v>
      </c>
      <c r="BL721" s="376">
        <f t="shared" si="1808"/>
        <v>-1.2974351843078578E-16</v>
      </c>
      <c r="BM721" s="376">
        <f t="shared" si="1809"/>
        <v>-7.796595168805184E-16</v>
      </c>
      <c r="BN721" s="376">
        <f t="shared" si="1810"/>
        <v>1.5049401322077704E-15</v>
      </c>
      <c r="BO721" s="376">
        <f t="shared" si="1811"/>
        <v>-1.874817891449989E-15</v>
      </c>
      <c r="BP721" s="376">
        <f t="shared" si="1812"/>
        <v>1.8019433982932194E-15</v>
      </c>
      <c r="BQ721" s="376">
        <f t="shared" si="1813"/>
        <v>-1.3035265087638656E-15</v>
      </c>
      <c r="BR721" s="376">
        <f t="shared" si="1814"/>
        <v>4.9727209514802483E-16</v>
      </c>
    </row>
    <row r="722" spans="2:70">
      <c r="B722" s="373">
        <v>28</v>
      </c>
      <c r="C722" s="373">
        <f t="shared" si="1815"/>
        <v>8.7500000000000026E-3</v>
      </c>
      <c r="D722" s="374">
        <f t="shared" si="1751"/>
        <v>79.981499317363401</v>
      </c>
      <c r="E722" s="375" t="str">
        <f>AH694</f>
        <v>-0,018500682636599</v>
      </c>
      <c r="F722" s="317">
        <v>28</v>
      </c>
      <c r="G722" s="376">
        <f t="shared" si="1816"/>
        <v>-5.5862719659360343E-16</v>
      </c>
      <c r="H722" s="376">
        <f t="shared" si="1752"/>
        <v>1.4812079268602177E-16</v>
      </c>
      <c r="I722" s="376">
        <f t="shared" si="1753"/>
        <v>2.849356591896767E-16</v>
      </c>
      <c r="J722" s="376">
        <f t="shared" si="1754"/>
        <v>-6.7461323990193043E-16</v>
      </c>
      <c r="K722" s="376">
        <f t="shared" si="1755"/>
        <v>9.6158707022336305E-16</v>
      </c>
      <c r="L722" s="376">
        <f t="shared" si="1756"/>
        <v>-1.1021679859117858E-15</v>
      </c>
      <c r="M722" s="376">
        <f t="shared" si="1757"/>
        <v>1.0749538169228115E-15</v>
      </c>
      <c r="N722" s="376">
        <f t="shared" si="1758"/>
        <v>-8.8408767378795541E-16</v>
      </c>
      <c r="O722" s="376">
        <f t="shared" si="1759"/>
        <v>5.5862719659360383E-16</v>
      </c>
      <c r="P722" s="376">
        <f t="shared" si="1760"/>
        <v>-1.4812079268601989E-16</v>
      </c>
      <c r="Q722" s="376">
        <f t="shared" si="1761"/>
        <v>-2.8493565918967759E-16</v>
      </c>
      <c r="R722" s="376">
        <f t="shared" si="1762"/>
        <v>6.7461323990192964E-16</v>
      </c>
      <c r="S722" s="376">
        <f t="shared" si="1763"/>
        <v>-9.6158707022336364E-16</v>
      </c>
      <c r="T722" s="376">
        <f t="shared" si="1764"/>
        <v>1.1021679859117866E-15</v>
      </c>
      <c r="U722" s="377">
        <f t="shared" si="1765"/>
        <v>-1.0749538169228123E-15</v>
      </c>
      <c r="V722" s="376">
        <f t="shared" si="1766"/>
        <v>8.8408767378795482E-16</v>
      </c>
      <c r="W722" s="376">
        <f t="shared" si="1767"/>
        <v>-5.5862719659359949E-16</v>
      </c>
      <c r="X722" s="376">
        <f t="shared" si="1768"/>
        <v>1.4812079268602285E-16</v>
      </c>
      <c r="Y722" s="376">
        <f t="shared" si="1769"/>
        <v>2.8493565918967862E-16</v>
      </c>
      <c r="Z722" s="376">
        <f t="shared" si="1770"/>
        <v>-6.7461323990193349E-16</v>
      </c>
      <c r="AA722" s="376">
        <f t="shared" si="1771"/>
        <v>9.6158707022336207E-16</v>
      </c>
      <c r="AB722" s="376">
        <f t="shared" si="1772"/>
        <v>-1.1021679859117862E-15</v>
      </c>
      <c r="AC722" s="376">
        <f t="shared" si="1773"/>
        <v>1.0749538169228109E-15</v>
      </c>
      <c r="AD722" s="376">
        <f t="shared" si="1774"/>
        <v>-8.8408767378795669E-16</v>
      </c>
      <c r="AE722" s="376">
        <f t="shared" si="1775"/>
        <v>5.5862719659359535E-16</v>
      </c>
      <c r="AF722" s="376">
        <f t="shared" si="1776"/>
        <v>-1.4812079268601802E-16</v>
      </c>
      <c r="AG722" s="376">
        <f t="shared" si="1777"/>
        <v>-2.8493565918967561E-16</v>
      </c>
      <c r="AH722" s="376">
        <f t="shared" si="1778"/>
        <v>6.7461323990193743E-16</v>
      </c>
      <c r="AI722" s="376">
        <f t="shared" si="1779"/>
        <v>-9.6158707022336443E-16</v>
      </c>
      <c r="AJ722" s="376">
        <f t="shared" si="1780"/>
        <v>1.1021679859117858E-15</v>
      </c>
      <c r="AK722" s="376">
        <f t="shared" si="1781"/>
        <v>-1.0749538169228098E-15</v>
      </c>
      <c r="AL722" s="376">
        <f t="shared" si="1782"/>
        <v>8.8408767378795373E-16</v>
      </c>
      <c r="AM722" s="376">
        <f t="shared" si="1783"/>
        <v>-5.5862719659360481E-16</v>
      </c>
      <c r="AN722" s="376">
        <f t="shared" si="1784"/>
        <v>1.4812079268601309E-16</v>
      </c>
      <c r="AO722" s="376">
        <f t="shared" si="1785"/>
        <v>2.849356591896804E-16</v>
      </c>
      <c r="AP722" s="376">
        <f t="shared" si="1786"/>
        <v>-6.7461323990192875E-16</v>
      </c>
      <c r="AQ722" s="376">
        <f t="shared" si="1787"/>
        <v>9.61587070223367E-16</v>
      </c>
      <c r="AR722" s="376">
        <f t="shared" si="1788"/>
        <v>-1.1021679859117864E-15</v>
      </c>
      <c r="AS722" s="376">
        <f t="shared" si="1789"/>
        <v>1.0749538169228125E-15</v>
      </c>
      <c r="AT722" s="376">
        <f t="shared" si="1790"/>
        <v>-8.8408767378795068E-16</v>
      </c>
      <c r="AU722" s="376">
        <f t="shared" si="1791"/>
        <v>5.5862719659360057E-16</v>
      </c>
      <c r="AV722" s="376">
        <f t="shared" si="1792"/>
        <v>-1.4812079268602394E-16</v>
      </c>
      <c r="AW722" s="376">
        <f t="shared" si="1793"/>
        <v>-2.8493565918968523E-16</v>
      </c>
      <c r="AX722" s="376">
        <f t="shared" si="1794"/>
        <v>6.746132399019326E-16</v>
      </c>
      <c r="AY722" s="376">
        <f t="shared" si="1795"/>
        <v>-9.6158707022336148E-16</v>
      </c>
      <c r="AZ722" s="376">
        <f t="shared" si="1796"/>
        <v>1.102167985911787E-15</v>
      </c>
      <c r="BA722" s="376">
        <f t="shared" si="1797"/>
        <v>-1.0749538169228113E-15</v>
      </c>
      <c r="BB722" s="376">
        <f t="shared" si="1798"/>
        <v>8.8408767378795728E-16</v>
      </c>
      <c r="BC722" s="376">
        <f t="shared" si="1799"/>
        <v>-5.5862719659360994E-16</v>
      </c>
      <c r="BD722" s="376">
        <f t="shared" si="1800"/>
        <v>1.4812079268600353E-16</v>
      </c>
      <c r="BE722" s="376">
        <f t="shared" si="1801"/>
        <v>2.8493565918968986E-16</v>
      </c>
      <c r="BF722" s="376">
        <f t="shared" si="1802"/>
        <v>-6.7461323990193654E-16</v>
      </c>
      <c r="BG722" s="376">
        <f t="shared" si="1803"/>
        <v>9.6158707022336384E-16</v>
      </c>
      <c r="BH722" s="376">
        <f t="shared" si="1804"/>
        <v>-1.1021679859117856E-15</v>
      </c>
      <c r="BI722" s="376">
        <f t="shared" si="1805"/>
        <v>1.0749538169228141E-15</v>
      </c>
      <c r="BJ722" s="376">
        <f t="shared" si="1806"/>
        <v>-8.8408767378794476E-16</v>
      </c>
      <c r="BK722" s="376">
        <f t="shared" si="1807"/>
        <v>5.58627196593592E-16</v>
      </c>
      <c r="BL722" s="376">
        <f t="shared" si="1808"/>
        <v>-1.4812079268601417E-16</v>
      </c>
      <c r="BM722" s="376">
        <f t="shared" si="1809"/>
        <v>-2.8493565918967931E-16</v>
      </c>
      <c r="BN722" s="376">
        <f t="shared" si="1810"/>
        <v>6.7461323990192786E-16</v>
      </c>
      <c r="BO722" s="376">
        <f t="shared" si="1811"/>
        <v>-9.6158707022335852E-16</v>
      </c>
      <c r="BP722" s="376">
        <f t="shared" si="1812"/>
        <v>1.1021679859117884E-15</v>
      </c>
      <c r="BQ722" s="376">
        <f t="shared" si="1813"/>
        <v>-1.0749538169228088E-15</v>
      </c>
      <c r="BR722" s="376">
        <f t="shared" si="1814"/>
        <v>8.8408767378795137E-16</v>
      </c>
    </row>
    <row r="723" spans="2:70">
      <c r="B723" s="373">
        <v>29</v>
      </c>
      <c r="C723" s="373">
        <f t="shared" si="1815"/>
        <v>9.0625000000000028E-3</v>
      </c>
      <c r="D723" s="374">
        <f t="shared" si="1751"/>
        <v>79.979838100532206</v>
      </c>
      <c r="E723" s="375" t="str">
        <f>AI694</f>
        <v>-0,0201618994677979</v>
      </c>
      <c r="F723" s="317">
        <v>29</v>
      </c>
      <c r="G723" s="376">
        <f t="shared" si="1816"/>
        <v>-1.6893429888209559E-15</v>
      </c>
      <c r="H723" s="376">
        <f t="shared" si="1752"/>
        <v>1.7635466936695252E-15</v>
      </c>
      <c r="I723" s="376">
        <f t="shared" si="1753"/>
        <v>-1.6858749414181286E-15</v>
      </c>
      <c r="J723" s="376">
        <f t="shared" si="1754"/>
        <v>1.4630167712168393E-15</v>
      </c>
      <c r="K723" s="376">
        <f t="shared" si="1755"/>
        <v>-1.1141645790420611E-15</v>
      </c>
      <c r="L723" s="376">
        <f t="shared" si="1756"/>
        <v>6.6936128144204578E-16</v>
      </c>
      <c r="M723" s="376">
        <f t="shared" si="1757"/>
        <v>-1.6691303973652966E-16</v>
      </c>
      <c r="N723" s="376">
        <f t="shared" si="1758"/>
        <v>-3.4990964087492934E-16</v>
      </c>
      <c r="O723" s="376">
        <f t="shared" si="1759"/>
        <v>8.365983381661128E-16</v>
      </c>
      <c r="P723" s="376">
        <f t="shared" si="1760"/>
        <v>-1.2512397483204469E-15</v>
      </c>
      <c r="Q723" s="376">
        <f t="shared" si="1761"/>
        <v>1.558125231512397E-15</v>
      </c>
      <c r="R723" s="376">
        <f t="shared" si="1762"/>
        <v>-1.7308260159921483E-15</v>
      </c>
      <c r="S723" s="376">
        <f t="shared" si="1763"/>
        <v>1.7544692261627366E-15</v>
      </c>
      <c r="T723" s="376">
        <f t="shared" si="1764"/>
        <v>-1.6270187246398485E-15</v>
      </c>
      <c r="U723" s="377">
        <f t="shared" si="1765"/>
        <v>1.3594504630361579E-15</v>
      </c>
      <c r="V723" s="376">
        <f t="shared" si="1766"/>
        <v>-9.7480724037840796E-16</v>
      </c>
      <c r="W723" s="376">
        <f t="shared" si="1767"/>
        <v>5.0621427272764585E-16</v>
      </c>
      <c r="X723" s="376">
        <f t="shared" si="1768"/>
        <v>5.9735281855488533E-18</v>
      </c>
      <c r="Y723" s="376">
        <f t="shared" si="1769"/>
        <v>-5.1764689286241572E-16</v>
      </c>
      <c r="Z723" s="376">
        <f t="shared" si="1770"/>
        <v>9.8474085470744141E-16</v>
      </c>
      <c r="AA723" s="376">
        <f t="shared" si="1771"/>
        <v>-1.3670295953635149E-15</v>
      </c>
      <c r="AB723" s="376">
        <f t="shared" si="1772"/>
        <v>1.6315906651786043E-15</v>
      </c>
      <c r="AC723" s="376">
        <f t="shared" si="1773"/>
        <v>-1.7556402424635876E-15</v>
      </c>
      <c r="AD723" s="376">
        <f t="shared" si="1774"/>
        <v>1.7284952609175612E-15</v>
      </c>
      <c r="AE723" s="376">
        <f t="shared" si="1775"/>
        <v>-1.5524934281243762E-15</v>
      </c>
      <c r="AF723" s="376">
        <f t="shared" si="1776"/>
        <v>1.2427919037452168E-15</v>
      </c>
      <c r="AG723" s="376">
        <f t="shared" si="1777"/>
        <v>-8.2606197510606205E-16</v>
      </c>
      <c r="AH723" s="376">
        <f t="shared" si="1778"/>
        <v>3.3819214384199665E-16</v>
      </c>
      <c r="AI723" s="376">
        <f t="shared" si="1779"/>
        <v>1.7880256776575057E-16</v>
      </c>
      <c r="AJ723" s="376">
        <f t="shared" si="1780"/>
        <v>-6.8039892229707319E-16</v>
      </c>
      <c r="AK723" s="376">
        <f t="shared" si="1781"/>
        <v>1.1233997785038386E-15</v>
      </c>
      <c r="AL723" s="376">
        <f t="shared" si="1782"/>
        <v>-1.469654200108832E-15</v>
      </c>
      <c r="AM723" s="376">
        <f t="shared" si="1783"/>
        <v>1.6893429888209553E-15</v>
      </c>
      <c r="AN723" s="376">
        <f t="shared" si="1784"/>
        <v>-1.7635466936695254E-15</v>
      </c>
      <c r="AO723" s="376">
        <f t="shared" si="1785"/>
        <v>1.6858749414181303E-15</v>
      </c>
      <c r="AP723" s="376">
        <f t="shared" si="1786"/>
        <v>-1.463016771216843E-15</v>
      </c>
      <c r="AQ723" s="376">
        <f t="shared" si="1787"/>
        <v>1.1141645790420662E-15</v>
      </c>
      <c r="AR723" s="376">
        <f t="shared" si="1788"/>
        <v>-6.6936128144205742E-16</v>
      </c>
      <c r="AS723" s="376">
        <f t="shared" si="1789"/>
        <v>1.6691303973654208E-16</v>
      </c>
      <c r="AT723" s="376">
        <f t="shared" si="1790"/>
        <v>3.4990964087491692E-16</v>
      </c>
      <c r="AU723" s="376">
        <f t="shared" si="1791"/>
        <v>-8.3659833816612364E-16</v>
      </c>
      <c r="AV723" s="376">
        <f t="shared" si="1792"/>
        <v>1.2512397483204558E-15</v>
      </c>
      <c r="AW723" s="376">
        <f t="shared" si="1793"/>
        <v>-1.5581252315124E-15</v>
      </c>
      <c r="AX723" s="376">
        <f t="shared" si="1794"/>
        <v>1.7308260159921483E-15</v>
      </c>
      <c r="AY723" s="376">
        <f t="shared" si="1795"/>
        <v>-1.7544692261627366E-15</v>
      </c>
      <c r="AZ723" s="376">
        <f t="shared" si="1796"/>
        <v>1.6270187246398582E-15</v>
      </c>
      <c r="BA723" s="376">
        <f t="shared" si="1797"/>
        <v>-1.3594504630361579E-15</v>
      </c>
      <c r="BB723" s="376">
        <f t="shared" si="1798"/>
        <v>9.7480724037838705E-16</v>
      </c>
      <c r="BC723" s="376">
        <f t="shared" si="1799"/>
        <v>-5.0621427272764585E-16</v>
      </c>
      <c r="BD723" s="376">
        <f t="shared" si="1800"/>
        <v>-5.9735281855739983E-18</v>
      </c>
      <c r="BE723" s="376">
        <f t="shared" si="1801"/>
        <v>5.1764689286241572E-16</v>
      </c>
      <c r="BF723" s="376">
        <f t="shared" si="1802"/>
        <v>-9.8474085470746212E-16</v>
      </c>
      <c r="BG723" s="376">
        <f t="shared" si="1803"/>
        <v>1.367029595363507E-15</v>
      </c>
      <c r="BH723" s="376">
        <f t="shared" si="1804"/>
        <v>-1.6315906651786092E-15</v>
      </c>
      <c r="BI723" s="376">
        <f t="shared" si="1805"/>
        <v>1.7556402424635876E-15</v>
      </c>
      <c r="BJ723" s="376">
        <f t="shared" si="1806"/>
        <v>-1.7284952609175612E-15</v>
      </c>
      <c r="BK723" s="376">
        <f t="shared" si="1807"/>
        <v>1.5524934281243884E-15</v>
      </c>
      <c r="BL723" s="376">
        <f t="shared" si="1808"/>
        <v>-1.2427919037452168E-15</v>
      </c>
      <c r="BM723" s="376">
        <f t="shared" si="1809"/>
        <v>8.2606197510608404E-16</v>
      </c>
      <c r="BN723" s="376">
        <f t="shared" si="1810"/>
        <v>-3.3819214384199665E-16</v>
      </c>
      <c r="BO723" s="376">
        <f t="shared" si="1811"/>
        <v>-1.7880256776572553E-16</v>
      </c>
      <c r="BP723" s="376">
        <f t="shared" si="1812"/>
        <v>6.8039892229707319E-16</v>
      </c>
      <c r="BQ723" s="376">
        <f t="shared" si="1813"/>
        <v>-1.1233997785038193E-15</v>
      </c>
      <c r="BR723" s="376">
        <f t="shared" si="1814"/>
        <v>1.469654200108832E-15</v>
      </c>
    </row>
    <row r="724" spans="2:70">
      <c r="B724" s="373">
        <v>30</v>
      </c>
      <c r="C724" s="373">
        <f t="shared" si="1815"/>
        <v>9.3750000000000031E-3</v>
      </c>
      <c r="D724" s="374">
        <f t="shared" si="1751"/>
        <v>79.978371053814485</v>
      </c>
      <c r="E724" s="375" t="str">
        <f>AJ694</f>
        <v>-0,0216289461855155</v>
      </c>
      <c r="F724" s="317">
        <v>30</v>
      </c>
      <c r="G724" s="376">
        <f t="shared" si="1816"/>
        <v>7.2173800425256941E-16</v>
      </c>
      <c r="H724" s="376">
        <f t="shared" si="1752"/>
        <v>-8.1813198515222046E-16</v>
      </c>
      <c r="I724" s="376">
        <f t="shared" si="1753"/>
        <v>8.8308561267617485E-16</v>
      </c>
      <c r="J724" s="376">
        <f t="shared" si="1754"/>
        <v>-9.1410275534510032E-16</v>
      </c>
      <c r="K724" s="376">
        <f t="shared" si="1755"/>
        <v>9.0999144176084498E-16</v>
      </c>
      <c r="L724" s="376">
        <f t="shared" si="1756"/>
        <v>-8.7090966739879955E-16</v>
      </c>
      <c r="M724" s="376">
        <f t="shared" si="1757"/>
        <v>7.9835932293038707E-16</v>
      </c>
      <c r="N724" s="376">
        <f t="shared" si="1758"/>
        <v>-6.9512847740682645E-16</v>
      </c>
      <c r="O724" s="376">
        <f t="shared" si="1759"/>
        <v>5.6518423432906283E-16</v>
      </c>
      <c r="P724" s="376">
        <f t="shared" si="1760"/>
        <v>-4.1352027808500378E-16</v>
      </c>
      <c r="Q724" s="376">
        <f t="shared" si="1761"/>
        <v>2.4596496945897848E-16</v>
      </c>
      <c r="R724" s="376">
        <f t="shared" si="1762"/>
        <v>-6.8957364995388587E-17</v>
      </c>
      <c r="S724" s="376">
        <f t="shared" si="1763"/>
        <v>-1.1070023233323201E-16</v>
      </c>
      <c r="T724" s="376">
        <f t="shared" si="1764"/>
        <v>2.8610368181469832E-16</v>
      </c>
      <c r="U724" s="377">
        <f t="shared" si="1765"/>
        <v>-4.5051232725281307E-16</v>
      </c>
      <c r="V724" s="376">
        <f t="shared" si="1766"/>
        <v>5.9760803660483173E-16</v>
      </c>
      <c r="W724" s="376">
        <f t="shared" si="1767"/>
        <v>-7.2173800425257395E-16</v>
      </c>
      <c r="X724" s="376">
        <f t="shared" si="1768"/>
        <v>8.1813198515222193E-16</v>
      </c>
      <c r="Y724" s="376">
        <f t="shared" si="1769"/>
        <v>-8.8308561267617613E-16</v>
      </c>
      <c r="Z724" s="376">
        <f t="shared" si="1770"/>
        <v>9.1410275534510052E-16</v>
      </c>
      <c r="AA724" s="376">
        <f t="shared" si="1771"/>
        <v>-9.0999144176084459E-16</v>
      </c>
      <c r="AB724" s="376">
        <f t="shared" si="1772"/>
        <v>8.7090966739879807E-16</v>
      </c>
      <c r="AC724" s="376">
        <f t="shared" si="1773"/>
        <v>-7.9835932293038313E-16</v>
      </c>
      <c r="AD724" s="376">
        <f t="shared" si="1774"/>
        <v>6.9512847740681896E-16</v>
      </c>
      <c r="AE724" s="376">
        <f t="shared" si="1775"/>
        <v>-5.6518423432906155E-16</v>
      </c>
      <c r="AF724" s="376">
        <f t="shared" si="1776"/>
        <v>4.1352027808499934E-16</v>
      </c>
      <c r="AG724" s="376">
        <f t="shared" si="1777"/>
        <v>-2.459649694589738E-16</v>
      </c>
      <c r="AH724" s="376">
        <f t="shared" si="1778"/>
        <v>6.8957364995383656E-17</v>
      </c>
      <c r="AI724" s="376">
        <f t="shared" si="1779"/>
        <v>1.1070023233324335E-16</v>
      </c>
      <c r="AJ724" s="376">
        <f t="shared" si="1780"/>
        <v>-2.8610368181469684E-16</v>
      </c>
      <c r="AK724" s="376">
        <f t="shared" si="1781"/>
        <v>4.5051232725281741E-16</v>
      </c>
      <c r="AL724" s="376">
        <f t="shared" si="1782"/>
        <v>-5.9760803660483547E-16</v>
      </c>
      <c r="AM724" s="376">
        <f t="shared" si="1783"/>
        <v>7.2173800425257701E-16</v>
      </c>
      <c r="AN724" s="376">
        <f t="shared" si="1784"/>
        <v>-8.1813198515222706E-16</v>
      </c>
      <c r="AO724" s="376">
        <f t="shared" si="1785"/>
        <v>8.8308561267617563E-16</v>
      </c>
      <c r="AP724" s="376">
        <f t="shared" si="1786"/>
        <v>-9.1410275534510091E-16</v>
      </c>
      <c r="AQ724" s="376">
        <f t="shared" si="1787"/>
        <v>9.099914417608438E-16</v>
      </c>
      <c r="AR724" s="376">
        <f t="shared" si="1788"/>
        <v>-8.7090966739879649E-16</v>
      </c>
      <c r="AS724" s="376">
        <f t="shared" si="1789"/>
        <v>7.9835932293038066E-16</v>
      </c>
      <c r="AT724" s="376">
        <f t="shared" si="1790"/>
        <v>-6.9512847740682418E-16</v>
      </c>
      <c r="AU724" s="376">
        <f t="shared" si="1791"/>
        <v>5.651842343290577E-16</v>
      </c>
      <c r="AV724" s="376">
        <f t="shared" si="1792"/>
        <v>-4.1352027808499495E-16</v>
      </c>
      <c r="AW724" s="376">
        <f t="shared" si="1793"/>
        <v>2.4596496945896897E-16</v>
      </c>
      <c r="AX724" s="376">
        <f t="shared" si="1794"/>
        <v>-6.8957364995378677E-17</v>
      </c>
      <c r="AY724" s="376">
        <f t="shared" si="1795"/>
        <v>-1.1070023233324828E-16</v>
      </c>
      <c r="AZ724" s="376">
        <f t="shared" si="1796"/>
        <v>2.86103681814714E-16</v>
      </c>
      <c r="BA724" s="376">
        <f t="shared" si="1797"/>
        <v>-4.5051232725283309E-16</v>
      </c>
      <c r="BB724" s="376">
        <f t="shared" si="1798"/>
        <v>5.9760803660484908E-16</v>
      </c>
      <c r="BC724" s="376">
        <f t="shared" si="1799"/>
        <v>-7.2173800425257198E-16</v>
      </c>
      <c r="BD724" s="376">
        <f t="shared" si="1800"/>
        <v>8.1813198515222341E-16</v>
      </c>
      <c r="BE724" s="376">
        <f t="shared" si="1801"/>
        <v>-8.8308561267617702E-16</v>
      </c>
      <c r="BF724" s="376">
        <f t="shared" si="1802"/>
        <v>9.141027553451013E-16</v>
      </c>
      <c r="BG724" s="376">
        <f t="shared" si="1803"/>
        <v>-9.0999144176084321E-16</v>
      </c>
      <c r="BH724" s="376">
        <f t="shared" si="1804"/>
        <v>8.7090966739879491E-16</v>
      </c>
      <c r="BI724" s="376">
        <f t="shared" si="1805"/>
        <v>-7.983593229303782E-16</v>
      </c>
      <c r="BJ724" s="376">
        <f t="shared" si="1806"/>
        <v>6.9512847740681255E-16</v>
      </c>
      <c r="BK724" s="376">
        <f t="shared" si="1807"/>
        <v>-5.651842343290434E-16</v>
      </c>
      <c r="BL724" s="376">
        <f t="shared" si="1808"/>
        <v>4.1352027808497893E-16</v>
      </c>
      <c r="BM724" s="376">
        <f t="shared" si="1809"/>
        <v>-2.4596496945897681E-16</v>
      </c>
      <c r="BN724" s="376">
        <f t="shared" si="1810"/>
        <v>6.8957364995386812E-17</v>
      </c>
      <c r="BO724" s="376">
        <f t="shared" si="1811"/>
        <v>1.1070023233324034E-16</v>
      </c>
      <c r="BP724" s="376">
        <f t="shared" si="1812"/>
        <v>-2.8610368181470626E-16</v>
      </c>
      <c r="BQ724" s="376">
        <f t="shared" si="1813"/>
        <v>4.5051232725282609E-16</v>
      </c>
      <c r="BR724" s="376">
        <f t="shared" si="1814"/>
        <v>-5.9760803660484297E-16</v>
      </c>
    </row>
    <row r="725" spans="2:70">
      <c r="B725" s="373">
        <v>31</v>
      </c>
      <c r="C725" s="373">
        <f t="shared" si="1815"/>
        <v>9.6875000000000034E-3</v>
      </c>
      <c r="D725" s="374">
        <f t="shared" si="1751"/>
        <v>79.977112305672108</v>
      </c>
      <c r="E725" s="375" t="str">
        <f>AK694</f>
        <v>-0,0228876943278875</v>
      </c>
      <c r="F725" s="317">
        <v>31</v>
      </c>
      <c r="G725" s="376">
        <f t="shared" si="1816"/>
        <v>-1.1023442689326952E-15</v>
      </c>
      <c r="H725" s="376">
        <f t="shared" si="1752"/>
        <v>1.1784097809446418E-15</v>
      </c>
      <c r="I725" s="376">
        <f t="shared" si="1753"/>
        <v>-1.2431265625817788E-15</v>
      </c>
      <c r="J725" s="376">
        <f t="shared" si="1754"/>
        <v>1.2958713558591477E-15</v>
      </c>
      <c r="K725" s="376">
        <f t="shared" si="1755"/>
        <v>-1.3361361995842517E-15</v>
      </c>
      <c r="L725" s="376">
        <f t="shared" si="1756"/>
        <v>1.3635333213010153E-15</v>
      </c>
      <c r="M725" s="376">
        <f t="shared" si="1757"/>
        <v>-1.3777988717505153E-15</v>
      </c>
      <c r="N725" s="376">
        <f t="shared" si="1758"/>
        <v>1.3787954658835805E-15</v>
      </c>
      <c r="O725" s="376">
        <f t="shared" si="1759"/>
        <v>-1.3665135059539158E-15</v>
      </c>
      <c r="P725" s="376">
        <f t="shared" si="1760"/>
        <v>1.3410712739496456E-15</v>
      </c>
      <c r="Q725" s="376">
        <f t="shared" si="1761"/>
        <v>-1.3027137924731086E-15</v>
      </c>
      <c r="R725" s="376">
        <f t="shared" si="1762"/>
        <v>1.2518104650392589E-15</v>
      </c>
      <c r="S725" s="376">
        <f t="shared" si="1763"/>
        <v>-1.1888515185178725E-15</v>
      </c>
      <c r="T725" s="376">
        <f t="shared" si="1764"/>
        <v>1.1144432819808114E-15</v>
      </c>
      <c r="U725" s="377">
        <f t="shared" si="1765"/>
        <v>-1.0293023474216071E-15</v>
      </c>
      <c r="V725" s="376">
        <f t="shared" si="1766"/>
        <v>9.3424866858283425E-16</v>
      </c>
      <c r="W725" s="376">
        <f t="shared" si="1767"/>
        <v>-8.3019766435333639E-16</v>
      </c>
      <c r="X725" s="376">
        <f t="shared" si="1768"/>
        <v>7.1815140278390846E-16</v>
      </c>
      <c r="Y725" s="376">
        <f t="shared" si="1769"/>
        <v>-5.9918895062418104E-16</v>
      </c>
      <c r="Z725" s="376">
        <f t="shared" si="1770"/>
        <v>4.7445598131994372E-16</v>
      </c>
      <c r="AA725" s="376">
        <f t="shared" si="1771"/>
        <v>-3.4515374155157335E-16</v>
      </c>
      <c r="AB725" s="376">
        <f t="shared" si="1772"/>
        <v>2.125274825718237E-16</v>
      </c>
      <c r="AC725" s="376">
        <f t="shared" si="1773"/>
        <v>-7.7854467755587045E-17</v>
      </c>
      <c r="AD725" s="376">
        <f t="shared" si="1774"/>
        <v>-5.7568328144736779E-17</v>
      </c>
      <c r="AE725" s="376">
        <f t="shared" si="1775"/>
        <v>1.9243670957495802E-16</v>
      </c>
      <c r="AF725" s="376">
        <f t="shared" si="1776"/>
        <v>-3.2545182029538557E-16</v>
      </c>
      <c r="AG725" s="376">
        <f t="shared" si="1777"/>
        <v>4.5533265207628739E-16</v>
      </c>
      <c r="AH725" s="376">
        <f t="shared" si="1778"/>
        <v>-5.8082838150756635E-16</v>
      </c>
      <c r="AI725" s="376">
        <f t="shared" si="1779"/>
        <v>7.0073041611181856E-16</v>
      </c>
      <c r="AJ725" s="376">
        <f t="shared" si="1780"/>
        <v>-8.1388403375072022E-16</v>
      </c>
      <c r="AK725" s="376">
        <f t="shared" si="1781"/>
        <v>9.1919950323031689E-16</v>
      </c>
      <c r="AL725" s="376">
        <f t="shared" si="1782"/>
        <v>-1.0156625790082588E-15</v>
      </c>
      <c r="AM725" s="376">
        <f t="shared" si="1783"/>
        <v>1.1023442689327068E-15</v>
      </c>
      <c r="AN725" s="376">
        <f t="shared" si="1784"/>
        <v>-1.1784097809446463E-15</v>
      </c>
      <c r="AO725" s="376">
        <f t="shared" si="1785"/>
        <v>1.2431265625817863E-15</v>
      </c>
      <c r="AP725" s="376">
        <f t="shared" si="1786"/>
        <v>-1.2958713558591504E-15</v>
      </c>
      <c r="AQ725" s="376">
        <f t="shared" si="1787"/>
        <v>1.3361361995842561E-15</v>
      </c>
      <c r="AR725" s="376">
        <f t="shared" si="1788"/>
        <v>-1.3635333213010163E-15</v>
      </c>
      <c r="AS725" s="376">
        <f t="shared" si="1789"/>
        <v>1.3777988717505161E-15</v>
      </c>
      <c r="AT725" s="376">
        <f t="shared" si="1790"/>
        <v>-1.3787954658835803E-15</v>
      </c>
      <c r="AU725" s="376">
        <f t="shared" si="1791"/>
        <v>1.3665135059539134E-15</v>
      </c>
      <c r="AV725" s="376">
        <f t="shared" si="1792"/>
        <v>-1.3410712739496444E-15</v>
      </c>
      <c r="AW725" s="376">
        <f t="shared" si="1793"/>
        <v>1.3027137924731118E-15</v>
      </c>
      <c r="AX725" s="376">
        <f t="shared" si="1794"/>
        <v>-1.2518104650392504E-15</v>
      </c>
      <c r="AY725" s="376">
        <f t="shared" si="1795"/>
        <v>1.1888515185178671E-15</v>
      </c>
      <c r="AZ725" s="376">
        <f t="shared" si="1796"/>
        <v>-1.114443281980811E-15</v>
      </c>
      <c r="BA725" s="376">
        <f t="shared" si="1797"/>
        <v>1.0293023474216134E-15</v>
      </c>
      <c r="BB725" s="376">
        <f t="shared" si="1798"/>
        <v>-9.3424866858281966E-16</v>
      </c>
      <c r="BC725" s="376">
        <f t="shared" si="1799"/>
        <v>8.301976643533282E-16</v>
      </c>
      <c r="BD725" s="376">
        <f t="shared" si="1800"/>
        <v>-7.1815140278390827E-16</v>
      </c>
      <c r="BE725" s="376">
        <f t="shared" si="1801"/>
        <v>5.9918895062415421E-16</v>
      </c>
      <c r="BF725" s="376">
        <f t="shared" si="1802"/>
        <v>-4.7445598131992518E-16</v>
      </c>
      <c r="BG725" s="376">
        <f t="shared" si="1803"/>
        <v>3.4515374155156359E-16</v>
      </c>
      <c r="BH725" s="376">
        <f t="shared" si="1804"/>
        <v>-2.1252748257183317E-16</v>
      </c>
      <c r="BI725" s="376">
        <f t="shared" si="1805"/>
        <v>7.7854467755557266E-17</v>
      </c>
      <c r="BJ725" s="376">
        <f t="shared" si="1806"/>
        <v>5.7568328144746936E-17</v>
      </c>
      <c r="BK725" s="376">
        <f t="shared" si="1807"/>
        <v>-1.9243670957496808E-16</v>
      </c>
      <c r="BL725" s="376">
        <f t="shared" si="1808"/>
        <v>3.254518202953764E-16</v>
      </c>
      <c r="BM725" s="376">
        <f t="shared" si="1809"/>
        <v>-4.5533265207631559E-16</v>
      </c>
      <c r="BN725" s="376">
        <f t="shared" si="1810"/>
        <v>5.8082838150757542E-16</v>
      </c>
      <c r="BO725" s="376">
        <f t="shared" si="1811"/>
        <v>-7.0073041611182724E-16</v>
      </c>
      <c r="BP725" s="376">
        <f t="shared" si="1812"/>
        <v>8.1388403375071253E-16</v>
      </c>
      <c r="BQ725" s="376">
        <f t="shared" si="1813"/>
        <v>-9.1919950323033918E-16</v>
      </c>
      <c r="BR725" s="376">
        <f t="shared" si="1814"/>
        <v>1.0156625790082657E-15</v>
      </c>
    </row>
    <row r="726" spans="2:70">
      <c r="B726" s="373">
        <v>32</v>
      </c>
      <c r="C726" s="373">
        <f t="shared" si="1815"/>
        <v>1.0000000000000004E-2</v>
      </c>
      <c r="D726" s="374">
        <f t="shared" si="1751"/>
        <v>79.976073978537841</v>
      </c>
      <c r="E726" s="375" t="str">
        <f>AL694</f>
        <v>-0,0239260214621607</v>
      </c>
      <c r="F726" s="317">
        <v>32</v>
      </c>
      <c r="G726" s="376">
        <f t="shared" si="1816"/>
        <v>2.2796313292420205E-16</v>
      </c>
      <c r="H726" s="376">
        <f t="shared" si="1752"/>
        <v>-2.2796313292420215E-16</v>
      </c>
      <c r="I726" s="376">
        <f t="shared" si="1753"/>
        <v>2.279631329242022E-16</v>
      </c>
      <c r="J726" s="376">
        <f t="shared" si="1754"/>
        <v>-2.279631329242023E-16</v>
      </c>
      <c r="K726" s="376">
        <f t="shared" si="1755"/>
        <v>2.2796313292420235E-16</v>
      </c>
      <c r="L726" s="376">
        <f t="shared" si="1756"/>
        <v>-2.2796313292420245E-16</v>
      </c>
      <c r="M726" s="376">
        <f t="shared" si="1757"/>
        <v>2.279631329242025E-16</v>
      </c>
      <c r="N726" s="376">
        <f t="shared" si="1758"/>
        <v>-2.2796313292420254E-16</v>
      </c>
      <c r="O726" s="376">
        <f t="shared" si="1759"/>
        <v>2.2796313292420264E-16</v>
      </c>
      <c r="P726" s="376">
        <f t="shared" si="1760"/>
        <v>-2.2796313292420269E-16</v>
      </c>
      <c r="Q726" s="376">
        <f t="shared" si="1761"/>
        <v>2.2796313292420481E-16</v>
      </c>
      <c r="R726" s="376">
        <f t="shared" si="1762"/>
        <v>-2.2796313292420284E-16</v>
      </c>
      <c r="S726" s="376">
        <f t="shared" si="1763"/>
        <v>2.2796313292420087E-16</v>
      </c>
      <c r="T726" s="376">
        <f t="shared" si="1764"/>
        <v>-2.2796313292420299E-16</v>
      </c>
      <c r="U726" s="377">
        <f t="shared" si="1765"/>
        <v>2.2796313292420511E-16</v>
      </c>
      <c r="V726" s="376">
        <f t="shared" si="1766"/>
        <v>-2.2796313292420314E-16</v>
      </c>
      <c r="W726" s="376">
        <f t="shared" si="1767"/>
        <v>2.2796313292420116E-16</v>
      </c>
      <c r="X726" s="376">
        <f t="shared" si="1768"/>
        <v>-2.2796313292420328E-16</v>
      </c>
      <c r="Y726" s="376">
        <f t="shared" si="1769"/>
        <v>2.279631329242054E-16</v>
      </c>
      <c r="Z726" s="376">
        <f t="shared" si="1770"/>
        <v>-2.2796313292420343E-16</v>
      </c>
      <c r="AA726" s="376">
        <f t="shared" si="1771"/>
        <v>2.2796313292420146E-16</v>
      </c>
      <c r="AB726" s="376">
        <f t="shared" si="1772"/>
        <v>-2.2796313292420767E-16</v>
      </c>
      <c r="AC726" s="376">
        <f t="shared" si="1773"/>
        <v>2.2796313292420565E-16</v>
      </c>
      <c r="AD726" s="376">
        <f t="shared" si="1774"/>
        <v>-2.2796313292420368E-16</v>
      </c>
      <c r="AE726" s="376">
        <f t="shared" si="1775"/>
        <v>2.2796313292420171E-16</v>
      </c>
      <c r="AF726" s="376">
        <f t="shared" si="1776"/>
        <v>-2.2796313292419973E-16</v>
      </c>
      <c r="AG726" s="376">
        <f t="shared" si="1777"/>
        <v>2.2796313292420595E-16</v>
      </c>
      <c r="AH726" s="376">
        <f t="shared" si="1778"/>
        <v>-2.2796313292420397E-16</v>
      </c>
      <c r="AI726" s="376">
        <f t="shared" si="1779"/>
        <v>2.27963132924202E-16</v>
      </c>
      <c r="AJ726" s="376">
        <f t="shared" si="1780"/>
        <v>-2.2796313292420821E-16</v>
      </c>
      <c r="AK726" s="376">
        <f t="shared" si="1781"/>
        <v>2.2796313292420624E-16</v>
      </c>
      <c r="AL726" s="376">
        <f t="shared" si="1782"/>
        <v>-2.2796313292420427E-16</v>
      </c>
      <c r="AM726" s="376">
        <f t="shared" si="1783"/>
        <v>2.279631329242023E-16</v>
      </c>
      <c r="AN726" s="376">
        <f t="shared" si="1784"/>
        <v>-2.2796313292420033E-16</v>
      </c>
      <c r="AO726" s="376">
        <f t="shared" si="1785"/>
        <v>2.2796313292420654E-16</v>
      </c>
      <c r="AP726" s="376">
        <f t="shared" si="1786"/>
        <v>-2.2796313292420457E-16</v>
      </c>
      <c r="AQ726" s="376">
        <f t="shared" si="1787"/>
        <v>2.2796313292420254E-16</v>
      </c>
      <c r="AR726" s="376">
        <f t="shared" si="1788"/>
        <v>-2.2796313292420876E-16</v>
      </c>
      <c r="AS726" s="376">
        <f t="shared" si="1789"/>
        <v>2.2796313292420679E-16</v>
      </c>
      <c r="AT726" s="376">
        <f t="shared" si="1790"/>
        <v>-2.2796313292420481E-16</v>
      </c>
      <c r="AU726" s="376">
        <f t="shared" si="1791"/>
        <v>2.2796313292421103E-16</v>
      </c>
      <c r="AV726" s="376">
        <f t="shared" si="1792"/>
        <v>-2.2796313292420087E-16</v>
      </c>
      <c r="AW726" s="376">
        <f t="shared" si="1793"/>
        <v>2.2796313292420708E-16</v>
      </c>
      <c r="AX726" s="376">
        <f t="shared" si="1794"/>
        <v>-2.2796313292421329E-16</v>
      </c>
      <c r="AY726" s="376">
        <f t="shared" si="1795"/>
        <v>2.2796313292420314E-16</v>
      </c>
      <c r="AZ726" s="376">
        <f t="shared" si="1796"/>
        <v>-2.2796313292420935E-16</v>
      </c>
      <c r="BA726" s="376">
        <f t="shared" si="1797"/>
        <v>2.2796313292419919E-16</v>
      </c>
      <c r="BB726" s="376">
        <f t="shared" si="1798"/>
        <v>-2.279631329242054E-16</v>
      </c>
      <c r="BC726" s="376">
        <f t="shared" si="1799"/>
        <v>2.2796313292421162E-16</v>
      </c>
      <c r="BD726" s="376">
        <f t="shared" si="1800"/>
        <v>-2.2796313292420146E-16</v>
      </c>
      <c r="BE726" s="376">
        <f t="shared" si="1801"/>
        <v>2.2796313292420767E-16</v>
      </c>
      <c r="BF726" s="376">
        <f t="shared" si="1802"/>
        <v>-2.2796313292419747E-16</v>
      </c>
      <c r="BG726" s="376">
        <f t="shared" si="1803"/>
        <v>2.2796313292420368E-16</v>
      </c>
      <c r="BH726" s="376">
        <f t="shared" si="1804"/>
        <v>-2.2796313292420989E-16</v>
      </c>
      <c r="BI726" s="376">
        <f t="shared" si="1805"/>
        <v>2.2796313292419973E-16</v>
      </c>
      <c r="BJ726" s="376">
        <f t="shared" si="1806"/>
        <v>-2.2796313292420595E-16</v>
      </c>
      <c r="BK726" s="376">
        <f t="shared" si="1807"/>
        <v>2.2796313292421216E-16</v>
      </c>
      <c r="BL726" s="376">
        <f t="shared" si="1808"/>
        <v>-2.27963132924202E-16</v>
      </c>
      <c r="BM726" s="376">
        <f t="shared" si="1809"/>
        <v>2.2796313292420821E-16</v>
      </c>
      <c r="BN726" s="376">
        <f t="shared" si="1810"/>
        <v>-2.2796313292421443E-16</v>
      </c>
      <c r="BO726" s="376">
        <f t="shared" si="1811"/>
        <v>2.2796313292420427E-16</v>
      </c>
      <c r="BP726" s="376">
        <f t="shared" si="1812"/>
        <v>-2.2796313292421048E-16</v>
      </c>
      <c r="BQ726" s="376">
        <f t="shared" si="1813"/>
        <v>2.2796313292420033E-16</v>
      </c>
      <c r="BR726" s="376">
        <f t="shared" si="1814"/>
        <v>-2.2796313292420654E-16</v>
      </c>
    </row>
    <row r="727" spans="2:70">
      <c r="B727" s="373">
        <v>33</v>
      </c>
      <c r="C727" s="373">
        <f t="shared" si="1815"/>
        <v>1.0312500000000004E-2</v>
      </c>
      <c r="D727" s="374">
        <f t="shared" ref="D727:D758" si="1817">Vo_set2+E727</f>
        <v>79.975266072069502</v>
      </c>
      <c r="E727" s="375" t="str">
        <f>AM694</f>
        <v>-0,0247339279305011</v>
      </c>
      <c r="F727" s="317">
        <v>33</v>
      </c>
      <c r="G727" s="376">
        <f t="shared" ref="G727:G744" si="1818">2*IMREAL(K658)*COS(2*PI()*B658*1/Nt_input)-2*IMAGINARY(K658)*SIN(2*PI()*B658*1/Nt_input)</f>
        <v>6.6545594577257565E-15</v>
      </c>
      <c r="H727" s="376">
        <f t="shared" ref="H727:H744" si="1819">2*IMREAL(K658)*COS(2*PI()*B658*2/Nt_input)-2*IMAGINARY(K658)*SIN(2*PI()*B658*2/Nt_input)</f>
        <v>-6.8778548683710182E-15</v>
      </c>
      <c r="I727" s="376">
        <f t="shared" ref="I727:I744" si="1820">2*IMREAL(K658)*COS(2*PI()*B658*3/Nt_input)-2*IMAGINARY(K658)*SIN(2*PI()*B658*3/Nt_input)</f>
        <v>7.034912776815946E-15</v>
      </c>
      <c r="J727" s="376">
        <f t="shared" ref="J727:J744" si="1821">2*IMREAL(K658)*COS(2*PI()*B658*4/Nt_input)-2*IMAGINARY(K658)*SIN(2*PI()*B658*4/Nt_input)</f>
        <v>-7.1242206295456267E-15</v>
      </c>
      <c r="K727" s="376">
        <f t="shared" ref="K727:K744" si="1822">2*IMREAL(K658)*COS(2*PI()*B658*5/Nt_input)-2*IMAGINARY(K658)*SIN(2*PI()*B658*5/Nt_input)</f>
        <v>7.1449183431176348E-15</v>
      </c>
      <c r="L727" s="376">
        <f t="shared" ref="L727:L744" si="1823">2*IMREAL(K658)*COS(2*PI()*B658*6/Nt_input)-2*IMAGINARY(K658)*SIN(2*PI()*B658*6/Nt_input)</f>
        <v>-7.0968065872357526E-15</v>
      </c>
      <c r="M727" s="376">
        <f t="shared" ref="M727:M744" si="1824">2*IMREAL(K658)*COS(2*PI()*B658*7/Nt_input)-2*IMAGINARY(K658)*SIN(2*PI()*B658*7/Nt_input)</f>
        <v>6.9803487044096837E-15</v>
      </c>
      <c r="N727" s="376">
        <f t="shared" ref="N727:N744" si="1825">2*IMREAL(K658)*COS(2*PI()*B658*8/Nt_input)-2*IMAGINARY(K658)*SIN(2*PI()*B658*8/Nt_input)</f>
        <v>-6.7966662477133975E-15</v>
      </c>
      <c r="O727" s="376">
        <f t="shared" ref="O727:O744" si="1826">2*IMREAL(K658)*COS(2*PI()*B658*9/Nt_input)-2*IMAGINARY(K658)*SIN(2*PI()*B658*9/Nt_input)</f>
        <v>6.547528179615923E-15</v>
      </c>
      <c r="P727" s="376">
        <f t="shared" ref="P727:P744" si="1827">2*IMREAL(K658)*COS(2*PI()*B658*10/Nt_input)-2*IMAGINARY(K658)*SIN(2*PI()*B658*10/Nt_input)</f>
        <v>-6.23533383590575E-15</v>
      </c>
      <c r="Q727" s="376">
        <f t="shared" ref="Q727:Q744" si="1828">2*IMREAL(K658)*COS(2*PI()*B658*11/Nt_input)-2*IMAGINARY(K658)*SIN(2*PI()*B658*11/Nt_input)</f>
        <v>5.8630898187756173E-15</v>
      </c>
      <c r="R727" s="376">
        <f t="shared" ref="R727:R744" si="1829">2*IMREAL(K658)*COS(2*PI()*B658*12/Nt_input)-2*IMAGINARY(K658)*SIN(2*PI()*B658*12/Nt_input)</f>
        <v>-5.4343810415997551E-15</v>
      </c>
      <c r="S727" s="376">
        <f t="shared" ref="S727:S744" si="1830">2*IMREAL(K658)*COS(2*PI()*B658*13/Nt_input)-2*IMAGINARY(K658)*SIN(2*PI()*B658*13/Nt_input)</f>
        <v>4.9533362042584266E-15</v>
      </c>
      <c r="T727" s="376">
        <f t="shared" ref="T727:T744" si="1831">2*IMREAL(K658)*COS(2*PI()*B658*14/Nt_input)-2*IMAGINARY(K658)*SIN(2*PI()*B658*14/Nt_input)</f>
        <v>-4.4245880315010831E-15</v>
      </c>
      <c r="U727" s="377">
        <f t="shared" ref="U727:U744" si="1832">2*IMREAL(K658)*COS(2*PI()*B658*15/Nt_input)-2*IMAGINARY(K658)*SIN(2*PI()*B658*15/Nt_input)</f>
        <v>3.8532286572745328E-15</v>
      </c>
      <c r="V727" s="376">
        <f t="shared" ref="V727:V744" si="1833">2*IMREAL(K658)*COS(2*PI()*B658*16/Nt_input)-2*IMAGINARY(K658)*SIN(2*PI()*B658*16/Nt_input)</f>
        <v>-3.2447605846893815E-15</v>
      </c>
      <c r="W727" s="376">
        <f t="shared" ref="W727:W744" si="1834">2*IMREAL(K658)*COS(2*PI()*B658*17/Nt_input)-2*IMAGINARY(K658)*SIN(2*PI()*B658*17/Nt_input)</f>
        <v>2.6050436939071069E-15</v>
      </c>
      <c r="X727" s="376">
        <f t="shared" ref="X727:X744" si="1835">2*IMREAL(K658)*COS(2*PI()*B658*18/Nt_input)-2*IMAGINARY(K658)*SIN(2*PI()*B658*18/Nt_input)</f>
        <v>-1.9402388082907675E-15</v>
      </c>
      <c r="Y727" s="376">
        <f t="shared" ref="Y727:Y744" si="1836">2*IMREAL(K658)*COS(2*PI()*B658*19/Nt_input)-2*IMAGINARY(K658)*SIN(2*PI()*B658*19/Nt_input)</f>
        <v>1.2567483623081664E-15</v>
      </c>
      <c r="Z727" s="376">
        <f t="shared" ref="Z727:Z744" si="1837">2*IMREAL(K658)*COS(2*PI()*B658*20/Nt_input)-2*IMAGINARY(K658)*SIN(2*PI()*B658*20/Nt_input)</f>
        <v>-5.611547425879493E-16</v>
      </c>
      <c r="AA727" s="376">
        <f t="shared" ref="AA727:AA744" si="1838">2*IMREAL(K658)*COS(2*PI()*B658*21/Nt_input)-2*IMAGINARY(K658)*SIN(2*PI()*B658*21/Nt_input)</f>
        <v>-1.3984310406172662E-16</v>
      </c>
      <c r="AB727" s="376">
        <f t="shared" ref="AB727:AB744" si="1839">2*IMREAL(K658)*COS(2*PI()*B658*22/Nt_input)-2*IMAGINARY(K658)*SIN(2*PI()*B658*22/Nt_input)</f>
        <v>8.3949418517327034E-16</v>
      </c>
      <c r="AC727" s="376">
        <f t="shared" ref="AC727:AC744" si="1840">2*IMREAL(K658)*COS(2*PI()*B658*23/Nt_input)-2*IMAGINARY(K658)*SIN(2*PI()*B658*23/Nt_input)</f>
        <v>-1.5310604783673928E-15</v>
      </c>
      <c r="AD727" s="376">
        <f t="shared" ref="AD727:AD744" si="1841">2*IMREAL(K658)*COS(2*PI()*B658*24/Nt_input)-2*IMAGINARY(K658)*SIN(2*PI()*B658*24/Nt_input)</f>
        <v>2.207881822192044E-15</v>
      </c>
      <c r="AE727" s="376">
        <f t="shared" ref="AE727:AE744" si="1842">2*IMREAL(K658)*COS(2*PI()*B658*25/Nt_input)-2*IMAGINARY(K658)*SIN(2*PI()*B658*25/Nt_input)</f>
        <v>-2.8634400571180097E-15</v>
      </c>
      <c r="AF727" s="376">
        <f t="shared" ref="AF727:AF744" si="1843">2*IMREAL(K658)*COS(2*PI()*B658*26/Nt_input)-2*IMAGINARY(K658)*SIN(2*PI()*B658*26/Nt_input)</f>
        <v>3.491421798978369E-15</v>
      </c>
      <c r="AG727" s="376">
        <f t="shared" ref="AG727:AG744" si="1844">2*IMREAL(K658)*COS(2*PI()*B658*27/Nt_input)-2*IMAGINARY(K658)*SIN(2*PI()*B658*27/Nt_input)</f>
        <v>-4.0857792403092666E-15</v>
      </c>
      <c r="AH727" s="376">
        <f t="shared" ref="AH727:AH744" si="1845">2*IMREAL(K658)*COS(2*PI()*B658*28/Nt_input)-2*IMAGINARY(K658)*SIN(2*PI()*B658*28/Nt_input)</f>
        <v>4.6407883940418587E-15</v>
      </c>
      <c r="AI727" s="376">
        <f t="shared" ref="AI727:AI744" si="1846">2*IMREAL(K658)*COS(2*PI()*B658*29/Nt_input)-2*IMAGINARY(K658)*SIN(2*PI()*B658*29/Nt_input)</f>
        <v>-5.1511042186268358E-15</v>
      </c>
      <c r="AJ727" s="376">
        <f t="shared" ref="AJ727:AJ744" si="1847">2*IMREAL(K658)*COS(2*PI()*B658*30/Nt_input)-2*IMAGINARY(K658)*SIN(2*PI()*B658*30/Nt_input)</f>
        <v>5.6118120937064373E-15</v>
      </c>
      <c r="AK727" s="376">
        <f t="shared" ref="AK727:AK744" si="1848">2*IMREAL(K658)*COS(2*PI()*B658*31/Nt_input)-2*IMAGINARY(K658)*SIN(2*PI()*B658*31/Nt_input)</f>
        <v>-6.0184751505951048E-15</v>
      </c>
      <c r="AL727" s="376">
        <f t="shared" ref="AL727:AL744" si="1849">2*IMREAL(K658)*COS(2*PI()*B658*32/Nt_input)-2*IMAGINARY(K658)*SIN(2*PI()*B658*32/Nt_input)</f>
        <v>6.3671770017503585E-15</v>
      </c>
      <c r="AM727" s="376">
        <f t="shared" ref="AM727:AM744" si="1850">2*IMREAL(K658)*COS(2*PI()*B658*33/Nt_input)-2*IMAGINARY(K658)*SIN(2*PI()*B658*33/Nt_input)</f>
        <v>-6.6545594577257534E-15</v>
      </c>
      <c r="AN727" s="376">
        <f t="shared" ref="AN727:AN744" si="1851">2*IMREAL(K658)*COS(2*PI()*B658*34/Nt_input)-2*IMAGINARY(K658)*SIN(2*PI()*B658*34/Nt_input)</f>
        <v>6.8778548683710159E-15</v>
      </c>
      <c r="AO727" s="376">
        <f t="shared" ref="AO727:AO744" si="1852">2*IMREAL(K658)*COS(2*PI()*B658*35/Nt_input)-2*IMAGINARY(K658)*SIN(2*PI()*B658*35/Nt_input)</f>
        <v>-7.0349127768159437E-15</v>
      </c>
      <c r="AP727" s="376">
        <f t="shared" ref="AP727:AP744" si="1853">2*IMREAL(K658)*COS(2*PI()*B658*36/Nt_input)-2*IMAGINARY(K658)*SIN(2*PI()*B658*36/Nt_input)</f>
        <v>7.1242206295456251E-15</v>
      </c>
      <c r="AQ727" s="376">
        <f t="shared" ref="AQ727:AQ744" si="1854">2*IMREAL(K658)*COS(2*PI()*B658*37/Nt_input)-2*IMAGINARY(K658)*SIN(2*PI()*B658*37/Nt_input)</f>
        <v>-7.1449183431176363E-15</v>
      </c>
      <c r="AR727" s="376">
        <f t="shared" ref="AR727:AR744" si="1855">2*IMREAL(K658)*COS(2*PI()*B658*38/Nt_input)-2*IMAGINARY(K658)*SIN(2*PI()*B658*38/Nt_input)</f>
        <v>7.0968065872357557E-15</v>
      </c>
      <c r="AS727" s="376">
        <f t="shared" ref="AS727:AS744" si="1856">2*IMREAL(K658)*COS(2*PI()*B658*39/Nt_input)-2*IMAGINARY(K658)*SIN(2*PI()*B658*39/Nt_input)</f>
        <v>-6.98034870440969E-15</v>
      </c>
      <c r="AT727" s="376">
        <f t="shared" ref="AT727:AT744" si="1857">2*IMREAL(K658)*COS(2*PI()*B658*40/Nt_input)-2*IMAGINARY(K658)*SIN(2*PI()*B658*40/Nt_input)</f>
        <v>6.7966662477133754E-15</v>
      </c>
      <c r="AU727" s="376">
        <f t="shared" ref="AU727:AU744" si="1858">2*IMREAL(K658)*COS(2*PI()*B658*41/Nt_input)-2*IMAGINARY(K658)*SIN(2*PI()*B658*41/Nt_input)</f>
        <v>-6.5475281796158938E-15</v>
      </c>
      <c r="AV727" s="376">
        <f t="shared" ref="AV727:AV744" si="1859">2*IMREAL(K658)*COS(2*PI()*B658*42/Nt_input)-2*IMAGINARY(K658)*SIN(2*PI()*B658*42/Nt_input)</f>
        <v>6.2353338359057263E-15</v>
      </c>
      <c r="AW727" s="376">
        <f t="shared" ref="AW727:AW744" si="1860">2*IMREAL(K658)*COS(2*PI()*B658*43/Nt_input)-2*IMAGINARY(K658)*SIN(2*PI()*B658*43/Nt_input)</f>
        <v>-5.8630898187755897E-15</v>
      </c>
      <c r="AX727" s="376">
        <f t="shared" ref="AX727:AX744" si="1861">2*IMREAL(K658)*COS(2*PI()*B658*44/Nt_input)-2*IMAGINARY(K658)*SIN(2*PI()*B658*44/Nt_input)</f>
        <v>5.4343810415997251E-15</v>
      </c>
      <c r="AY727" s="376">
        <f t="shared" ref="AY727:AY744" si="1862">2*IMREAL(K658)*COS(2*PI()*B658*45/Nt_input)-2*IMAGINARY(K658)*SIN(2*PI()*B658*45/Nt_input)</f>
        <v>-4.9533362042583919E-15</v>
      </c>
      <c r="AZ727" s="376">
        <f t="shared" ref="AZ727:AZ744" si="1863">2*IMREAL(K658)*COS(2*PI()*B658*46/Nt_input)-2*IMAGINARY(K658)*SIN(2*PI()*B658*46/Nt_input)</f>
        <v>4.4245880315010468E-15</v>
      </c>
      <c r="BA727" s="376">
        <f t="shared" ref="BA727:BA744" si="1864">2*IMREAL(K658)*COS(2*PI()*B658*47/Nt_input)-2*IMAGINARY(K658)*SIN(2*PI()*B658*47/Nt_input)</f>
        <v>-3.8532286572744934E-15</v>
      </c>
      <c r="BB727" s="376">
        <f t="shared" ref="BB727:BB744" si="1865">2*IMREAL(K658)*COS(2*PI()*B658*48/Nt_input)-2*IMAGINARY(K658)*SIN(2*PI()*B658*48/Nt_input)</f>
        <v>3.2447605846893393E-15</v>
      </c>
      <c r="BC727" s="376">
        <f t="shared" ref="BC727:BC744" si="1866">2*IMREAL(K658)*COS(2*PI()*B658*49/Nt_input)-2*IMAGINARY(K658)*SIN(2*PI()*B658*49/Nt_input)</f>
        <v>-2.6050436939070627E-15</v>
      </c>
      <c r="BD727" s="376">
        <f t="shared" ref="BD727:BD744" si="1867">2*IMREAL(K658)*COS(2*PI()*B658*50/Nt_input)-2*IMAGINARY(K658)*SIN(2*PI()*B658*50/Nt_input)</f>
        <v>1.9402388082907226E-15</v>
      </c>
      <c r="BE727" s="376">
        <f t="shared" ref="BE727:BE744" si="1868">2*IMREAL(K658)*COS(2*PI()*B658*51/Nt_input)-2*IMAGINARY(K658)*SIN(2*PI()*B658*51/Nt_input)</f>
        <v>-1.2567483623081195E-15</v>
      </c>
      <c r="BF727" s="376">
        <f t="shared" ref="BF727:BF744" si="1869">2*IMREAL(K658)*COS(2*PI()*B658*52/Nt_input)-2*IMAGINARY(K658)*SIN(2*PI()*B658*52/Nt_input)</f>
        <v>5.6115474258795246E-16</v>
      </c>
      <c r="BG727" s="376">
        <f t="shared" ref="BG727:BG744" si="1870">2*IMREAL(K658)*COS(2*PI()*B658*53/Nt_input)-2*IMAGINARY(K658)*SIN(2*PI()*B658*53/Nt_input)</f>
        <v>1.3984310406172229E-16</v>
      </c>
      <c r="BH727" s="376">
        <f t="shared" ref="BH727:BH744" si="1871">2*IMREAL(K658)*COS(2*PI()*B658*54/Nt_input)-2*IMAGINARY(K658)*SIN(2*PI()*B658*54/Nt_input)</f>
        <v>-8.3949418517326639E-16</v>
      </c>
      <c r="BI727" s="376">
        <f t="shared" ref="BI727:BI744" si="1872">2*IMREAL(K658)*COS(2*PI()*B658*55/Nt_input)-2*IMAGINARY(K658)*SIN(2*PI()*B658*55/Nt_input)</f>
        <v>1.5310604783673896E-15</v>
      </c>
      <c r="BJ727" s="376">
        <f t="shared" ref="BJ727:BJ744" si="1873">2*IMREAL(K658)*COS(2*PI()*B658*56/Nt_input)-2*IMAGINARY(K658)*SIN(2*PI()*B658*56/Nt_input)</f>
        <v>-2.2078818221920409E-15</v>
      </c>
      <c r="BK727" s="376">
        <f t="shared" ref="BK727:BK744" si="1874">2*IMREAL(K658)*COS(2*PI()*B658*57/Nt_input)-2*IMAGINARY(K658)*SIN(2*PI()*B658*57/Nt_input)</f>
        <v>2.8634400571180062E-15</v>
      </c>
      <c r="BL727" s="376">
        <f t="shared" ref="BL727:BL744" si="1875">2*IMREAL(K658)*COS(2*PI()*B658*58/Nt_input)-2*IMAGINARY(K658)*SIN(2*PI()*B658*58/Nt_input)</f>
        <v>-3.4914217989783663E-15</v>
      </c>
      <c r="BM727" s="376">
        <f t="shared" ref="BM727:BM744" si="1876">2*IMREAL(K658)*COS(2*PI()*B658*59/Nt_input)-2*IMAGINARY(K658)*SIN(2*PI()*B658*59/Nt_input)</f>
        <v>4.0857792403092635E-15</v>
      </c>
      <c r="BN727" s="376">
        <f t="shared" ref="BN727:BN744" si="1877">2*IMREAL(K658)*COS(2*PI()*B658*60/Nt_input)-2*IMAGINARY(K658)*SIN(2*PI()*B658*60/Nt_input)</f>
        <v>-4.6407883940418564E-15</v>
      </c>
      <c r="BO727" s="376">
        <f t="shared" ref="BO727:BO744" si="1878">2*IMREAL(K658)*COS(2*PI()*B658*61/Nt_input)-2*IMAGINARY(K658)*SIN(2*PI()*B658*61/Nt_input)</f>
        <v>5.1511042186268326E-15</v>
      </c>
      <c r="BP727" s="376">
        <f t="shared" ref="BP727:BP744" si="1879">2*IMREAL(K658)*COS(2*PI()*B658*62/Nt_input)-2*IMAGINARY(K658)*SIN(2*PI()*B658*62/Nt_input)</f>
        <v>-5.6118120937064349E-15</v>
      </c>
      <c r="BQ727" s="376">
        <f t="shared" ref="BQ727:BQ744" si="1880">2*IMREAL(K658)*COS(2*PI()*B658*63/Nt_input)-2*IMAGINARY(K658)*SIN(2*PI()*B658*63/Nt_input)</f>
        <v>6.0184751505951025E-15</v>
      </c>
      <c r="BR727" s="376">
        <f t="shared" ref="BR727:BR744" si="1881">2*IMREAL(K658)*COS(2*PI()*B658*64/Nt_input)-2*IMAGINARY(K658)*SIN(2*PI()*B658*64/Nt_input)</f>
        <v>-6.3671770017503569E-15</v>
      </c>
    </row>
    <row r="728" spans="2:70">
      <c r="B728" s="373">
        <v>34</v>
      </c>
      <c r="C728" s="373">
        <f t="shared" ref="C728:C758" si="1882">C727+Div_Nt_input</f>
        <v>1.0625000000000004E-2</v>
      </c>
      <c r="D728" s="374">
        <f t="shared" si="1817"/>
        <v>79.974696366848107</v>
      </c>
      <c r="E728" s="375" t="str">
        <f>AN694</f>
        <v>-0,0253036331518942</v>
      </c>
      <c r="F728" s="317">
        <v>34</v>
      </c>
      <c r="G728" s="376">
        <f t="shared" si="1818"/>
        <v>-2.0180520451672824E-15</v>
      </c>
      <c r="H728" s="376">
        <f t="shared" si="1819"/>
        <v>1.7136766150719322E-15</v>
      </c>
      <c r="I728" s="376">
        <f t="shared" si="1820"/>
        <v>-1.3434455537002828E-15</v>
      </c>
      <c r="J728" s="376">
        <f t="shared" si="1821"/>
        <v>9.2158663311288149E-16</v>
      </c>
      <c r="K728" s="376">
        <f t="shared" si="1822"/>
        <v>-4.6431165504669085E-16</v>
      </c>
      <c r="L728" s="376">
        <f t="shared" si="1823"/>
        <v>-1.0806559533976969E-17</v>
      </c>
      <c r="M728" s="376">
        <f t="shared" si="1824"/>
        <v>4.8550948409213368E-16</v>
      </c>
      <c r="N728" s="376">
        <f t="shared" si="1825"/>
        <v>-9.4155455145348554E-16</v>
      </c>
      <c r="O728" s="376">
        <f t="shared" si="1826"/>
        <v>1.361416205432356E-15</v>
      </c>
      <c r="P728" s="376">
        <f t="shared" si="1827"/>
        <v>-1.7289593981274654E-15</v>
      </c>
      <c r="Q728" s="376">
        <f t="shared" si="1828"/>
        <v>2.0300596507641429E-15</v>
      </c>
      <c r="R728" s="376">
        <f t="shared" si="1829"/>
        <v>-2.2531458494925202E-15</v>
      </c>
      <c r="S728" s="376">
        <f t="shared" si="1830"/>
        <v>2.3896449168036439E-15</v>
      </c>
      <c r="T728" s="376">
        <f t="shared" si="1831"/>
        <v>-2.434311270090316E-15</v>
      </c>
      <c r="U728" s="377">
        <f t="shared" si="1832"/>
        <v>2.3854284064449061E-15</v>
      </c>
      <c r="V728" s="376">
        <f t="shared" si="1833"/>
        <v>-2.2448748669034784E-15</v>
      </c>
      <c r="W728" s="376">
        <f t="shared" si="1834"/>
        <v>2.0180520451672773E-15</v>
      </c>
      <c r="X728" s="376">
        <f t="shared" si="1835"/>
        <v>-1.713676615071933E-15</v>
      </c>
      <c r="Y728" s="376">
        <f t="shared" si="1836"/>
        <v>1.3434455537002799E-15</v>
      </c>
      <c r="Z728" s="376">
        <f t="shared" si="1837"/>
        <v>-9.2158663311288622E-16</v>
      </c>
      <c r="AA728" s="376">
        <f t="shared" si="1838"/>
        <v>4.6431165504667014E-16</v>
      </c>
      <c r="AB728" s="376">
        <f t="shared" si="1839"/>
        <v>1.080655953398042E-17</v>
      </c>
      <c r="AC728" s="376">
        <f t="shared" si="1840"/>
        <v>-4.8550948409212875E-16</v>
      </c>
      <c r="AD728" s="376">
        <f t="shared" si="1841"/>
        <v>9.4155455145350487E-16</v>
      </c>
      <c r="AE728" s="376">
        <f t="shared" si="1842"/>
        <v>-1.361416205432366E-15</v>
      </c>
      <c r="AF728" s="376">
        <f t="shared" si="1843"/>
        <v>1.728959398127468E-15</v>
      </c>
      <c r="AG728" s="376">
        <f t="shared" si="1844"/>
        <v>-2.030059650764135E-15</v>
      </c>
      <c r="AH728" s="376">
        <f t="shared" si="1845"/>
        <v>2.2531458494925213E-15</v>
      </c>
      <c r="AI728" s="376">
        <f t="shared" si="1846"/>
        <v>-2.3896449168036443E-15</v>
      </c>
      <c r="AJ728" s="376">
        <f t="shared" si="1847"/>
        <v>2.434311270090316E-15</v>
      </c>
      <c r="AK728" s="376">
        <f t="shared" si="1848"/>
        <v>-2.3854284064449022E-15</v>
      </c>
      <c r="AL728" s="376">
        <f t="shared" si="1849"/>
        <v>2.2448748669034772E-15</v>
      </c>
      <c r="AM728" s="376">
        <f t="shared" si="1850"/>
        <v>-2.0180520451672848E-15</v>
      </c>
      <c r="AN728" s="376">
        <f t="shared" si="1851"/>
        <v>1.713676615071918E-15</v>
      </c>
      <c r="AO728" s="376">
        <f t="shared" si="1852"/>
        <v>-1.3434455537002767E-15</v>
      </c>
      <c r="AP728" s="376">
        <f t="shared" si="1853"/>
        <v>9.2158663311288287E-16</v>
      </c>
      <c r="AQ728" s="376">
        <f t="shared" si="1854"/>
        <v>-4.6431165504666669E-16</v>
      </c>
      <c r="AR728" s="376">
        <f t="shared" si="1855"/>
        <v>-1.0806559533984069E-17</v>
      </c>
      <c r="AS728" s="376">
        <f t="shared" si="1856"/>
        <v>4.8550948409216622E-16</v>
      </c>
      <c r="AT728" s="376">
        <f t="shared" si="1857"/>
        <v>-9.4155455145347627E-16</v>
      </c>
      <c r="AU728" s="376">
        <f t="shared" si="1858"/>
        <v>1.3614162054323692E-15</v>
      </c>
      <c r="AV728" s="376">
        <f t="shared" si="1859"/>
        <v>-1.7289593981274948E-15</v>
      </c>
      <c r="AW728" s="376">
        <f t="shared" si="1860"/>
        <v>2.030059650764137E-15</v>
      </c>
      <c r="AX728" s="376">
        <f t="shared" si="1861"/>
        <v>-2.2531458494925225E-15</v>
      </c>
      <c r="AY728" s="376">
        <f t="shared" si="1862"/>
        <v>2.3896449168036514E-15</v>
      </c>
      <c r="AZ728" s="376">
        <f t="shared" si="1863"/>
        <v>-2.4343112700903156E-15</v>
      </c>
      <c r="BA728" s="376">
        <f t="shared" si="1864"/>
        <v>2.3854284064449014E-15</v>
      </c>
      <c r="BB728" s="376">
        <f t="shared" si="1865"/>
        <v>-2.2448748669034626E-15</v>
      </c>
      <c r="BC728" s="376">
        <f t="shared" si="1866"/>
        <v>2.0180520451672824E-15</v>
      </c>
      <c r="BD728" s="376">
        <f t="shared" si="1867"/>
        <v>-1.713676615071915E-15</v>
      </c>
      <c r="BE728" s="376">
        <f t="shared" si="1868"/>
        <v>1.3434455537003029E-15</v>
      </c>
      <c r="BF728" s="376">
        <f t="shared" si="1869"/>
        <v>-9.2158663311287971E-16</v>
      </c>
      <c r="BG728" s="376">
        <f t="shared" si="1870"/>
        <v>4.6431165504666314E-16</v>
      </c>
      <c r="BH728" s="376">
        <f t="shared" si="1871"/>
        <v>1.0806559533953106E-17</v>
      </c>
      <c r="BI728" s="376">
        <f t="shared" si="1872"/>
        <v>-4.8550948409213585E-16</v>
      </c>
      <c r="BJ728" s="376">
        <f t="shared" si="1873"/>
        <v>9.4155455145351138E-16</v>
      </c>
      <c r="BK728" s="376">
        <f t="shared" si="1874"/>
        <v>-1.3614162054323433E-15</v>
      </c>
      <c r="BL728" s="376">
        <f t="shared" si="1875"/>
        <v>1.7289593981274731E-15</v>
      </c>
      <c r="BM728" s="376">
        <f t="shared" si="1876"/>
        <v>-2.0300596507641583E-15</v>
      </c>
      <c r="BN728" s="376">
        <f t="shared" si="1877"/>
        <v>2.2531458494925107E-15</v>
      </c>
      <c r="BO728" s="376">
        <f t="shared" si="1878"/>
        <v>-2.3896449168036459E-15</v>
      </c>
      <c r="BP728" s="376">
        <f t="shared" si="1879"/>
        <v>2.4343112700903156E-15</v>
      </c>
      <c r="BQ728" s="376">
        <f t="shared" si="1880"/>
        <v>-2.3854284064449077E-15</v>
      </c>
      <c r="BR728" s="376">
        <f t="shared" si="1881"/>
        <v>2.2448748669034745E-15</v>
      </c>
    </row>
    <row r="729" spans="2:70">
      <c r="B729" s="373">
        <v>35</v>
      </c>
      <c r="C729" s="373">
        <f t="shared" si="1882"/>
        <v>1.0937500000000005E-2</v>
      </c>
      <c r="D729" s="374">
        <f t="shared" si="1817"/>
        <v>79.974370349446289</v>
      </c>
      <c r="E729" s="375" t="str">
        <f>AO694</f>
        <v>-0,0256296505537073</v>
      </c>
      <c r="F729" s="317">
        <v>35</v>
      </c>
      <c r="G729" s="376">
        <f t="shared" si="1818"/>
        <v>-4.3100265500451659E-17</v>
      </c>
      <c r="H729" s="376">
        <f t="shared" si="1819"/>
        <v>-7.5719248805411082E-18</v>
      </c>
      <c r="I729" s="376">
        <f t="shared" si="1820"/>
        <v>5.7592026175099945E-17</v>
      </c>
      <c r="J729" s="376">
        <f t="shared" si="1821"/>
        <v>-1.0265234084645521E-16</v>
      </c>
      <c r="K729" s="376">
        <f t="shared" si="1822"/>
        <v>1.3887230485150811E-16</v>
      </c>
      <c r="L729" s="376">
        <f t="shared" si="1823"/>
        <v>-1.6313267921056077E-16</v>
      </c>
      <c r="M729" s="376">
        <f t="shared" si="1824"/>
        <v>1.7334417677378908E-16</v>
      </c>
      <c r="N729" s="376">
        <f t="shared" si="1825"/>
        <v>-1.6862739022770556E-16</v>
      </c>
      <c r="O729" s="376">
        <f t="shared" si="1826"/>
        <v>1.4938852606250454E-16</v>
      </c>
      <c r="P729" s="376">
        <f t="shared" si="1827"/>
        <v>-1.1728442234188037E-16</v>
      </c>
      <c r="Q729" s="376">
        <f t="shared" si="1828"/>
        <v>7.507986292148989E-17</v>
      </c>
      <c r="R729" s="376">
        <f t="shared" si="1829"/>
        <v>-2.640947611975601E-17</v>
      </c>
      <c r="S729" s="376">
        <f t="shared" si="1830"/>
        <v>-2.4535277032386638E-17</v>
      </c>
      <c r="T729" s="376">
        <f t="shared" si="1831"/>
        <v>7.3367068601065694E-17</v>
      </c>
      <c r="U729" s="377">
        <f t="shared" si="1832"/>
        <v>-1.15880537485197E-16</v>
      </c>
      <c r="V729" s="376">
        <f t="shared" si="1833"/>
        <v>1.4841445229076085E-16</v>
      </c>
      <c r="W729" s="376">
        <f t="shared" si="1834"/>
        <v>-1.6816701412006826E-16</v>
      </c>
      <c r="X729" s="376">
        <f t="shared" si="1835"/>
        <v>1.7343714561152171E-16</v>
      </c>
      <c r="Y729" s="376">
        <f t="shared" si="1836"/>
        <v>-1.6377098657978263E-16</v>
      </c>
      <c r="Z729" s="376">
        <f t="shared" si="1837"/>
        <v>1.4000098015018371E-16</v>
      </c>
      <c r="AA729" s="376">
        <f t="shared" si="1838"/>
        <v>-1.0417418331572624E-16</v>
      </c>
      <c r="AB729" s="376">
        <f t="shared" si="1839"/>
        <v>5.9375975763377765E-17</v>
      </c>
      <c r="AC729" s="376">
        <f t="shared" si="1840"/>
        <v>-9.464349047139994E-18</v>
      </c>
      <c r="AD729" s="376">
        <f t="shared" si="1841"/>
        <v>-4.1262341054063876E-17</v>
      </c>
      <c r="AE729" s="376">
        <f t="shared" si="1842"/>
        <v>8.8435546049883308E-17</v>
      </c>
      <c r="AF729" s="376">
        <f t="shared" si="1843"/>
        <v>-1.279927412012113E-16</v>
      </c>
      <c r="AG729" s="376">
        <f t="shared" si="1844"/>
        <v>1.5652728742286094E-16</v>
      </c>
      <c r="AH729" s="376">
        <f t="shared" si="1845"/>
        <v>-1.7158180875415881E-16</v>
      </c>
      <c r="AI729" s="376">
        <f t="shared" si="1846"/>
        <v>1.7185981992662758E-16</v>
      </c>
      <c r="AJ729" s="376">
        <f t="shared" si="1847"/>
        <v>-1.573373788047689E-16</v>
      </c>
      <c r="AK729" s="376">
        <f t="shared" si="1848"/>
        <v>1.2926514826669605E-16</v>
      </c>
      <c r="AL729" s="376">
        <f t="shared" si="1849"/>
        <v>-9.006068995684136E-17</v>
      </c>
      <c r="AM729" s="376">
        <f t="shared" si="1850"/>
        <v>4.310026550045193E-17</v>
      </c>
      <c r="AN729" s="376">
        <f t="shared" si="1851"/>
        <v>7.5719248805394195E-18</v>
      </c>
      <c r="AO729" s="376">
        <f t="shared" si="1852"/>
        <v>-5.7592026175099218E-17</v>
      </c>
      <c r="AP729" s="376">
        <f t="shared" si="1853"/>
        <v>1.0265234084645362E-16</v>
      </c>
      <c r="AQ729" s="376">
        <f t="shared" si="1854"/>
        <v>-1.3887230485150764E-16</v>
      </c>
      <c r="AR729" s="376">
        <f t="shared" si="1855"/>
        <v>1.631326792105607E-16</v>
      </c>
      <c r="AS729" s="376">
        <f t="shared" si="1856"/>
        <v>-1.7334417677378903E-16</v>
      </c>
      <c r="AT729" s="376">
        <f t="shared" si="1857"/>
        <v>1.6862739022770617E-16</v>
      </c>
      <c r="AU729" s="376">
        <f t="shared" si="1858"/>
        <v>-1.4938852606250395E-16</v>
      </c>
      <c r="AV729" s="376">
        <f t="shared" si="1859"/>
        <v>1.1728442234188045E-16</v>
      </c>
      <c r="AW729" s="376">
        <f t="shared" si="1860"/>
        <v>-7.5079862921491122E-17</v>
      </c>
      <c r="AX729" s="376">
        <f t="shared" si="1861"/>
        <v>2.6409476119759782E-17</v>
      </c>
      <c r="AY729" s="376">
        <f t="shared" si="1862"/>
        <v>2.4535277032386515E-17</v>
      </c>
      <c r="AZ729" s="376">
        <f t="shared" si="1863"/>
        <v>-7.3367068601064461E-17</v>
      </c>
      <c r="BA729" s="376">
        <f t="shared" si="1864"/>
        <v>1.1588053748519508E-16</v>
      </c>
      <c r="BB729" s="376">
        <f t="shared" si="1865"/>
        <v>-1.4841445229076142E-16</v>
      </c>
      <c r="BC729" s="376">
        <f t="shared" si="1866"/>
        <v>1.6816701412006821E-16</v>
      </c>
      <c r="BD729" s="376">
        <f t="shared" si="1867"/>
        <v>-1.7343714561152175E-16</v>
      </c>
      <c r="BE729" s="376">
        <f t="shared" si="1868"/>
        <v>1.6377098657978388E-16</v>
      </c>
      <c r="BF729" s="376">
        <f t="shared" si="1869"/>
        <v>-1.4000098015018302E-16</v>
      </c>
      <c r="BG729" s="376">
        <f t="shared" si="1870"/>
        <v>1.0417418331572734E-16</v>
      </c>
      <c r="BH729" s="376">
        <f t="shared" si="1871"/>
        <v>-5.9375975763379034E-17</v>
      </c>
      <c r="BI729" s="376">
        <f t="shared" si="1872"/>
        <v>9.4643490471438274E-18</v>
      </c>
      <c r="BJ729" s="376">
        <f t="shared" si="1873"/>
        <v>4.1262341054062545E-17</v>
      </c>
      <c r="BK729" s="376">
        <f t="shared" si="1874"/>
        <v>-8.8435546049882149E-17</v>
      </c>
      <c r="BL729" s="376">
        <f t="shared" si="1875"/>
        <v>1.2799274120120874E-16</v>
      </c>
      <c r="BM729" s="376">
        <f t="shared" si="1876"/>
        <v>-1.5652728742286143E-16</v>
      </c>
      <c r="BN729" s="376">
        <f t="shared" si="1877"/>
        <v>1.7158180875415862E-16</v>
      </c>
      <c r="BO729" s="376">
        <f t="shared" si="1878"/>
        <v>-1.7185981992662778E-16</v>
      </c>
      <c r="BP729" s="376">
        <f t="shared" si="1879"/>
        <v>1.573373788047705E-16</v>
      </c>
      <c r="BQ729" s="376">
        <f t="shared" si="1880"/>
        <v>-1.2926514826669531E-16</v>
      </c>
      <c r="BR729" s="376">
        <f t="shared" si="1881"/>
        <v>9.0060689956842531E-17</v>
      </c>
    </row>
    <row r="730" spans="2:70">
      <c r="B730" s="373">
        <v>36</v>
      </c>
      <c r="C730" s="373">
        <f t="shared" si="1882"/>
        <v>1.1250000000000005E-2</v>
      </c>
      <c r="D730" s="374">
        <f t="shared" si="1817"/>
        <v>79.974291159589953</v>
      </c>
      <c r="E730" s="375" t="str">
        <f>AP694</f>
        <v>-0,0257088404100418</v>
      </c>
      <c r="F730" s="317">
        <v>36</v>
      </c>
      <c r="G730" s="376">
        <f t="shared" si="1818"/>
        <v>-1.6515507258236992E-15</v>
      </c>
      <c r="H730" s="376">
        <f t="shared" si="1819"/>
        <v>1.9334017765241592E-15</v>
      </c>
      <c r="I730" s="376">
        <f t="shared" si="1820"/>
        <v>-1.9209099330795646E-15</v>
      </c>
      <c r="J730" s="376">
        <f t="shared" si="1821"/>
        <v>1.6159769654155106E-15</v>
      </c>
      <c r="K730" s="376">
        <f t="shared" si="1822"/>
        <v>-1.0650261536346149E-15</v>
      </c>
      <c r="L730" s="376">
        <f t="shared" si="1823"/>
        <v>3.5193476444897613E-16</v>
      </c>
      <c r="M730" s="376">
        <f t="shared" si="1824"/>
        <v>4.1473550232744124E-16</v>
      </c>
      <c r="N730" s="376">
        <f t="shared" si="1825"/>
        <v>-1.1182660484611902E-15</v>
      </c>
      <c r="O730" s="376">
        <f t="shared" si="1826"/>
        <v>1.6515507258236967E-15</v>
      </c>
      <c r="P730" s="376">
        <f t="shared" si="1827"/>
        <v>-1.9334017765241592E-15</v>
      </c>
      <c r="Q730" s="376">
        <f t="shared" si="1828"/>
        <v>1.9209099330795634E-15</v>
      </c>
      <c r="R730" s="376">
        <f t="shared" si="1829"/>
        <v>-1.6159769654155138E-15</v>
      </c>
      <c r="S730" s="376">
        <f t="shared" si="1830"/>
        <v>1.0650261536346168E-15</v>
      </c>
      <c r="T730" s="376">
        <f t="shared" si="1831"/>
        <v>-3.519347644489715E-16</v>
      </c>
      <c r="U730" s="377">
        <f t="shared" si="1832"/>
        <v>-4.1473550232743237E-16</v>
      </c>
      <c r="V730" s="376">
        <f t="shared" si="1833"/>
        <v>1.1182660484611884E-15</v>
      </c>
      <c r="W730" s="376">
        <f t="shared" si="1834"/>
        <v>-1.6515507258236992E-15</v>
      </c>
      <c r="X730" s="376">
        <f t="shared" si="1835"/>
        <v>1.9334017765241577E-15</v>
      </c>
      <c r="Y730" s="376">
        <f t="shared" si="1836"/>
        <v>-1.9209099330795654E-15</v>
      </c>
      <c r="Z730" s="376">
        <f t="shared" si="1837"/>
        <v>1.6159769654155112E-15</v>
      </c>
      <c r="AA730" s="376">
        <f t="shared" si="1838"/>
        <v>-1.0650261536346127E-15</v>
      </c>
      <c r="AB730" s="376">
        <f t="shared" si="1839"/>
        <v>3.5193476444896677E-16</v>
      </c>
      <c r="AC730" s="376">
        <f t="shared" si="1840"/>
        <v>4.147355023274234E-16</v>
      </c>
      <c r="AD730" s="376">
        <f t="shared" si="1841"/>
        <v>-1.1182660484611809E-15</v>
      </c>
      <c r="AE730" s="376">
        <f t="shared" si="1842"/>
        <v>1.6515507258236943E-15</v>
      </c>
      <c r="AF730" s="376">
        <f t="shared" si="1843"/>
        <v>-1.9334017765241581E-15</v>
      </c>
      <c r="AG730" s="376">
        <f t="shared" si="1844"/>
        <v>1.9209099330795642E-15</v>
      </c>
      <c r="AH730" s="376">
        <f t="shared" si="1845"/>
        <v>-1.6159769654155085E-15</v>
      </c>
      <c r="AI730" s="376">
        <f t="shared" si="1846"/>
        <v>1.0650261536346322E-15</v>
      </c>
      <c r="AJ730" s="376">
        <f t="shared" si="1847"/>
        <v>-3.5193476444898944E-16</v>
      </c>
      <c r="AK730" s="376">
        <f t="shared" si="1848"/>
        <v>-4.1473550232742803E-16</v>
      </c>
      <c r="AL730" s="376">
        <f t="shared" si="1849"/>
        <v>1.1182660484611849E-15</v>
      </c>
      <c r="AM730" s="376">
        <f t="shared" si="1850"/>
        <v>-1.6515507258236967E-15</v>
      </c>
      <c r="AN730" s="376">
        <f t="shared" si="1851"/>
        <v>1.9334017765241592E-15</v>
      </c>
      <c r="AO730" s="376">
        <f t="shared" si="1852"/>
        <v>-1.920909933079563E-15</v>
      </c>
      <c r="AP730" s="376">
        <f t="shared" si="1853"/>
        <v>1.6159769654155215E-15</v>
      </c>
      <c r="AQ730" s="376">
        <f t="shared" si="1854"/>
        <v>-1.0650261536346279E-15</v>
      </c>
      <c r="AR730" s="376">
        <f t="shared" si="1855"/>
        <v>3.5193476444898471E-16</v>
      </c>
      <c r="AS730" s="376">
        <f t="shared" si="1856"/>
        <v>4.1473550232743276E-16</v>
      </c>
      <c r="AT730" s="376">
        <f t="shared" si="1857"/>
        <v>-1.1182660484611888E-15</v>
      </c>
      <c r="AU730" s="376">
        <f t="shared" si="1858"/>
        <v>1.6515507258236994E-15</v>
      </c>
      <c r="AV730" s="376">
        <f t="shared" si="1859"/>
        <v>-1.9334017765241604E-15</v>
      </c>
      <c r="AW730" s="376">
        <f t="shared" si="1860"/>
        <v>1.9209099330795622E-15</v>
      </c>
      <c r="AX730" s="376">
        <f t="shared" si="1861"/>
        <v>-1.6159769654155029E-15</v>
      </c>
      <c r="AY730" s="376">
        <f t="shared" si="1862"/>
        <v>1.0650261536346474E-15</v>
      </c>
      <c r="AZ730" s="376">
        <f t="shared" si="1863"/>
        <v>-3.5193476444900749E-16</v>
      </c>
      <c r="BA730" s="376">
        <f t="shared" si="1864"/>
        <v>-4.1473550232741018E-16</v>
      </c>
      <c r="BB730" s="376">
        <f t="shared" si="1865"/>
        <v>1.1182660484611699E-15</v>
      </c>
      <c r="BC730" s="376">
        <f t="shared" si="1866"/>
        <v>-1.6515507258236868E-15</v>
      </c>
      <c r="BD730" s="376">
        <f t="shared" si="1867"/>
        <v>1.9334017765241557E-15</v>
      </c>
      <c r="BE730" s="376">
        <f t="shared" si="1868"/>
        <v>-1.9209099330795669E-15</v>
      </c>
      <c r="BF730" s="376">
        <f t="shared" si="1869"/>
        <v>1.6159769654155161E-15</v>
      </c>
      <c r="BG730" s="376">
        <f t="shared" si="1870"/>
        <v>-1.06502615363462E-15</v>
      </c>
      <c r="BH730" s="376">
        <f t="shared" si="1871"/>
        <v>3.5193476444897515E-16</v>
      </c>
      <c r="BI730" s="376">
        <f t="shared" si="1872"/>
        <v>4.1473550232744213E-16</v>
      </c>
      <c r="BJ730" s="376">
        <f t="shared" si="1873"/>
        <v>-1.1182660484611967E-15</v>
      </c>
      <c r="BK730" s="376">
        <f t="shared" si="1874"/>
        <v>1.6515507258237047E-15</v>
      </c>
      <c r="BL730" s="376">
        <f t="shared" si="1875"/>
        <v>-1.9334017765241517E-15</v>
      </c>
      <c r="BM730" s="376">
        <f t="shared" si="1876"/>
        <v>1.9209099330795721E-15</v>
      </c>
      <c r="BN730" s="376">
        <f t="shared" si="1877"/>
        <v>-1.6159769654155292E-15</v>
      </c>
      <c r="BO730" s="376">
        <f t="shared" si="1878"/>
        <v>1.0650261536346393E-15</v>
      </c>
      <c r="BP730" s="376">
        <f t="shared" si="1879"/>
        <v>-3.5193476444899793E-16</v>
      </c>
      <c r="BQ730" s="376">
        <f t="shared" si="1880"/>
        <v>-4.1473550232741975E-16</v>
      </c>
      <c r="BR730" s="376">
        <f t="shared" si="1881"/>
        <v>1.1182660484611778E-15</v>
      </c>
    </row>
    <row r="731" spans="2:70">
      <c r="B731" s="373">
        <v>37</v>
      </c>
      <c r="C731" s="373">
        <f t="shared" si="1882"/>
        <v>1.1562500000000005E-2</v>
      </c>
      <c r="D731" s="374">
        <f t="shared" si="1817"/>
        <v>79.974459559920618</v>
      </c>
      <c r="E731" s="375" t="str">
        <f>AQ694</f>
        <v>-0,0255404400793804</v>
      </c>
      <c r="F731" s="317">
        <v>37</v>
      </c>
      <c r="G731" s="376">
        <f t="shared" si="1818"/>
        <v>2.9198717444986599E-15</v>
      </c>
      <c r="H731" s="376">
        <f t="shared" si="1819"/>
        <v>-2.1705960528844704E-15</v>
      </c>
      <c r="I731" s="376">
        <f t="shared" si="1820"/>
        <v>9.0871788620018194E-16</v>
      </c>
      <c r="J731" s="376">
        <f t="shared" si="1821"/>
        <v>5.6776079861721196E-16</v>
      </c>
      <c r="K731" s="376">
        <f t="shared" si="1822"/>
        <v>-1.9101585289280245E-15</v>
      </c>
      <c r="L731" s="376">
        <f t="shared" si="1823"/>
        <v>2.80145805125879E-15</v>
      </c>
      <c r="M731" s="376">
        <f t="shared" si="1824"/>
        <v>-3.0311723242420327E-15</v>
      </c>
      <c r="N731" s="376">
        <f t="shared" si="1825"/>
        <v>2.5450526060477616E-15</v>
      </c>
      <c r="O731" s="376">
        <f t="shared" si="1826"/>
        <v>-1.4578997000754079E-15</v>
      </c>
      <c r="P731" s="376">
        <f t="shared" si="1827"/>
        <v>2.6452887519422977E-17</v>
      </c>
      <c r="Q731" s="376">
        <f t="shared" si="1828"/>
        <v>1.4112409720618381E-15</v>
      </c>
      <c r="R731" s="376">
        <f t="shared" si="1829"/>
        <v>-2.5156597322813597E-15</v>
      </c>
      <c r="S731" s="376">
        <f t="shared" si="1830"/>
        <v>3.0259866514658084E-15</v>
      </c>
      <c r="T731" s="376">
        <f t="shared" si="1831"/>
        <v>-2.8217042148425786E-15</v>
      </c>
      <c r="U731" s="377">
        <f t="shared" si="1832"/>
        <v>1.9510552460762933E-15</v>
      </c>
      <c r="V731" s="376">
        <f t="shared" si="1833"/>
        <v>-6.1965000402361544E-16</v>
      </c>
      <c r="W731" s="376">
        <f t="shared" si="1834"/>
        <v>-8.5809021607235165E-16</v>
      </c>
      <c r="X731" s="376">
        <f t="shared" si="1835"/>
        <v>2.1331860205905801E-15</v>
      </c>
      <c r="Y731" s="376">
        <f t="shared" si="1836"/>
        <v>-2.9045140086666125E-15</v>
      </c>
      <c r="Z731" s="376">
        <f t="shared" si="1837"/>
        <v>2.9899193130909613E-15</v>
      </c>
      <c r="AA731" s="376">
        <f t="shared" si="1838"/>
        <v>-2.3692328331348563E-15</v>
      </c>
      <c r="AB731" s="376">
        <f t="shared" si="1839"/>
        <v>1.1890343183769068E-15</v>
      </c>
      <c r="AC731" s="376">
        <f t="shared" si="1840"/>
        <v>2.71963534301762E-16</v>
      </c>
      <c r="AD731" s="376">
        <f t="shared" si="1841"/>
        <v>-1.6687351664330219E-15</v>
      </c>
      <c r="AE731" s="376">
        <f t="shared" si="1842"/>
        <v>2.6714225213845872E-15</v>
      </c>
      <c r="AF731" s="376">
        <f t="shared" si="1843"/>
        <v>-3.0432334889033142E-15</v>
      </c>
      <c r="AG731" s="376">
        <f t="shared" si="1844"/>
        <v>2.6963621310971512E-15</v>
      </c>
      <c r="AH731" s="376">
        <f t="shared" si="1845"/>
        <v>-1.7127247106931033E-15</v>
      </c>
      <c r="AI731" s="376">
        <f t="shared" si="1846"/>
        <v>3.2461455357313673E-16</v>
      </c>
      <c r="AJ731" s="376">
        <f t="shared" si="1847"/>
        <v>1.1401557556669077E-15</v>
      </c>
      <c r="AK731" s="376">
        <f t="shared" si="1848"/>
        <v>-2.3356697647567654E-15</v>
      </c>
      <c r="AL731" s="376">
        <f t="shared" si="1849"/>
        <v>2.9795979084021194E-15</v>
      </c>
      <c r="AM731" s="376">
        <f t="shared" si="1850"/>
        <v>-2.9198717444986623E-15</v>
      </c>
      <c r="AN731" s="376">
        <f t="shared" si="1851"/>
        <v>2.1705960528844803E-15</v>
      </c>
      <c r="AO731" s="376">
        <f t="shared" si="1852"/>
        <v>-9.0871788620020048E-16</v>
      </c>
      <c r="AP731" s="376">
        <f t="shared" si="1853"/>
        <v>-5.6776079861718771E-16</v>
      </c>
      <c r="AQ731" s="376">
        <f t="shared" si="1854"/>
        <v>1.9101585289280391E-15</v>
      </c>
      <c r="AR731" s="376">
        <f t="shared" si="1855"/>
        <v>-2.8014580512587762E-15</v>
      </c>
      <c r="AS731" s="376">
        <f t="shared" si="1856"/>
        <v>3.0311723242420331E-15</v>
      </c>
      <c r="AT731" s="376">
        <f t="shared" si="1857"/>
        <v>-2.5450526060477873E-15</v>
      </c>
      <c r="AU731" s="376">
        <f t="shared" si="1858"/>
        <v>1.4578997000754103E-15</v>
      </c>
      <c r="AV731" s="376">
        <f t="shared" si="1859"/>
        <v>-2.6452887519382646E-17</v>
      </c>
      <c r="AW731" s="376">
        <f t="shared" si="1860"/>
        <v>-1.4112409720618164E-15</v>
      </c>
      <c r="AX731" s="376">
        <f t="shared" si="1861"/>
        <v>2.5156597322813703E-15</v>
      </c>
      <c r="AY731" s="376">
        <f t="shared" si="1862"/>
        <v>-3.0259866514658056E-15</v>
      </c>
      <c r="AZ731" s="376">
        <f t="shared" si="1863"/>
        <v>2.8217042148425798E-15</v>
      </c>
      <c r="BA731" s="376">
        <f t="shared" si="1864"/>
        <v>-1.9510552460763288E-15</v>
      </c>
      <c r="BB731" s="376">
        <f t="shared" si="1865"/>
        <v>6.196500040236183E-16</v>
      </c>
      <c r="BC731" s="376">
        <f t="shared" si="1866"/>
        <v>8.580902160723903E-16</v>
      </c>
      <c r="BD731" s="376">
        <f t="shared" si="1867"/>
        <v>-2.1331860205905777E-15</v>
      </c>
      <c r="BE731" s="376">
        <f t="shared" si="1868"/>
        <v>2.9045140086666247E-15</v>
      </c>
      <c r="BF731" s="376">
        <f t="shared" si="1869"/>
        <v>-2.9899193130909617E-15</v>
      </c>
      <c r="BG731" s="376">
        <f t="shared" si="1870"/>
        <v>2.3692328331348582E-15</v>
      </c>
      <c r="BH731" s="376">
        <f t="shared" si="1871"/>
        <v>-1.1890343183769496E-15</v>
      </c>
      <c r="BI731" s="376">
        <f t="shared" si="1872"/>
        <v>-2.7196353430175914E-16</v>
      </c>
      <c r="BJ731" s="376">
        <f t="shared" si="1873"/>
        <v>1.6687351664330556E-15</v>
      </c>
      <c r="BK731" s="376">
        <f t="shared" si="1874"/>
        <v>-2.671422521384586E-15</v>
      </c>
      <c r="BL731" s="376">
        <f t="shared" si="1875"/>
        <v>3.0432334889033146E-15</v>
      </c>
      <c r="BM731" s="376">
        <f t="shared" si="1876"/>
        <v>-2.6963621310971524E-15</v>
      </c>
      <c r="BN731" s="376">
        <f t="shared" si="1877"/>
        <v>1.7127247106931057E-15</v>
      </c>
      <c r="BO731" s="376">
        <f t="shared" si="1878"/>
        <v>-3.2461455357318263E-16</v>
      </c>
      <c r="BP731" s="376">
        <f t="shared" si="1879"/>
        <v>-1.1401557556669051E-15</v>
      </c>
      <c r="BQ731" s="376">
        <f t="shared" si="1880"/>
        <v>2.3356697647567362E-15</v>
      </c>
      <c r="BR731" s="376">
        <f t="shared" si="1881"/>
        <v>-2.979597908402119E-15</v>
      </c>
    </row>
    <row r="732" spans="2:70">
      <c r="B732" s="373">
        <v>38</v>
      </c>
      <c r="C732" s="373">
        <f t="shared" si="1882"/>
        <v>1.1875000000000005E-2</v>
      </c>
      <c r="D732" s="374">
        <f t="shared" si="1817"/>
        <v>79.974873928651064</v>
      </c>
      <c r="E732" s="375" t="str">
        <f>AR694</f>
        <v>-0,0251260713489314</v>
      </c>
      <c r="F732" s="317">
        <v>38</v>
      </c>
      <c r="G732" s="376">
        <f t="shared" si="1818"/>
        <v>1.0124754936869131E-15</v>
      </c>
      <c r="H732" s="376">
        <f t="shared" si="1819"/>
        <v>-9.8700344490386787E-16</v>
      </c>
      <c r="I732" s="376">
        <f t="shared" si="1820"/>
        <v>6.288512496640785E-16</v>
      </c>
      <c r="J732" s="376">
        <f t="shared" si="1821"/>
        <v>-5.8737964604457269E-17</v>
      </c>
      <c r="K732" s="376">
        <f t="shared" si="1822"/>
        <v>-5.3117358434986271E-16</v>
      </c>
      <c r="L732" s="376">
        <f t="shared" si="1823"/>
        <v>9.4204735309392201E-16</v>
      </c>
      <c r="M732" s="376">
        <f t="shared" si="1824"/>
        <v>-1.0353939105454243E-15</v>
      </c>
      <c r="N732" s="376">
        <f t="shared" si="1825"/>
        <v>7.797497936693181E-16</v>
      </c>
      <c r="O732" s="376">
        <f t="shared" si="1826"/>
        <v>-2.6128260672500964E-16</v>
      </c>
      <c r="P732" s="376">
        <f t="shared" si="1827"/>
        <v>-3.452526982392342E-16</v>
      </c>
      <c r="Q732" s="376">
        <f t="shared" si="1828"/>
        <v>8.3541686102777201E-16</v>
      </c>
      <c r="R732" s="376">
        <f t="shared" si="1829"/>
        <v>-1.0439947688603133E-15</v>
      </c>
      <c r="S732" s="376">
        <f t="shared" si="1830"/>
        <v>9.006829903925665E-16</v>
      </c>
      <c r="T732" s="376">
        <f t="shared" si="1831"/>
        <v>-4.5378630479810052E-16</v>
      </c>
      <c r="U732" s="377">
        <f t="shared" si="1832"/>
        <v>-1.4606394455520835E-16</v>
      </c>
      <c r="V732" s="376">
        <f t="shared" si="1833"/>
        <v>6.9668176749949936E-16</v>
      </c>
      <c r="W732" s="376">
        <f t="shared" si="1834"/>
        <v>-1.0124754936869121E-15</v>
      </c>
      <c r="X732" s="376">
        <f t="shared" si="1835"/>
        <v>9.8700344490386866E-16</v>
      </c>
      <c r="Y732" s="376">
        <f t="shared" si="1836"/>
        <v>-6.2885124966408501E-16</v>
      </c>
      <c r="Z732" s="376">
        <f t="shared" si="1837"/>
        <v>5.8737964604455987E-17</v>
      </c>
      <c r="AA732" s="376">
        <f t="shared" si="1838"/>
        <v>5.3117358434985748E-16</v>
      </c>
      <c r="AB732" s="376">
        <f t="shared" si="1839"/>
        <v>-9.4204735309391767E-16</v>
      </c>
      <c r="AC732" s="376">
        <f t="shared" si="1840"/>
        <v>1.0353939105454241E-15</v>
      </c>
      <c r="AD732" s="376">
        <f t="shared" si="1841"/>
        <v>-7.7974979366932215E-16</v>
      </c>
      <c r="AE732" s="376">
        <f t="shared" si="1842"/>
        <v>2.6128260672502275E-16</v>
      </c>
      <c r="AF732" s="376">
        <f t="shared" si="1843"/>
        <v>3.4525269823922839E-16</v>
      </c>
      <c r="AG732" s="376">
        <f t="shared" si="1844"/>
        <v>-8.3541686102776827E-16</v>
      </c>
      <c r="AH732" s="376">
        <f t="shared" si="1845"/>
        <v>1.0439947688603125E-15</v>
      </c>
      <c r="AI732" s="376">
        <f t="shared" si="1846"/>
        <v>-9.0068299039256966E-16</v>
      </c>
      <c r="AJ732" s="376">
        <f t="shared" si="1847"/>
        <v>4.5378630479810614E-16</v>
      </c>
      <c r="AK732" s="376">
        <f t="shared" si="1848"/>
        <v>1.4606394455520958E-16</v>
      </c>
      <c r="AL732" s="376">
        <f t="shared" si="1849"/>
        <v>-6.9668176749949482E-16</v>
      </c>
      <c r="AM732" s="376">
        <f t="shared" si="1850"/>
        <v>1.0124754936869085E-15</v>
      </c>
      <c r="AN732" s="376">
        <f t="shared" si="1851"/>
        <v>-9.8700344490387083E-16</v>
      </c>
      <c r="AO732" s="376">
        <f t="shared" si="1852"/>
        <v>6.2885124966407791E-16</v>
      </c>
      <c r="AP732" s="376">
        <f t="shared" si="1853"/>
        <v>-5.8737964604462101E-17</v>
      </c>
      <c r="AQ732" s="376">
        <f t="shared" si="1854"/>
        <v>-5.3117358434985206E-16</v>
      </c>
      <c r="AR732" s="376">
        <f t="shared" si="1855"/>
        <v>9.4204735309391531E-16</v>
      </c>
      <c r="AS732" s="376">
        <f t="shared" si="1856"/>
        <v>-1.0353939105454268E-15</v>
      </c>
      <c r="AT732" s="376">
        <f t="shared" si="1857"/>
        <v>7.7974979366931633E-16</v>
      </c>
      <c r="AU732" s="376">
        <f t="shared" si="1858"/>
        <v>-2.6128260672501432E-16</v>
      </c>
      <c r="AV732" s="376">
        <f t="shared" si="1859"/>
        <v>-3.4525269823922257E-16</v>
      </c>
      <c r="AW732" s="376">
        <f t="shared" si="1860"/>
        <v>8.3541686102776462E-16</v>
      </c>
      <c r="AX732" s="376">
        <f t="shared" si="1861"/>
        <v>-1.0439947688603123E-15</v>
      </c>
      <c r="AY732" s="376">
        <f t="shared" si="1862"/>
        <v>9.0068299039258031E-16</v>
      </c>
      <c r="AZ732" s="376">
        <f t="shared" si="1863"/>
        <v>-4.5378630479809825E-16</v>
      </c>
      <c r="BA732" s="376">
        <f t="shared" si="1864"/>
        <v>-1.4606394455520352E-16</v>
      </c>
      <c r="BB732" s="376">
        <f t="shared" si="1865"/>
        <v>6.9668176749949019E-16</v>
      </c>
      <c r="BC732" s="376">
        <f t="shared" si="1866"/>
        <v>-1.0124754936869072E-15</v>
      </c>
      <c r="BD732" s="376">
        <f t="shared" si="1867"/>
        <v>9.8700344490387753E-16</v>
      </c>
      <c r="BE732" s="376">
        <f t="shared" si="1868"/>
        <v>-6.2885124966408274E-16</v>
      </c>
      <c r="BF732" s="376">
        <f t="shared" si="1869"/>
        <v>5.8737964604468313E-17</v>
      </c>
      <c r="BG732" s="376">
        <f t="shared" si="1870"/>
        <v>5.3117358434984683E-16</v>
      </c>
      <c r="BH732" s="376">
        <f t="shared" si="1871"/>
        <v>-9.4204735309391255E-16</v>
      </c>
      <c r="BI732" s="376">
        <f t="shared" si="1872"/>
        <v>1.0353939105454278E-15</v>
      </c>
      <c r="BJ732" s="376">
        <f t="shared" si="1873"/>
        <v>-7.7974979366934029E-16</v>
      </c>
      <c r="BK732" s="376">
        <f t="shared" si="1874"/>
        <v>2.6128260672502029E-16</v>
      </c>
      <c r="BL732" s="376">
        <f t="shared" si="1875"/>
        <v>3.452526982392168E-16</v>
      </c>
      <c r="BM732" s="376">
        <f t="shared" si="1876"/>
        <v>-8.3541686102776087E-16</v>
      </c>
      <c r="BN732" s="376">
        <f t="shared" si="1877"/>
        <v>1.0439947688603119E-15</v>
      </c>
      <c r="BO732" s="376">
        <f t="shared" si="1878"/>
        <v>-9.0068299039258326E-16</v>
      </c>
      <c r="BP732" s="376">
        <f t="shared" si="1879"/>
        <v>4.5378630479810377E-16</v>
      </c>
      <c r="BQ732" s="376">
        <f t="shared" si="1880"/>
        <v>1.4606394455519746E-16</v>
      </c>
      <c r="BR732" s="376">
        <f t="shared" si="1881"/>
        <v>-6.9668176749948565E-16</v>
      </c>
    </row>
    <row r="733" spans="2:70">
      <c r="B733" s="373">
        <v>39</v>
      </c>
      <c r="C733" s="373">
        <f t="shared" si="1882"/>
        <v>1.2187500000000006E-2</v>
      </c>
      <c r="D733" s="374">
        <f t="shared" si="1817"/>
        <v>79.975530275183928</v>
      </c>
      <c r="E733" s="375" t="str">
        <f>AS694</f>
        <v>-0,0244697248160681</v>
      </c>
      <c r="F733" s="317">
        <v>39</v>
      </c>
      <c r="G733" s="376">
        <f t="shared" si="1818"/>
        <v>2.5711638202207916E-16</v>
      </c>
      <c r="H733" s="376">
        <f t="shared" si="1819"/>
        <v>6.2689093082195367E-16</v>
      </c>
      <c r="I733" s="376">
        <f t="shared" si="1820"/>
        <v>-1.2263028673094129E-15</v>
      </c>
      <c r="J733" s="376">
        <f t="shared" si="1821"/>
        <v>1.2689989400157933E-15</v>
      </c>
      <c r="K733" s="376">
        <f t="shared" si="1822"/>
        <v>-7.3559602456747022E-16</v>
      </c>
      <c r="L733" s="376">
        <f t="shared" si="1823"/>
        <v>-1.317521071303406E-16</v>
      </c>
      <c r="M733" s="376">
        <f t="shared" si="1824"/>
        <v>9.3928753669610752E-16</v>
      </c>
      <c r="N733" s="376">
        <f t="shared" si="1825"/>
        <v>-1.320406062028516E-15</v>
      </c>
      <c r="O733" s="376">
        <f t="shared" si="1826"/>
        <v>1.1020878405670294E-15</v>
      </c>
      <c r="P733" s="376">
        <f t="shared" si="1827"/>
        <v>-3.8344478053604529E-16</v>
      </c>
      <c r="Q733" s="376">
        <f t="shared" si="1828"/>
        <v>-5.0927419328354115E-16</v>
      </c>
      <c r="R733" s="376">
        <f t="shared" si="1829"/>
        <v>1.1707933306081558E-15</v>
      </c>
      <c r="S733" s="376">
        <f t="shared" si="1830"/>
        <v>-1.3007967732914126E-15</v>
      </c>
      <c r="T733" s="376">
        <f t="shared" si="1831"/>
        <v>8.4026567630140862E-16</v>
      </c>
      <c r="U733" s="377">
        <f t="shared" si="1832"/>
        <v>1.7284705256220738E-18</v>
      </c>
      <c r="V733" s="376">
        <f t="shared" si="1833"/>
        <v>-8.4293792787067176E-16</v>
      </c>
      <c r="W733" s="376">
        <f t="shared" si="1834"/>
        <v>1.3014711890342887E-15</v>
      </c>
      <c r="X733" s="376">
        <f t="shared" si="1835"/>
        <v>-1.1691637398771996E-15</v>
      </c>
      <c r="Y733" s="376">
        <f t="shared" si="1836"/>
        <v>5.0608039620121591E-16</v>
      </c>
      <c r="Z733" s="376">
        <f t="shared" si="1837"/>
        <v>3.8675286686622027E-16</v>
      </c>
      <c r="AA733" s="376">
        <f t="shared" si="1838"/>
        <v>-1.1040084141124041E-15</v>
      </c>
      <c r="AB733" s="376">
        <f t="shared" si="1839"/>
        <v>1.3200672225523866E-15</v>
      </c>
      <c r="AC733" s="376">
        <f t="shared" si="1840"/>
        <v>-9.3684311023661734E-16</v>
      </c>
      <c r="AD733" s="376">
        <f t="shared" si="1841"/>
        <v>1.283118121951362E-16</v>
      </c>
      <c r="AE733" s="376">
        <f t="shared" si="1842"/>
        <v>7.3847036600308938E-16</v>
      </c>
      <c r="AF733" s="376">
        <f t="shared" si="1843"/>
        <v>-1.2700024370331394E-15</v>
      </c>
      <c r="AG733" s="376">
        <f t="shared" si="1844"/>
        <v>1.2249799532424389E-15</v>
      </c>
      <c r="AH733" s="376">
        <f t="shared" si="1845"/>
        <v>-6.2384218099927407E-16</v>
      </c>
      <c r="AI733" s="376">
        <f t="shared" si="1846"/>
        <v>-2.6050689892035484E-16</v>
      </c>
      <c r="AJ733" s="376">
        <f t="shared" si="1847"/>
        <v>1.0265912930763609E-15</v>
      </c>
      <c r="AK733" s="376">
        <f t="shared" si="1848"/>
        <v>-1.3266247028380314E-15</v>
      </c>
      <c r="AL733" s="376">
        <f t="shared" si="1849"/>
        <v>1.0243982328897091E-15</v>
      </c>
      <c r="AM733" s="376">
        <f t="shared" si="1850"/>
        <v>-2.5711638202208369E-16</v>
      </c>
      <c r="AN733" s="376">
        <f t="shared" si="1851"/>
        <v>-6.2689093082193878E-16</v>
      </c>
      <c r="AO733" s="376">
        <f t="shared" si="1852"/>
        <v>1.2263028673094085E-15</v>
      </c>
      <c r="AP733" s="376">
        <f t="shared" si="1853"/>
        <v>-1.2689989400157945E-15</v>
      </c>
      <c r="AQ733" s="376">
        <f t="shared" si="1854"/>
        <v>7.3559602456746785E-16</v>
      </c>
      <c r="AR733" s="376">
        <f t="shared" si="1855"/>
        <v>1.3175210713031073E-16</v>
      </c>
      <c r="AS733" s="376">
        <f t="shared" si="1856"/>
        <v>-9.3928753669609313E-16</v>
      </c>
      <c r="AT733" s="376">
        <f t="shared" si="1857"/>
        <v>1.3204060620285146E-15</v>
      </c>
      <c r="AU733" s="376">
        <f t="shared" si="1858"/>
        <v>-1.1020878405670355E-15</v>
      </c>
      <c r="AV733" s="376">
        <f t="shared" si="1859"/>
        <v>3.8344478053604696E-16</v>
      </c>
      <c r="AW733" s="376">
        <f t="shared" si="1860"/>
        <v>5.0927419328354825E-16</v>
      </c>
      <c r="AX733" s="376">
        <f t="shared" si="1861"/>
        <v>-1.1707933306081418E-15</v>
      </c>
      <c r="AY733" s="376">
        <f t="shared" si="1862"/>
        <v>1.3007967732914166E-15</v>
      </c>
      <c r="AZ733" s="376">
        <f t="shared" si="1863"/>
        <v>-8.40265676301417E-16</v>
      </c>
      <c r="BA733" s="376">
        <f t="shared" si="1864"/>
        <v>-1.7284705256109311E-18</v>
      </c>
      <c r="BB733" s="376">
        <f t="shared" si="1865"/>
        <v>8.4293792787067048E-16</v>
      </c>
      <c r="BC733" s="376">
        <f t="shared" si="1866"/>
        <v>-1.3014711890342901E-15</v>
      </c>
      <c r="BD733" s="376">
        <f t="shared" si="1867"/>
        <v>1.1691637398772138E-15</v>
      </c>
      <c r="BE733" s="376">
        <f t="shared" si="1868"/>
        <v>-5.0608039620122617E-16</v>
      </c>
      <c r="BF733" s="376">
        <f t="shared" si="1869"/>
        <v>-3.8675286686620962E-16</v>
      </c>
      <c r="BG733" s="376">
        <f t="shared" si="1870"/>
        <v>1.104008414112398E-15</v>
      </c>
      <c r="BH733" s="376">
        <f t="shared" si="1871"/>
        <v>-1.3200672225523858E-15</v>
      </c>
      <c r="BI733" s="376">
        <f t="shared" si="1872"/>
        <v>9.3684311023661181E-16</v>
      </c>
      <c r="BJ733" s="376">
        <f t="shared" si="1873"/>
        <v>-1.2831181219516578E-16</v>
      </c>
      <c r="BK733" s="376">
        <f t="shared" si="1874"/>
        <v>-7.3847036600308011E-16</v>
      </c>
      <c r="BL733" s="376">
        <f t="shared" si="1875"/>
        <v>1.270002437033136E-15</v>
      </c>
      <c r="BM733" s="376">
        <f t="shared" si="1876"/>
        <v>-1.2249799532424432E-15</v>
      </c>
      <c r="BN733" s="376">
        <f t="shared" si="1877"/>
        <v>6.2384218099926717E-16</v>
      </c>
      <c r="BO733" s="376">
        <f t="shared" si="1878"/>
        <v>2.6050689892036234E-16</v>
      </c>
      <c r="BP733" s="376">
        <f t="shared" si="1879"/>
        <v>-1.0265912930763419E-15</v>
      </c>
      <c r="BQ733" s="376">
        <f t="shared" si="1880"/>
        <v>1.3266247028380314E-15</v>
      </c>
      <c r="BR733" s="376">
        <f t="shared" si="1881"/>
        <v>-1.024398232889716E-15</v>
      </c>
    </row>
    <row r="734" spans="2:70">
      <c r="B734" s="373">
        <v>40</v>
      </c>
      <c r="C734" s="373">
        <f t="shared" si="1882"/>
        <v>1.2500000000000006E-2</v>
      </c>
      <c r="D734" s="374">
        <f t="shared" si="1817"/>
        <v>79.976422278543282</v>
      </c>
      <c r="E734" s="375" t="str">
        <f>AT694</f>
        <v>-0,0235777214567182</v>
      </c>
      <c r="F734" s="317">
        <v>40</v>
      </c>
      <c r="G734" s="376">
        <f t="shared" si="1818"/>
        <v>-7.4364966127798398E-16</v>
      </c>
      <c r="H734" s="376">
        <f t="shared" si="1819"/>
        <v>1.5992107015239927E-16</v>
      </c>
      <c r="I734" s="376">
        <f t="shared" si="1820"/>
        <v>5.1748711495924102E-16</v>
      </c>
      <c r="J734" s="376">
        <f t="shared" si="1821"/>
        <v>-8.91758366481084E-16</v>
      </c>
      <c r="K734" s="376">
        <f t="shared" si="1822"/>
        <v>7.4364966127798378E-16</v>
      </c>
      <c r="L734" s="376">
        <f t="shared" si="1823"/>
        <v>-1.5992107015240139E-16</v>
      </c>
      <c r="M734" s="376">
        <f t="shared" si="1824"/>
        <v>-5.1748711495924052E-16</v>
      </c>
      <c r="N734" s="376">
        <f t="shared" si="1825"/>
        <v>8.917583664810838E-16</v>
      </c>
      <c r="O734" s="376">
        <f t="shared" si="1826"/>
        <v>-7.4364966127798418E-16</v>
      </c>
      <c r="P734" s="376">
        <f t="shared" si="1827"/>
        <v>1.5992107015239878E-16</v>
      </c>
      <c r="Q734" s="376">
        <f t="shared" si="1828"/>
        <v>5.1748711495924279E-16</v>
      </c>
      <c r="R734" s="376">
        <f t="shared" si="1829"/>
        <v>-8.9175836648108321E-16</v>
      </c>
      <c r="S734" s="376">
        <f t="shared" si="1830"/>
        <v>7.4364966127798625E-16</v>
      </c>
      <c r="T734" s="376">
        <f t="shared" si="1831"/>
        <v>-1.599210701524025E-16</v>
      </c>
      <c r="U734" s="377">
        <f t="shared" si="1832"/>
        <v>-5.1748711495923964E-16</v>
      </c>
      <c r="V734" s="376">
        <f t="shared" si="1833"/>
        <v>8.9175836648108361E-16</v>
      </c>
      <c r="W734" s="376">
        <f t="shared" si="1834"/>
        <v>-7.4364966127798467E-16</v>
      </c>
      <c r="X734" s="376">
        <f t="shared" si="1835"/>
        <v>1.5992107015239986E-16</v>
      </c>
      <c r="Y734" s="376">
        <f t="shared" si="1836"/>
        <v>5.174871149592419E-16</v>
      </c>
      <c r="Z734" s="376">
        <f t="shared" si="1837"/>
        <v>-8.91758366481084E-16</v>
      </c>
      <c r="AA734" s="376">
        <f t="shared" si="1838"/>
        <v>7.4364966127798329E-16</v>
      </c>
      <c r="AB734" s="376">
        <f t="shared" si="1839"/>
        <v>-1.5992107015239725E-16</v>
      </c>
      <c r="AC734" s="376">
        <f t="shared" si="1840"/>
        <v>-5.1748711495924407E-16</v>
      </c>
      <c r="AD734" s="376">
        <f t="shared" si="1841"/>
        <v>8.9175836648108223E-16</v>
      </c>
      <c r="AE734" s="376">
        <f t="shared" si="1842"/>
        <v>-7.4364966127798911E-16</v>
      </c>
      <c r="AF734" s="376">
        <f t="shared" si="1843"/>
        <v>1.5992107015240731E-16</v>
      </c>
      <c r="AG734" s="376">
        <f t="shared" si="1844"/>
        <v>5.1748711495923569E-16</v>
      </c>
      <c r="AH734" s="376">
        <f t="shared" si="1845"/>
        <v>-8.9175836648108282E-16</v>
      </c>
      <c r="AI734" s="376">
        <f t="shared" si="1846"/>
        <v>7.4364966127798753E-16</v>
      </c>
      <c r="AJ734" s="376">
        <f t="shared" si="1847"/>
        <v>-1.5992107015240467E-16</v>
      </c>
      <c r="AK734" s="376">
        <f t="shared" si="1848"/>
        <v>-5.1748711495923786E-16</v>
      </c>
      <c r="AL734" s="376">
        <f t="shared" si="1849"/>
        <v>8.9175836648108321E-16</v>
      </c>
      <c r="AM734" s="376">
        <f t="shared" si="1850"/>
        <v>-7.4364966127799335E-16</v>
      </c>
      <c r="AN734" s="376">
        <f t="shared" si="1851"/>
        <v>1.5992107015240206E-16</v>
      </c>
      <c r="AO734" s="376">
        <f t="shared" si="1852"/>
        <v>5.1748711495922948E-16</v>
      </c>
      <c r="AP734" s="376">
        <f t="shared" si="1853"/>
        <v>-8.9175836648108361E-16</v>
      </c>
      <c r="AQ734" s="376">
        <f t="shared" si="1854"/>
        <v>7.4364966127799177E-16</v>
      </c>
      <c r="AR734" s="376">
        <f t="shared" si="1855"/>
        <v>-1.5992107015239944E-16</v>
      </c>
      <c r="AS734" s="376">
        <f t="shared" si="1856"/>
        <v>-5.1748711495923165E-16</v>
      </c>
      <c r="AT734" s="376">
        <f t="shared" si="1857"/>
        <v>8.917583664810842E-16</v>
      </c>
      <c r="AU734" s="376">
        <f t="shared" si="1858"/>
        <v>-7.4364966127799029E-16</v>
      </c>
      <c r="AV734" s="376">
        <f t="shared" si="1859"/>
        <v>1.5992107015239681E-16</v>
      </c>
      <c r="AW734" s="376">
        <f t="shared" si="1860"/>
        <v>5.1748711495923372E-16</v>
      </c>
      <c r="AX734" s="376">
        <f t="shared" si="1861"/>
        <v>-8.9175836648108459E-16</v>
      </c>
      <c r="AY734" s="376">
        <f t="shared" si="1862"/>
        <v>7.4364966127798871E-16</v>
      </c>
      <c r="AZ734" s="376">
        <f t="shared" si="1863"/>
        <v>-1.5992107015239419E-16</v>
      </c>
      <c r="BA734" s="376">
        <f t="shared" si="1864"/>
        <v>-5.1748711495923599E-16</v>
      </c>
      <c r="BB734" s="376">
        <f t="shared" si="1865"/>
        <v>8.9175836648108065E-16</v>
      </c>
      <c r="BC734" s="376">
        <f t="shared" si="1866"/>
        <v>-7.4364966127798723E-16</v>
      </c>
      <c r="BD734" s="376">
        <f t="shared" si="1867"/>
        <v>1.5992107015241692E-16</v>
      </c>
      <c r="BE734" s="376">
        <f t="shared" si="1868"/>
        <v>5.1748711495923826E-16</v>
      </c>
      <c r="BF734" s="376">
        <f t="shared" si="1869"/>
        <v>-8.9175836648108104E-16</v>
      </c>
      <c r="BG734" s="376">
        <f t="shared" si="1870"/>
        <v>7.4364966127798575E-16</v>
      </c>
      <c r="BH734" s="376">
        <f t="shared" si="1871"/>
        <v>-1.5992107015241429E-16</v>
      </c>
      <c r="BI734" s="376">
        <f t="shared" si="1872"/>
        <v>-5.1748711495924043E-16</v>
      </c>
      <c r="BJ734" s="376">
        <f t="shared" si="1873"/>
        <v>8.9175836648108144E-16</v>
      </c>
      <c r="BK734" s="376">
        <f t="shared" si="1874"/>
        <v>-7.4364966127798427E-16</v>
      </c>
      <c r="BL734" s="376">
        <f t="shared" si="1875"/>
        <v>1.5992107015241167E-16</v>
      </c>
      <c r="BM734" s="376">
        <f t="shared" si="1876"/>
        <v>5.174871149592425E-16</v>
      </c>
      <c r="BN734" s="376">
        <f t="shared" si="1877"/>
        <v>-8.9175836648108203E-16</v>
      </c>
      <c r="BO734" s="376">
        <f t="shared" si="1878"/>
        <v>7.436496612779828E-16</v>
      </c>
      <c r="BP734" s="376">
        <f t="shared" si="1879"/>
        <v>-1.5992107015240906E-16</v>
      </c>
      <c r="BQ734" s="376">
        <f t="shared" si="1880"/>
        <v>-5.1748711495924476E-16</v>
      </c>
      <c r="BR734" s="376">
        <f t="shared" si="1881"/>
        <v>8.9175836648108242E-16</v>
      </c>
    </row>
    <row r="735" spans="2:70">
      <c r="B735" s="373">
        <v>41</v>
      </c>
      <c r="C735" s="373">
        <f t="shared" si="1882"/>
        <v>1.2812500000000006E-2</v>
      </c>
      <c r="D735" s="374">
        <f t="shared" si="1817"/>
        <v>79.977541348249133</v>
      </c>
      <c r="E735" s="375" t="str">
        <f>AU694</f>
        <v>-0,0224586517508616</v>
      </c>
      <c r="F735" s="317">
        <v>41</v>
      </c>
      <c r="G735" s="376">
        <f t="shared" si="1818"/>
        <v>-7.5139630324763831E-16</v>
      </c>
      <c r="H735" s="376">
        <f t="shared" si="1819"/>
        <v>6.7789094315237612E-16</v>
      </c>
      <c r="I735" s="376">
        <f t="shared" si="1820"/>
        <v>-1.0870262021481688E-16</v>
      </c>
      <c r="J735" s="376">
        <f t="shared" si="1821"/>
        <v>-5.3997051868183461E-16</v>
      </c>
      <c r="K735" s="376">
        <f t="shared" si="1822"/>
        <v>7.938099616110488E-16</v>
      </c>
      <c r="L735" s="376">
        <f t="shared" si="1823"/>
        <v>-4.6720489841466853E-16</v>
      </c>
      <c r="M735" s="376">
        <f t="shared" si="1824"/>
        <v>-2.0102666184580154E-16</v>
      </c>
      <c r="N735" s="376">
        <f t="shared" si="1825"/>
        <v>7.2226482684029362E-16</v>
      </c>
      <c r="O735" s="376">
        <f t="shared" si="1826"/>
        <v>-7.1537324922440047E-16</v>
      </c>
      <c r="P735" s="376">
        <f t="shared" si="1827"/>
        <v>1.8539114311627533E-16</v>
      </c>
      <c r="Q735" s="376">
        <f t="shared" si="1828"/>
        <v>4.8015145695162438E-16</v>
      </c>
      <c r="R735" s="376">
        <f t="shared" si="1829"/>
        <v>-7.9460086245927819E-16</v>
      </c>
      <c r="S735" s="376">
        <f t="shared" si="1830"/>
        <v>5.2802744451798852E-16</v>
      </c>
      <c r="T735" s="376">
        <f t="shared" si="1831"/>
        <v>1.246467331466681E-16</v>
      </c>
      <c r="U735" s="377">
        <f t="shared" si="1832"/>
        <v>-6.8617754532036054E-16</v>
      </c>
      <c r="V735" s="376">
        <f t="shared" si="1833"/>
        <v>7.459661198435942E-16</v>
      </c>
      <c r="W735" s="376">
        <f t="shared" si="1834"/>
        <v>-2.602942479644217E-16</v>
      </c>
      <c r="X735" s="376">
        <f t="shared" si="1835"/>
        <v>-4.1570827421348149E-16</v>
      </c>
      <c r="Y735" s="376">
        <f t="shared" si="1836"/>
        <v>7.8773932262900881E-16</v>
      </c>
      <c r="Z735" s="376">
        <f t="shared" si="1837"/>
        <v>-5.8376479768143758E-16</v>
      </c>
      <c r="AA735" s="376">
        <f t="shared" si="1838"/>
        <v>-4.7066388268499521E-17</v>
      </c>
      <c r="AB735" s="376">
        <f t="shared" si="1839"/>
        <v>6.4348199893618714E-16</v>
      </c>
      <c r="AC735" s="376">
        <f t="shared" si="1840"/>
        <v>-7.6937492894213409E-16</v>
      </c>
      <c r="AD735" s="376">
        <f t="shared" si="1841"/>
        <v>3.3269057691336027E-16</v>
      </c>
      <c r="AE735" s="376">
        <f t="shared" si="1842"/>
        <v>3.4726159354541366E-16</v>
      </c>
      <c r="AF735" s="376">
        <f t="shared" si="1843"/>
        <v>-7.7329142249970352E-16</v>
      </c>
      <c r="AG735" s="376">
        <f t="shared" si="1844"/>
        <v>6.3388017672491825E-16</v>
      </c>
      <c r="AH735" s="376">
        <f t="shared" si="1845"/>
        <v>-3.0967231657805386E-17</v>
      </c>
      <c r="AI735" s="376">
        <f t="shared" si="1846"/>
        <v>-5.9458936913921508E-16</v>
      </c>
      <c r="AJ735" s="376">
        <f t="shared" si="1847"/>
        <v>7.8537423689184002E-16</v>
      </c>
      <c r="AK735" s="376">
        <f t="shared" si="1848"/>
        <v>-4.0188291373944381E-16</v>
      </c>
      <c r="AL735" s="376">
        <f t="shared" si="1849"/>
        <v>-2.7547059389899631E-16</v>
      </c>
      <c r="AM735" s="376">
        <f t="shared" si="1850"/>
        <v>7.5139630324763347E-16</v>
      </c>
      <c r="AN735" s="376">
        <f t="shared" si="1851"/>
        <v>-6.778909431523848E-16</v>
      </c>
      <c r="AO735" s="376">
        <f t="shared" si="1852"/>
        <v>1.0870262021483482E-16</v>
      </c>
      <c r="AP735" s="376">
        <f t="shared" si="1853"/>
        <v>5.3997051868181923E-16</v>
      </c>
      <c r="AQ735" s="376">
        <f t="shared" si="1854"/>
        <v>-7.9380996161105018E-16</v>
      </c>
      <c r="AR735" s="376">
        <f t="shared" si="1855"/>
        <v>4.6720489841466931E-16</v>
      </c>
      <c r="AS735" s="376">
        <f t="shared" si="1856"/>
        <v>2.0102666184579765E-16</v>
      </c>
      <c r="AT735" s="376">
        <f t="shared" si="1857"/>
        <v>-7.2226482684029076E-16</v>
      </c>
      <c r="AU735" s="376">
        <f t="shared" si="1858"/>
        <v>7.1537324922440333E-16</v>
      </c>
      <c r="AV735" s="376">
        <f t="shared" si="1859"/>
        <v>-1.8539114311628741E-16</v>
      </c>
      <c r="AW735" s="376">
        <f t="shared" si="1860"/>
        <v>-4.8015145695161442E-16</v>
      </c>
      <c r="AX735" s="376">
        <f t="shared" si="1861"/>
        <v>7.9460086245927779E-16</v>
      </c>
      <c r="AY735" s="376">
        <f t="shared" si="1862"/>
        <v>-5.2802744451800213E-16</v>
      </c>
      <c r="AZ735" s="376">
        <f t="shared" si="1863"/>
        <v>-1.2464673314665017E-16</v>
      </c>
      <c r="BA735" s="376">
        <f t="shared" si="1864"/>
        <v>6.8617754532034851E-16</v>
      </c>
      <c r="BB735" s="376">
        <f t="shared" si="1865"/>
        <v>-7.4596611984360239E-16</v>
      </c>
      <c r="BC735" s="376">
        <f t="shared" si="1866"/>
        <v>2.6029424796442274E-16</v>
      </c>
      <c r="BD735" s="376">
        <f t="shared" si="1867"/>
        <v>4.1570827421348055E-16</v>
      </c>
      <c r="BE735" s="376">
        <f t="shared" si="1868"/>
        <v>-7.8773932262900714E-16</v>
      </c>
      <c r="BF735" s="376">
        <f t="shared" si="1869"/>
        <v>5.8376479768144606E-16</v>
      </c>
      <c r="BG735" s="376">
        <f t="shared" si="1870"/>
        <v>4.7066388268487072E-17</v>
      </c>
      <c r="BH735" s="376">
        <f t="shared" si="1871"/>
        <v>-6.4348199893617984E-16</v>
      </c>
      <c r="BI735" s="376">
        <f t="shared" si="1872"/>
        <v>7.6937492894213715E-16</v>
      </c>
      <c r="BJ735" s="376">
        <f t="shared" si="1873"/>
        <v>-3.3269057691337156E-16</v>
      </c>
      <c r="BK735" s="376">
        <f t="shared" si="1874"/>
        <v>-3.4726159354539222E-16</v>
      </c>
      <c r="BL735" s="376">
        <f t="shared" si="1875"/>
        <v>7.7329142249969799E-16</v>
      </c>
      <c r="BM735" s="376">
        <f t="shared" si="1876"/>
        <v>-6.3388017672491904E-16</v>
      </c>
      <c r="BN735" s="376">
        <f t="shared" si="1877"/>
        <v>3.0967231657806569E-17</v>
      </c>
      <c r="BO735" s="376">
        <f t="shared" si="1878"/>
        <v>5.9458936913921419E-16</v>
      </c>
      <c r="BP735" s="376">
        <f t="shared" si="1879"/>
        <v>-7.8537423689184189E-16</v>
      </c>
      <c r="BQ735" s="376">
        <f t="shared" si="1880"/>
        <v>4.0188291373945461E-16</v>
      </c>
      <c r="BR735" s="376">
        <f t="shared" si="1881"/>
        <v>2.7547059389898458E-16</v>
      </c>
    </row>
    <row r="736" spans="2:70">
      <c r="B736" s="373">
        <v>42</v>
      </c>
      <c r="C736" s="373">
        <f t="shared" si="1882"/>
        <v>1.3125000000000006E-2</v>
      </c>
      <c r="D736" s="374">
        <f t="shared" si="1817"/>
        <v>79.978876707048528</v>
      </c>
      <c r="E736" s="375" t="str">
        <f>AV694</f>
        <v>-0,0211232929514655</v>
      </c>
      <c r="F736" s="317">
        <v>42</v>
      </c>
      <c r="G736" s="376">
        <f t="shared" si="1818"/>
        <v>6.4994515220017727E-16</v>
      </c>
      <c r="H736" s="376">
        <f t="shared" si="1819"/>
        <v>5.9248168224040137E-16</v>
      </c>
      <c r="I736" s="376">
        <f t="shared" si="1820"/>
        <v>-1.3082755247244687E-15</v>
      </c>
      <c r="J736" s="376">
        <f t="shared" si="1821"/>
        <v>8.6119619400962928E-16</v>
      </c>
      <c r="K736" s="376">
        <f t="shared" si="1822"/>
        <v>3.5136558436142004E-16</v>
      </c>
      <c r="L736" s="376">
        <f t="shared" si="1823"/>
        <v>-1.251612713167115E-15</v>
      </c>
      <c r="M736" s="376">
        <f t="shared" si="1824"/>
        <v>1.0393519490476811E-15</v>
      </c>
      <c r="N736" s="376">
        <f t="shared" si="1825"/>
        <v>9.6746704123519238E-17</v>
      </c>
      <c r="O736" s="376">
        <f t="shared" si="1826"/>
        <v>-1.1468511269552453E-15</v>
      </c>
      <c r="P736" s="376">
        <f t="shared" si="1827"/>
        <v>1.1775659915591187E-15</v>
      </c>
      <c r="Q736" s="376">
        <f t="shared" si="1828"/>
        <v>-1.6159009769767164E-16</v>
      </c>
      <c r="R736" s="376">
        <f t="shared" si="1829"/>
        <v>-9.9801669509600733E-16</v>
      </c>
      <c r="S736" s="376">
        <f t="shared" si="1830"/>
        <v>1.2705268334015557E-15</v>
      </c>
      <c r="T736" s="376">
        <f t="shared" si="1831"/>
        <v>-4.1371708268511186E-16</v>
      </c>
      <c r="U736" s="377">
        <f t="shared" si="1832"/>
        <v>-8.1082904133844036E-16</v>
      </c>
      <c r="V736" s="376">
        <f t="shared" si="1833"/>
        <v>1.3146620415560279E-15</v>
      </c>
      <c r="W736" s="376">
        <f t="shared" si="1834"/>
        <v>-6.49945152200168E-16</v>
      </c>
      <c r="X736" s="376">
        <f t="shared" si="1835"/>
        <v>-5.9248168224040255E-16</v>
      </c>
      <c r="Y736" s="376">
        <f t="shared" si="1836"/>
        <v>1.3082755247244677E-15</v>
      </c>
      <c r="Z736" s="376">
        <f t="shared" si="1837"/>
        <v>-8.6119619400962839E-16</v>
      </c>
      <c r="AA736" s="376">
        <f t="shared" si="1838"/>
        <v>-3.513655843614303E-16</v>
      </c>
      <c r="AB736" s="376">
        <f t="shared" si="1839"/>
        <v>1.2516127131671154E-15</v>
      </c>
      <c r="AC736" s="376">
        <f t="shared" si="1840"/>
        <v>-1.039351949047686E-15</v>
      </c>
      <c r="AD736" s="376">
        <f t="shared" si="1841"/>
        <v>-9.6746704123520532E-17</v>
      </c>
      <c r="AE736" s="376">
        <f t="shared" si="1842"/>
        <v>1.1468511269552506E-15</v>
      </c>
      <c r="AF736" s="376">
        <f t="shared" si="1843"/>
        <v>-1.177565991559118E-15</v>
      </c>
      <c r="AG736" s="376">
        <f t="shared" si="1844"/>
        <v>1.6159009769767963E-16</v>
      </c>
      <c r="AH736" s="376">
        <f t="shared" si="1845"/>
        <v>9.9801669509600792E-16</v>
      </c>
      <c r="AI736" s="376">
        <f t="shared" si="1846"/>
        <v>-1.2705268334015528E-15</v>
      </c>
      <c r="AJ736" s="376">
        <f t="shared" si="1847"/>
        <v>4.1371708268511058E-16</v>
      </c>
      <c r="AK736" s="376">
        <f t="shared" si="1848"/>
        <v>8.1082904133843395E-16</v>
      </c>
      <c r="AL736" s="376">
        <f t="shared" si="1849"/>
        <v>-1.3146620415560277E-15</v>
      </c>
      <c r="AM736" s="376">
        <f t="shared" si="1850"/>
        <v>6.4994515220016681E-16</v>
      </c>
      <c r="AN736" s="376">
        <f t="shared" si="1851"/>
        <v>5.924816822404204E-16</v>
      </c>
      <c r="AO736" s="376">
        <f t="shared" si="1852"/>
        <v>-1.3082755247244677E-15</v>
      </c>
      <c r="AP736" s="376">
        <f t="shared" si="1853"/>
        <v>8.611961940096273E-16</v>
      </c>
      <c r="AQ736" s="376">
        <f t="shared" si="1854"/>
        <v>3.5136558436143153E-16</v>
      </c>
      <c r="AR736" s="376">
        <f t="shared" si="1855"/>
        <v>-1.2516127131671098E-15</v>
      </c>
      <c r="AS736" s="376">
        <f t="shared" si="1856"/>
        <v>1.0393519490476854E-15</v>
      </c>
      <c r="AT736" s="376">
        <f t="shared" si="1857"/>
        <v>9.6746704123521814E-17</v>
      </c>
      <c r="AU736" s="376">
        <f t="shared" si="1858"/>
        <v>-1.146851126955251E-15</v>
      </c>
      <c r="AV736" s="376">
        <f t="shared" si="1859"/>
        <v>1.1775659915591091E-15</v>
      </c>
      <c r="AW736" s="376">
        <f t="shared" si="1860"/>
        <v>-1.615900976976784E-16</v>
      </c>
      <c r="AX736" s="376">
        <f t="shared" si="1861"/>
        <v>-9.9801669509600891E-16</v>
      </c>
      <c r="AY736" s="376">
        <f t="shared" si="1862"/>
        <v>1.2705268334015524E-15</v>
      </c>
      <c r="AZ736" s="376">
        <f t="shared" si="1863"/>
        <v>-4.1371708268512709E-16</v>
      </c>
      <c r="BA736" s="376">
        <f t="shared" si="1864"/>
        <v>-8.1082904133843513E-16</v>
      </c>
      <c r="BB736" s="376">
        <f t="shared" si="1865"/>
        <v>1.3146620415560277E-15</v>
      </c>
      <c r="BC736" s="376">
        <f t="shared" si="1866"/>
        <v>-6.4994515220016583E-16</v>
      </c>
      <c r="BD736" s="376">
        <f t="shared" si="1867"/>
        <v>-5.9248168224042158E-16</v>
      </c>
      <c r="BE736" s="376">
        <f t="shared" si="1868"/>
        <v>1.3082755247244679E-15</v>
      </c>
      <c r="BF736" s="376">
        <f t="shared" si="1869"/>
        <v>-8.6119619400962632E-16</v>
      </c>
      <c r="BG736" s="376">
        <f t="shared" si="1870"/>
        <v>-3.5136558436143276E-16</v>
      </c>
      <c r="BH736" s="376">
        <f t="shared" si="1871"/>
        <v>1.2516127131671104E-15</v>
      </c>
      <c r="BI736" s="376">
        <f t="shared" si="1872"/>
        <v>-1.0393519490476844E-15</v>
      </c>
      <c r="BJ736" s="376">
        <f t="shared" si="1873"/>
        <v>-9.6746704123523108E-17</v>
      </c>
      <c r="BK736" s="376">
        <f t="shared" si="1874"/>
        <v>1.1468511269552518E-15</v>
      </c>
      <c r="BL736" s="376">
        <f t="shared" si="1875"/>
        <v>-1.1775659915591085E-15</v>
      </c>
      <c r="BM736" s="376">
        <f t="shared" si="1876"/>
        <v>1.6159009769767707E-16</v>
      </c>
      <c r="BN736" s="376">
        <f t="shared" si="1877"/>
        <v>9.9801669509600989E-16</v>
      </c>
      <c r="BO736" s="376">
        <f t="shared" si="1878"/>
        <v>-1.270526833401552E-15</v>
      </c>
      <c r="BP736" s="376">
        <f t="shared" si="1879"/>
        <v>4.1371708268512591E-16</v>
      </c>
      <c r="BQ736" s="376">
        <f t="shared" si="1880"/>
        <v>8.108290413384657E-16</v>
      </c>
      <c r="BR736" s="376">
        <f t="shared" si="1881"/>
        <v>-1.3146620415560275E-15</v>
      </c>
    </row>
    <row r="737" spans="2:70">
      <c r="B737" s="373">
        <v>43</v>
      </c>
      <c r="C737" s="373">
        <f t="shared" si="1882"/>
        <v>1.3437500000000007E-2</v>
      </c>
      <c r="D737" s="374">
        <f t="shared" si="1817"/>
        <v>79.980415494706193</v>
      </c>
      <c r="E737" s="375" t="str">
        <f>AW694</f>
        <v>-0,0195845052938</v>
      </c>
      <c r="F737" s="317">
        <v>43</v>
      </c>
      <c r="G737" s="376">
        <f t="shared" si="1818"/>
        <v>-2.3928770923618992E-16</v>
      </c>
      <c r="H737" s="376">
        <f t="shared" si="1819"/>
        <v>-6.6803671940796966E-16</v>
      </c>
      <c r="I737" s="376">
        <f t="shared" si="1820"/>
        <v>8.6910836845391322E-16</v>
      </c>
      <c r="J737" s="376">
        <f t="shared" si="1821"/>
        <v>-1.513529782667139E-16</v>
      </c>
      <c r="K737" s="376">
        <f t="shared" si="1822"/>
        <v>-7.2641376832626308E-16</v>
      </c>
      <c r="L737" s="376">
        <f t="shared" si="1823"/>
        <v>8.3621113821566756E-16</v>
      </c>
      <c r="M737" s="376">
        <f t="shared" si="1824"/>
        <v>-6.1960635378575294E-17</v>
      </c>
      <c r="N737" s="376">
        <f t="shared" si="1825"/>
        <v>-7.7779505555741586E-16</v>
      </c>
      <c r="O737" s="376">
        <f t="shared" si="1826"/>
        <v>7.9526073759689686E-16</v>
      </c>
      <c r="P737" s="376">
        <f t="shared" si="1827"/>
        <v>2.8028422299387664E-17</v>
      </c>
      <c r="Q737" s="376">
        <f t="shared" si="1828"/>
        <v>-8.2168575121752163E-16</v>
      </c>
      <c r="R737" s="376">
        <f t="shared" si="1829"/>
        <v>7.466515413413307E-16</v>
      </c>
      <c r="S737" s="376">
        <f t="shared" si="1830"/>
        <v>1.1774755094871655E-16</v>
      </c>
      <c r="T737" s="376">
        <f t="shared" si="1831"/>
        <v>-8.5766316391428338E-16</v>
      </c>
      <c r="U737" s="377">
        <f t="shared" si="1832"/>
        <v>6.908516825813971E-16</v>
      </c>
      <c r="V737" s="376">
        <f t="shared" si="1833"/>
        <v>2.0633270631504404E-16</v>
      </c>
      <c r="W737" s="376">
        <f t="shared" si="1834"/>
        <v>-8.8538081149617337E-16</v>
      </c>
      <c r="X737" s="376">
        <f t="shared" si="1835"/>
        <v>6.283985444602505E-16</v>
      </c>
      <c r="Y737" s="376">
        <f t="shared" si="1836"/>
        <v>2.9293076492662723E-16</v>
      </c>
      <c r="Z737" s="376">
        <f t="shared" si="1837"/>
        <v>-9.0457175786496916E-16</v>
      </c>
      <c r="AA737" s="376">
        <f t="shared" si="1838"/>
        <v>5.598935848383735E-16</v>
      </c>
      <c r="AB737" s="376">
        <f t="shared" si="1839"/>
        <v>3.7670774013972228E-16</v>
      </c>
      <c r="AC737" s="376">
        <f t="shared" si="1840"/>
        <v>-9.1505118371630354E-16</v>
      </c>
      <c r="AD737" s="376">
        <f t="shared" si="1841"/>
        <v>4.8599654392553648E-16</v>
      </c>
      <c r="AE737" s="376">
        <f t="shared" si="1842"/>
        <v>4.5685681388588541E-16</v>
      </c>
      <c r="AF737" s="376">
        <f t="shared" si="1843"/>
        <v>-9.1671816645059093E-16</v>
      </c>
      <c r="AG737" s="376">
        <f t="shared" si="1844"/>
        <v>4.0741909062196149E-16</v>
      </c>
      <c r="AH737" s="376">
        <f t="shared" si="1845"/>
        <v>5.3260610677097745E-16</v>
      </c>
      <c r="AI737" s="376">
        <f t="shared" si="1846"/>
        <v>-9.0955665211283372E-16</v>
      </c>
      <c r="AJ737" s="376">
        <f t="shared" si="1847"/>
        <v>3.2491796875776745E-16</v>
      </c>
      <c r="AK737" s="376">
        <f t="shared" si="1848"/>
        <v>6.0322611169576109E-16</v>
      </c>
      <c r="AL737" s="376">
        <f t="shared" si="1849"/>
        <v>-8.9363561000098772E-16</v>
      </c>
      <c r="AM737" s="376">
        <f t="shared" si="1850"/>
        <v>2.3928770923620723E-16</v>
      </c>
      <c r="AN737" s="376">
        <f t="shared" si="1851"/>
        <v>6.6803671940796847E-16</v>
      </c>
      <c r="AO737" s="376">
        <f t="shared" si="1852"/>
        <v>-8.6910836845391677E-16</v>
      </c>
      <c r="AP737" s="376">
        <f t="shared" si="1853"/>
        <v>1.5135297826670897E-16</v>
      </c>
      <c r="AQ737" s="376">
        <f t="shared" si="1854"/>
        <v>7.2641376832626023E-16</v>
      </c>
      <c r="AR737" s="376">
        <f t="shared" si="1855"/>
        <v>-8.3621113821567357E-16</v>
      </c>
      <c r="AS737" s="376">
        <f t="shared" si="1856"/>
        <v>6.1960635378573593E-17</v>
      </c>
      <c r="AT737" s="376">
        <f t="shared" si="1857"/>
        <v>7.7779505555741152E-16</v>
      </c>
      <c r="AU737" s="376">
        <f t="shared" si="1858"/>
        <v>-7.9526073759690742E-16</v>
      </c>
      <c r="AV737" s="376">
        <f t="shared" si="1859"/>
        <v>-2.8028422299386062E-17</v>
      </c>
      <c r="AW737" s="376">
        <f t="shared" si="1860"/>
        <v>8.2168575121751818E-16</v>
      </c>
      <c r="AX737" s="376">
        <f t="shared" si="1861"/>
        <v>-7.4665154134134293E-16</v>
      </c>
      <c r="AY737" s="376">
        <f t="shared" si="1862"/>
        <v>-1.1774755094870852E-16</v>
      </c>
      <c r="AZ737" s="376">
        <f t="shared" si="1863"/>
        <v>8.5766316391427825E-16</v>
      </c>
      <c r="BA737" s="376">
        <f t="shared" si="1864"/>
        <v>-6.9085168258139395E-16</v>
      </c>
      <c r="BB737" s="376">
        <f t="shared" si="1865"/>
        <v>-2.0633270631503616E-16</v>
      </c>
      <c r="BC737" s="376">
        <f t="shared" si="1866"/>
        <v>8.8538081149616775E-16</v>
      </c>
      <c r="BD737" s="376">
        <f t="shared" si="1867"/>
        <v>-6.2839854446025632E-16</v>
      </c>
      <c r="BE737" s="376">
        <f t="shared" si="1868"/>
        <v>-2.9293076492661954E-16</v>
      </c>
      <c r="BF737" s="376">
        <f t="shared" si="1869"/>
        <v>9.0457175786497015E-16</v>
      </c>
      <c r="BG737" s="376">
        <f t="shared" si="1870"/>
        <v>-5.5989358483837991E-16</v>
      </c>
      <c r="BH737" s="376">
        <f t="shared" si="1871"/>
        <v>-3.7670774013971493E-16</v>
      </c>
      <c r="BI737" s="376">
        <f t="shared" si="1872"/>
        <v>9.1505118371630394E-16</v>
      </c>
      <c r="BJ737" s="376">
        <f t="shared" si="1873"/>
        <v>-4.8599654392554328E-16</v>
      </c>
      <c r="BK737" s="376">
        <f t="shared" si="1874"/>
        <v>-4.5685681388586707E-16</v>
      </c>
      <c r="BL737" s="376">
        <f t="shared" si="1875"/>
        <v>9.1671816645059113E-16</v>
      </c>
      <c r="BM737" s="376">
        <f t="shared" si="1876"/>
        <v>-4.0741909062196879E-16</v>
      </c>
      <c r="BN737" s="376">
        <f t="shared" si="1877"/>
        <v>-5.3260610677096019E-16</v>
      </c>
      <c r="BO737" s="376">
        <f t="shared" si="1878"/>
        <v>9.0955665211283806E-16</v>
      </c>
      <c r="BP737" s="376">
        <f t="shared" si="1879"/>
        <v>-3.2491796875775064E-16</v>
      </c>
      <c r="BQ737" s="376">
        <f t="shared" si="1880"/>
        <v>-6.0322611169575498E-16</v>
      </c>
      <c r="BR737" s="376">
        <f t="shared" si="1881"/>
        <v>8.9363561000098949E-16</v>
      </c>
    </row>
    <row r="738" spans="2:70">
      <c r="B738" s="373">
        <v>44</v>
      </c>
      <c r="C738" s="373">
        <f t="shared" si="1882"/>
        <v>1.3750000000000007E-2</v>
      </c>
      <c r="D738" s="374">
        <f t="shared" si="1817"/>
        <v>79.982142891855801</v>
      </c>
      <c r="E738" s="375" t="str">
        <f>AX694</f>
        <v>-0,017857108144199</v>
      </c>
      <c r="F738" s="317">
        <v>44</v>
      </c>
      <c r="G738" s="376">
        <f t="shared" si="1818"/>
        <v>7.3777323515047913E-16</v>
      </c>
      <c r="H738" s="376">
        <f t="shared" si="1819"/>
        <v>-1.0539359336906785E-15</v>
      </c>
      <c r="I738" s="376">
        <f t="shared" si="1820"/>
        <v>6.8874406044831052E-17</v>
      </c>
      <c r="J738" s="376">
        <f t="shared" si="1821"/>
        <v>1.0012217454759928E-15</v>
      </c>
      <c r="K738" s="376">
        <f t="shared" si="1822"/>
        <v>-8.3517635427947068E-16</v>
      </c>
      <c r="L738" s="376">
        <f t="shared" si="1823"/>
        <v>-3.6200543770433171E-16</v>
      </c>
      <c r="M738" s="376">
        <f t="shared" si="1824"/>
        <v>1.1122433211505117E-15</v>
      </c>
      <c r="N738" s="376">
        <f t="shared" si="1825"/>
        <v>-4.8926874582171892E-16</v>
      </c>
      <c r="O738" s="376">
        <f t="shared" si="1826"/>
        <v>-7.3777323515047499E-16</v>
      </c>
      <c r="P738" s="376">
        <f t="shared" si="1827"/>
        <v>1.0539359336906805E-15</v>
      </c>
      <c r="Q738" s="376">
        <f t="shared" si="1828"/>
        <v>-6.8874406044836525E-17</v>
      </c>
      <c r="R738" s="376">
        <f t="shared" si="1829"/>
        <v>-1.0012217454759904E-15</v>
      </c>
      <c r="S738" s="376">
        <f t="shared" si="1830"/>
        <v>8.3517635427947423E-16</v>
      </c>
      <c r="T738" s="376">
        <f t="shared" si="1831"/>
        <v>3.6200543770432658E-16</v>
      </c>
      <c r="U738" s="377">
        <f t="shared" si="1832"/>
        <v>-1.1122433211505113E-15</v>
      </c>
      <c r="V738" s="376">
        <f t="shared" si="1833"/>
        <v>4.8926874582172385E-16</v>
      </c>
      <c r="W738" s="376">
        <f t="shared" si="1834"/>
        <v>7.3777323515047104E-16</v>
      </c>
      <c r="X738" s="376">
        <f t="shared" si="1835"/>
        <v>-1.0539359336906821E-15</v>
      </c>
      <c r="Y738" s="376">
        <f t="shared" si="1836"/>
        <v>6.8874406044841998E-17</v>
      </c>
      <c r="Z738" s="376">
        <f t="shared" si="1837"/>
        <v>1.001221745475988E-15</v>
      </c>
      <c r="AA738" s="376">
        <f t="shared" si="1838"/>
        <v>-8.3517635427947788E-16</v>
      </c>
      <c r="AB738" s="376">
        <f t="shared" si="1839"/>
        <v>-3.6200543770432141E-16</v>
      </c>
      <c r="AC738" s="376">
        <f t="shared" si="1840"/>
        <v>1.1122433211505111E-15</v>
      </c>
      <c r="AD738" s="376">
        <f t="shared" si="1841"/>
        <v>-4.8926874582172869E-16</v>
      </c>
      <c r="AE738" s="376">
        <f t="shared" si="1842"/>
        <v>-7.377732351504668E-16</v>
      </c>
      <c r="AF738" s="376">
        <f t="shared" si="1843"/>
        <v>1.0539359336906838E-15</v>
      </c>
      <c r="AG738" s="376">
        <f t="shared" si="1844"/>
        <v>-6.8874406044847372E-17</v>
      </c>
      <c r="AH738" s="376">
        <f t="shared" si="1845"/>
        <v>-1.0012217454759855E-15</v>
      </c>
      <c r="AI738" s="376">
        <f t="shared" si="1846"/>
        <v>8.3517635427948143E-16</v>
      </c>
      <c r="AJ738" s="376">
        <f t="shared" si="1847"/>
        <v>3.6200543770431623E-16</v>
      </c>
      <c r="AK738" s="376">
        <f t="shared" si="1848"/>
        <v>-1.1122433211505107E-15</v>
      </c>
      <c r="AL738" s="376">
        <f t="shared" si="1849"/>
        <v>4.8926874582173362E-16</v>
      </c>
      <c r="AM738" s="376">
        <f t="shared" si="1850"/>
        <v>7.3777323515046256E-16</v>
      </c>
      <c r="AN738" s="376">
        <f t="shared" si="1851"/>
        <v>-1.0539359336906856E-15</v>
      </c>
      <c r="AO738" s="376">
        <f t="shared" si="1852"/>
        <v>6.8874406044852894E-17</v>
      </c>
      <c r="AP738" s="376">
        <f t="shared" si="1853"/>
        <v>1.0012217454759831E-15</v>
      </c>
      <c r="AQ738" s="376">
        <f t="shared" si="1854"/>
        <v>-8.3517635427948508E-16</v>
      </c>
      <c r="AR738" s="376">
        <f t="shared" si="1855"/>
        <v>-3.62005437704311E-16</v>
      </c>
      <c r="AS738" s="376">
        <f t="shared" si="1856"/>
        <v>1.1122433211505105E-15</v>
      </c>
      <c r="AT738" s="376">
        <f t="shared" si="1857"/>
        <v>-4.8926874582173855E-16</v>
      </c>
      <c r="AU738" s="376">
        <f t="shared" si="1858"/>
        <v>-7.3777323515045862E-16</v>
      </c>
      <c r="AV738" s="376">
        <f t="shared" si="1859"/>
        <v>1.0539359336906874E-15</v>
      </c>
      <c r="AW738" s="376">
        <f t="shared" si="1860"/>
        <v>-6.8874406044858367E-17</v>
      </c>
      <c r="AX738" s="376">
        <f t="shared" si="1861"/>
        <v>-1.0012217454759807E-15</v>
      </c>
      <c r="AY738" s="376">
        <f t="shared" si="1862"/>
        <v>8.3517635427948873E-16</v>
      </c>
      <c r="AZ738" s="376">
        <f t="shared" si="1863"/>
        <v>3.6200543770430588E-16</v>
      </c>
      <c r="BA738" s="376">
        <f t="shared" si="1864"/>
        <v>-1.1122433211505101E-15</v>
      </c>
      <c r="BB738" s="376">
        <f t="shared" si="1865"/>
        <v>4.8926874582174348E-16</v>
      </c>
      <c r="BC738" s="376">
        <f t="shared" si="1866"/>
        <v>7.3777323515045467E-16</v>
      </c>
      <c r="BD738" s="376">
        <f t="shared" si="1867"/>
        <v>-1.0539359336906892E-15</v>
      </c>
      <c r="BE738" s="376">
        <f t="shared" si="1868"/>
        <v>6.8874406044863839E-17</v>
      </c>
      <c r="BF738" s="376">
        <f t="shared" si="1869"/>
        <v>1.0012217454759784E-15</v>
      </c>
      <c r="BG738" s="376">
        <f t="shared" si="1870"/>
        <v>-8.3517635427949228E-16</v>
      </c>
      <c r="BH738" s="376">
        <f t="shared" si="1871"/>
        <v>-3.6200543770430075E-16</v>
      </c>
      <c r="BI738" s="376">
        <f t="shared" si="1872"/>
        <v>1.1122433211505096E-15</v>
      </c>
      <c r="BJ738" s="376">
        <f t="shared" si="1873"/>
        <v>-4.8926874582174831E-16</v>
      </c>
      <c r="BK738" s="376">
        <f t="shared" si="1874"/>
        <v>-7.3777323515045043E-16</v>
      </c>
      <c r="BL738" s="376">
        <f t="shared" si="1875"/>
        <v>1.0539359336906909E-15</v>
      </c>
      <c r="BM738" s="376">
        <f t="shared" si="1876"/>
        <v>-6.8874406044869312E-17</v>
      </c>
      <c r="BN738" s="376">
        <f t="shared" si="1877"/>
        <v>-1.001221745475976E-15</v>
      </c>
      <c r="BO738" s="376">
        <f t="shared" si="1878"/>
        <v>8.3517635427949592E-16</v>
      </c>
      <c r="BP738" s="376">
        <f t="shared" si="1879"/>
        <v>3.6200543770429562E-16</v>
      </c>
      <c r="BQ738" s="376">
        <f t="shared" si="1880"/>
        <v>-1.1122433211505094E-15</v>
      </c>
      <c r="BR738" s="376">
        <f t="shared" si="1881"/>
        <v>4.8926874582175324E-16</v>
      </c>
    </row>
    <row r="739" spans="2:70">
      <c r="B739" s="373">
        <v>45</v>
      </c>
      <c r="C739" s="373">
        <f t="shared" si="1882"/>
        <v>1.4062500000000007E-2</v>
      </c>
      <c r="D739" s="374">
        <f t="shared" si="1817"/>
        <v>79.98404226271856</v>
      </c>
      <c r="E739" s="375" t="str">
        <f>AY694</f>
        <v>-0,0159577372814327</v>
      </c>
      <c r="F739" s="317">
        <v>45</v>
      </c>
      <c r="G739" s="376">
        <f t="shared" si="1818"/>
        <v>7.0733464483068752E-16</v>
      </c>
      <c r="H739" s="376">
        <f t="shared" si="1819"/>
        <v>2.9120415818595881E-15</v>
      </c>
      <c r="I739" s="376">
        <f t="shared" si="1820"/>
        <v>-2.3979767463140547E-15</v>
      </c>
      <c r="J739" s="376">
        <f t="shared" si="1821"/>
        <v>-1.5198497701246243E-15</v>
      </c>
      <c r="K739" s="376">
        <f t="shared" si="1822"/>
        <v>3.2803549463058484E-15</v>
      </c>
      <c r="L739" s="376">
        <f t="shared" si="1823"/>
        <v>-3.8462378361231482E-16</v>
      </c>
      <c r="M739" s="376">
        <f t="shared" si="1824"/>
        <v>-3.0570541645252638E-15</v>
      </c>
      <c r="N739" s="376">
        <f t="shared" si="1825"/>
        <v>2.159455746609573E-15</v>
      </c>
      <c r="O739" s="376">
        <f t="shared" si="1826"/>
        <v>1.8033403356255617E-15</v>
      </c>
      <c r="P739" s="376">
        <f t="shared" si="1827"/>
        <v>-3.2064198812236102E-15</v>
      </c>
      <c r="Q739" s="376">
        <f t="shared" si="1828"/>
        <v>5.820878510101673E-17</v>
      </c>
      <c r="R739" s="376">
        <f t="shared" si="1829"/>
        <v>3.1726256444307651E-15</v>
      </c>
      <c r="S739" s="376">
        <f t="shared" si="1830"/>
        <v>-1.900138007586651E-15</v>
      </c>
      <c r="T739" s="376">
        <f t="shared" si="1831"/>
        <v>-2.0694637478883109E-15</v>
      </c>
      <c r="U739" s="377">
        <f t="shared" si="1832"/>
        <v>3.101605239877777E-15</v>
      </c>
      <c r="V739" s="376">
        <f t="shared" si="1833"/>
        <v>2.6876679583096277E-16</v>
      </c>
      <c r="W739" s="376">
        <f t="shared" si="1834"/>
        <v>-3.2576430050467937E-15</v>
      </c>
      <c r="X739" s="376">
        <f t="shared" si="1835"/>
        <v>1.6225209008295547E-15</v>
      </c>
      <c r="Y739" s="376">
        <f t="shared" si="1836"/>
        <v>2.3156570929749357E-15</v>
      </c>
      <c r="Z739" s="376">
        <f t="shared" si="1837"/>
        <v>-2.9669204445620465E-15</v>
      </c>
      <c r="AA739" s="376">
        <f t="shared" si="1838"/>
        <v>-5.9315400559623769E-16</v>
      </c>
      <c r="AB739" s="376">
        <f t="shared" si="1839"/>
        <v>3.3112874827154208E-15</v>
      </c>
      <c r="AC739" s="376">
        <f t="shared" si="1840"/>
        <v>-1.3292780308373649E-15</v>
      </c>
      <c r="AD739" s="376">
        <f t="shared" si="1841"/>
        <v>-2.5395493943892964E-15</v>
      </c>
      <c r="AE739" s="376">
        <f t="shared" si="1842"/>
        <v>2.8036625834814678E-15</v>
      </c>
      <c r="AF739" s="376">
        <f t="shared" si="1843"/>
        <v>9.1182881803661226E-16</v>
      </c>
      <c r="AG739" s="376">
        <f t="shared" si="1844"/>
        <v>-3.3330424517916275E-15</v>
      </c>
      <c r="AH739" s="376">
        <f t="shared" si="1845"/>
        <v>1.0232334867508804E-15</v>
      </c>
      <c r="AI739" s="376">
        <f t="shared" si="1846"/>
        <v>2.7389844468767444E-15</v>
      </c>
      <c r="AJ739" s="376">
        <f t="shared" si="1847"/>
        <v>-2.6134039190840906E-15</v>
      </c>
      <c r="AK739" s="376">
        <f t="shared" si="1848"/>
        <v>-1.2217222205029602E-15</v>
      </c>
      <c r="AL739" s="376">
        <f t="shared" si="1849"/>
        <v>3.3226984000307404E-15</v>
      </c>
      <c r="AM739" s="376">
        <f t="shared" si="1850"/>
        <v>-7.0733464483066198E-16</v>
      </c>
      <c r="AN739" s="376">
        <f t="shared" si="1851"/>
        <v>-2.9120415818595704E-15</v>
      </c>
      <c r="AO739" s="376">
        <f t="shared" si="1852"/>
        <v>2.3979767463140598E-15</v>
      </c>
      <c r="AP739" s="376">
        <f t="shared" si="1853"/>
        <v>1.51984977012465E-15</v>
      </c>
      <c r="AQ739" s="376">
        <f t="shared" si="1854"/>
        <v>-3.2803549463058536E-15</v>
      </c>
      <c r="AR739" s="376">
        <f t="shared" si="1855"/>
        <v>3.8462378361232123E-16</v>
      </c>
      <c r="AS739" s="376">
        <f t="shared" si="1856"/>
        <v>3.0570541645252752E-15</v>
      </c>
      <c r="AT739" s="376">
        <f t="shared" si="1857"/>
        <v>-2.1594557466095955E-15</v>
      </c>
      <c r="AU739" s="376">
        <f t="shared" si="1858"/>
        <v>-1.8033403356255562E-15</v>
      </c>
      <c r="AV739" s="376">
        <f t="shared" si="1859"/>
        <v>3.2064198812235996E-15</v>
      </c>
      <c r="AW739" s="376">
        <f t="shared" si="1860"/>
        <v>-5.8208785101046954E-17</v>
      </c>
      <c r="AX739" s="376">
        <f t="shared" si="1861"/>
        <v>-3.1726256444307627E-15</v>
      </c>
      <c r="AY739" s="376">
        <f t="shared" si="1862"/>
        <v>1.9001380075866174E-15</v>
      </c>
      <c r="AZ739" s="376">
        <f t="shared" si="1863"/>
        <v>2.0694637478882868E-15</v>
      </c>
      <c r="BA739" s="376">
        <f t="shared" si="1864"/>
        <v>-3.1016052398777794E-15</v>
      </c>
      <c r="BB739" s="376">
        <f t="shared" si="1865"/>
        <v>-2.6876679583100349E-16</v>
      </c>
      <c r="BC739" s="376">
        <f t="shared" si="1866"/>
        <v>3.2576430050467921E-15</v>
      </c>
      <c r="BD739" s="376">
        <f t="shared" si="1867"/>
        <v>-1.6225209008295602E-15</v>
      </c>
      <c r="BE739" s="376">
        <f t="shared" si="1868"/>
        <v>-2.3156570929748974E-15</v>
      </c>
      <c r="BF739" s="376">
        <f t="shared" si="1869"/>
        <v>2.9669204445620493E-15</v>
      </c>
      <c r="BG739" s="376">
        <f t="shared" si="1870"/>
        <v>5.9315400559623138E-16</v>
      </c>
      <c r="BH739" s="376">
        <f t="shared" si="1871"/>
        <v>-3.3112874827154145E-15</v>
      </c>
      <c r="BI739" s="376">
        <f t="shared" si="1872"/>
        <v>1.3292780308373709E-15</v>
      </c>
      <c r="BJ739" s="376">
        <f t="shared" si="1873"/>
        <v>2.539549394389292E-15</v>
      </c>
      <c r="BK739" s="376">
        <f t="shared" si="1874"/>
        <v>-2.8036625834814974E-15</v>
      </c>
      <c r="BL739" s="376">
        <f t="shared" si="1875"/>
        <v>-9.1182881803660595E-16</v>
      </c>
      <c r="BM739" s="376">
        <f t="shared" si="1876"/>
        <v>3.3330424517916283E-15</v>
      </c>
      <c r="BN739" s="376">
        <f t="shared" si="1877"/>
        <v>-1.0232334867508415E-15</v>
      </c>
      <c r="BO739" s="376">
        <f t="shared" si="1878"/>
        <v>-2.7389844468767949E-15</v>
      </c>
      <c r="BP739" s="376">
        <f t="shared" si="1879"/>
        <v>2.6134039190841533E-15</v>
      </c>
      <c r="BQ739" s="376">
        <f t="shared" si="1880"/>
        <v>1.2217222205029543E-15</v>
      </c>
      <c r="BR739" s="376">
        <f t="shared" si="1881"/>
        <v>-3.3226984000307411E-15</v>
      </c>
    </row>
    <row r="740" spans="2:70">
      <c r="B740" s="373">
        <v>46</v>
      </c>
      <c r="C740" s="373">
        <f t="shared" si="1882"/>
        <v>1.4375000000000008E-2</v>
      </c>
      <c r="D740" s="374">
        <f t="shared" si="1817"/>
        <v>79.986095315314728</v>
      </c>
      <c r="E740" s="375" t="str">
        <f>AZ694</f>
        <v>-0,013904684685271</v>
      </c>
      <c r="F740" s="317">
        <v>46</v>
      </c>
      <c r="G740" s="376">
        <f t="shared" si="1818"/>
        <v>1.2635900613449097E-15</v>
      </c>
      <c r="H740" s="376">
        <f t="shared" si="1819"/>
        <v>-1.2425161379095464E-15</v>
      </c>
      <c r="I740" s="376">
        <f t="shared" si="1820"/>
        <v>-7.7878431443489103E-16</v>
      </c>
      <c r="J740" s="376">
        <f t="shared" si="1821"/>
        <v>1.5463827032779717E-15</v>
      </c>
      <c r="K740" s="376">
        <f t="shared" si="1822"/>
        <v>1.7541571534954642E-16</v>
      </c>
      <c r="L740" s="376">
        <f t="shared" si="1823"/>
        <v>-1.6148265200664376E-15</v>
      </c>
      <c r="M740" s="376">
        <f t="shared" si="1824"/>
        <v>4.5465833625034225E-16</v>
      </c>
      <c r="N740" s="376">
        <f t="shared" si="1825"/>
        <v>1.4374276376136437E-15</v>
      </c>
      <c r="O740" s="376">
        <f t="shared" si="1826"/>
        <v>-1.0155147776442023E-15</v>
      </c>
      <c r="P740" s="376">
        <f t="shared" si="1827"/>
        <v>-1.0411934276481523E-15</v>
      </c>
      <c r="Q740" s="376">
        <f t="shared" si="1828"/>
        <v>1.4217682998061139E-15</v>
      </c>
      <c r="R740" s="376">
        <f t="shared" si="1829"/>
        <v>4.8644695676516384E-16</v>
      </c>
      <c r="S740" s="376">
        <f t="shared" si="1830"/>
        <v>-1.6115704866842726E-15</v>
      </c>
      <c r="T740" s="376">
        <f t="shared" si="1831"/>
        <v>1.4235665363268664E-16</v>
      </c>
      <c r="U740" s="377">
        <f t="shared" si="1832"/>
        <v>1.5560256758875904E-15</v>
      </c>
      <c r="V740" s="376">
        <f t="shared" si="1833"/>
        <v>-7.4948775398123918E-16</v>
      </c>
      <c r="W740" s="376">
        <f t="shared" si="1834"/>
        <v>-1.2635900613449097E-15</v>
      </c>
      <c r="X740" s="376">
        <f t="shared" si="1835"/>
        <v>1.2425161379095549E-15</v>
      </c>
      <c r="Y740" s="376">
        <f t="shared" si="1836"/>
        <v>7.7878431443488689E-16</v>
      </c>
      <c r="Z740" s="376">
        <f t="shared" si="1837"/>
        <v>-1.5463827032779766E-15</v>
      </c>
      <c r="AA740" s="376">
        <f t="shared" si="1838"/>
        <v>-1.7541571534954178E-16</v>
      </c>
      <c r="AB740" s="376">
        <f t="shared" si="1839"/>
        <v>1.6148265200664358E-15</v>
      </c>
      <c r="AC740" s="376">
        <f t="shared" si="1840"/>
        <v>-4.5465833625035231E-16</v>
      </c>
      <c r="AD740" s="376">
        <f t="shared" si="1841"/>
        <v>-1.4374276376136443E-15</v>
      </c>
      <c r="AE740" s="376">
        <f t="shared" si="1842"/>
        <v>1.0155147776442106E-15</v>
      </c>
      <c r="AF740" s="376">
        <f t="shared" si="1843"/>
        <v>1.0411934276481534E-15</v>
      </c>
      <c r="AG740" s="376">
        <f t="shared" si="1844"/>
        <v>-1.421768299806119E-15</v>
      </c>
      <c r="AH740" s="376">
        <f t="shared" si="1845"/>
        <v>-4.8644695676515398E-16</v>
      </c>
      <c r="AI740" s="376">
        <f t="shared" si="1846"/>
        <v>1.6115704866842748E-15</v>
      </c>
      <c r="AJ740" s="376">
        <f t="shared" si="1847"/>
        <v>-1.4235665363271997E-16</v>
      </c>
      <c r="AK740" s="376">
        <f t="shared" si="1848"/>
        <v>-1.5560256758875939E-15</v>
      </c>
      <c r="AL740" s="376">
        <f t="shared" si="1849"/>
        <v>7.4948775398124835E-16</v>
      </c>
      <c r="AM740" s="376">
        <f t="shared" si="1850"/>
        <v>1.2635900613448886E-15</v>
      </c>
      <c r="AN740" s="376">
        <f t="shared" si="1851"/>
        <v>-1.2425161379095468E-15</v>
      </c>
      <c r="AO740" s="376">
        <f t="shared" si="1852"/>
        <v>-7.7878431443487801E-16</v>
      </c>
      <c r="AP740" s="376">
        <f t="shared" si="1853"/>
        <v>1.5463827032779796E-15</v>
      </c>
      <c r="AQ740" s="376">
        <f t="shared" si="1854"/>
        <v>1.7541571534950865E-16</v>
      </c>
      <c r="AR740" s="376">
        <f t="shared" si="1855"/>
        <v>-1.6148265200664368E-15</v>
      </c>
      <c r="AS740" s="376">
        <f t="shared" si="1856"/>
        <v>4.5465833625036217E-16</v>
      </c>
      <c r="AT740" s="376">
        <f t="shared" si="1857"/>
        <v>1.4374276376136287E-15</v>
      </c>
      <c r="AU740" s="376">
        <f t="shared" si="1858"/>
        <v>-1.0155147776442008E-15</v>
      </c>
      <c r="AV740" s="376">
        <f t="shared" si="1859"/>
        <v>-1.0411934276481456E-15</v>
      </c>
      <c r="AW740" s="376">
        <f t="shared" si="1860"/>
        <v>1.421768299806124E-15</v>
      </c>
      <c r="AX740" s="376">
        <f t="shared" si="1861"/>
        <v>4.8644695676512213E-16</v>
      </c>
      <c r="AY740" s="376">
        <f t="shared" si="1862"/>
        <v>-1.6115704866842734E-15</v>
      </c>
      <c r="AZ740" s="376">
        <f t="shared" si="1863"/>
        <v>1.4235665363270725E-16</v>
      </c>
      <c r="BA740" s="376">
        <f t="shared" si="1864"/>
        <v>1.5560256758875846E-15</v>
      </c>
      <c r="BB740" s="376">
        <f t="shared" si="1865"/>
        <v>-7.4948775398123701E-16</v>
      </c>
      <c r="BC740" s="376">
        <f t="shared" si="1866"/>
        <v>-1.2635900613448967E-15</v>
      </c>
      <c r="BD740" s="376">
        <f t="shared" si="1867"/>
        <v>1.2425161379095681E-15</v>
      </c>
      <c r="BE740" s="376">
        <f t="shared" si="1868"/>
        <v>7.7878431443484882E-16</v>
      </c>
      <c r="BF740" s="376">
        <f t="shared" si="1869"/>
        <v>-1.546382703277976E-15</v>
      </c>
      <c r="BG740" s="376">
        <f t="shared" si="1870"/>
        <v>-1.7541571534952117E-16</v>
      </c>
      <c r="BH740" s="376">
        <f t="shared" si="1871"/>
        <v>1.614826520066434E-15</v>
      </c>
      <c r="BI740" s="376">
        <f t="shared" si="1872"/>
        <v>-4.5465833625039411E-16</v>
      </c>
      <c r="BJ740" s="376">
        <f t="shared" si="1873"/>
        <v>-1.4374276376136346E-15</v>
      </c>
      <c r="BK740" s="376">
        <f t="shared" si="1874"/>
        <v>1.0155147776441907E-15</v>
      </c>
      <c r="BL740" s="376">
        <f t="shared" si="1875"/>
        <v>1.0411934276481197E-15</v>
      </c>
      <c r="BM740" s="376">
        <f t="shared" si="1876"/>
        <v>-1.4217682998061176E-15</v>
      </c>
      <c r="BN740" s="376">
        <f t="shared" si="1877"/>
        <v>-4.8644695676509038E-16</v>
      </c>
      <c r="BO740" s="376">
        <f t="shared" si="1878"/>
        <v>1.6115704866842772E-15</v>
      </c>
      <c r="BP740" s="376">
        <f t="shared" si="1879"/>
        <v>-1.4235665363269463E-16</v>
      </c>
      <c r="BQ740" s="376">
        <f t="shared" si="1880"/>
        <v>-1.5560256758875752E-15</v>
      </c>
      <c r="BR740" s="376">
        <f t="shared" si="1881"/>
        <v>7.4948775398126659E-16</v>
      </c>
    </row>
    <row r="741" spans="2:70">
      <c r="B741" s="373">
        <v>47</v>
      </c>
      <c r="C741" s="373">
        <f t="shared" si="1882"/>
        <v>1.4687500000000008E-2</v>
      </c>
      <c r="D741" s="374">
        <f t="shared" si="1817"/>
        <v>79.98828227762543</v>
      </c>
      <c r="E741" s="375" t="str">
        <f>BA694</f>
        <v>-0,0117177223745697</v>
      </c>
      <c r="F741" s="317">
        <v>47</v>
      </c>
      <c r="G741" s="376">
        <f t="shared" si="1818"/>
        <v>-7.0314643309627595E-16</v>
      </c>
      <c r="H741" s="376">
        <f t="shared" si="1819"/>
        <v>8.3823179861483114E-16</v>
      </c>
      <c r="I741" s="376">
        <f t="shared" si="1820"/>
        <v>5.3882426542921643E-16</v>
      </c>
      <c r="J741" s="376">
        <f t="shared" si="1821"/>
        <v>-9.4385982588992676E-16</v>
      </c>
      <c r="K741" s="376">
        <f t="shared" si="1822"/>
        <v>-3.5379538341784326E-16</v>
      </c>
      <c r="L741" s="376">
        <f t="shared" si="1823"/>
        <v>1.0132158493787613E-15</v>
      </c>
      <c r="M741" s="376">
        <f t="shared" si="1824"/>
        <v>1.5517034323245405E-16</v>
      </c>
      <c r="N741" s="376">
        <f t="shared" si="1825"/>
        <v>-1.0436345559939645E-15</v>
      </c>
      <c r="O741" s="376">
        <f t="shared" si="1826"/>
        <v>4.9417806222820313E-17</v>
      </c>
      <c r="P741" s="376">
        <f t="shared" si="1827"/>
        <v>1.0339469718993224E-15</v>
      </c>
      <c r="Q741" s="376">
        <f t="shared" si="1828"/>
        <v>-2.5210685709878366E-16</v>
      </c>
      <c r="R741" s="376">
        <f t="shared" si="1829"/>
        <v>-9.8452538551873037E-16</v>
      </c>
      <c r="S741" s="376">
        <f t="shared" si="1830"/>
        <v>4.4510758283958814E-16</v>
      </c>
      <c r="T741" s="376">
        <f t="shared" si="1831"/>
        <v>8.9726904070084933E-16</v>
      </c>
      <c r="U741" s="377">
        <f t="shared" si="1832"/>
        <v>-6.2100307379108217E-16</v>
      </c>
      <c r="V741" s="376">
        <f t="shared" si="1833"/>
        <v>-7.755311498431137E-16</v>
      </c>
      <c r="W741" s="376">
        <f t="shared" si="1834"/>
        <v>7.730337648793151E-16</v>
      </c>
      <c r="X741" s="376">
        <f t="shared" si="1835"/>
        <v>6.2399003181978792E-16</v>
      </c>
      <c r="Y741" s="376">
        <f t="shared" si="1836"/>
        <v>-8.9535720190556701E-16</v>
      </c>
      <c r="Z741" s="376">
        <f t="shared" si="1837"/>
        <v>-4.4846932681126999E-16</v>
      </c>
      <c r="AA741" s="376">
        <f t="shared" si="1838"/>
        <v>9.8327256378469808E-16</v>
      </c>
      <c r="AB741" s="376">
        <f t="shared" si="1839"/>
        <v>2.5571419707787718E-16</v>
      </c>
      <c r="AC741" s="376">
        <f t="shared" si="1840"/>
        <v>-1.0334013124631834E-15</v>
      </c>
      <c r="AD741" s="376">
        <f t="shared" si="1841"/>
        <v>-5.313211415696925E-17</v>
      </c>
      <c r="AE741" s="376">
        <f t="shared" si="1842"/>
        <v>1.043817028241843E-15</v>
      </c>
      <c r="AF741" s="376">
        <f t="shared" si="1843"/>
        <v>-1.51491806114158E-16</v>
      </c>
      <c r="AG741" s="376">
        <f t="shared" si="1844"/>
        <v>-1.0141194410045036E-15</v>
      </c>
      <c r="AH741" s="376">
        <f t="shared" si="1845"/>
        <v>3.5029398123391605E-16</v>
      </c>
      <c r="AI741" s="376">
        <f t="shared" si="1846"/>
        <v>9.4544981237409074E-16</v>
      </c>
      <c r="AJ741" s="376">
        <f t="shared" si="1847"/>
        <v>-5.3563455510196841E-16</v>
      </c>
      <c r="AK741" s="376">
        <f t="shared" si="1848"/>
        <v>-8.4044707766851017E-16</v>
      </c>
      <c r="AL741" s="376">
        <f t="shared" si="1849"/>
        <v>7.0039099340477213E-16</v>
      </c>
      <c r="AM741" s="376">
        <f t="shared" si="1850"/>
        <v>7.0314643309628107E-16</v>
      </c>
      <c r="AN741" s="376">
        <f t="shared" si="1851"/>
        <v>-8.3823179861482591E-16</v>
      </c>
      <c r="AO741" s="376">
        <f t="shared" si="1852"/>
        <v>-5.388242654292255E-16</v>
      </c>
      <c r="AP741" s="376">
        <f t="shared" si="1853"/>
        <v>9.4385982588992143E-16</v>
      </c>
      <c r="AQ741" s="376">
        <f t="shared" si="1854"/>
        <v>3.5379538341785504E-16</v>
      </c>
      <c r="AR741" s="376">
        <f t="shared" si="1855"/>
        <v>-1.0132158493787571E-15</v>
      </c>
      <c r="AS741" s="376">
        <f t="shared" si="1856"/>
        <v>-1.5517034323247377E-16</v>
      </c>
      <c r="AT741" s="376">
        <f t="shared" si="1857"/>
        <v>1.0436345559939635E-15</v>
      </c>
      <c r="AU741" s="376">
        <f t="shared" si="1858"/>
        <v>-4.9417806222829878E-17</v>
      </c>
      <c r="AV741" s="376">
        <f t="shared" si="1859"/>
        <v>-1.033946971899321E-15</v>
      </c>
      <c r="AW741" s="376">
        <f t="shared" si="1860"/>
        <v>2.5210685709878598E-16</v>
      </c>
      <c r="AX741" s="376">
        <f t="shared" si="1861"/>
        <v>9.8452538551872958E-16</v>
      </c>
      <c r="AY741" s="376">
        <f t="shared" si="1862"/>
        <v>-4.4510758283959011E-16</v>
      </c>
      <c r="AZ741" s="376">
        <f t="shared" si="1863"/>
        <v>-8.9726904070085189E-16</v>
      </c>
      <c r="BA741" s="376">
        <f t="shared" si="1864"/>
        <v>6.2100307379107813E-16</v>
      </c>
      <c r="BB741" s="376">
        <f t="shared" si="1865"/>
        <v>7.7553114984311715E-16</v>
      </c>
      <c r="BC741" s="376">
        <f t="shared" si="1866"/>
        <v>-7.7303376487931175E-16</v>
      </c>
      <c r="BD741" s="376">
        <f t="shared" si="1867"/>
        <v>-6.2399003181979207E-16</v>
      </c>
      <c r="BE741" s="376">
        <f t="shared" si="1868"/>
        <v>8.9535720190556444E-16</v>
      </c>
      <c r="BF741" s="376">
        <f t="shared" si="1869"/>
        <v>4.4846932681127462E-16</v>
      </c>
      <c r="BG741" s="376">
        <f t="shared" si="1870"/>
        <v>-9.8327256378469137E-16</v>
      </c>
      <c r="BH741" s="376">
        <f t="shared" si="1871"/>
        <v>-2.557141970778966E-16</v>
      </c>
      <c r="BI741" s="376">
        <f t="shared" si="1872"/>
        <v>1.0334013124631807E-15</v>
      </c>
      <c r="BJ741" s="376">
        <f t="shared" si="1873"/>
        <v>5.3132114156959685E-17</v>
      </c>
      <c r="BK741" s="376">
        <f t="shared" si="1874"/>
        <v>-1.0438170282418438E-15</v>
      </c>
      <c r="BL741" s="376">
        <f t="shared" si="1875"/>
        <v>1.5149180611416766E-16</v>
      </c>
      <c r="BM741" s="376">
        <f t="shared" si="1876"/>
        <v>1.0141194410045084E-15</v>
      </c>
      <c r="BN741" s="376">
        <f t="shared" si="1877"/>
        <v>-3.5029398123391127E-16</v>
      </c>
      <c r="BO741" s="376">
        <f t="shared" si="1878"/>
        <v>-9.4544981237410573E-16</v>
      </c>
      <c r="BP741" s="376">
        <f t="shared" si="1879"/>
        <v>5.3563455510196408E-16</v>
      </c>
      <c r="BQ741" s="376">
        <f t="shared" si="1880"/>
        <v>8.4044707766853088E-16</v>
      </c>
      <c r="BR741" s="376">
        <f t="shared" si="1881"/>
        <v>-7.0039099340476838E-16</v>
      </c>
    </row>
    <row r="742" spans="2:70">
      <c r="B742" s="373">
        <v>48</v>
      </c>
      <c r="C742" s="373">
        <f t="shared" si="1882"/>
        <v>1.5000000000000008E-2</v>
      </c>
      <c r="D742" s="374">
        <f t="shared" si="1817"/>
        <v>79.990582088008239</v>
      </c>
      <c r="E742" s="375" t="str">
        <f>BB694</f>
        <v>-0,00941791199176304</v>
      </c>
      <c r="F742" s="317">
        <v>48</v>
      </c>
      <c r="G742" s="376">
        <f t="shared" si="1818"/>
        <v>1.7745362233775702E-15</v>
      </c>
      <c r="H742" s="376">
        <f t="shared" si="1819"/>
        <v>8.1476507667261529E-16</v>
      </c>
      <c r="I742" s="376">
        <f t="shared" si="1820"/>
        <v>-1.7745362233775704E-15</v>
      </c>
      <c r="J742" s="376">
        <f t="shared" si="1821"/>
        <v>-8.147650766726147E-16</v>
      </c>
      <c r="K742" s="376">
        <f t="shared" si="1822"/>
        <v>1.7745362233775722E-15</v>
      </c>
      <c r="L742" s="376">
        <f t="shared" si="1823"/>
        <v>8.1476507667261401E-16</v>
      </c>
      <c r="M742" s="376">
        <f t="shared" si="1824"/>
        <v>-1.7745362233775696E-15</v>
      </c>
      <c r="N742" s="376">
        <f t="shared" si="1825"/>
        <v>-8.1476507667261342E-16</v>
      </c>
      <c r="O742" s="376">
        <f t="shared" si="1826"/>
        <v>1.7745362233775728E-15</v>
      </c>
      <c r="P742" s="376">
        <f t="shared" si="1827"/>
        <v>8.1476507667260642E-16</v>
      </c>
      <c r="Q742" s="376">
        <f t="shared" si="1828"/>
        <v>-1.7745362233775702E-15</v>
      </c>
      <c r="R742" s="376">
        <f t="shared" si="1829"/>
        <v>-8.1476507667261204E-16</v>
      </c>
      <c r="S742" s="376">
        <f t="shared" si="1830"/>
        <v>1.7745362233775734E-15</v>
      </c>
      <c r="T742" s="376">
        <f t="shared" si="1831"/>
        <v>8.1476507667261776E-16</v>
      </c>
      <c r="U742" s="377">
        <f t="shared" si="1832"/>
        <v>-1.7745362233775708E-15</v>
      </c>
      <c r="V742" s="376">
        <f t="shared" si="1833"/>
        <v>-8.1476507667261076E-16</v>
      </c>
      <c r="W742" s="376">
        <f t="shared" si="1834"/>
        <v>1.774536223377574E-15</v>
      </c>
      <c r="X742" s="376">
        <f t="shared" si="1835"/>
        <v>8.1476507667260385E-16</v>
      </c>
      <c r="Y742" s="376">
        <f t="shared" si="1836"/>
        <v>-1.7745362233775771E-15</v>
      </c>
      <c r="Z742" s="376">
        <f t="shared" si="1837"/>
        <v>-8.1476507667259685E-16</v>
      </c>
      <c r="AA742" s="376">
        <f t="shared" si="1838"/>
        <v>1.7745362233775688E-15</v>
      </c>
      <c r="AB742" s="376">
        <f t="shared" si="1839"/>
        <v>8.147650766726151E-16</v>
      </c>
      <c r="AC742" s="376">
        <f t="shared" si="1840"/>
        <v>-1.774536223377572E-15</v>
      </c>
      <c r="AD742" s="376">
        <f t="shared" si="1841"/>
        <v>-8.1476507667260819E-16</v>
      </c>
      <c r="AE742" s="376">
        <f t="shared" si="1842"/>
        <v>1.7745362233775751E-15</v>
      </c>
      <c r="AF742" s="376">
        <f t="shared" si="1843"/>
        <v>8.1476507667260119E-16</v>
      </c>
      <c r="AG742" s="376">
        <f t="shared" si="1844"/>
        <v>-1.7745362233775785E-15</v>
      </c>
      <c r="AH742" s="376">
        <f t="shared" si="1845"/>
        <v>-8.1476507667261943E-16</v>
      </c>
      <c r="AI742" s="376">
        <f t="shared" si="1846"/>
        <v>1.7745362233775817E-15</v>
      </c>
      <c r="AJ742" s="376">
        <f t="shared" si="1847"/>
        <v>8.1476507667261253E-16</v>
      </c>
      <c r="AK742" s="376">
        <f t="shared" si="1848"/>
        <v>-1.7745362233775848E-15</v>
      </c>
      <c r="AL742" s="376">
        <f t="shared" si="1849"/>
        <v>-8.1476507667260553E-16</v>
      </c>
      <c r="AM742" s="376">
        <f t="shared" si="1850"/>
        <v>1.7745362233775649E-15</v>
      </c>
      <c r="AN742" s="376">
        <f t="shared" si="1851"/>
        <v>8.1476507667259863E-16</v>
      </c>
      <c r="AO742" s="376">
        <f t="shared" si="1852"/>
        <v>-1.774536223377568E-15</v>
      </c>
      <c r="AP742" s="376">
        <f t="shared" si="1853"/>
        <v>-8.1476507667259163E-16</v>
      </c>
      <c r="AQ742" s="376">
        <f t="shared" si="1854"/>
        <v>1.7745362233775712E-15</v>
      </c>
      <c r="AR742" s="376">
        <f t="shared" si="1855"/>
        <v>8.1476507667258472E-16</v>
      </c>
      <c r="AS742" s="376">
        <f t="shared" si="1856"/>
        <v>-1.7745362233775744E-15</v>
      </c>
      <c r="AT742" s="376">
        <f t="shared" si="1857"/>
        <v>-8.1476507667257772E-16</v>
      </c>
      <c r="AU742" s="376">
        <f t="shared" si="1858"/>
        <v>1.7745362233775775E-15</v>
      </c>
      <c r="AV742" s="376">
        <f t="shared" si="1859"/>
        <v>8.1476507667262121E-16</v>
      </c>
      <c r="AW742" s="376">
        <f t="shared" si="1860"/>
        <v>-1.7745362233775809E-15</v>
      </c>
      <c r="AX742" s="376">
        <f t="shared" si="1861"/>
        <v>-8.1476507667261421E-16</v>
      </c>
      <c r="AY742" s="376">
        <f t="shared" si="1862"/>
        <v>1.774536223377584E-15</v>
      </c>
      <c r="AZ742" s="376">
        <f t="shared" si="1863"/>
        <v>8.1476507667260731E-16</v>
      </c>
      <c r="BA742" s="376">
        <f t="shared" si="1864"/>
        <v>-1.7745362233775872E-15</v>
      </c>
      <c r="BB742" s="376">
        <f t="shared" si="1865"/>
        <v>-8.147650766726003E-16</v>
      </c>
      <c r="BC742" s="376">
        <f t="shared" si="1866"/>
        <v>1.7745362233775673E-15</v>
      </c>
      <c r="BD742" s="376">
        <f t="shared" si="1867"/>
        <v>8.147650766725934E-16</v>
      </c>
      <c r="BE742" s="376">
        <f t="shared" si="1868"/>
        <v>-1.7745362233775704E-15</v>
      </c>
      <c r="BF742" s="376">
        <f t="shared" si="1869"/>
        <v>-8.147650766725864E-16</v>
      </c>
      <c r="BG742" s="376">
        <f t="shared" si="1870"/>
        <v>1.7745362233775736E-15</v>
      </c>
      <c r="BH742" s="376">
        <f t="shared" si="1871"/>
        <v>8.147650766725795E-16</v>
      </c>
      <c r="BI742" s="376">
        <f t="shared" si="1872"/>
        <v>-1.7745362233776E-15</v>
      </c>
      <c r="BJ742" s="376">
        <f t="shared" si="1873"/>
        <v>-8.1476507667262298E-16</v>
      </c>
      <c r="BK742" s="376">
        <f t="shared" si="1874"/>
        <v>1.7745362233775801E-15</v>
      </c>
      <c r="BL742" s="376">
        <f t="shared" si="1875"/>
        <v>8.1476507667256559E-16</v>
      </c>
      <c r="BM742" s="376">
        <f t="shared" si="1876"/>
        <v>-1.77453622337756E-15</v>
      </c>
      <c r="BN742" s="376">
        <f t="shared" si="1877"/>
        <v>-8.1476507667260898E-16</v>
      </c>
      <c r="BO742" s="376">
        <f t="shared" si="1878"/>
        <v>1.7745362233775864E-15</v>
      </c>
      <c r="BP742" s="376">
        <f t="shared" si="1879"/>
        <v>8.1476507667255159E-16</v>
      </c>
      <c r="BQ742" s="376">
        <f t="shared" si="1880"/>
        <v>-1.7745362233775665E-15</v>
      </c>
      <c r="BR742" s="376">
        <f t="shared" si="1881"/>
        <v>-8.1476507667259508E-16</v>
      </c>
    </row>
    <row r="743" spans="2:70">
      <c r="B743" s="373">
        <v>49</v>
      </c>
      <c r="C743" s="373">
        <f t="shared" si="1882"/>
        <v>1.5312500000000008E-2</v>
      </c>
      <c r="D743" s="374">
        <f t="shared" si="1817"/>
        <v>79.992972598031827</v>
      </c>
      <c r="E743" s="375" t="str">
        <f>BC694</f>
        <v>-0,00702740196817776</v>
      </c>
      <c r="F743" s="317">
        <v>49</v>
      </c>
      <c r="G743" s="376">
        <f t="shared" si="1818"/>
        <v>-1.714763948358752E-15</v>
      </c>
      <c r="H743" s="376">
        <f t="shared" si="1819"/>
        <v>-1.1056475402486286E-15</v>
      </c>
      <c r="I743" s="376">
        <f t="shared" si="1820"/>
        <v>1.4980191281435862E-15</v>
      </c>
      <c r="J743" s="376">
        <f t="shared" si="1821"/>
        <v>1.3993106424478588E-15</v>
      </c>
      <c r="K743" s="376">
        <f t="shared" si="1822"/>
        <v>-1.2237062729326663E-15</v>
      </c>
      <c r="L743" s="376">
        <f t="shared" si="1823"/>
        <v>-1.6391990214002676E-15</v>
      </c>
      <c r="M743" s="376">
        <f t="shared" si="1824"/>
        <v>9.0236707191533716E-16</v>
      </c>
      <c r="N743" s="376">
        <f t="shared" si="1825"/>
        <v>1.8160939012336668E-15</v>
      </c>
      <c r="O743" s="376">
        <f t="shared" si="1826"/>
        <v>-5.463504103775735E-16</v>
      </c>
      <c r="P743" s="376">
        <f t="shared" si="1827"/>
        <v>-1.9231973109198515E-15</v>
      </c>
      <c r="Q743" s="376">
        <f t="shared" si="1828"/>
        <v>1.6933780896585316E-16</v>
      </c>
      <c r="R743" s="376">
        <f t="shared" si="1829"/>
        <v>1.9563933264888622E-15</v>
      </c>
      <c r="S743" s="376">
        <f t="shared" si="1830"/>
        <v>2.1418234947870093E-16</v>
      </c>
      <c r="T743" s="376">
        <f t="shared" si="1831"/>
        <v>-1.9144062436789268E-15</v>
      </c>
      <c r="U743" s="377">
        <f t="shared" si="1832"/>
        <v>-5.8947160034763384E-16</v>
      </c>
      <c r="V743" s="376">
        <f t="shared" si="1833"/>
        <v>1.7988496025357982E-15</v>
      </c>
      <c r="W743" s="376">
        <f t="shared" si="1834"/>
        <v>9.4210778819466425E-16</v>
      </c>
      <c r="X743" s="376">
        <f t="shared" si="1835"/>
        <v>-1.6141641799736968E-15</v>
      </c>
      <c r="Y743" s="376">
        <f t="shared" si="1836"/>
        <v>-1.2585393020815336E-15</v>
      </c>
      <c r="Z743" s="376">
        <f t="shared" si="1837"/>
        <v>1.3674473332089058E-15</v>
      </c>
      <c r="AA743" s="376">
        <f t="shared" si="1838"/>
        <v>1.5266058563863806E-15</v>
      </c>
      <c r="AB743" s="376">
        <f t="shared" si="1839"/>
        <v>-1.0681802523022177E-15</v>
      </c>
      <c r="AC743" s="376">
        <f t="shared" si="1840"/>
        <v>-1.7360058037607249E-15</v>
      </c>
      <c r="AD743" s="376">
        <f t="shared" si="1841"/>
        <v>7.2786360334192127E-16</v>
      </c>
      <c r="AE743" s="376">
        <f t="shared" si="1842"/>
        <v>1.8786920216598057E-15</v>
      </c>
      <c r="AF743" s="376">
        <f t="shared" si="1843"/>
        <v>-3.5957556429580569E-16</v>
      </c>
      <c r="AG743" s="376">
        <f t="shared" si="1844"/>
        <v>-1.9491811587491353E-15</v>
      </c>
      <c r="AH743" s="376">
        <f t="shared" si="1845"/>
        <v>-2.2530762033870526E-17</v>
      </c>
      <c r="AI743" s="376">
        <f t="shared" si="1846"/>
        <v>1.9447643570211236E-15</v>
      </c>
      <c r="AJ743" s="376">
        <f t="shared" si="1847"/>
        <v>4.037712438140367E-16</v>
      </c>
      <c r="AK743" s="376">
        <f t="shared" si="1848"/>
        <v>-1.865611351689199E-15</v>
      </c>
      <c r="AL743" s="376">
        <f t="shared" si="1849"/>
        <v>-7.6949502313189799E-16</v>
      </c>
      <c r="AM743" s="376">
        <f t="shared" si="1850"/>
        <v>1.7147639483587725E-15</v>
      </c>
      <c r="AN743" s="376">
        <f t="shared" si="1851"/>
        <v>1.1056475402485844E-15</v>
      </c>
      <c r="AO743" s="376">
        <f t="shared" si="1852"/>
        <v>-1.4980191281435918E-15</v>
      </c>
      <c r="AP743" s="376">
        <f t="shared" si="1853"/>
        <v>-1.3993106424478458E-15</v>
      </c>
      <c r="AQ743" s="376">
        <f t="shared" si="1854"/>
        <v>1.2237062729326918E-15</v>
      </c>
      <c r="AR743" s="376">
        <f t="shared" si="1855"/>
        <v>1.6391990214002461E-15</v>
      </c>
      <c r="AS743" s="376">
        <f t="shared" si="1856"/>
        <v>-9.0236707191537818E-16</v>
      </c>
      <c r="AT743" s="376">
        <f t="shared" si="1857"/>
        <v>-1.8160939012336648E-15</v>
      </c>
      <c r="AU743" s="376">
        <f t="shared" si="1858"/>
        <v>5.4635041037759135E-16</v>
      </c>
      <c r="AV743" s="376">
        <f t="shared" si="1859"/>
        <v>1.9231973109198452E-15</v>
      </c>
      <c r="AW743" s="376">
        <f t="shared" si="1860"/>
        <v>-1.693378089658857E-16</v>
      </c>
      <c r="AX743" s="376">
        <f t="shared" si="1861"/>
        <v>-1.9563933264888626E-15</v>
      </c>
      <c r="AY743" s="376">
        <f t="shared" si="1862"/>
        <v>-2.1418234947864107E-16</v>
      </c>
      <c r="AZ743" s="376">
        <f t="shared" si="1863"/>
        <v>1.9144062436789275E-15</v>
      </c>
      <c r="BA743" s="376">
        <f t="shared" si="1864"/>
        <v>5.8947160034760288E-16</v>
      </c>
      <c r="BB743" s="376">
        <f t="shared" si="1865"/>
        <v>-1.7988496025358112E-15</v>
      </c>
      <c r="BC743" s="376">
        <f t="shared" si="1866"/>
        <v>-9.4210778819463565E-16</v>
      </c>
      <c r="BD743" s="376">
        <f t="shared" si="1867"/>
        <v>1.6141641799737311E-15</v>
      </c>
      <c r="BE743" s="376">
        <f t="shared" si="1868"/>
        <v>1.2585393020815301E-15</v>
      </c>
      <c r="BF743" s="376">
        <f t="shared" si="1869"/>
        <v>-1.367447333208929E-15</v>
      </c>
      <c r="BG743" s="376">
        <f t="shared" si="1870"/>
        <v>-1.5266058563863601E-15</v>
      </c>
      <c r="BH743" s="376">
        <f t="shared" si="1871"/>
        <v>1.0681802523022449E-15</v>
      </c>
      <c r="BI743" s="376">
        <f t="shared" si="1872"/>
        <v>1.7360058037606969E-15</v>
      </c>
      <c r="BJ743" s="376">
        <f t="shared" si="1873"/>
        <v>-7.2786360334197757E-16</v>
      </c>
      <c r="BK743" s="376">
        <f t="shared" si="1874"/>
        <v>-1.8786920216597888E-15</v>
      </c>
      <c r="BL743" s="376">
        <f t="shared" si="1875"/>
        <v>3.5957556429589237E-16</v>
      </c>
      <c r="BM743" s="376">
        <f t="shared" si="1876"/>
        <v>1.9491811587491376E-15</v>
      </c>
      <c r="BN743" s="376">
        <f t="shared" si="1877"/>
        <v>2.25307620338936E-17</v>
      </c>
      <c r="BO743" s="376">
        <f t="shared" si="1878"/>
        <v>-1.9447643570211213E-15</v>
      </c>
      <c r="BP743" s="376">
        <f t="shared" si="1879"/>
        <v>-4.0377124381400485E-16</v>
      </c>
      <c r="BQ743" s="376">
        <f t="shared" si="1880"/>
        <v>1.8656113516892089E-15</v>
      </c>
      <c r="BR743" s="376">
        <f t="shared" si="1881"/>
        <v>7.6949502313186801E-16</v>
      </c>
    </row>
    <row r="744" spans="2:70">
      <c r="B744" s="373">
        <v>50</v>
      </c>
      <c r="C744" s="373">
        <f t="shared" si="1882"/>
        <v>1.5625000000000007E-2</v>
      </c>
      <c r="D744" s="374">
        <f t="shared" si="1817"/>
        <v>79.995430785777955</v>
      </c>
      <c r="E744" s="375" t="str">
        <f>BD694</f>
        <v>-0,00456921422204867</v>
      </c>
      <c r="F744" s="317">
        <v>50</v>
      </c>
      <c r="G744" s="376">
        <f t="shared" si="1818"/>
        <v>6.1538853993821365E-16</v>
      </c>
      <c r="H744" s="376">
        <f t="shared" si="1819"/>
        <v>-1.2615165914014119E-15</v>
      </c>
      <c r="I744" s="376">
        <f t="shared" si="1820"/>
        <v>-1.1076078960285924E-15</v>
      </c>
      <c r="J744" s="376">
        <f t="shared" si="1821"/>
        <v>8.2934942919376262E-16</v>
      </c>
      <c r="K744" s="376">
        <f t="shared" si="1822"/>
        <v>1.4312039904392006E-15</v>
      </c>
      <c r="L744" s="376">
        <f t="shared" si="1823"/>
        <v>-2.7092133446266244E-16</v>
      </c>
      <c r="M744" s="376">
        <f t="shared" si="1824"/>
        <v>-1.5369122512019191E-15</v>
      </c>
      <c r="N744" s="376">
        <f t="shared" si="1825"/>
        <v>-3.2875207753237035E-16</v>
      </c>
      <c r="O744" s="376">
        <f t="shared" si="1826"/>
        <v>1.4086395538633982E-15</v>
      </c>
      <c r="P744" s="376">
        <f t="shared" si="1827"/>
        <v>8.7837596586810329E-16</v>
      </c>
      <c r="Q744" s="376">
        <f t="shared" si="1828"/>
        <v>-1.0659142537985266E-15</v>
      </c>
      <c r="R744" s="376">
        <f t="shared" si="1829"/>
        <v>-1.2942750758983689E-15</v>
      </c>
      <c r="S744" s="376">
        <f t="shared" si="1830"/>
        <v>5.6091317112959971E-16</v>
      </c>
      <c r="T744" s="376">
        <f t="shared" si="1831"/>
        <v>1.5131325382558963E-15</v>
      </c>
      <c r="U744" s="377">
        <f t="shared" si="1832"/>
        <v>2.9481857153240509E-17</v>
      </c>
      <c r="V744" s="376">
        <f t="shared" si="1833"/>
        <v>-1.5016292882445739E-15</v>
      </c>
      <c r="W744" s="376">
        <f t="shared" si="1834"/>
        <v>-6.1538853993822055E-16</v>
      </c>
      <c r="X744" s="376">
        <f t="shared" si="1835"/>
        <v>1.2615165914014162E-15</v>
      </c>
      <c r="Y744" s="376">
        <f t="shared" si="1836"/>
        <v>1.1076078960285932E-15</v>
      </c>
      <c r="Z744" s="376">
        <f t="shared" si="1837"/>
        <v>-8.2934942919375739E-16</v>
      </c>
      <c r="AA744" s="376">
        <f t="shared" si="1838"/>
        <v>-1.4312039904391971E-15</v>
      </c>
      <c r="AB744" s="376">
        <f t="shared" si="1839"/>
        <v>2.709213344626617E-16</v>
      </c>
      <c r="AC744" s="376">
        <f t="shared" si="1840"/>
        <v>1.5369122512019191E-15</v>
      </c>
      <c r="AD744" s="376">
        <f t="shared" si="1841"/>
        <v>3.2875207753236044E-16</v>
      </c>
      <c r="AE744" s="376">
        <f t="shared" si="1842"/>
        <v>-1.408639553863398E-15</v>
      </c>
      <c r="AF744" s="376">
        <f t="shared" si="1843"/>
        <v>-8.7837596586810388E-16</v>
      </c>
      <c r="AG744" s="376">
        <f t="shared" si="1844"/>
        <v>1.0659142537985181E-15</v>
      </c>
      <c r="AH744" s="376">
        <f t="shared" si="1845"/>
        <v>1.2942750758983811E-15</v>
      </c>
      <c r="AI744" s="376">
        <f t="shared" si="1846"/>
        <v>-5.6091317112961933E-16</v>
      </c>
      <c r="AJ744" s="376">
        <f t="shared" si="1847"/>
        <v>-1.5131325382558926E-15</v>
      </c>
      <c r="AK744" s="376">
        <f t="shared" si="1848"/>
        <v>-2.9481857153241249E-17</v>
      </c>
      <c r="AL744" s="376">
        <f t="shared" si="1849"/>
        <v>1.5016292882445737E-15</v>
      </c>
      <c r="AM744" s="376">
        <f t="shared" si="1850"/>
        <v>6.1538853993822114E-16</v>
      </c>
      <c r="AN744" s="376">
        <f t="shared" si="1851"/>
        <v>-1.2615165914014034E-15</v>
      </c>
      <c r="AO744" s="376">
        <f t="shared" si="1852"/>
        <v>-1.1076078960286088E-15</v>
      </c>
      <c r="AP744" s="376">
        <f t="shared" si="1853"/>
        <v>8.2934942919377495E-16</v>
      </c>
      <c r="AQ744" s="376">
        <f t="shared" si="1854"/>
        <v>1.4312039904391973E-15</v>
      </c>
      <c r="AR744" s="376">
        <f t="shared" si="1855"/>
        <v>-2.7092133446266096E-16</v>
      </c>
      <c r="AS744" s="376">
        <f t="shared" si="1856"/>
        <v>-1.5369122512019191E-15</v>
      </c>
      <c r="AT744" s="376">
        <f t="shared" si="1857"/>
        <v>-3.2875207753238253E-16</v>
      </c>
      <c r="AU744" s="376">
        <f t="shared" si="1858"/>
        <v>1.4086395538633889E-15</v>
      </c>
      <c r="AV744" s="376">
        <f t="shared" si="1859"/>
        <v>8.7837596586808662E-16</v>
      </c>
      <c r="AW744" s="376">
        <f t="shared" si="1860"/>
        <v>-1.0659142537985331E-15</v>
      </c>
      <c r="AX744" s="376">
        <f t="shared" si="1861"/>
        <v>-1.2942750758983699E-15</v>
      </c>
      <c r="AY744" s="376">
        <f t="shared" si="1862"/>
        <v>5.6091317112959823E-16</v>
      </c>
      <c r="AZ744" s="376">
        <f t="shared" si="1863"/>
        <v>1.5131325382558967E-15</v>
      </c>
      <c r="BA744" s="376">
        <f t="shared" si="1864"/>
        <v>2.948185715326383E-17</v>
      </c>
      <c r="BB744" s="376">
        <f t="shared" si="1865"/>
        <v>-1.5016292882445782E-15</v>
      </c>
      <c r="BC744" s="376">
        <f t="shared" si="1866"/>
        <v>-6.1538853993820181E-16</v>
      </c>
      <c r="BD744" s="376">
        <f t="shared" si="1867"/>
        <v>1.2615165914014152E-15</v>
      </c>
      <c r="BE744" s="376">
        <f t="shared" si="1868"/>
        <v>1.107607896028594E-15</v>
      </c>
      <c r="BF744" s="376">
        <f t="shared" si="1869"/>
        <v>-8.2934942919375611E-16</v>
      </c>
      <c r="BG744" s="376">
        <f t="shared" si="1870"/>
        <v>-1.4312039904392055E-15</v>
      </c>
      <c r="BH744" s="376">
        <f t="shared" si="1871"/>
        <v>2.7092133446263868E-16</v>
      </c>
      <c r="BI744" s="376">
        <f t="shared" si="1872"/>
        <v>1.5369122512019187E-15</v>
      </c>
      <c r="BJ744" s="376">
        <f t="shared" si="1873"/>
        <v>3.2875207753240457E-16</v>
      </c>
      <c r="BK744" s="376">
        <f t="shared" si="1874"/>
        <v>-1.4086395538633799E-15</v>
      </c>
      <c r="BL744" s="376">
        <f t="shared" si="1875"/>
        <v>-8.7837596586806927E-16</v>
      </c>
      <c r="BM744" s="376">
        <f t="shared" si="1876"/>
        <v>1.0659142537985483E-15</v>
      </c>
      <c r="BN744" s="376">
        <f t="shared" si="1877"/>
        <v>1.2942750758983582E-15</v>
      </c>
      <c r="BO744" s="376">
        <f t="shared" si="1878"/>
        <v>-5.6091317112961775E-16</v>
      </c>
      <c r="BP744" s="376">
        <f t="shared" si="1879"/>
        <v>-1.513132538255893E-15</v>
      </c>
      <c r="BQ744" s="376">
        <f t="shared" si="1880"/>
        <v>-2.9481857153242826E-17</v>
      </c>
      <c r="BR744" s="376">
        <f t="shared" si="1881"/>
        <v>1.5016292882445735E-15</v>
      </c>
    </row>
    <row r="745" spans="2:70" s="367" customFormat="1">
      <c r="B745" s="373">
        <v>51</v>
      </c>
      <c r="C745" s="373">
        <f t="shared" si="1882"/>
        <v>1.5937500000000007E-2</v>
      </c>
      <c r="D745" s="374">
        <f t="shared" si="1817"/>
        <v>79.997932977554825</v>
      </c>
      <c r="E745" s="375" t="str">
        <f>BE694</f>
        <v>-0,00206702244516945</v>
      </c>
      <c r="F745" s="368">
        <v>51</v>
      </c>
      <c r="U745" s="369"/>
    </row>
    <row r="746" spans="2:70">
      <c r="B746" s="373">
        <v>52</v>
      </c>
      <c r="C746" s="373">
        <f t="shared" si="1882"/>
        <v>1.6250000000000007E-2</v>
      </c>
      <c r="D746" s="374">
        <f t="shared" si="1817"/>
        <v>80.000455075887771</v>
      </c>
      <c r="E746" s="375" t="str">
        <f>BF694</f>
        <v>0,000455075887775359</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80.002972791591191</v>
      </c>
      <c r="E747" s="375" t="str">
        <f>BG694</f>
        <v>0,00297279159119404</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80.005461877686457</v>
      </c>
      <c r="E748" s="375" t="str">
        <f>BH694</f>
        <v>0,0054618776864618</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80.007898362913863</v>
      </c>
      <c r="E749" s="375" t="str">
        <f>BI694</f>
        <v>0,00789836291386805</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80.010258782588707</v>
      </c>
      <c r="E750" s="375" t="str">
        <f>BJ694</f>
        <v>0,0102587825887139</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80.012520404579206</v>
      </c>
      <c r="E751" s="375" t="str">
        <f>BK694</f>
        <v>0,0125204045792054</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80.014661448229262</v>
      </c>
      <c r="E752" s="375" t="str">
        <f>BL694</f>
        <v>0,0146614482292663</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80.016661294118109</v>
      </c>
      <c r="E753" s="375" t="str">
        <f>BM694</f>
        <v>0,0166612941181121</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80.018500682636599</v>
      </c>
      <c r="E754" s="375" t="str">
        <f>BN694</f>
        <v>0,0185006826365984</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80.020161899467809</v>
      </c>
      <c r="E755" s="375" t="str">
        <f>BO694</f>
        <v>0,0201618994678044</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80.021628946185515</v>
      </c>
      <c r="E756" s="375" t="str">
        <f>BP694</f>
        <v>0,0216289461855135</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80.022887694327878</v>
      </c>
      <c r="E757" s="375" t="str">
        <f>BQ694</f>
        <v>0,0228876943278798</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80.023926021462174</v>
      </c>
      <c r="E758" s="375" t="str">
        <f>BR694</f>
        <v>0,0239260214621692</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1" sqref="A21"/>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154" zoomScale="85" zoomScaleNormal="85" workbookViewId="0">
      <selection activeCell="A154" sqref="A154"/>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00" t="s">
        <v>324</v>
      </c>
      <c r="B1" s="401"/>
      <c r="C1" s="401"/>
      <c r="D1" s="402"/>
    </row>
    <row r="2" spans="1:4" ht="15.75" thickBot="1">
      <c r="A2" s="97" t="s">
        <v>326</v>
      </c>
      <c r="B2" s="403" t="s">
        <v>325</v>
      </c>
      <c r="C2" s="403"/>
      <c r="D2" s="404"/>
    </row>
    <row r="3" spans="1:4" ht="16.5" thickBot="1">
      <c r="A3" s="405" t="s">
        <v>405</v>
      </c>
      <c r="B3" s="406"/>
      <c r="C3" s="406"/>
      <c r="D3" s="407"/>
    </row>
    <row r="4" spans="1:4" ht="15.75">
      <c r="A4" s="1" t="s">
        <v>0</v>
      </c>
      <c r="B4" s="2" t="s">
        <v>1</v>
      </c>
      <c r="C4" s="408" t="s">
        <v>2</v>
      </c>
      <c r="D4" s="409"/>
    </row>
    <row r="5" spans="1:4" ht="15.75">
      <c r="A5" s="410" t="s">
        <v>124</v>
      </c>
      <c r="B5" s="411"/>
      <c r="C5" s="411"/>
      <c r="D5" s="412"/>
    </row>
    <row r="6" spans="1:4" ht="18.75">
      <c r="A6" s="413" t="s">
        <v>3</v>
      </c>
      <c r="B6" s="414"/>
      <c r="C6" s="414"/>
      <c r="D6" s="415"/>
    </row>
    <row r="7" spans="1:4">
      <c r="A7" s="420" t="s">
        <v>377</v>
      </c>
      <c r="B7" s="421"/>
      <c r="C7" s="421"/>
      <c r="D7" s="422"/>
    </row>
    <row r="8" spans="1:4">
      <c r="A8" s="420"/>
      <c r="B8" s="421"/>
      <c r="C8" s="421"/>
      <c r="D8" s="422"/>
    </row>
    <row r="9" spans="1:4">
      <c r="A9" s="420"/>
      <c r="B9" s="421"/>
      <c r="C9" s="421"/>
      <c r="D9" s="422"/>
    </row>
    <row r="10" spans="1:4">
      <c r="A10" s="420"/>
      <c r="B10" s="421"/>
      <c r="C10" s="421"/>
      <c r="D10" s="422"/>
    </row>
    <row r="11" spans="1:4" ht="15.75" thickBot="1">
      <c r="A11" s="420"/>
      <c r="B11" s="421"/>
      <c r="C11" s="421"/>
      <c r="D11" s="422"/>
    </row>
    <row r="12" spans="1:4">
      <c r="A12" s="423" t="s">
        <v>4</v>
      </c>
      <c r="B12" s="424"/>
      <c r="C12" s="424"/>
      <c r="D12" s="425"/>
    </row>
    <row r="13" spans="1:4">
      <c r="A13" s="426"/>
      <c r="B13" s="427"/>
      <c r="C13" s="427"/>
      <c r="D13" s="428"/>
    </row>
    <row r="14" spans="1:4">
      <c r="A14" s="426"/>
      <c r="B14" s="427"/>
      <c r="C14" s="427"/>
      <c r="D14" s="428"/>
    </row>
    <row r="15" spans="1:4">
      <c r="A15" s="426"/>
      <c r="B15" s="427"/>
      <c r="C15" s="427"/>
      <c r="D15" s="428"/>
    </row>
    <row r="16" spans="1:4" ht="15.75" thickBot="1">
      <c r="A16" s="429"/>
      <c r="B16" s="430"/>
      <c r="C16" s="430"/>
      <c r="D16" s="431"/>
    </row>
    <row r="17" spans="1:8">
      <c r="A17" s="438" t="s">
        <v>6</v>
      </c>
      <c r="B17" s="439"/>
      <c r="C17" s="439"/>
      <c r="D17" s="440"/>
    </row>
    <row r="18" spans="1:8">
      <c r="A18" s="432" t="s">
        <v>5</v>
      </c>
      <c r="B18" s="433"/>
      <c r="C18" s="433"/>
      <c r="D18" s="434"/>
    </row>
    <row r="19" spans="1:8">
      <c r="A19" s="432"/>
      <c r="B19" s="433"/>
      <c r="C19" s="433"/>
      <c r="D19" s="434"/>
    </row>
    <row r="20" spans="1:8" ht="15.75" thickBot="1">
      <c r="A20" s="435"/>
      <c r="B20" s="436"/>
      <c r="C20" s="436"/>
      <c r="D20" s="437"/>
    </row>
    <row r="21" spans="1:8">
      <c r="A21" s="3"/>
      <c r="B21" s="3"/>
      <c r="C21" s="3"/>
      <c r="D21" s="3"/>
    </row>
    <row r="22" spans="1:8" ht="15.75">
      <c r="A22" s="114" t="s">
        <v>317</v>
      </c>
      <c r="B22" s="115"/>
      <c r="C22" s="121" t="s">
        <v>327</v>
      </c>
      <c r="D22" s="115"/>
      <c r="E22" s="115" t="s">
        <v>331</v>
      </c>
    </row>
    <row r="23" spans="1:8" s="31" customFormat="1" ht="15.75" thickBot="1">
      <c r="A23" s="416"/>
      <c r="B23" s="416"/>
      <c r="C23" s="416"/>
      <c r="D23" s="416"/>
    </row>
    <row r="24" spans="1:8" s="31" customFormat="1" ht="15.75">
      <c r="A24" s="417" t="s">
        <v>211</v>
      </c>
      <c r="B24" s="418"/>
      <c r="C24" s="418"/>
      <c r="D24" s="419"/>
      <c r="E24" s="151"/>
      <c r="F24" s="11"/>
      <c r="G24" s="11"/>
      <c r="H24" s="11"/>
    </row>
    <row r="25" spans="1:8" ht="18">
      <c r="A25" s="25" t="s">
        <v>207</v>
      </c>
      <c r="B25" s="32" t="s">
        <v>14</v>
      </c>
      <c r="C25" s="35">
        <v>80</v>
      </c>
      <c r="D25" s="30" t="s">
        <v>7</v>
      </c>
      <c r="E25" s="30" t="s">
        <v>111</v>
      </c>
    </row>
    <row r="26" spans="1:8" ht="18">
      <c r="A26" s="25" t="s">
        <v>208</v>
      </c>
      <c r="B26" s="32" t="s">
        <v>18</v>
      </c>
      <c r="C26" s="35">
        <v>320</v>
      </c>
      <c r="D26" s="30" t="s">
        <v>8</v>
      </c>
      <c r="E26" s="30" t="s">
        <v>112</v>
      </c>
    </row>
    <row r="27" spans="1:8" ht="18">
      <c r="A27" s="25" t="s">
        <v>209</v>
      </c>
      <c r="B27" s="32" t="s">
        <v>15</v>
      </c>
      <c r="C27" s="32">
        <f>Pout/Vout</f>
        <v>4</v>
      </c>
      <c r="D27" s="30" t="s">
        <v>10</v>
      </c>
      <c r="E27" s="30"/>
    </row>
    <row r="28" spans="1:8" ht="18">
      <c r="A28" s="25" t="s">
        <v>210</v>
      </c>
      <c r="B28" s="32" t="s">
        <v>16</v>
      </c>
      <c r="C28" s="35">
        <v>120</v>
      </c>
      <c r="D28" s="30" t="s">
        <v>17</v>
      </c>
      <c r="E28" s="30" t="s">
        <v>113</v>
      </c>
    </row>
    <row r="29" spans="1:8" ht="15.75" thickBot="1">
      <c r="A29" s="33" t="s">
        <v>318</v>
      </c>
      <c r="B29" s="36" t="s">
        <v>9</v>
      </c>
      <c r="C29" s="107">
        <v>0.92</v>
      </c>
      <c r="D29" s="34"/>
      <c r="E29" s="155" t="s">
        <v>127</v>
      </c>
    </row>
    <row r="30" spans="1:8" ht="15.75" thickBot="1">
      <c r="A30" s="398"/>
      <c r="B30" s="399"/>
      <c r="C30" s="399"/>
      <c r="D30" s="399"/>
      <c r="E30" s="94"/>
    </row>
    <row r="31" spans="1:8" ht="15.75" customHeight="1">
      <c r="A31" s="453" t="s">
        <v>212</v>
      </c>
      <c r="B31" s="454"/>
      <c r="C31" s="454"/>
      <c r="D31" s="455"/>
      <c r="E31" s="151"/>
    </row>
    <row r="32" spans="1:8" ht="18">
      <c r="A32" s="37" t="s">
        <v>213</v>
      </c>
      <c r="B32" s="5" t="s">
        <v>128</v>
      </c>
      <c r="C32" s="99">
        <v>375</v>
      </c>
      <c r="D32" s="39" t="s">
        <v>7</v>
      </c>
      <c r="E32" s="30" t="s">
        <v>177</v>
      </c>
    </row>
    <row r="33" spans="1:8" ht="18">
      <c r="A33" s="25" t="s">
        <v>214</v>
      </c>
      <c r="B33" s="32" t="s">
        <v>12</v>
      </c>
      <c r="C33" s="98">
        <v>410</v>
      </c>
      <c r="D33" s="30" t="s">
        <v>7</v>
      </c>
      <c r="E33" s="30" t="s">
        <v>199</v>
      </c>
    </row>
    <row r="34" spans="1:8" ht="18.75" thickBot="1">
      <c r="A34" s="25" t="s">
        <v>215</v>
      </c>
      <c r="B34" s="32" t="s">
        <v>13</v>
      </c>
      <c r="C34" s="98">
        <v>365</v>
      </c>
      <c r="D34" s="30" t="s">
        <v>7</v>
      </c>
      <c r="E34" s="155" t="s">
        <v>200</v>
      </c>
    </row>
    <row r="35" spans="1:8" ht="15.75" thickBot="1">
      <c r="A35" s="40"/>
      <c r="B35" s="40"/>
      <c r="C35" s="40"/>
      <c r="D35" s="40"/>
      <c r="E35" s="12"/>
    </row>
    <row r="36" spans="1:8" ht="16.5" thickBot="1">
      <c r="A36" s="465" t="s">
        <v>216</v>
      </c>
      <c r="B36" s="466"/>
      <c r="C36" s="466"/>
      <c r="D36" s="467"/>
      <c r="E36" s="157"/>
    </row>
    <row r="37" spans="1:8" ht="18" customHeight="1" thickBot="1">
      <c r="A37" s="41" t="s">
        <v>217</v>
      </c>
      <c r="B37" s="42" t="s">
        <v>19</v>
      </c>
      <c r="C37" s="43">
        <v>100</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2.34375</v>
      </c>
      <c r="D39" s="112"/>
      <c r="E39" s="30"/>
    </row>
    <row r="40" spans="1:8" ht="18" customHeight="1">
      <c r="A40" s="25" t="s">
        <v>309</v>
      </c>
      <c r="B40" s="32" t="s">
        <v>20</v>
      </c>
      <c r="C40" s="122">
        <v>2.36</v>
      </c>
      <c r="D40" s="46"/>
      <c r="E40" s="30" t="s">
        <v>310</v>
      </c>
    </row>
    <row r="41" spans="1:8" ht="18" customHeight="1">
      <c r="A41" s="111" t="s">
        <v>311</v>
      </c>
      <c r="B41" s="32" t="s">
        <v>315</v>
      </c>
      <c r="C41" s="100">
        <f>Vblk/2/15</f>
        <v>12.5</v>
      </c>
      <c r="D41" s="46"/>
      <c r="E41" s="30"/>
    </row>
    <row r="42" spans="1:8" ht="18" customHeight="1">
      <c r="A42" s="25" t="s">
        <v>312</v>
      </c>
      <c r="B42" s="32" t="s">
        <v>314</v>
      </c>
      <c r="C42" s="122">
        <v>11</v>
      </c>
      <c r="D42" s="46"/>
      <c r="E42" s="30" t="s">
        <v>313</v>
      </c>
    </row>
    <row r="43" spans="1:8" ht="18" customHeight="1">
      <c r="A43" s="25" t="s">
        <v>218</v>
      </c>
      <c r="B43" s="32" t="s">
        <v>21</v>
      </c>
      <c r="C43" s="92">
        <f>(8*Nps^2*Vout)/(PI()^2*Iout*1.1)</f>
        <v>82.08268573299847</v>
      </c>
      <c r="D43" s="13" t="s">
        <v>22</v>
      </c>
      <c r="E43" s="30"/>
    </row>
    <row r="44" spans="1:8" ht="18.75" thickBot="1">
      <c r="A44" s="33" t="s">
        <v>219</v>
      </c>
      <c r="B44" s="48" t="s">
        <v>81</v>
      </c>
      <c r="C44" s="110">
        <f>(8*Nps^2*Vout)/(PI()^2*Iout)</f>
        <v>90.290954306298318</v>
      </c>
      <c r="D44" s="14" t="s">
        <v>22</v>
      </c>
      <c r="E44" s="155"/>
    </row>
    <row r="45" spans="1:8" ht="15.75" thickBot="1">
      <c r="A45" s="456" t="s">
        <v>220</v>
      </c>
      <c r="B45" s="457"/>
      <c r="C45" s="457"/>
      <c r="D45" s="458"/>
      <c r="E45" s="152"/>
    </row>
    <row r="46" spans="1:8" ht="18">
      <c r="A46" s="37" t="s">
        <v>221</v>
      </c>
      <c r="B46" s="38" t="s">
        <v>23</v>
      </c>
      <c r="C46" s="142">
        <f>Nps*(Vout+0.5)/(Vblk_max/2)</f>
        <v>0.92673170731707311</v>
      </c>
      <c r="D46" s="39"/>
      <c r="E46" s="111"/>
    </row>
    <row r="47" spans="1:8" ht="18" customHeight="1">
      <c r="A47" s="25" t="s">
        <v>222</v>
      </c>
      <c r="B47" s="32" t="s">
        <v>129</v>
      </c>
      <c r="C47" s="45">
        <f>1*Nps*(Vout+0.5+Vloss)/(Vblk_hu/2)</f>
        <v>1.066849315068493</v>
      </c>
      <c r="D47" s="30"/>
      <c r="E47" s="111"/>
    </row>
    <row r="48" spans="1:8" ht="18.75" thickBot="1">
      <c r="A48" s="50" t="s">
        <v>223</v>
      </c>
      <c r="B48" s="51" t="s">
        <v>24</v>
      </c>
      <c r="C48" s="101">
        <v>2</v>
      </c>
      <c r="D48" s="52" t="s">
        <v>7</v>
      </c>
      <c r="E48" s="111" t="s">
        <v>201</v>
      </c>
    </row>
    <row r="49" spans="1:5" ht="18.75" thickBot="1">
      <c r="A49" s="459" t="s">
        <v>33</v>
      </c>
      <c r="B49" s="460"/>
      <c r="C49" s="460"/>
      <c r="D49" s="461"/>
      <c r="E49" s="152"/>
    </row>
    <row r="50" spans="1:5" ht="49.5" customHeight="1" thickBot="1">
      <c r="A50" s="444" t="s">
        <v>130</v>
      </c>
      <c r="B50" s="445"/>
      <c r="C50" s="445"/>
      <c r="D50" s="446"/>
      <c r="E50" s="30"/>
    </row>
    <row r="51" spans="1:5" ht="15.75" customHeight="1">
      <c r="A51" s="447" t="s">
        <v>131</v>
      </c>
      <c r="B51" s="448"/>
      <c r="C51" s="448"/>
      <c r="D51" s="449"/>
      <c r="E51" s="30"/>
    </row>
    <row r="52" spans="1:5" ht="15" customHeight="1">
      <c r="A52" s="462"/>
      <c r="B52" s="463"/>
      <c r="C52" s="463"/>
      <c r="D52" s="464"/>
      <c r="E52" s="30"/>
    </row>
    <row r="53" spans="1:5" ht="15" customHeight="1">
      <c r="A53" s="462"/>
      <c r="B53" s="463"/>
      <c r="C53" s="463"/>
      <c r="D53" s="464"/>
      <c r="E53" s="30"/>
    </row>
    <row r="54" spans="1:5" ht="15" customHeight="1">
      <c r="A54" s="462"/>
      <c r="B54" s="463"/>
      <c r="C54" s="463"/>
      <c r="D54" s="464"/>
      <c r="E54" s="30"/>
    </row>
    <row r="55" spans="1:5" ht="15" customHeight="1" thickBot="1">
      <c r="A55" s="25" t="s">
        <v>224</v>
      </c>
      <c r="B55" s="32" t="s">
        <v>79</v>
      </c>
      <c r="C55" s="165">
        <v>5.2</v>
      </c>
      <c r="D55" s="30"/>
      <c r="E55" s="155"/>
    </row>
    <row r="56" spans="1:5" ht="18">
      <c r="A56" s="25" t="s">
        <v>225</v>
      </c>
      <c r="B56" s="32" t="s">
        <v>80</v>
      </c>
      <c r="C56" s="165">
        <v>0.59</v>
      </c>
      <c r="D56" s="30"/>
      <c r="E56" s="160"/>
    </row>
    <row r="57" spans="1:5" ht="18">
      <c r="A57" s="25" t="s">
        <v>226</v>
      </c>
      <c r="B57" s="32" t="s">
        <v>35</v>
      </c>
      <c r="C57" s="53">
        <f>Ln_selected/(Ln_selected+1)</f>
        <v>0.83870967741935487</v>
      </c>
      <c r="D57" s="30"/>
      <c r="E57" s="161"/>
    </row>
    <row r="58" spans="1:5" ht="18.75" thickBot="1">
      <c r="A58" s="50" t="s">
        <v>227</v>
      </c>
      <c r="B58" s="51" t="s">
        <v>46</v>
      </c>
      <c r="C58" s="54">
        <f>350/fllc</f>
        <v>3.5</v>
      </c>
      <c r="D58" s="52"/>
      <c r="E58" s="161"/>
    </row>
    <row r="59" spans="1:5" ht="16.5" customHeight="1">
      <c r="A59" s="447" t="s">
        <v>132</v>
      </c>
      <c r="B59" s="448"/>
      <c r="C59" s="448"/>
      <c r="D59" s="449"/>
      <c r="E59" s="161"/>
    </row>
    <row r="60" spans="1:5" ht="37.5" customHeight="1" thickBot="1">
      <c r="A60" s="450"/>
      <c r="B60" s="451"/>
      <c r="C60" s="451"/>
      <c r="D60" s="452"/>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2.9876098099331311E-2</v>
      </c>
      <c r="D92" s="30" t="s">
        <v>198</v>
      </c>
      <c r="E92" s="30"/>
    </row>
    <row r="93" spans="1:5">
      <c r="A93" s="25" t="s">
        <v>229</v>
      </c>
      <c r="B93" s="32" t="s">
        <v>611</v>
      </c>
      <c r="C93" s="35">
        <v>0.03</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84.434319701948141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84</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436.8</v>
      </c>
      <c r="D96" s="30" t="s">
        <v>73</v>
      </c>
      <c r="E96" s="30"/>
    </row>
    <row r="97" spans="1:8">
      <c r="A97" s="25" t="s">
        <v>230</v>
      </c>
      <c r="B97" s="32" t="str">
        <f>IF(C90="Integrated Leakage","",'tables and calculations'!P78)</f>
        <v>LM</v>
      </c>
      <c r="C97" s="35">
        <v>437</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231</v>
      </c>
      <c r="B98" s="32" t="s">
        <v>25</v>
      </c>
      <c r="C98" s="93">
        <f>IF($D92="uF",1/(2*PI()*SQRT(Lr*uH*Cr*uF)),1/(2*PI()*SQRT(Lr*uH*Cr*picoF)))/kHz</f>
        <v>100.25819032090297</v>
      </c>
      <c r="D98" s="30" t="s">
        <v>11</v>
      </c>
      <c r="E98" s="30"/>
    </row>
    <row r="99" spans="1:8" ht="18">
      <c r="A99" s="25" t="s">
        <v>232</v>
      </c>
      <c r="B99" s="32" t="s">
        <v>26</v>
      </c>
      <c r="C99" s="93">
        <f>IF(C90="Integrated Leakage",(1/(2*PI()*SQRT(((Lr*uH)+(Lm_rec*uH))*(Cr*uF))))/kHz,(1/(2*PI()*SQRT(((Lr*uH)+(Lm*uH))*(Cr*uF))))/kHz)</f>
        <v>40.256929090141476</v>
      </c>
      <c r="D99" s="30" t="s">
        <v>11</v>
      </c>
      <c r="E99" s="30"/>
    </row>
    <row r="100" spans="1:8" ht="18" customHeight="1">
      <c r="A100" s="25" t="s">
        <v>233</v>
      </c>
      <c r="B100" s="32" t="s">
        <v>32</v>
      </c>
      <c r="C100" s="108">
        <f>Lm/Lr</f>
        <v>5.2023809523809526</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234</v>
      </c>
      <c r="B101" s="32" t="s">
        <v>34</v>
      </c>
      <c r="C101" s="109">
        <f>IF(C90="Integrated Leakage",'Integrated Leakage'!G20,IF(D$92="uF",SQRT((Lr*uH)/(Cr*uF))/(Re_fl),SQRT((Lr*uH)/(Cr*picoF))/Re_fl))</f>
        <v>0.58605013788851579</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8">
      <c r="A103" s="25" t="s">
        <v>235</v>
      </c>
      <c r="B103" s="32" t="s">
        <v>84</v>
      </c>
      <c r="C103" s="35">
        <v>0.7</v>
      </c>
      <c r="D103" s="30"/>
      <c r="E103" s="30" t="s">
        <v>400</v>
      </c>
    </row>
    <row r="104" spans="1:8" ht="18">
      <c r="A104" s="25" t="s">
        <v>236</v>
      </c>
      <c r="B104" s="32" t="s">
        <v>85</v>
      </c>
      <c r="C104" s="35">
        <v>1.1000000000000001</v>
      </c>
      <c r="D104" s="30"/>
      <c r="E104" s="30" t="s">
        <v>401</v>
      </c>
    </row>
    <row r="105" spans="1:8" ht="18">
      <c r="A105" s="25" t="s">
        <v>237</v>
      </c>
      <c r="B105" s="32" t="s">
        <v>86</v>
      </c>
      <c r="C105" s="92">
        <f>fn_Mgmin*f0</f>
        <v>110.28400935299328</v>
      </c>
      <c r="D105" s="30" t="s">
        <v>11</v>
      </c>
      <c r="E105" s="30"/>
    </row>
    <row r="106" spans="1:8" ht="18.75" thickBot="1">
      <c r="A106" s="25" t="s">
        <v>238</v>
      </c>
      <c r="B106" s="32" t="s">
        <v>87</v>
      </c>
      <c r="C106" s="92">
        <f>fn_Mgmax*f0</f>
        <v>70.180733224632078</v>
      </c>
      <c r="D106" s="30" t="s">
        <v>11</v>
      </c>
      <c r="E106" s="30"/>
    </row>
    <row r="107" spans="1:8" s="31" customFormat="1">
      <c r="A107" s="468" t="s">
        <v>83</v>
      </c>
      <c r="B107" s="469"/>
      <c r="C107" s="469"/>
      <c r="D107" s="470"/>
      <c r="E107" s="152"/>
    </row>
    <row r="108" spans="1:8" s="31" customFormat="1" ht="18">
      <c r="A108" s="25" t="s">
        <v>239</v>
      </c>
      <c r="B108" s="32" t="s">
        <v>82</v>
      </c>
      <c r="C108" s="47">
        <f>PI()*Iout*1.1/(2*SQRT(2)*Nps)</f>
        <v>2.0708352677856792</v>
      </c>
      <c r="D108" s="30" t="s">
        <v>10</v>
      </c>
      <c r="E108" s="30"/>
    </row>
    <row r="109" spans="1:8" s="31" customFormat="1" ht="18">
      <c r="A109" s="25" t="s">
        <v>240</v>
      </c>
      <c r="B109" s="32" t="s">
        <v>88</v>
      </c>
      <c r="C109" s="47">
        <f>(2*SQRT(2)*Nps*Vout)/(PI()*2*PI()*fsw_min*kHz*Lm*uH)</f>
        <v>0.88210016673821157</v>
      </c>
      <c r="D109" s="30" t="s">
        <v>10</v>
      </c>
      <c r="E109" s="30"/>
    </row>
    <row r="110" spans="1:8" s="31" customFormat="1" ht="18.75" thickBot="1">
      <c r="A110" s="25" t="s">
        <v>241</v>
      </c>
      <c r="B110" s="32" t="s">
        <v>89</v>
      </c>
      <c r="C110" s="47">
        <f>SQRT(Im^2 +Ioe^2)</f>
        <v>2.2508796970217149</v>
      </c>
      <c r="D110" s="30" t="s">
        <v>10</v>
      </c>
      <c r="E110" s="155"/>
    </row>
    <row r="111" spans="1:8" s="31" customFormat="1">
      <c r="A111" s="468" t="s">
        <v>90</v>
      </c>
      <c r="B111" s="469"/>
      <c r="C111" s="469"/>
      <c r="D111" s="470"/>
      <c r="E111" s="152"/>
    </row>
    <row r="112" spans="1:8" s="31" customFormat="1" ht="18">
      <c r="A112" s="25" t="s">
        <v>242</v>
      </c>
      <c r="B112" s="32" t="s">
        <v>91</v>
      </c>
      <c r="C112" s="47">
        <f>Nps*Ioe</f>
        <v>4.8871712319742029</v>
      </c>
      <c r="D112" s="30" t="s">
        <v>10</v>
      </c>
      <c r="E112" s="30"/>
    </row>
    <row r="113" spans="1:5" s="31" customFormat="1" ht="18.75" thickBot="1">
      <c r="A113" s="33" t="s">
        <v>243</v>
      </c>
      <c r="B113" s="48" t="s">
        <v>92</v>
      </c>
      <c r="C113" s="49">
        <f>SQRT(2)*$C112/2</f>
        <v>3.4557519189487729</v>
      </c>
      <c r="D113" s="34" t="s">
        <v>10</v>
      </c>
      <c r="E113" s="155"/>
    </row>
    <row r="114" spans="1:5" s="31" customFormat="1" ht="15.75" thickBot="1">
      <c r="A114" s="398"/>
      <c r="B114" s="399"/>
      <c r="C114" s="399"/>
      <c r="D114" s="399"/>
      <c r="E114" s="153"/>
    </row>
    <row r="115" spans="1:5" s="31" customFormat="1">
      <c r="A115" s="395" t="s">
        <v>94</v>
      </c>
      <c r="B115" s="396"/>
      <c r="C115" s="396"/>
      <c r="D115" s="397"/>
      <c r="E115" s="152"/>
    </row>
    <row r="116" spans="1:5" s="31" customFormat="1" ht="18">
      <c r="A116" s="25" t="s">
        <v>244</v>
      </c>
      <c r="B116" s="32" t="s">
        <v>133</v>
      </c>
      <c r="C116" s="87">
        <f>2*PI()*fsw_min*kHz*Lr*uH*Ir</f>
        <v>83.373750732214191</v>
      </c>
      <c r="D116" s="30" t="s">
        <v>7</v>
      </c>
      <c r="E116" s="30"/>
    </row>
    <row r="117" spans="1:5" s="31" customFormat="1" ht="18">
      <c r="A117" s="25" t="s">
        <v>245</v>
      </c>
      <c r="B117" s="32" t="s">
        <v>74</v>
      </c>
      <c r="C117" s="87">
        <f>Lr</f>
        <v>84</v>
      </c>
      <c r="D117" s="30" t="str">
        <f>D95</f>
        <v>uH</v>
      </c>
      <c r="E117" s="30"/>
    </row>
    <row r="118" spans="1:5" s="31" customFormat="1" ht="18.75" thickBot="1">
      <c r="A118" s="33" t="s">
        <v>246</v>
      </c>
      <c r="B118" s="48" t="s">
        <v>89</v>
      </c>
      <c r="C118" s="88">
        <f>Ir</f>
        <v>2.2508796970217149</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170.15051169839629</v>
      </c>
      <c r="D121" s="30" t="s">
        <v>7</v>
      </c>
      <c r="E121" s="30"/>
    </row>
    <row r="122" spans="1:5" s="31" customFormat="1" ht="18">
      <c r="A122" s="25" t="s">
        <v>248</v>
      </c>
      <c r="B122" s="32" t="s">
        <v>135</v>
      </c>
      <c r="C122" s="91">
        <f>SQRT((Vblk_max/2)^2+Vcr^2)</f>
        <v>266.41358191959</v>
      </c>
      <c r="D122" s="30" t="s">
        <v>7</v>
      </c>
      <c r="E122" s="30"/>
    </row>
    <row r="123" spans="1:5" s="31" customFormat="1" ht="18">
      <c r="A123" s="25" t="s">
        <v>249</v>
      </c>
      <c r="B123" s="32" t="s">
        <v>136</v>
      </c>
      <c r="C123" s="91">
        <f>(Vblk_max/2)+(SQRT(2)*Vcr)</f>
        <v>445.62916128859399</v>
      </c>
      <c r="D123" s="30" t="s">
        <v>7</v>
      </c>
      <c r="E123" s="30"/>
    </row>
    <row r="124" spans="1:5" s="31" customFormat="1" ht="18">
      <c r="A124" s="63" t="s">
        <v>250</v>
      </c>
      <c r="B124" s="63" t="s">
        <v>165</v>
      </c>
      <c r="C124" s="89">
        <f>Vblk_max/2-(Vcr*SQRT(2))</f>
        <v>-35.62916128859402</v>
      </c>
      <c r="D124" s="30" t="s">
        <v>7</v>
      </c>
      <c r="E124" s="30"/>
    </row>
    <row r="125" spans="1:5" s="31" customFormat="1" ht="18.75" thickBot="1">
      <c r="A125" s="25" t="s">
        <v>251</v>
      </c>
      <c r="B125" s="32" t="s">
        <v>89</v>
      </c>
      <c r="C125" s="87">
        <f>Ir</f>
        <v>2.2508796970217149</v>
      </c>
      <c r="D125" s="30" t="s">
        <v>10</v>
      </c>
      <c r="E125" s="155"/>
    </row>
    <row r="126" spans="1:5" s="31" customFormat="1">
      <c r="A126" s="441" t="s">
        <v>96</v>
      </c>
      <c r="B126" s="442"/>
      <c r="C126" s="442"/>
      <c r="D126" s="443"/>
      <c r="E126" s="152"/>
    </row>
    <row r="127" spans="1:5" s="31" customFormat="1" ht="18.75" thickBot="1">
      <c r="A127" s="33" t="s">
        <v>320</v>
      </c>
      <c r="B127" s="48" t="s">
        <v>137</v>
      </c>
      <c r="C127" s="88">
        <f>Cr/2</f>
        <v>1.4999999999999999E-2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2.4759676667238866</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208.47457627118646</v>
      </c>
      <c r="D134" s="30" t="s">
        <v>7</v>
      </c>
      <c r="E134" s="30"/>
    </row>
    <row r="135" spans="1:5" s="31" customFormat="1" ht="18.75" thickBot="1">
      <c r="A135" s="33" t="s">
        <v>255</v>
      </c>
      <c r="B135" s="48" t="s">
        <v>101</v>
      </c>
      <c r="C135" s="88">
        <f>SQRT(2)*C112/PI()</f>
        <v>2.2000000000000002</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4.4428829381583661</v>
      </c>
      <c r="D138" s="30" t="s">
        <v>10</v>
      </c>
      <c r="E138" s="30"/>
    </row>
    <row r="139" spans="1:5" ht="18">
      <c r="A139" s="25" t="s">
        <v>256</v>
      </c>
      <c r="B139" s="32" t="s">
        <v>102</v>
      </c>
      <c r="C139" s="86">
        <f>MROUND(Vout*1.25,10)</f>
        <v>100</v>
      </c>
      <c r="D139" s="30" t="s">
        <v>7</v>
      </c>
      <c r="E139" s="30"/>
    </row>
    <row r="140" spans="1:5" ht="18">
      <c r="A140" s="25" t="s">
        <v>322</v>
      </c>
      <c r="B140" s="32" t="s">
        <v>103</v>
      </c>
      <c r="C140" s="87">
        <f>SQRT((PI()*Iout/(2*SQRT(2)))^2-Iout^2)</f>
        <v>1.9337033904347161</v>
      </c>
      <c r="D140" s="30" t="s">
        <v>10</v>
      </c>
      <c r="E140" s="30" t="s">
        <v>123</v>
      </c>
    </row>
    <row r="141" spans="1:5" ht="18.75" thickBot="1">
      <c r="A141" s="33" t="s">
        <v>257</v>
      </c>
      <c r="B141" s="48" t="s">
        <v>105</v>
      </c>
      <c r="C141" s="88">
        <f>Vout_pp*mV/((2*PI()*Iout)/4)/mOhm</f>
        <v>19.098593171027439</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1</v>
      </c>
      <c r="D144" s="68" t="s">
        <v>7</v>
      </c>
      <c r="E144" s="30"/>
    </row>
    <row r="145" spans="1:5" ht="18">
      <c r="A145" s="67" t="s">
        <v>259</v>
      </c>
      <c r="B145" s="59" t="s">
        <v>140</v>
      </c>
      <c r="C145" s="123">
        <f>IF($C$22="UCC256404", 0.9, IF($C$22="UCC256404A",0.9,IF($C$22="UCC256404B",0.9,2.2)))</f>
        <v>0.9</v>
      </c>
      <c r="D145" s="68" t="s">
        <v>7</v>
      </c>
      <c r="E145" s="30"/>
    </row>
    <row r="146" spans="1:5" ht="18">
      <c r="A146" s="67" t="s">
        <v>260</v>
      </c>
      <c r="B146" s="60" t="s">
        <v>141</v>
      </c>
      <c r="C146" s="137">
        <f>Vblk_hu</f>
        <v>365</v>
      </c>
      <c r="D146" s="68" t="s">
        <v>7</v>
      </c>
      <c r="E146" s="30"/>
    </row>
    <row r="147" spans="1:5" ht="18">
      <c r="A147" s="67" t="s">
        <v>262</v>
      </c>
      <c r="B147" s="59" t="s">
        <v>142</v>
      </c>
      <c r="C147" s="138">
        <f>Vblk</f>
        <v>375</v>
      </c>
      <c r="D147" s="68" t="s">
        <v>7</v>
      </c>
      <c r="E147" s="30"/>
    </row>
    <row r="148" spans="1:5" ht="18">
      <c r="A148" s="67" t="s">
        <v>263</v>
      </c>
      <c r="B148" s="59" t="s">
        <v>144</v>
      </c>
      <c r="C148" s="139">
        <f>C146/C144</f>
        <v>365</v>
      </c>
      <c r="D148" s="68"/>
      <c r="E148" s="30"/>
    </row>
    <row r="149" spans="1:5" ht="18">
      <c r="A149" s="67" t="s">
        <v>264</v>
      </c>
      <c r="B149" s="59" t="s">
        <v>145</v>
      </c>
      <c r="C149" s="106">
        <v>10</v>
      </c>
      <c r="D149" s="68" t="s">
        <v>330</v>
      </c>
      <c r="E149" s="30" t="s">
        <v>180</v>
      </c>
    </row>
    <row r="150" spans="1:5" ht="18">
      <c r="A150" s="67" t="s">
        <v>265</v>
      </c>
      <c r="B150" s="59" t="s">
        <v>146</v>
      </c>
      <c r="C150" s="59">
        <f>C147^2/C149/10^3</f>
        <v>14.0625</v>
      </c>
      <c r="D150" s="69" t="s">
        <v>147</v>
      </c>
      <c r="E150" s="30"/>
    </row>
    <row r="151" spans="1:5" ht="18">
      <c r="A151" s="67" t="s">
        <v>403</v>
      </c>
      <c r="B151" s="59" t="s">
        <v>191</v>
      </c>
      <c r="C151" s="90">
        <f>C150/C148*1000</f>
        <v>38.527397260273972</v>
      </c>
      <c r="D151" s="69" t="s">
        <v>148</v>
      </c>
      <c r="E151" s="30"/>
    </row>
    <row r="152" spans="1:5" ht="18">
      <c r="A152" s="67" t="s">
        <v>268</v>
      </c>
      <c r="B152" s="59" t="s">
        <v>191</v>
      </c>
      <c r="C152" s="106">
        <v>41.2</v>
      </c>
      <c r="D152" s="69" t="s">
        <v>148</v>
      </c>
      <c r="E152" s="30" t="s">
        <v>181</v>
      </c>
    </row>
    <row r="153" spans="1:5" ht="18">
      <c r="A153" s="67" t="s">
        <v>266</v>
      </c>
      <c r="B153" s="59" t="s">
        <v>190</v>
      </c>
      <c r="C153" s="90">
        <f>C150-C151/1000</f>
        <v>14.023972602739725</v>
      </c>
      <c r="D153" s="69" t="s">
        <v>147</v>
      </c>
      <c r="E153" s="30"/>
    </row>
    <row r="154" spans="1:5" ht="18">
      <c r="A154" s="67" t="s">
        <v>267</v>
      </c>
      <c r="B154" s="59" t="s">
        <v>190</v>
      </c>
      <c r="C154" s="106">
        <v>14.97</v>
      </c>
      <c r="D154" s="69" t="s">
        <v>147</v>
      </c>
      <c r="E154" s="30" t="s">
        <v>202</v>
      </c>
    </row>
    <row r="155" spans="1:5" ht="18">
      <c r="A155" s="67" t="s">
        <v>261</v>
      </c>
      <c r="B155" s="60" t="s">
        <v>141</v>
      </c>
      <c r="C155" s="66">
        <f>$C144*($C154*1000+$C152)/$C152</f>
        <v>364.34951456310677</v>
      </c>
      <c r="D155" s="68" t="s">
        <v>7</v>
      </c>
      <c r="E155" s="30"/>
    </row>
    <row r="156" spans="1:5" ht="18">
      <c r="A156" s="67" t="s">
        <v>328</v>
      </c>
      <c r="B156" s="59" t="s">
        <v>143</v>
      </c>
      <c r="C156" s="66">
        <f>$C145*($C154*1000+$C152)/$C152</f>
        <v>327.91456310679615</v>
      </c>
      <c r="D156" s="68" t="s">
        <v>7</v>
      </c>
      <c r="E156" s="30"/>
    </row>
    <row r="157" spans="1:5" ht="18">
      <c r="A157" s="183" t="s">
        <v>522</v>
      </c>
      <c r="B157" s="59" t="s">
        <v>524</v>
      </c>
      <c r="C157" s="184" t="str">
        <f>IF($C$22="UCC256402A",'tables and calculations'!B340,"Not Applicable")</f>
        <v>Not Applicable</v>
      </c>
      <c r="D157" s="185" t="s">
        <v>7</v>
      </c>
      <c r="E157" s="186" t="s">
        <v>533</v>
      </c>
    </row>
    <row r="158" spans="1:5" ht="18">
      <c r="A158" s="183" t="s">
        <v>523</v>
      </c>
      <c r="B158" s="59" t="s">
        <v>525</v>
      </c>
      <c r="C158" s="184" t="str">
        <f>IF($C$22="UCC256402A",'tables and calculations'!B341,"Not Applicable")</f>
        <v>Not Applicable</v>
      </c>
      <c r="D158" s="185" t="s">
        <v>7</v>
      </c>
      <c r="E158" s="186" t="s">
        <v>533</v>
      </c>
    </row>
    <row r="159" spans="1:5" ht="18.75" thickBot="1">
      <c r="A159" s="33" t="s">
        <v>329</v>
      </c>
      <c r="B159" s="136" t="s">
        <v>145</v>
      </c>
      <c r="C159" s="88">
        <f>1000*(C147^2)/(C152*1000+C154*1000000)</f>
        <v>9.3680052227670014</v>
      </c>
      <c r="D159" s="34" t="s">
        <v>330</v>
      </c>
      <c r="E159" s="155"/>
    </row>
    <row r="160" spans="1:5" ht="15.75" thickBot="1"/>
    <row r="161" spans="1:5">
      <c r="A161" s="392" t="s">
        <v>149</v>
      </c>
      <c r="B161" s="393"/>
      <c r="C161" s="393"/>
      <c r="D161" s="394"/>
      <c r="E161" s="152"/>
    </row>
    <row r="162" spans="1:5" ht="18">
      <c r="A162" s="72" t="s">
        <v>269</v>
      </c>
      <c r="B162" s="63" t="s">
        <v>158</v>
      </c>
      <c r="C162" s="83">
        <f>Ir/0.707</f>
        <v>3.1837053706106295</v>
      </c>
      <c r="D162" s="73" t="s">
        <v>10</v>
      </c>
      <c r="E162" s="30"/>
    </row>
    <row r="163" spans="1:5" ht="18">
      <c r="A163" s="72" t="s">
        <v>270</v>
      </c>
      <c r="B163" s="63" t="s">
        <v>505</v>
      </c>
      <c r="C163" s="70">
        <f>C123-C124</f>
        <v>481.25832257718798</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148.07948386990398</v>
      </c>
      <c r="D168" s="73"/>
      <c r="E168" s="30"/>
    </row>
    <row r="169" spans="1:5" ht="18">
      <c r="A169" s="72" t="s">
        <v>277</v>
      </c>
      <c r="B169" s="63" t="s">
        <v>189</v>
      </c>
      <c r="C169" s="134">
        <f>(1/C166)*(C167/1000)/(2*fsw_min*kHz)*1000000000000</f>
        <v>7124.4624703423551</v>
      </c>
      <c r="D169" s="73" t="s">
        <v>70</v>
      </c>
      <c r="E169" s="30"/>
    </row>
    <row r="170" spans="1:5" ht="18">
      <c r="A170" s="72" t="s">
        <v>278</v>
      </c>
      <c r="B170" s="63" t="s">
        <v>189</v>
      </c>
      <c r="C170" s="105">
        <v>8200</v>
      </c>
      <c r="D170" s="73" t="s">
        <v>70</v>
      </c>
      <c r="E170" s="30" t="s">
        <v>373</v>
      </c>
    </row>
    <row r="171" spans="1:5" ht="18">
      <c r="A171" s="72" t="s">
        <v>275</v>
      </c>
      <c r="B171" s="63" t="s">
        <v>188</v>
      </c>
      <c r="C171" s="134">
        <f>C170/(C168-1)</f>
        <v>55.752167360426249</v>
      </c>
      <c r="D171" s="73" t="s">
        <v>70</v>
      </c>
      <c r="E171" s="30"/>
    </row>
    <row r="172" spans="1:5" ht="18">
      <c r="A172" s="72" t="s">
        <v>276</v>
      </c>
      <c r="B172" s="63" t="s">
        <v>188</v>
      </c>
      <c r="C172" s="105">
        <v>68</v>
      </c>
      <c r="D172" s="73" t="s">
        <v>70</v>
      </c>
      <c r="E172" s="30" t="s">
        <v>374</v>
      </c>
    </row>
    <row r="173" spans="1:5" ht="18">
      <c r="A173" s="72" t="s">
        <v>371</v>
      </c>
      <c r="B173" s="63" t="s">
        <v>164</v>
      </c>
      <c r="C173" s="119">
        <f>C170/C172+1</f>
        <v>121.58823529411765</v>
      </c>
      <c r="D173" s="73"/>
      <c r="E173" s="30"/>
    </row>
    <row r="174" spans="1:5" ht="18">
      <c r="A174" s="72" t="s">
        <v>370</v>
      </c>
      <c r="B174" s="63" t="s">
        <v>159</v>
      </c>
      <c r="C174" s="117">
        <f>(1/C170)*(C167/1000)/(2*fsw_min*kHz)*1000000000000+C163/C173</f>
        <v>5.6957731848711637</v>
      </c>
      <c r="D174" s="73" t="s">
        <v>7</v>
      </c>
      <c r="E174" s="30"/>
    </row>
    <row r="175" spans="1:5" ht="18">
      <c r="A175" s="72" t="s">
        <v>272</v>
      </c>
      <c r="B175" s="63" t="s">
        <v>161</v>
      </c>
      <c r="C175" s="83">
        <f>C164+C174/2</f>
        <v>5.8678865924355819</v>
      </c>
      <c r="D175" s="73" t="s">
        <v>7</v>
      </c>
      <c r="E175" s="30"/>
    </row>
    <row r="176" spans="1:5" ht="18.75" thickBot="1">
      <c r="A176" s="74" t="s">
        <v>273</v>
      </c>
      <c r="B176" s="75" t="s">
        <v>162</v>
      </c>
      <c r="C176" s="84">
        <f>C164-C174/2</f>
        <v>0.17211340756441817</v>
      </c>
      <c r="D176" s="76" t="s">
        <v>7</v>
      </c>
      <c r="E176" s="155"/>
    </row>
    <row r="177" spans="1:5" ht="15.75" thickBot="1">
      <c r="A177" s="147"/>
      <c r="B177" s="61"/>
      <c r="C177" s="148"/>
      <c r="D177" s="61"/>
    </row>
    <row r="178" spans="1:5">
      <c r="A178" s="392" t="s">
        <v>151</v>
      </c>
      <c r="B178" s="393"/>
      <c r="C178" s="393"/>
      <c r="D178" s="394"/>
      <c r="E178" s="152"/>
    </row>
    <row r="179" spans="1:5" ht="18">
      <c r="A179" s="72" t="s">
        <v>284</v>
      </c>
      <c r="B179" s="63" t="s">
        <v>169</v>
      </c>
      <c r="C179" s="102">
        <v>115</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-3.4782608695652173</v>
      </c>
      <c r="D182" s="73" t="s">
        <v>7</v>
      </c>
      <c r="E182" s="30"/>
    </row>
    <row r="183" spans="1:5" ht="18">
      <c r="A183" s="72" t="s">
        <v>287</v>
      </c>
      <c r="B183" s="63" t="s">
        <v>172</v>
      </c>
      <c r="C183" s="71">
        <f>(Vout+C180)*Nps/C42</f>
        <v>17.16363636363636</v>
      </c>
      <c r="D183" s="73" t="s">
        <v>7</v>
      </c>
      <c r="E183" s="30"/>
    </row>
    <row r="184" spans="1:5" ht="18">
      <c r="A184" s="72" t="s">
        <v>288</v>
      </c>
      <c r="B184" s="63" t="s">
        <v>204</v>
      </c>
      <c r="C184" s="70">
        <f>-C183*C179/(100*C181)</f>
        <v>4.9345454545454537</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5.7578438077634013</v>
      </c>
      <c r="D188" s="73" t="s">
        <v>179</v>
      </c>
      <c r="E188" s="30"/>
    </row>
    <row r="189" spans="1:5" ht="18">
      <c r="A189" s="72" t="s">
        <v>289</v>
      </c>
      <c r="B189" s="63" t="s">
        <v>173</v>
      </c>
      <c r="C189" s="145">
        <v>5.7</v>
      </c>
      <c r="D189" s="73" t="s">
        <v>179</v>
      </c>
      <c r="E189" s="30" t="s">
        <v>183</v>
      </c>
    </row>
    <row r="190" spans="1:5" ht="18">
      <c r="A190" s="72" t="s">
        <v>290</v>
      </c>
      <c r="B190" s="63" t="s">
        <v>174</v>
      </c>
      <c r="C190" s="129">
        <f>C189*(C184-1)</f>
        <v>22.426909090909085</v>
      </c>
      <c r="D190" s="73" t="s">
        <v>179</v>
      </c>
      <c r="E190" s="30"/>
    </row>
    <row r="191" spans="1:5" ht="18">
      <c r="A191" s="11" t="s">
        <v>291</v>
      </c>
      <c r="B191" s="63" t="s">
        <v>174</v>
      </c>
      <c r="C191" s="143">
        <v>21</v>
      </c>
      <c r="D191" s="73" t="s">
        <v>179</v>
      </c>
      <c r="E191" s="30" t="s">
        <v>372</v>
      </c>
    </row>
    <row r="192" spans="1:5" ht="18">
      <c r="A192" s="128" t="s">
        <v>345</v>
      </c>
      <c r="B192" s="63" t="s">
        <v>343</v>
      </c>
      <c r="C192" s="144">
        <f>1/((1/C189)+(1/C191))</f>
        <v>4.4831460674157304</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8">
      <c r="A194" s="124" t="s">
        <v>382</v>
      </c>
      <c r="B194" s="125" t="s">
        <v>334</v>
      </c>
      <c r="C194" s="131">
        <f>IF(C193="Option 1",0.95,IF(C193="Option 2",1,IF(C193="Option 3",0.9,IF(C193="Option 4",0.8,IF(C193="Option 5",0.6,IF(C193="Option 6",0.6,IF(C193="Option 7","Burst Disabled",IF(C193="Option 8",0.4,"Error"))))))))</f>
        <v>0.6</v>
      </c>
      <c r="D194" s="73"/>
      <c r="E194" s="30"/>
    </row>
    <row r="195" spans="1:6" ht="18">
      <c r="A195" s="72" t="s">
        <v>347</v>
      </c>
      <c r="B195" s="63" t="s">
        <v>169</v>
      </c>
      <c r="C195" s="71">
        <f>-C181*(C191+C189)/C189/(Vout+C180)*C42/Nps*100</f>
        <v>109.16592328278325</v>
      </c>
      <c r="D195" s="73" t="s">
        <v>157</v>
      </c>
      <c r="E195" s="30"/>
    </row>
    <row r="196" spans="1:6">
      <c r="A196" s="72" t="s">
        <v>292</v>
      </c>
      <c r="B196" s="63"/>
      <c r="C196" s="85">
        <f>1/(50*f0*10^3)/2/3.14/(C189*C191/(C189+C191))*10^9</f>
        <v>7.0854526747175042</v>
      </c>
      <c r="D196" s="73" t="s">
        <v>70</v>
      </c>
      <c r="E196" s="30"/>
    </row>
    <row r="197" spans="1:6" ht="15.75" thickBot="1">
      <c r="A197" s="80" t="s">
        <v>293</v>
      </c>
      <c r="B197" s="81"/>
      <c r="C197" s="103">
        <v>10</v>
      </c>
      <c r="D197" s="82" t="s">
        <v>70</v>
      </c>
      <c r="E197" s="155" t="s">
        <v>185</v>
      </c>
    </row>
    <row r="198" spans="1:6" ht="15.75" thickBot="1">
      <c r="A198" s="55"/>
      <c r="B198" s="40"/>
      <c r="C198" s="58"/>
      <c r="D198" s="40"/>
    </row>
    <row r="199" spans="1:6">
      <c r="A199" s="392" t="s">
        <v>332</v>
      </c>
      <c r="B199" s="393"/>
      <c r="C199" s="393"/>
      <c r="D199" s="394"/>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62.236214995389645</v>
      </c>
      <c r="D202" s="79" t="s">
        <v>156</v>
      </c>
      <c r="E202" s="30"/>
    </row>
    <row r="203" spans="1:6" ht="16.5" customHeight="1">
      <c r="A203" s="78" t="s">
        <v>283</v>
      </c>
      <c r="B203" s="64" t="s">
        <v>168</v>
      </c>
      <c r="C203" s="168">
        <v>68</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0.10566247551652239</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546.50980392156885</v>
      </c>
      <c r="D207" s="69" t="s">
        <v>148</v>
      </c>
      <c r="E207" s="390"/>
      <c r="F207"/>
    </row>
    <row r="208" spans="1:6" ht="18">
      <c r="A208" s="78" t="s">
        <v>353</v>
      </c>
      <c r="B208" s="64" t="s">
        <v>352</v>
      </c>
      <c r="C208" s="132">
        <f>'tables and calculations'!B264/1000</f>
        <v>310.81858910585288</v>
      </c>
      <c r="D208" s="69" t="s">
        <v>148</v>
      </c>
      <c r="E208" s="391"/>
    </row>
    <row r="209" spans="1:7" ht="18">
      <c r="A209" s="78" t="s">
        <v>354</v>
      </c>
      <c r="B209" s="64" t="s">
        <v>351</v>
      </c>
      <c r="C209" s="140">
        <v>549</v>
      </c>
      <c r="D209" s="69" t="s">
        <v>148</v>
      </c>
      <c r="E209" s="30" t="s">
        <v>375</v>
      </c>
    </row>
    <row r="210" spans="1:7" ht="18">
      <c r="A210" s="78" t="s">
        <v>355</v>
      </c>
      <c r="B210" s="64" t="s">
        <v>352</v>
      </c>
      <c r="C210" s="140">
        <v>316</v>
      </c>
      <c r="D210" s="69" t="s">
        <v>148</v>
      </c>
      <c r="E210" s="30" t="s">
        <v>376</v>
      </c>
    </row>
    <row r="211" spans="1:7" ht="18">
      <c r="A211" s="78" t="s">
        <v>364</v>
      </c>
      <c r="B211" s="64" t="s">
        <v>349</v>
      </c>
      <c r="C211" s="133">
        <f>IF(C193="Option 5",0,IF(AND('tables and calculations'!B271&lt;0,'tables and calculations'!B274=0),0,'tables and calculations'!B271))</f>
        <v>0.29109517593536144</v>
      </c>
      <c r="D211" s="79" t="s">
        <v>7</v>
      </c>
      <c r="E211" s="30"/>
    </row>
    <row r="212" spans="1:7" ht="18">
      <c r="A212" s="78" t="s">
        <v>512</v>
      </c>
      <c r="B212" s="64" t="s">
        <v>513</v>
      </c>
      <c r="C212" s="133">
        <f>'tables and calculations'!$B$273</f>
        <v>12.270115606936415</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0.62282400682483685</v>
      </c>
      <c r="D213" s="79" t="s">
        <v>7</v>
      </c>
      <c r="E213" s="30"/>
      <c r="G213"/>
    </row>
    <row r="214" spans="1:7" ht="18">
      <c r="A214" s="78" t="str">
        <f>IF($C$194="Burst Disabled","Max Switching Frequency Clamp Threshold","Actual Burst Mode Entry Threshold")</f>
        <v>Actual Burst Mode Entry Threshold</v>
      </c>
      <c r="B214" s="64" t="s">
        <v>386</v>
      </c>
      <c r="C214" s="163">
        <f>IF($C$194="burst disabled",IF(C213*0.4&lt;0.2,0.2,C213*0.4),IF($C$194="Error","Error",IF($C$194*$C$213&lt;0.2,0.2,$C$213*$C$194)))</f>
        <v>0.37369440409490212</v>
      </c>
      <c r="D214" s="73" t="s">
        <v>7</v>
      </c>
      <c r="E214" s="30"/>
    </row>
    <row r="215" spans="1:7" ht="18">
      <c r="A215" s="78" t="s">
        <v>534</v>
      </c>
      <c r="B215" s="64" t="s">
        <v>535</v>
      </c>
      <c r="C215" s="187">
        <f>IF($C$22="UCC256403",40,IF($C$22="UCC256404",40,IF($C$22="UCC256404B",40,16)))</f>
        <v>40</v>
      </c>
      <c r="D215" s="79"/>
      <c r="E215" s="186" t="s">
        <v>536</v>
      </c>
    </row>
    <row r="216" spans="1:7" ht="18.75" thickBot="1">
      <c r="A216" s="74" t="s">
        <v>281</v>
      </c>
      <c r="B216" s="75" t="s">
        <v>167</v>
      </c>
      <c r="C216" s="135">
        <f>C203*0.000001*(C174-C211)/(C200*0.000001)</f>
        <v>9.8004827895369218</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0.35661057692307691</v>
      </c>
      <c r="D225" s="73"/>
      <c r="E225" s="30"/>
    </row>
    <row r="226" spans="1:5" ht="18">
      <c r="A226" s="72" t="s">
        <v>301</v>
      </c>
      <c r="B226" s="63" t="s">
        <v>175</v>
      </c>
      <c r="C226" s="102">
        <v>150</v>
      </c>
      <c r="D226" s="73" t="s">
        <v>70</v>
      </c>
      <c r="E226" s="159" t="s">
        <v>402</v>
      </c>
    </row>
    <row r="227" spans="1:5" ht="18">
      <c r="A227" s="72" t="s">
        <v>302</v>
      </c>
      <c r="B227" s="63" t="s">
        <v>176</v>
      </c>
      <c r="C227" s="116">
        <f>Cr*10^-6/(C226*10^-12)*C225</f>
        <v>71.322115384615373</v>
      </c>
      <c r="D227" s="73" t="s">
        <v>155</v>
      </c>
      <c r="E227" s="30"/>
    </row>
    <row r="228" spans="1:5" ht="18">
      <c r="A228" s="72" t="s">
        <v>303</v>
      </c>
      <c r="B228" s="63" t="s">
        <v>176</v>
      </c>
      <c r="C228" s="102">
        <v>133</v>
      </c>
      <c r="D228" s="73" t="s">
        <v>155</v>
      </c>
      <c r="E228" s="30" t="s">
        <v>184</v>
      </c>
    </row>
    <row r="229" spans="1:5" ht="18">
      <c r="A229" s="72" t="s">
        <v>304</v>
      </c>
      <c r="B229" s="63"/>
      <c r="C229" s="83">
        <f>C162*C228*C226*10^-12/(Cr*10^-6)</f>
        <v>2.1171640714560689</v>
      </c>
      <c r="D229" s="73" t="s">
        <v>7</v>
      </c>
      <c r="E229" s="30"/>
    </row>
    <row r="230" spans="1:5">
      <c r="A230" s="72" t="s">
        <v>305</v>
      </c>
      <c r="B230" s="63"/>
      <c r="C230" s="83">
        <f>C221*Cr*10^-6/(C228*C226*10^-12)</f>
        <v>6.0150375939849621</v>
      </c>
      <c r="D230" s="73" t="s">
        <v>10</v>
      </c>
      <c r="E230" s="30"/>
    </row>
    <row r="231" spans="1:5" ht="15.75" thickBot="1">
      <c r="A231" s="74" t="s">
        <v>306</v>
      </c>
      <c r="B231" s="75"/>
      <c r="C231" s="84">
        <f>C230*Nps</f>
        <v>14.19548872180451</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A30:D30"/>
    <mergeCell ref="A126:D126"/>
    <mergeCell ref="A38:D38"/>
    <mergeCell ref="A50:D50"/>
    <mergeCell ref="A59:D60"/>
    <mergeCell ref="A31:D31"/>
    <mergeCell ref="A45:D45"/>
    <mergeCell ref="A49:D49"/>
    <mergeCell ref="A51:D54"/>
    <mergeCell ref="A36:D36"/>
    <mergeCell ref="A89:D89"/>
    <mergeCell ref="A107:D107"/>
    <mergeCell ref="A111:D111"/>
    <mergeCell ref="A6:D6"/>
    <mergeCell ref="A23:D23"/>
    <mergeCell ref="A24:D24"/>
    <mergeCell ref="A7:D11"/>
    <mergeCell ref="A12:D16"/>
    <mergeCell ref="A18:D20"/>
    <mergeCell ref="A17:D17"/>
    <mergeCell ref="A1:D1"/>
    <mergeCell ref="B2:D2"/>
    <mergeCell ref="A3:D3"/>
    <mergeCell ref="C4:D4"/>
    <mergeCell ref="A5:D5"/>
    <mergeCell ref="A133:D133"/>
    <mergeCell ref="A137:D137"/>
    <mergeCell ref="A129:D129"/>
    <mergeCell ref="A115:D115"/>
    <mergeCell ref="A114:D114"/>
    <mergeCell ref="A120:D120"/>
    <mergeCell ref="E207:E208"/>
    <mergeCell ref="A178:D178"/>
    <mergeCell ref="A218:D218"/>
    <mergeCell ref="A143:D143"/>
    <mergeCell ref="A161:D161"/>
    <mergeCell ref="A199:D199"/>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0866141732283472" right="0.70866141732283472" top="0.74803149606299213" bottom="0.74803149606299213" header="0.31496062992125984" footer="0.31496062992125984"/>
  <pageSetup paperSize="9" scale="60"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1.0132266666666667</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0.59</v>
      </c>
      <c r="B66" s="22">
        <f t="shared" ref="B66:B141" si="1">Ln_selected</f>
        <v>5.2</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1.066849315068493</v>
      </c>
      <c r="V66" s="22">
        <f t="shared" ref="V66:V141" si="5">Mg_min</f>
        <v>0.92673170731707311</v>
      </c>
      <c r="X66" s="22">
        <v>1E-3</v>
      </c>
      <c r="Y66" s="22">
        <f t="shared" ref="Y66:Y141" si="6">Ln_selected</f>
        <v>5.2</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1.0132266666666667</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0.59</v>
      </c>
      <c r="B67" s="22">
        <f t="shared" si="1"/>
        <v>5.2</v>
      </c>
      <c r="C67" s="22">
        <f>C66+0.05</f>
        <v>0.05</v>
      </c>
      <c r="D67" s="22">
        <f t="shared" ref="D67:D134" si="7">C67^2</f>
        <v>2.5000000000000005E-3</v>
      </c>
      <c r="E67" s="22">
        <f t="shared" ref="E67:E134" si="8">B67*D67</f>
        <v>1.3000000000000003E-2</v>
      </c>
      <c r="F67" s="22">
        <f t="shared" ref="F67:F134" si="9">C67^2-1</f>
        <v>-0.99750000000000005</v>
      </c>
      <c r="G67" s="22">
        <f>1</f>
        <v>1</v>
      </c>
      <c r="H67" s="22">
        <f t="shared" ref="H67:H134" si="10">C67*B67*A67</f>
        <v>0.15340000000000001</v>
      </c>
      <c r="I67" s="22" t="str">
        <f t="shared" ref="I67:I134" si="11">COMPLEX(G67,H67,"j")</f>
        <v>1+0,1534j</v>
      </c>
      <c r="K67" s="22" t="str">
        <f t="shared" ref="K67:K134" si="12">IMPRODUCT(I67,F67)</f>
        <v>-0,9975-0,1530165j</v>
      </c>
      <c r="M67" s="22" t="str">
        <f t="shared" si="2"/>
        <v>-0,9845-0,1530165j</v>
      </c>
      <c r="O67" s="22" t="str">
        <f t="shared" si="3"/>
        <v>-0,0128932096595794+0,00200393480535808j</v>
      </c>
      <c r="S67" s="22">
        <f t="shared" ref="S67:S134" si="13">IMABS(O67)</f>
        <v>1.304801172707923E-2</v>
      </c>
      <c r="U67" s="22">
        <f t="shared" si="4"/>
        <v>1.066849315068493</v>
      </c>
      <c r="V67" s="22">
        <f t="shared" si="5"/>
        <v>0.92673170731707311</v>
      </c>
      <c r="X67" s="22">
        <f>X66</f>
        <v>1E-3</v>
      </c>
      <c r="Y67" s="22">
        <f t="shared" si="6"/>
        <v>5.2</v>
      </c>
      <c r="Z67" s="22">
        <f>Z66+0.05</f>
        <v>0.05</v>
      </c>
      <c r="AA67" s="22">
        <f t="shared" ref="AA67:AA134" si="14">Z67^2</f>
        <v>2.5000000000000005E-3</v>
      </c>
      <c r="AB67" s="22">
        <f t="shared" ref="AB67:AB134" si="15">Y67*AA67</f>
        <v>1.3000000000000003E-2</v>
      </c>
      <c r="AC67" s="22">
        <f t="shared" ref="AC67:AC134" si="16">Z67^2-1</f>
        <v>-0.99750000000000005</v>
      </c>
      <c r="AD67" s="22">
        <v>1</v>
      </c>
      <c r="AE67" s="22">
        <f t="shared" ref="AE67:AE134" si="17">Z67*Y67*X67</f>
        <v>2.6000000000000003E-4</v>
      </c>
      <c r="AF67" s="22" t="str">
        <f t="shared" ref="AF67:AF134" si="18">COMPLEX(AD67,AE67,"j")</f>
        <v>1+0,00026j</v>
      </c>
      <c r="AH67" s="22" t="str">
        <f t="shared" ref="AH67:AH134" si="19">IMPRODUCT(AF67,AC67)</f>
        <v>-0,9975-0,00025935j</v>
      </c>
      <c r="AI67" s="22" t="str">
        <f t="shared" ref="AI67:AI134" si="20">IMSUM(AH67,AB67)</f>
        <v>-0,9845-0,00025935j</v>
      </c>
      <c r="AK67" s="22" t="str">
        <f t="shared" ref="AK67:AK134" si="21">IMDIV(AB67,AI67)</f>
        <v>-0,0132046715061842+3,47854906564638E-06j</v>
      </c>
      <c r="AO67" s="22">
        <f t="shared" ref="AO67:AO134" si="22">IMABS(AK67)</f>
        <v>1.3204671964366874E-2</v>
      </c>
      <c r="AP67" s="22">
        <v>1</v>
      </c>
      <c r="AR67" s="22">
        <f>Compensation!$C$16</f>
        <v>1.0132266666666667</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0.59</v>
      </c>
      <c r="B68" s="22">
        <f t="shared" si="1"/>
        <v>5.2</v>
      </c>
      <c r="C68" s="22">
        <f t="shared" ref="C68:C135" si="23">C67+0.05</f>
        <v>0.1</v>
      </c>
      <c r="D68" s="22">
        <f t="shared" si="7"/>
        <v>1.0000000000000002E-2</v>
      </c>
      <c r="E68" s="22">
        <f t="shared" si="8"/>
        <v>5.2000000000000011E-2</v>
      </c>
      <c r="F68" s="22">
        <f t="shared" si="9"/>
        <v>-0.99</v>
      </c>
      <c r="G68" s="22">
        <f>1</f>
        <v>1</v>
      </c>
      <c r="H68" s="22">
        <f t="shared" si="10"/>
        <v>0.30680000000000002</v>
      </c>
      <c r="I68" s="22" t="str">
        <f t="shared" si="11"/>
        <v>1+0,3068j</v>
      </c>
      <c r="K68" s="22" t="str">
        <f t="shared" si="12"/>
        <v>-0,99-0,303732j</v>
      </c>
      <c r="M68" s="22" t="str">
        <f t="shared" si="2"/>
        <v>-0,938-0,303732j</v>
      </c>
      <c r="O68" s="22" t="str">
        <f t="shared" si="3"/>
        <v>-0,0501760560790701+0,0162474135021409j</v>
      </c>
      <c r="S68" s="22">
        <f t="shared" si="13"/>
        <v>5.2741018658720829E-2</v>
      </c>
      <c r="U68" s="22">
        <f t="shared" si="4"/>
        <v>1.066849315068493</v>
      </c>
      <c r="V68" s="22">
        <f t="shared" si="5"/>
        <v>0.92673170731707311</v>
      </c>
      <c r="X68" s="22">
        <f t="shared" ref="X68:X135" si="24">X67</f>
        <v>1E-3</v>
      </c>
      <c r="Y68" s="22">
        <f t="shared" si="6"/>
        <v>5.2</v>
      </c>
      <c r="Z68" s="22">
        <f t="shared" ref="Z68:Z135" si="25">Z67+0.05</f>
        <v>0.1</v>
      </c>
      <c r="AA68" s="22">
        <f t="shared" si="14"/>
        <v>1.0000000000000002E-2</v>
      </c>
      <c r="AB68" s="22">
        <f t="shared" si="15"/>
        <v>5.2000000000000011E-2</v>
      </c>
      <c r="AC68" s="22">
        <f t="shared" si="16"/>
        <v>-0.99</v>
      </c>
      <c r="AD68" s="22">
        <v>1</v>
      </c>
      <c r="AE68" s="22">
        <f t="shared" si="17"/>
        <v>5.2000000000000006E-4</v>
      </c>
      <c r="AF68" s="22" t="str">
        <f t="shared" si="18"/>
        <v>1+0,00052j</v>
      </c>
      <c r="AH68" s="22" t="str">
        <f t="shared" si="19"/>
        <v>-0,99-0,0005148j</v>
      </c>
      <c r="AI68" s="22" t="str">
        <f t="shared" si="20"/>
        <v>-0,938-0,0005148j</v>
      </c>
      <c r="AK68" s="22" t="str">
        <f t="shared" si="21"/>
        <v>-0,0554370835149383+0,000030425384428028j</v>
      </c>
      <c r="AO68" s="22">
        <f t="shared" si="22"/>
        <v>5.5437091864078337E-2</v>
      </c>
      <c r="AP68" s="22">
        <v>2</v>
      </c>
      <c r="AR68" s="22">
        <f>Compensation!$C$16</f>
        <v>1.0132266666666667</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0.59</v>
      </c>
      <c r="B69" s="22">
        <f t="shared" si="1"/>
        <v>5.2</v>
      </c>
      <c r="C69" s="22">
        <f t="shared" si="23"/>
        <v>0.15000000000000002</v>
      </c>
      <c r="D69" s="22">
        <f t="shared" si="7"/>
        <v>2.2500000000000006E-2</v>
      </c>
      <c r="E69" s="22">
        <f t="shared" si="8"/>
        <v>0.11700000000000003</v>
      </c>
      <c r="F69" s="22">
        <f t="shared" si="9"/>
        <v>-0.97750000000000004</v>
      </c>
      <c r="G69" s="22">
        <f>1</f>
        <v>1</v>
      </c>
      <c r="H69" s="22">
        <f t="shared" si="10"/>
        <v>0.46020000000000005</v>
      </c>
      <c r="I69" s="22" t="str">
        <f t="shared" si="11"/>
        <v>1+0,4602j</v>
      </c>
      <c r="K69" s="22" t="str">
        <f t="shared" si="12"/>
        <v>-0,9775-0,4498455j</v>
      </c>
      <c r="M69" s="22" t="str">
        <f t="shared" si="2"/>
        <v>-0,8605-0,4498455j</v>
      </c>
      <c r="O69" s="22" t="str">
        <f t="shared" si="3"/>
        <v>-0,10678429531605+0,0558238637055153j</v>
      </c>
      <c r="S69" s="22">
        <f t="shared" si="13"/>
        <v>0.12049559944312212</v>
      </c>
      <c r="U69" s="22">
        <f t="shared" si="4"/>
        <v>1.066849315068493</v>
      </c>
      <c r="V69" s="22">
        <f t="shared" si="5"/>
        <v>0.92673170731707311</v>
      </c>
      <c r="X69" s="22">
        <f t="shared" si="24"/>
        <v>1E-3</v>
      </c>
      <c r="Y69" s="22">
        <f t="shared" si="6"/>
        <v>5.2</v>
      </c>
      <c r="Z69" s="22">
        <f t="shared" si="25"/>
        <v>0.15000000000000002</v>
      </c>
      <c r="AA69" s="22">
        <f t="shared" si="14"/>
        <v>2.2500000000000006E-2</v>
      </c>
      <c r="AB69" s="22">
        <f t="shared" si="15"/>
        <v>0.11700000000000003</v>
      </c>
      <c r="AC69" s="22">
        <f t="shared" si="16"/>
        <v>-0.97750000000000004</v>
      </c>
      <c r="AD69" s="22">
        <v>1</v>
      </c>
      <c r="AE69" s="22">
        <f t="shared" si="17"/>
        <v>7.800000000000002E-4</v>
      </c>
      <c r="AF69" s="22" t="str">
        <f t="shared" si="18"/>
        <v>1+0,00078j</v>
      </c>
      <c r="AH69" s="22" t="str">
        <f t="shared" si="19"/>
        <v>-0,9775-0,00076245j</v>
      </c>
      <c r="AI69" s="22" t="str">
        <f t="shared" si="20"/>
        <v>-0,8605-0,00076245j</v>
      </c>
      <c r="AK69" s="22" t="str">
        <f t="shared" si="21"/>
        <v>-0,135967354031628+0,000120474502128315j</v>
      </c>
      <c r="AO69" s="22">
        <f t="shared" si="22"/>
        <v>0.13596740740511207</v>
      </c>
      <c r="AP69" s="22">
        <v>3</v>
      </c>
      <c r="AR69" s="22">
        <f>Compensation!$C$16</f>
        <v>1.0132266666666667</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0.59</v>
      </c>
      <c r="B70" s="22">
        <f t="shared" si="1"/>
        <v>5.2</v>
      </c>
      <c r="C70" s="22">
        <f t="shared" si="23"/>
        <v>0.2</v>
      </c>
      <c r="D70" s="22">
        <f t="shared" si="7"/>
        <v>4.0000000000000008E-2</v>
      </c>
      <c r="E70" s="22">
        <f t="shared" si="8"/>
        <v>0.20800000000000005</v>
      </c>
      <c r="F70" s="22">
        <f t="shared" si="9"/>
        <v>-0.96</v>
      </c>
      <c r="G70" s="22">
        <f>1</f>
        <v>1</v>
      </c>
      <c r="H70" s="22">
        <f t="shared" si="10"/>
        <v>0.61360000000000003</v>
      </c>
      <c r="I70" s="22" t="str">
        <f t="shared" si="11"/>
        <v>1+0,6136j</v>
      </c>
      <c r="K70" s="22" t="str">
        <f t="shared" si="12"/>
        <v>-0,96-0,589056j</v>
      </c>
      <c r="M70" s="22" t="str">
        <f t="shared" si="2"/>
        <v>-0,752-0,589056j</v>
      </c>
      <c r="O70" s="22" t="str">
        <f t="shared" si="3"/>
        <v>-0,171416490625952+0,134273819550746j</v>
      </c>
      <c r="P70" s="333" t="s">
        <v>595</v>
      </c>
      <c r="S70" s="22">
        <f t="shared" si="13"/>
        <v>0.21774542905710645</v>
      </c>
      <c r="U70" s="22">
        <f t="shared" si="4"/>
        <v>1.066849315068493</v>
      </c>
      <c r="V70" s="22">
        <f t="shared" si="5"/>
        <v>0.92673170731707311</v>
      </c>
      <c r="X70" s="22">
        <f t="shared" si="24"/>
        <v>1E-3</v>
      </c>
      <c r="Y70" s="22">
        <f t="shared" si="6"/>
        <v>5.2</v>
      </c>
      <c r="Z70" s="22">
        <f t="shared" si="25"/>
        <v>0.2</v>
      </c>
      <c r="AA70" s="22">
        <f t="shared" si="14"/>
        <v>4.0000000000000008E-2</v>
      </c>
      <c r="AB70" s="22">
        <f t="shared" si="15"/>
        <v>0.20800000000000005</v>
      </c>
      <c r="AC70" s="22">
        <f t="shared" si="16"/>
        <v>-0.96</v>
      </c>
      <c r="AD70" s="22">
        <v>1</v>
      </c>
      <c r="AE70" s="22">
        <f t="shared" si="17"/>
        <v>1.0400000000000001E-3</v>
      </c>
      <c r="AF70" s="22" t="str">
        <f t="shared" si="18"/>
        <v>1+0,00104j</v>
      </c>
      <c r="AH70" s="22" t="str">
        <f t="shared" si="19"/>
        <v>-0,96-0,0009984j</v>
      </c>
      <c r="AI70" s="22" t="str">
        <f t="shared" si="20"/>
        <v>-0,752-0,0009984j</v>
      </c>
      <c r="AK70" s="22" t="str">
        <f t="shared" si="21"/>
        <v>-0,276595257131938+0,00036722434138368j</v>
      </c>
      <c r="AO70" s="22">
        <f t="shared" si="22"/>
        <v>0.27659550090628698</v>
      </c>
      <c r="AP70" s="22">
        <v>4</v>
      </c>
      <c r="AR70" s="22">
        <f>Compensation!$C$16</f>
        <v>1.0132266666666667</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0.59</v>
      </c>
      <c r="B71" s="22">
        <f t="shared" si="1"/>
        <v>5.2</v>
      </c>
      <c r="C71" s="22">
        <f t="shared" si="23"/>
        <v>0.25</v>
      </c>
      <c r="D71" s="22">
        <f t="shared" si="7"/>
        <v>6.25E-2</v>
      </c>
      <c r="E71" s="22">
        <f t="shared" si="8"/>
        <v>0.32500000000000001</v>
      </c>
      <c r="F71" s="22">
        <f t="shared" si="9"/>
        <v>-0.9375</v>
      </c>
      <c r="G71" s="22">
        <f>1</f>
        <v>1</v>
      </c>
      <c r="H71" s="22">
        <f t="shared" si="10"/>
        <v>0.76700000000000002</v>
      </c>
      <c r="I71" s="22" t="str">
        <f t="shared" si="11"/>
        <v>1+0,767j</v>
      </c>
      <c r="K71" s="22" t="str">
        <f t="shared" si="12"/>
        <v>-0,9375-0,7190625j</v>
      </c>
      <c r="M71" s="22" t="str">
        <f t="shared" si="2"/>
        <v>-0,6125-0,7190625j</v>
      </c>
      <c r="O71" s="22" t="str">
        <f t="shared" si="3"/>
        <v>-0,223112429334687+0,261929438724039j</v>
      </c>
      <c r="P71" s="32" t="s">
        <v>75</v>
      </c>
      <c r="S71" s="22">
        <f t="shared" si="13"/>
        <v>0.34407293847949716</v>
      </c>
      <c r="U71" s="22">
        <f t="shared" si="4"/>
        <v>1.066849315068493</v>
      </c>
      <c r="V71" s="22">
        <f t="shared" si="5"/>
        <v>0.92673170731707311</v>
      </c>
      <c r="X71" s="22">
        <f t="shared" si="24"/>
        <v>1E-3</v>
      </c>
      <c r="Y71" s="22">
        <f t="shared" si="6"/>
        <v>5.2</v>
      </c>
      <c r="Z71" s="22">
        <f t="shared" si="25"/>
        <v>0.25</v>
      </c>
      <c r="AA71" s="22">
        <f t="shared" si="14"/>
        <v>6.25E-2</v>
      </c>
      <c r="AB71" s="22">
        <f t="shared" si="15"/>
        <v>0.32500000000000001</v>
      </c>
      <c r="AC71" s="22">
        <f t="shared" si="16"/>
        <v>-0.9375</v>
      </c>
      <c r="AD71" s="22">
        <v>1</v>
      </c>
      <c r="AE71" s="22">
        <f t="shared" si="17"/>
        <v>1.3000000000000002E-3</v>
      </c>
      <c r="AF71" s="22" t="str">
        <f t="shared" si="18"/>
        <v>1+0,0013j</v>
      </c>
      <c r="AH71" s="22" t="str">
        <f t="shared" si="19"/>
        <v>-0,9375-0,00121875j</v>
      </c>
      <c r="AI71" s="22" t="str">
        <f t="shared" si="20"/>
        <v>-0,6125-0,00121875j</v>
      </c>
      <c r="AK71" s="22" t="str">
        <f t="shared" si="21"/>
        <v>-0,530610144059691+0,00105580589889428j</v>
      </c>
      <c r="AO71" s="22">
        <f t="shared" si="22"/>
        <v>0.53061119447778538</v>
      </c>
      <c r="AP71" s="22">
        <v>5</v>
      </c>
      <c r="AR71" s="22">
        <f>Compensation!$C$16</f>
        <v>1.0132266666666667</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0.59</v>
      </c>
      <c r="B72" s="22">
        <f t="shared" si="1"/>
        <v>5.2</v>
      </c>
      <c r="C72" s="22">
        <f t="shared" si="23"/>
        <v>0.3</v>
      </c>
      <c r="D72" s="22">
        <f t="shared" si="7"/>
        <v>0.09</v>
      </c>
      <c r="E72" s="22">
        <f t="shared" si="8"/>
        <v>0.46799999999999997</v>
      </c>
      <c r="F72" s="22">
        <f t="shared" si="9"/>
        <v>-0.91</v>
      </c>
      <c r="G72" s="22">
        <f>1</f>
        <v>1</v>
      </c>
      <c r="H72" s="22">
        <f t="shared" si="10"/>
        <v>0.9204</v>
      </c>
      <c r="I72" s="22" t="str">
        <f t="shared" si="11"/>
        <v>1+0,9204j</v>
      </c>
      <c r="K72" s="22" t="str">
        <f t="shared" si="12"/>
        <v>-0,91-0,837564j</v>
      </c>
      <c r="M72" s="22" t="str">
        <f t="shared" si="2"/>
        <v>-0,442-0,837564j</v>
      </c>
      <c r="O72" s="22" t="str">
        <f t="shared" si="3"/>
        <v>-0,230640205142071+0,437049621673334j</v>
      </c>
      <c r="P72" s="32" t="s">
        <v>72</v>
      </c>
      <c r="S72" s="22">
        <f t="shared" si="13"/>
        <v>0.49417332590173357</v>
      </c>
      <c r="U72" s="22">
        <f t="shared" si="4"/>
        <v>1.066849315068493</v>
      </c>
      <c r="V72" s="22">
        <f t="shared" si="5"/>
        <v>0.92673170731707311</v>
      </c>
      <c r="X72" s="22">
        <f t="shared" si="24"/>
        <v>1E-3</v>
      </c>
      <c r="Y72" s="22">
        <f t="shared" si="6"/>
        <v>5.2</v>
      </c>
      <c r="Z72" s="22">
        <f t="shared" si="25"/>
        <v>0.3</v>
      </c>
      <c r="AA72" s="22">
        <f t="shared" si="14"/>
        <v>0.09</v>
      </c>
      <c r="AB72" s="22">
        <f t="shared" si="15"/>
        <v>0.46799999999999997</v>
      </c>
      <c r="AC72" s="22">
        <f t="shared" si="16"/>
        <v>-0.91</v>
      </c>
      <c r="AD72" s="22">
        <v>1</v>
      </c>
      <c r="AE72" s="22">
        <f t="shared" si="17"/>
        <v>1.5600000000000002E-3</v>
      </c>
      <c r="AF72" s="22" t="str">
        <f t="shared" si="18"/>
        <v>1+0,00156j</v>
      </c>
      <c r="AH72" s="22" t="str">
        <f t="shared" si="19"/>
        <v>-0,91-0,0014196j</v>
      </c>
      <c r="AI72" s="22" t="str">
        <f t="shared" si="20"/>
        <v>-0,442-0,0014196j</v>
      </c>
      <c r="AK72" s="22" t="str">
        <f t="shared" si="21"/>
        <v>-1,05881260730176+0,00340065696227505j</v>
      </c>
      <c r="AO72" s="22">
        <f t="shared" si="22"/>
        <v>1.0588180683426811</v>
      </c>
      <c r="AP72" s="22">
        <v>6</v>
      </c>
      <c r="AR72" s="22">
        <f>Compensation!$C$16</f>
        <v>1.0132266666666667</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0.59</v>
      </c>
      <c r="B73" s="22">
        <f t="shared" si="1"/>
        <v>5.2</v>
      </c>
      <c r="C73" s="22">
        <f t="shared" si="23"/>
        <v>0.35</v>
      </c>
      <c r="D73" s="22">
        <f t="shared" si="7"/>
        <v>0.12249999999999998</v>
      </c>
      <c r="E73" s="22">
        <f t="shared" si="8"/>
        <v>0.6369999999999999</v>
      </c>
      <c r="F73" s="22">
        <f t="shared" si="9"/>
        <v>-0.87750000000000006</v>
      </c>
      <c r="G73" s="22">
        <f>1</f>
        <v>1</v>
      </c>
      <c r="H73" s="22">
        <f t="shared" si="10"/>
        <v>1.0737999999999999</v>
      </c>
      <c r="I73" s="22" t="str">
        <f t="shared" si="11"/>
        <v>1+1,0738j</v>
      </c>
      <c r="K73" s="22" t="str">
        <f t="shared" si="12"/>
        <v>-0,8775-0,9422595j</v>
      </c>
      <c r="M73" s="22" t="str">
        <f t="shared" si="2"/>
        <v>-0,2405-0,9422595j</v>
      </c>
      <c r="O73" s="22" t="str">
        <f t="shared" si="3"/>
        <v>-0,161995980847638+0,634687118151786j</v>
      </c>
      <c r="P73" s="32" t="s">
        <v>76</v>
      </c>
      <c r="S73" s="22">
        <f t="shared" si="13"/>
        <v>0.65503468286695121</v>
      </c>
      <c r="U73" s="22">
        <f t="shared" si="4"/>
        <v>1.066849315068493</v>
      </c>
      <c r="V73" s="22">
        <f t="shared" si="5"/>
        <v>0.92673170731707311</v>
      </c>
      <c r="X73" s="22">
        <f t="shared" si="24"/>
        <v>1E-3</v>
      </c>
      <c r="Y73" s="22">
        <f t="shared" si="6"/>
        <v>5.2</v>
      </c>
      <c r="Z73" s="22">
        <f t="shared" si="25"/>
        <v>0.35</v>
      </c>
      <c r="AA73" s="22">
        <f t="shared" si="14"/>
        <v>0.12249999999999998</v>
      </c>
      <c r="AB73" s="22">
        <f t="shared" si="15"/>
        <v>0.6369999999999999</v>
      </c>
      <c r="AC73" s="22">
        <f t="shared" si="16"/>
        <v>-0.87750000000000006</v>
      </c>
      <c r="AD73" s="22">
        <v>1</v>
      </c>
      <c r="AE73" s="22">
        <f t="shared" si="17"/>
        <v>1.8199999999999998E-3</v>
      </c>
      <c r="AF73" s="22" t="str">
        <f t="shared" si="18"/>
        <v>1+0,00182j</v>
      </c>
      <c r="AH73" s="22" t="str">
        <f t="shared" si="19"/>
        <v>-0,8775-0,00159705j</v>
      </c>
      <c r="AI73" s="22" t="str">
        <f t="shared" si="20"/>
        <v>-0,2405-0,00159705j</v>
      </c>
      <c r="AK73" s="22" t="str">
        <f t="shared" si="21"/>
        <v>-2,64853185692555+0,0175876831688272j</v>
      </c>
      <c r="AO73" s="22">
        <f t="shared" si="22"/>
        <v>2.6485902521433453</v>
      </c>
      <c r="AP73" s="22">
        <v>7</v>
      </c>
      <c r="AR73" s="22">
        <f>Compensation!$C$16</f>
        <v>1.0132266666666667</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0.59</v>
      </c>
      <c r="B74" s="22">
        <f t="shared" si="1"/>
        <v>5.2</v>
      </c>
      <c r="C74" s="22">
        <f t="shared" si="23"/>
        <v>0.39999999999999997</v>
      </c>
      <c r="D74" s="22">
        <f t="shared" si="7"/>
        <v>0.15999999999999998</v>
      </c>
      <c r="E74" s="22">
        <f t="shared" si="8"/>
        <v>0.83199999999999985</v>
      </c>
      <c r="F74" s="22">
        <f t="shared" si="9"/>
        <v>-0.84000000000000008</v>
      </c>
      <c r="G74" s="22">
        <f>1</f>
        <v>1</v>
      </c>
      <c r="H74" s="22">
        <f t="shared" si="10"/>
        <v>1.2272000000000001</v>
      </c>
      <c r="I74" s="22" t="str">
        <f t="shared" si="11"/>
        <v>1+1,2272j</v>
      </c>
      <c r="K74" s="22" t="str">
        <f t="shared" si="12"/>
        <v>-0,84-1,030848j</v>
      </c>
      <c r="M74" s="22" t="str">
        <f t="shared" si="2"/>
        <v>-0,00800000000000012-1,030848j</v>
      </c>
      <c r="O74" s="22" t="str">
        <f t="shared" si="3"/>
        <v>-0,00626322325418481+0,807053895641226j</v>
      </c>
      <c r="P74" s="32" t="s">
        <v>74</v>
      </c>
      <c r="S74" s="22">
        <f t="shared" si="13"/>
        <v>0.80707819846357554</v>
      </c>
      <c r="U74" s="22">
        <f t="shared" si="4"/>
        <v>1.066849315068493</v>
      </c>
      <c r="V74" s="22">
        <f t="shared" si="5"/>
        <v>0.92673170731707311</v>
      </c>
      <c r="X74" s="22">
        <f t="shared" si="24"/>
        <v>1E-3</v>
      </c>
      <c r="Y74" s="22">
        <f t="shared" si="6"/>
        <v>5.2</v>
      </c>
      <c r="Z74" s="22">
        <f t="shared" si="25"/>
        <v>0.39999999999999997</v>
      </c>
      <c r="AA74" s="22">
        <f t="shared" si="14"/>
        <v>0.15999999999999998</v>
      </c>
      <c r="AB74" s="22">
        <f t="shared" si="15"/>
        <v>0.83199999999999985</v>
      </c>
      <c r="AC74" s="22">
        <f t="shared" si="16"/>
        <v>-0.84000000000000008</v>
      </c>
      <c r="AD74" s="22">
        <v>1</v>
      </c>
      <c r="AE74" s="22">
        <f t="shared" si="17"/>
        <v>2.0800000000000003E-3</v>
      </c>
      <c r="AF74" s="22" t="str">
        <f t="shared" si="18"/>
        <v>1+0,00208j</v>
      </c>
      <c r="AH74" s="22" t="str">
        <f t="shared" si="19"/>
        <v>-0,84-0,0017472j</v>
      </c>
      <c r="AI74" s="22" t="str">
        <f t="shared" si="20"/>
        <v>-0,00800000000000012-0,0017472j</v>
      </c>
      <c r="AK74" s="22" t="str">
        <f t="shared" si="21"/>
        <v>-99,2651932250423+21,6795182003489j</v>
      </c>
      <c r="AO74" s="22">
        <f t="shared" si="22"/>
        <v>101.6050200305292</v>
      </c>
      <c r="AP74" s="22">
        <v>8</v>
      </c>
      <c r="AR74" s="22">
        <f>Compensation!$C$16</f>
        <v>1.0132266666666667</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0.59</v>
      </c>
      <c r="B77" s="22">
        <f t="shared" si="1"/>
        <v>5.2</v>
      </c>
      <c r="C77" s="22">
        <f>C74+0.05</f>
        <v>0.44999999999999996</v>
      </c>
      <c r="D77" s="22">
        <f t="shared" si="7"/>
        <v>0.20249999999999996</v>
      </c>
      <c r="E77" s="22">
        <f t="shared" si="8"/>
        <v>1.0529999999999997</v>
      </c>
      <c r="F77" s="22">
        <f t="shared" si="9"/>
        <v>-0.7975000000000001</v>
      </c>
      <c r="G77" s="22">
        <f>1</f>
        <v>1</v>
      </c>
      <c r="H77" s="22">
        <f t="shared" si="10"/>
        <v>1.3805999999999998</v>
      </c>
      <c r="I77" s="22" t="str">
        <f t="shared" si="11"/>
        <v>1+1,3806j</v>
      </c>
      <c r="K77" s="22" t="str">
        <f t="shared" si="12"/>
        <v>-0,7975-1,1010285j</v>
      </c>
      <c r="M77" s="22" t="str">
        <f t="shared" si="2"/>
        <v>0,2555-1,1010285j</v>
      </c>
      <c r="O77" s="22" t="str">
        <f t="shared" si="3"/>
        <v>0,21059274541996+0,907509254796947j</v>
      </c>
      <c r="P77" s="32" t="s">
        <v>77</v>
      </c>
      <c r="S77" s="22">
        <f t="shared" si="13"/>
        <v>0.93162350333470356</v>
      </c>
      <c r="U77" s="22">
        <f t="shared" si="4"/>
        <v>1.066849315068493</v>
      </c>
      <c r="V77" s="22">
        <f t="shared" si="5"/>
        <v>0.92673170731707311</v>
      </c>
      <c r="X77" s="22">
        <f>X74</f>
        <v>1E-3</v>
      </c>
      <c r="Y77" s="22">
        <f t="shared" si="6"/>
        <v>5.2</v>
      </c>
      <c r="Z77" s="22">
        <f>Z74+0.05</f>
        <v>0.44999999999999996</v>
      </c>
      <c r="AA77" s="22">
        <f t="shared" si="14"/>
        <v>0.20249999999999996</v>
      </c>
      <c r="AB77" s="22">
        <f t="shared" si="15"/>
        <v>1.0529999999999997</v>
      </c>
      <c r="AC77" s="22">
        <f t="shared" si="16"/>
        <v>-0.7975000000000001</v>
      </c>
      <c r="AD77" s="22">
        <v>1</v>
      </c>
      <c r="AE77" s="22">
        <f t="shared" si="17"/>
        <v>2.3400000000000001E-3</v>
      </c>
      <c r="AF77" s="22" t="str">
        <f t="shared" si="18"/>
        <v>1+0,00234j</v>
      </c>
      <c r="AH77" s="22" t="str">
        <f t="shared" si="19"/>
        <v>-0,7975-0,00186615j</v>
      </c>
      <c r="AI77" s="22" t="str">
        <f t="shared" si="20"/>
        <v>0,2555-0,00186615j</v>
      </c>
      <c r="AK77" s="22" t="str">
        <f t="shared" si="21"/>
        <v>4,12111087451677+0,0301002389764363j</v>
      </c>
      <c r="AO77" s="22">
        <f t="shared" si="22"/>
        <v>4.1212207978276068</v>
      </c>
      <c r="AP77" s="22">
        <v>9</v>
      </c>
      <c r="AR77" s="22">
        <f>Compensation!$C$16</f>
        <v>1.0132266666666667</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0.59</v>
      </c>
      <c r="B78" s="22">
        <f t="shared" si="1"/>
        <v>5.2</v>
      </c>
      <c r="C78" s="22">
        <f t="shared" si="23"/>
        <v>0.49999999999999994</v>
      </c>
      <c r="D78" s="22">
        <f t="shared" si="7"/>
        <v>0.24999999999999994</v>
      </c>
      <c r="E78" s="22">
        <f t="shared" si="8"/>
        <v>1.2999999999999998</v>
      </c>
      <c r="F78" s="22">
        <f t="shared" si="9"/>
        <v>-0.75</v>
      </c>
      <c r="G78" s="22">
        <f>1</f>
        <v>1</v>
      </c>
      <c r="H78" s="22">
        <f t="shared" si="10"/>
        <v>1.5339999999999998</v>
      </c>
      <c r="I78" s="22" t="str">
        <f t="shared" si="11"/>
        <v>1+1,534j</v>
      </c>
      <c r="K78" s="22" t="str">
        <f t="shared" si="12"/>
        <v>-0,75-1,1505j</v>
      </c>
      <c r="M78" s="22" t="str">
        <f t="shared" si="2"/>
        <v>0,55-1,1505j</v>
      </c>
      <c r="O78" s="22" t="str">
        <f t="shared" si="3"/>
        <v>0,439688767996684+0,9197489592367j</v>
      </c>
      <c r="P78" s="32" t="s">
        <v>78</v>
      </c>
      <c r="S78" s="22">
        <f t="shared" si="13"/>
        <v>1.0194431620838087</v>
      </c>
      <c r="U78" s="22">
        <f t="shared" si="4"/>
        <v>1.066849315068493</v>
      </c>
      <c r="V78" s="22">
        <f t="shared" si="5"/>
        <v>0.92673170731707311</v>
      </c>
      <c r="X78" s="22">
        <f t="shared" si="24"/>
        <v>1E-3</v>
      </c>
      <c r="Y78" s="22">
        <f t="shared" si="6"/>
        <v>5.2</v>
      </c>
      <c r="Z78" s="22">
        <f t="shared" si="25"/>
        <v>0.49999999999999994</v>
      </c>
      <c r="AA78" s="22">
        <f t="shared" si="14"/>
        <v>0.24999999999999994</v>
      </c>
      <c r="AB78" s="22">
        <f t="shared" si="15"/>
        <v>1.2999999999999998</v>
      </c>
      <c r="AC78" s="22">
        <f t="shared" si="16"/>
        <v>-0.75</v>
      </c>
      <c r="AD78" s="22">
        <v>1</v>
      </c>
      <c r="AE78" s="22">
        <f t="shared" si="17"/>
        <v>2.5999999999999999E-3</v>
      </c>
      <c r="AF78" s="22" t="str">
        <f t="shared" si="18"/>
        <v>1+0,0026j</v>
      </c>
      <c r="AH78" s="22" t="str">
        <f t="shared" si="19"/>
        <v>-0,75-0,00195j</v>
      </c>
      <c r="AI78" s="22" t="str">
        <f t="shared" si="20"/>
        <v>0,55-0,00195j</v>
      </c>
      <c r="AK78" s="22" t="str">
        <f t="shared" si="21"/>
        <v>2,36360665251472+0,00838005994982493j</v>
      </c>
      <c r="AO78" s="22">
        <f t="shared" si="22"/>
        <v>2.3636215080288561</v>
      </c>
      <c r="AP78" s="22">
        <v>10</v>
      </c>
      <c r="AR78" s="22">
        <f>Compensation!$C$16</f>
        <v>1.0132266666666667</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0.59</v>
      </c>
      <c r="B81" s="22">
        <f t="shared" si="1"/>
        <v>5.2</v>
      </c>
      <c r="C81" s="22">
        <f>C78+0.05</f>
        <v>0.54999999999999993</v>
      </c>
      <c r="D81" s="22">
        <f t="shared" si="7"/>
        <v>0.30249999999999994</v>
      </c>
      <c r="E81" s="22">
        <f t="shared" si="8"/>
        <v>1.5729999999999997</v>
      </c>
      <c r="F81" s="22">
        <f t="shared" si="9"/>
        <v>-0.69750000000000001</v>
      </c>
      <c r="G81" s="22">
        <f>1</f>
        <v>1</v>
      </c>
      <c r="H81" s="22">
        <f t="shared" si="10"/>
        <v>1.6873999999999998</v>
      </c>
      <c r="I81" s="22" t="str">
        <f t="shared" si="11"/>
        <v>1+1,6874j</v>
      </c>
      <c r="K81" s="22" t="str">
        <f t="shared" si="12"/>
        <v>-0,6975-1,1769615j</v>
      </c>
      <c r="M81" s="22" t="str">
        <f t="shared" si="2"/>
        <v>0,8755-1,1769615j</v>
      </c>
      <c r="O81" s="22" t="str">
        <f t="shared" si="3"/>
        <v>0,640022670788566+0,860402104677689j</v>
      </c>
      <c r="P81" s="32" t="s">
        <v>25</v>
      </c>
      <c r="S81" s="22">
        <f t="shared" si="13"/>
        <v>1.0723436020497936</v>
      </c>
      <c r="U81" s="22">
        <f t="shared" si="4"/>
        <v>1.066849315068493</v>
      </c>
      <c r="V81" s="22">
        <f t="shared" si="5"/>
        <v>0.92673170731707311</v>
      </c>
      <c r="X81" s="22">
        <f>X78</f>
        <v>1E-3</v>
      </c>
      <c r="Y81" s="22">
        <f t="shared" si="6"/>
        <v>5.2</v>
      </c>
      <c r="Z81" s="22">
        <f>Z78+0.05</f>
        <v>0.54999999999999993</v>
      </c>
      <c r="AA81" s="22">
        <f t="shared" si="14"/>
        <v>0.30249999999999994</v>
      </c>
      <c r="AB81" s="22">
        <f t="shared" si="15"/>
        <v>1.5729999999999997</v>
      </c>
      <c r="AC81" s="22">
        <f t="shared" si="16"/>
        <v>-0.69750000000000001</v>
      </c>
      <c r="AD81" s="22">
        <v>1</v>
      </c>
      <c r="AE81" s="22">
        <f t="shared" si="17"/>
        <v>2.8600000000000001E-3</v>
      </c>
      <c r="AF81" s="22" t="str">
        <f t="shared" si="18"/>
        <v>1+0,00286j</v>
      </c>
      <c r="AH81" s="22" t="str">
        <f t="shared" si="19"/>
        <v>-0,6975-0,00199485j</v>
      </c>
      <c r="AI81" s="22" t="str">
        <f t="shared" si="20"/>
        <v>0,8755-0,00199485j</v>
      </c>
      <c r="AK81" s="22" t="str">
        <f t="shared" si="21"/>
        <v>1,79667827929711+0,00409377917242243j</v>
      </c>
      <c r="AO81" s="22">
        <f t="shared" si="22"/>
        <v>1.7966829431833367</v>
      </c>
      <c r="AP81" s="22">
        <v>11</v>
      </c>
      <c r="AR81" s="22">
        <f>Compensation!$C$16</f>
        <v>1.0132266666666667</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0.59</v>
      </c>
      <c r="B82" s="22">
        <f t="shared" si="1"/>
        <v>5.2</v>
      </c>
      <c r="C82" s="22">
        <f t="shared" si="23"/>
        <v>0.6</v>
      </c>
      <c r="D82" s="22">
        <f t="shared" si="7"/>
        <v>0.36</v>
      </c>
      <c r="E82" s="22">
        <f t="shared" si="8"/>
        <v>1.8719999999999999</v>
      </c>
      <c r="F82" s="22">
        <f t="shared" si="9"/>
        <v>-0.64</v>
      </c>
      <c r="G82" s="22">
        <f>1</f>
        <v>1</v>
      </c>
      <c r="H82" s="22">
        <f t="shared" si="10"/>
        <v>1.8408</v>
      </c>
      <c r="I82" s="22" t="str">
        <f t="shared" si="11"/>
        <v>1+1,8408j</v>
      </c>
      <c r="K82" s="22" t="str">
        <f t="shared" si="12"/>
        <v>-0,64-1,178112j</v>
      </c>
      <c r="M82" s="22" t="str">
        <f t="shared" si="2"/>
        <v>1,232-1,178112j</v>
      </c>
      <c r="O82" s="22" t="str">
        <f t="shared" si="3"/>
        <v>0,793697541182565+0,758981004576034j</v>
      </c>
      <c r="P82" s="32" t="s">
        <v>26</v>
      </c>
      <c r="S82" s="22">
        <f t="shared" si="13"/>
        <v>1.0981839336770938</v>
      </c>
      <c r="U82" s="22">
        <f t="shared" si="4"/>
        <v>1.066849315068493</v>
      </c>
      <c r="V82" s="22">
        <f t="shared" si="5"/>
        <v>0.92673170731707311</v>
      </c>
      <c r="X82" s="22">
        <f t="shared" si="24"/>
        <v>1E-3</v>
      </c>
      <c r="Y82" s="22">
        <f t="shared" si="6"/>
        <v>5.2</v>
      </c>
      <c r="Z82" s="22">
        <f t="shared" si="25"/>
        <v>0.6</v>
      </c>
      <c r="AA82" s="22">
        <f t="shared" si="14"/>
        <v>0.36</v>
      </c>
      <c r="AB82" s="22">
        <f t="shared" si="15"/>
        <v>1.8719999999999999</v>
      </c>
      <c r="AC82" s="22">
        <f t="shared" si="16"/>
        <v>-0.64</v>
      </c>
      <c r="AD82" s="22">
        <v>1</v>
      </c>
      <c r="AE82" s="22">
        <f t="shared" si="17"/>
        <v>3.1200000000000004E-3</v>
      </c>
      <c r="AF82" s="22" t="str">
        <f t="shared" si="18"/>
        <v>1+0,00312j</v>
      </c>
      <c r="AH82" s="22" t="str">
        <f t="shared" si="19"/>
        <v>-0,64-0,0019968j</v>
      </c>
      <c r="AI82" s="22" t="str">
        <f t="shared" si="20"/>
        <v>1,232-0,0019968j</v>
      </c>
      <c r="AK82" s="22" t="str">
        <f t="shared" si="21"/>
        <v>1,51947652792921+0,00246273598292942j</v>
      </c>
      <c r="AO82" s="22">
        <f t="shared" si="22"/>
        <v>1.5194785237035531</v>
      </c>
      <c r="AP82" s="22">
        <v>12</v>
      </c>
      <c r="AR82" s="22">
        <f>Compensation!$C$16</f>
        <v>1.0132266666666667</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0.59</v>
      </c>
      <c r="B83" s="22">
        <f t="shared" si="1"/>
        <v>5.2</v>
      </c>
      <c r="C83" s="22">
        <f t="shared" si="23"/>
        <v>0.65</v>
      </c>
      <c r="D83" s="22">
        <f t="shared" si="7"/>
        <v>0.42250000000000004</v>
      </c>
      <c r="E83" s="22">
        <f t="shared" si="8"/>
        <v>2.1970000000000005</v>
      </c>
      <c r="F83" s="22">
        <f t="shared" si="9"/>
        <v>-0.5774999999999999</v>
      </c>
      <c r="G83" s="22">
        <f>1</f>
        <v>1</v>
      </c>
      <c r="H83" s="22">
        <f t="shared" si="10"/>
        <v>1.9942000000000002</v>
      </c>
      <c r="I83" s="22" t="str">
        <f t="shared" si="11"/>
        <v>1+1,9942j</v>
      </c>
      <c r="K83" s="22" t="str">
        <f t="shared" si="12"/>
        <v>-0,5775-1,1516505j</v>
      </c>
      <c r="M83" s="22" t="str">
        <f t="shared" si="2"/>
        <v>1,6195-1,1516505j</v>
      </c>
      <c r="O83" s="22" t="str">
        <f t="shared" si="3"/>
        <v>0,900980048295591+0,640700292133153j</v>
      </c>
      <c r="P83" s="32" t="s">
        <v>32</v>
      </c>
      <c r="S83" s="22">
        <f t="shared" si="13"/>
        <v>1.1055595469110804</v>
      </c>
      <c r="U83" s="22">
        <f t="shared" si="4"/>
        <v>1.066849315068493</v>
      </c>
      <c r="V83" s="22">
        <f t="shared" si="5"/>
        <v>0.92673170731707311</v>
      </c>
      <c r="X83" s="22">
        <f t="shared" si="24"/>
        <v>1E-3</v>
      </c>
      <c r="Y83" s="22">
        <f t="shared" si="6"/>
        <v>5.2</v>
      </c>
      <c r="Z83" s="22">
        <f t="shared" si="25"/>
        <v>0.65</v>
      </c>
      <c r="AA83" s="22">
        <f t="shared" si="14"/>
        <v>0.42250000000000004</v>
      </c>
      <c r="AB83" s="22">
        <f t="shared" si="15"/>
        <v>2.1970000000000005</v>
      </c>
      <c r="AC83" s="22">
        <f t="shared" si="16"/>
        <v>-0.5774999999999999</v>
      </c>
      <c r="AD83" s="22">
        <v>1</v>
      </c>
      <c r="AE83" s="22">
        <f t="shared" si="17"/>
        <v>3.3800000000000002E-3</v>
      </c>
      <c r="AF83" s="22" t="str">
        <f t="shared" si="18"/>
        <v>1+0,00338j</v>
      </c>
      <c r="AH83" s="22" t="str">
        <f t="shared" si="19"/>
        <v>-0,5775-0,00195195j</v>
      </c>
      <c r="AI83" s="22" t="str">
        <f t="shared" si="20"/>
        <v>1,6195-0,00195195j</v>
      </c>
      <c r="AK83" s="22" t="str">
        <f t="shared" si="21"/>
        <v>1,35658956988339+0,00163506947263592j</v>
      </c>
      <c r="AO83" s="22">
        <f t="shared" si="22"/>
        <v>1.3565905552408146</v>
      </c>
      <c r="AP83" s="22">
        <v>13</v>
      </c>
      <c r="AR83" s="22">
        <f>Compensation!$C$16</f>
        <v>1.0132266666666667</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0.59</v>
      </c>
      <c r="B84" s="22">
        <f t="shared" si="1"/>
        <v>5.2</v>
      </c>
      <c r="C84" s="22">
        <f t="shared" si="23"/>
        <v>0.70000000000000007</v>
      </c>
      <c r="D84" s="22">
        <f t="shared" si="7"/>
        <v>0.4900000000000001</v>
      </c>
      <c r="E84" s="22">
        <f t="shared" si="8"/>
        <v>2.5480000000000005</v>
      </c>
      <c r="F84" s="22">
        <f t="shared" si="9"/>
        <v>-0.5099999999999999</v>
      </c>
      <c r="G84" s="22">
        <f>1</f>
        <v>1</v>
      </c>
      <c r="H84" s="22">
        <f t="shared" si="10"/>
        <v>2.1476000000000002</v>
      </c>
      <c r="I84" s="22" t="str">
        <f t="shared" si="11"/>
        <v>1+2,1476j</v>
      </c>
      <c r="K84" s="22" t="str">
        <f t="shared" si="12"/>
        <v>-0,51-1,095276j</v>
      </c>
      <c r="M84" s="22" t="str">
        <f t="shared" si="2"/>
        <v>2,038-1,095276j</v>
      </c>
      <c r="O84" s="22" t="str">
        <f t="shared" si="3"/>
        <v>0,970064017299267+0,521338487051753j</v>
      </c>
      <c r="P84" s="32" t="s">
        <v>34</v>
      </c>
      <c r="S84" s="22">
        <f t="shared" si="13"/>
        <v>1.101280171318908</v>
      </c>
      <c r="U84" s="22">
        <f t="shared" si="4"/>
        <v>1.066849315068493</v>
      </c>
      <c r="V84" s="22">
        <f t="shared" si="5"/>
        <v>0.92673170731707311</v>
      </c>
      <c r="X84" s="22">
        <f t="shared" si="24"/>
        <v>1E-3</v>
      </c>
      <c r="Y84" s="22">
        <f t="shared" si="6"/>
        <v>5.2</v>
      </c>
      <c r="Z84" s="22">
        <f t="shared" si="25"/>
        <v>0.70000000000000007</v>
      </c>
      <c r="AA84" s="22">
        <f t="shared" si="14"/>
        <v>0.4900000000000001</v>
      </c>
      <c r="AB84" s="22">
        <f t="shared" si="15"/>
        <v>2.5480000000000005</v>
      </c>
      <c r="AC84" s="22">
        <f t="shared" si="16"/>
        <v>-0.5099999999999999</v>
      </c>
      <c r="AD84" s="22">
        <v>1</v>
      </c>
      <c r="AE84" s="22">
        <f t="shared" si="17"/>
        <v>3.6400000000000004E-3</v>
      </c>
      <c r="AF84" s="22" t="str">
        <f t="shared" si="18"/>
        <v>1+0,00364j</v>
      </c>
      <c r="AH84" s="22" t="str">
        <f t="shared" si="19"/>
        <v>-0,51-0,0018564j</v>
      </c>
      <c r="AI84" s="22" t="str">
        <f t="shared" si="20"/>
        <v>2,038-0,0018564j</v>
      </c>
      <c r="AK84" s="22" t="str">
        <f t="shared" si="21"/>
        <v>1,25024430120687+0,00113883882274801j</v>
      </c>
      <c r="AO84" s="22">
        <f t="shared" si="22"/>
        <v>1.2502448198869367</v>
      </c>
      <c r="AP84" s="22">
        <v>14</v>
      </c>
      <c r="AR84" s="22">
        <f>Compensation!$C$16</f>
        <v>1.0132266666666667</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0.59</v>
      </c>
      <c r="B85" s="22">
        <f t="shared" si="1"/>
        <v>5.2</v>
      </c>
      <c r="C85" s="22">
        <f t="shared" si="23"/>
        <v>0.75000000000000011</v>
      </c>
      <c r="D85" s="22">
        <f t="shared" si="7"/>
        <v>0.56250000000000022</v>
      </c>
      <c r="E85" s="22">
        <f t="shared" si="8"/>
        <v>2.9250000000000012</v>
      </c>
      <c r="F85" s="22">
        <f t="shared" si="9"/>
        <v>-0.43749999999999978</v>
      </c>
      <c r="G85" s="22">
        <f>1</f>
        <v>1</v>
      </c>
      <c r="H85" s="22">
        <f t="shared" si="10"/>
        <v>2.3010000000000002</v>
      </c>
      <c r="I85" s="22" t="str">
        <f t="shared" si="11"/>
        <v>1+2,301j</v>
      </c>
      <c r="K85" s="22" t="str">
        <f t="shared" si="12"/>
        <v>-0,4375-1,0066875j</v>
      </c>
      <c r="M85" s="22" t="str">
        <f t="shared" si="2"/>
        <v>2,4875-1,0066875j</v>
      </c>
      <c r="O85" s="22" t="str">
        <f t="shared" si="3"/>
        <v>1,01039588078615+0,408905689744285j</v>
      </c>
      <c r="S85" s="22">
        <f t="shared" si="13"/>
        <v>1.090001696794491</v>
      </c>
      <c r="U85" s="22">
        <f t="shared" si="4"/>
        <v>1.066849315068493</v>
      </c>
      <c r="V85" s="22">
        <f t="shared" si="5"/>
        <v>0.92673170731707311</v>
      </c>
      <c r="X85" s="22">
        <f t="shared" si="24"/>
        <v>1E-3</v>
      </c>
      <c r="Y85" s="22">
        <f t="shared" si="6"/>
        <v>5.2</v>
      </c>
      <c r="Z85" s="22">
        <f t="shared" si="25"/>
        <v>0.75000000000000011</v>
      </c>
      <c r="AA85" s="22">
        <f t="shared" si="14"/>
        <v>0.56250000000000022</v>
      </c>
      <c r="AB85" s="22">
        <f t="shared" si="15"/>
        <v>2.9250000000000012</v>
      </c>
      <c r="AC85" s="22">
        <f t="shared" si="16"/>
        <v>-0.43749999999999978</v>
      </c>
      <c r="AD85" s="22">
        <v>1</v>
      </c>
      <c r="AE85" s="22">
        <f t="shared" si="17"/>
        <v>3.9000000000000007E-3</v>
      </c>
      <c r="AF85" s="22" t="str">
        <f t="shared" si="18"/>
        <v>1+0,0039j</v>
      </c>
      <c r="AH85" s="22" t="str">
        <f t="shared" si="19"/>
        <v>-0,4375-0,00170625j</v>
      </c>
      <c r="AI85" s="22" t="str">
        <f t="shared" si="20"/>
        <v>2,4875-0,00170625j</v>
      </c>
      <c r="AK85" s="22" t="str">
        <f t="shared" si="21"/>
        <v>1,17587884373454+0,000806570161657108j</v>
      </c>
      <c r="AO85" s="22">
        <f t="shared" si="22"/>
        <v>1.175879120359701</v>
      </c>
      <c r="AP85" s="22">
        <v>15</v>
      </c>
      <c r="AR85" s="22">
        <f>Compensation!$C$16</f>
        <v>1.0132266666666667</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0.59</v>
      </c>
      <c r="B86" s="22">
        <f t="shared" si="1"/>
        <v>5.2</v>
      </c>
      <c r="C86" s="22">
        <f t="shared" si="23"/>
        <v>0.80000000000000016</v>
      </c>
      <c r="D86" s="22">
        <f t="shared" si="7"/>
        <v>0.64000000000000024</v>
      </c>
      <c r="E86" s="22">
        <f t="shared" si="8"/>
        <v>3.3280000000000012</v>
      </c>
      <c r="F86" s="22">
        <f t="shared" si="9"/>
        <v>-0.35999999999999976</v>
      </c>
      <c r="G86" s="22">
        <f>1</f>
        <v>1</v>
      </c>
      <c r="H86" s="22">
        <f t="shared" si="10"/>
        <v>2.4544000000000006</v>
      </c>
      <c r="I86" s="22" t="str">
        <f t="shared" si="11"/>
        <v>1+2,4544j</v>
      </c>
      <c r="K86" s="22" t="str">
        <f t="shared" si="12"/>
        <v>-0,36-0,883583999999999j</v>
      </c>
      <c r="M86" s="22" t="str">
        <f t="shared" si="2"/>
        <v>2,968-0,883583999999999j</v>
      </c>
      <c r="O86" s="22" t="str">
        <f t="shared" si="3"/>
        <v>1,0300069839599+0,306636688313754j</v>
      </c>
      <c r="S86" s="22">
        <f t="shared" si="13"/>
        <v>1.0746815554508211</v>
      </c>
      <c r="U86" s="22">
        <f t="shared" si="4"/>
        <v>1.066849315068493</v>
      </c>
      <c r="V86" s="22">
        <f t="shared" si="5"/>
        <v>0.92673170731707311</v>
      </c>
      <c r="X86" s="22">
        <f t="shared" si="24"/>
        <v>1E-3</v>
      </c>
      <c r="Y86" s="22">
        <f t="shared" si="6"/>
        <v>5.2</v>
      </c>
      <c r="Z86" s="22">
        <f t="shared" si="25"/>
        <v>0.80000000000000016</v>
      </c>
      <c r="AA86" s="22">
        <f t="shared" si="14"/>
        <v>0.64000000000000024</v>
      </c>
      <c r="AB86" s="22">
        <f t="shared" si="15"/>
        <v>3.3280000000000012</v>
      </c>
      <c r="AC86" s="22">
        <f t="shared" si="16"/>
        <v>-0.35999999999999976</v>
      </c>
      <c r="AD86" s="22">
        <v>1</v>
      </c>
      <c r="AE86" s="22">
        <f t="shared" si="17"/>
        <v>4.1600000000000014E-3</v>
      </c>
      <c r="AF86" s="22" t="str">
        <f t="shared" si="18"/>
        <v>1+0,00416j</v>
      </c>
      <c r="AH86" s="22" t="str">
        <f t="shared" si="19"/>
        <v>-0,36-0,0014976j</v>
      </c>
      <c r="AI86" s="22" t="str">
        <f t="shared" si="20"/>
        <v>2,968-0,0014976j</v>
      </c>
      <c r="AK86" s="22" t="str">
        <f t="shared" si="21"/>
        <v>1,12129351505416+0,000565784760156708j</v>
      </c>
      <c r="AO86" s="22">
        <f t="shared" si="22"/>
        <v>1.1212936577966135</v>
      </c>
      <c r="AP86" s="22">
        <v>16</v>
      </c>
      <c r="AR86" s="22">
        <f>Compensation!$C$16</f>
        <v>1.0132266666666667</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0.59</v>
      </c>
      <c r="B87" s="22">
        <f t="shared" si="1"/>
        <v>5.2</v>
      </c>
      <c r="C87" s="22">
        <f t="shared" si="23"/>
        <v>0.8500000000000002</v>
      </c>
      <c r="D87" s="22">
        <f t="shared" si="7"/>
        <v>0.72250000000000036</v>
      </c>
      <c r="E87" s="22">
        <f t="shared" si="8"/>
        <v>3.7570000000000019</v>
      </c>
      <c r="F87" s="22">
        <f t="shared" si="9"/>
        <v>-0.27749999999999964</v>
      </c>
      <c r="G87" s="22">
        <f>1</f>
        <v>1</v>
      </c>
      <c r="H87" s="22">
        <f t="shared" si="10"/>
        <v>2.6078000000000006</v>
      </c>
      <c r="I87" s="22" t="str">
        <f t="shared" si="11"/>
        <v>1+2,6078j</v>
      </c>
      <c r="K87" s="22" t="str">
        <f t="shared" si="12"/>
        <v>-0,2775-0,723664499999999j</v>
      </c>
      <c r="M87" s="22" t="str">
        <f t="shared" si="2"/>
        <v>3,4795-0,723664499999999j</v>
      </c>
      <c r="O87" s="22" t="str">
        <f t="shared" si="3"/>
        <v>1,0349841315581+0,215255431548189j</v>
      </c>
      <c r="S87" s="22">
        <f t="shared" si="13"/>
        <v>1.0571315213293337</v>
      </c>
      <c r="U87" s="22">
        <f t="shared" si="4"/>
        <v>1.066849315068493</v>
      </c>
      <c r="V87" s="22">
        <f t="shared" si="5"/>
        <v>0.92673170731707311</v>
      </c>
      <c r="X87" s="22">
        <f t="shared" si="24"/>
        <v>1E-3</v>
      </c>
      <c r="Y87" s="22">
        <f t="shared" si="6"/>
        <v>5.2</v>
      </c>
      <c r="Z87" s="22">
        <f t="shared" si="25"/>
        <v>0.8500000000000002</v>
      </c>
      <c r="AA87" s="22">
        <f t="shared" si="14"/>
        <v>0.72250000000000036</v>
      </c>
      <c r="AB87" s="22">
        <f t="shared" si="15"/>
        <v>3.7570000000000019</v>
      </c>
      <c r="AC87" s="22">
        <f t="shared" si="16"/>
        <v>-0.27749999999999964</v>
      </c>
      <c r="AD87" s="22">
        <v>1</v>
      </c>
      <c r="AE87" s="22">
        <f t="shared" si="17"/>
        <v>4.4200000000000012E-3</v>
      </c>
      <c r="AF87" s="22" t="str">
        <f t="shared" si="18"/>
        <v>1+0,00442j</v>
      </c>
      <c r="AH87" s="22" t="str">
        <f t="shared" si="19"/>
        <v>-0,2775-0,00122655j</v>
      </c>
      <c r="AI87" s="22" t="str">
        <f t="shared" si="20"/>
        <v>3,4795-0,00122655j</v>
      </c>
      <c r="AK87" s="22" t="str">
        <f t="shared" si="21"/>
        <v>1,07975270387968+0,000380620973974313j</v>
      </c>
      <c r="AO87" s="22">
        <f t="shared" si="22"/>
        <v>1.0797527709655603</v>
      </c>
      <c r="AP87" s="22">
        <v>17</v>
      </c>
      <c r="AR87" s="22">
        <f>Compensation!$C$16</f>
        <v>1.0132266666666667</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0.59</v>
      </c>
      <c r="B88" s="22">
        <f t="shared" si="1"/>
        <v>5.2</v>
      </c>
      <c r="C88" s="22">
        <f t="shared" si="23"/>
        <v>0.90000000000000024</v>
      </c>
      <c r="D88" s="22">
        <f t="shared" si="7"/>
        <v>0.81000000000000039</v>
      </c>
      <c r="E88" s="22">
        <f t="shared" si="8"/>
        <v>4.2120000000000024</v>
      </c>
      <c r="F88" s="22">
        <f t="shared" si="9"/>
        <v>-0.18999999999999961</v>
      </c>
      <c r="G88" s="22">
        <f>1</f>
        <v>1</v>
      </c>
      <c r="H88" s="22">
        <f t="shared" si="10"/>
        <v>2.7612000000000005</v>
      </c>
      <c r="I88" s="22" t="str">
        <f t="shared" si="11"/>
        <v>1+2,7612j</v>
      </c>
      <c r="K88" s="22" t="str">
        <f t="shared" si="12"/>
        <v>-0,19-0,524627999999999j</v>
      </c>
      <c r="M88" s="22" t="str">
        <f t="shared" si="2"/>
        <v>4,022-0,524627999999999j</v>
      </c>
      <c r="O88" s="22" t="str">
        <f t="shared" si="3"/>
        <v>1,02972002350242+0,134316249748888j</v>
      </c>
      <c r="S88" s="22">
        <f t="shared" si="13"/>
        <v>1.0384431528728137</v>
      </c>
      <c r="U88" s="22">
        <f t="shared" si="4"/>
        <v>1.066849315068493</v>
      </c>
      <c r="V88" s="22">
        <f t="shared" si="5"/>
        <v>0.92673170731707311</v>
      </c>
      <c r="X88" s="22">
        <f t="shared" si="24"/>
        <v>1E-3</v>
      </c>
      <c r="Y88" s="22">
        <f t="shared" si="6"/>
        <v>5.2</v>
      </c>
      <c r="Z88" s="22">
        <f t="shared" si="25"/>
        <v>0.90000000000000024</v>
      </c>
      <c r="AA88" s="22">
        <f t="shared" si="14"/>
        <v>0.81000000000000039</v>
      </c>
      <c r="AB88" s="22">
        <f t="shared" si="15"/>
        <v>4.2120000000000024</v>
      </c>
      <c r="AC88" s="22">
        <f t="shared" si="16"/>
        <v>-0.18999999999999961</v>
      </c>
      <c r="AD88" s="22">
        <v>1</v>
      </c>
      <c r="AE88" s="22">
        <f t="shared" si="17"/>
        <v>4.6800000000000019E-3</v>
      </c>
      <c r="AF88" s="22" t="str">
        <f t="shared" si="18"/>
        <v>1+0,00468j</v>
      </c>
      <c r="AH88" s="22" t="str">
        <f t="shared" si="19"/>
        <v>-0,19-0,000889199999999998j</v>
      </c>
      <c r="AI88" s="22" t="str">
        <f t="shared" si="20"/>
        <v>4,022-0,000889199999999998j</v>
      </c>
      <c r="AK88" s="22" t="str">
        <f t="shared" si="21"/>
        <v>1,04724012782825+0,00023152807599823j</v>
      </c>
      <c r="AO88" s="22">
        <f t="shared" si="22"/>
        <v>1.0472401534218307</v>
      </c>
      <c r="AP88" s="22">
        <v>18</v>
      </c>
      <c r="AR88" s="22">
        <f>Compensation!$C$16</f>
        <v>1.0132266666666667</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0.59</v>
      </c>
      <c r="B89" s="22">
        <f t="shared" si="1"/>
        <v>5.2</v>
      </c>
      <c r="C89" s="22">
        <f t="shared" si="23"/>
        <v>0.95000000000000029</v>
      </c>
      <c r="D89" s="22">
        <f t="shared" si="7"/>
        <v>0.90250000000000052</v>
      </c>
      <c r="E89" s="22">
        <f t="shared" si="8"/>
        <v>4.6930000000000032</v>
      </c>
      <c r="F89" s="22">
        <f t="shared" si="9"/>
        <v>-9.7499999999999476E-2</v>
      </c>
      <c r="G89" s="22">
        <f>1</f>
        <v>1</v>
      </c>
      <c r="H89" s="22">
        <f t="shared" si="10"/>
        <v>2.9146000000000005</v>
      </c>
      <c r="I89" s="22" t="str">
        <f t="shared" si="11"/>
        <v>1+2,9146j</v>
      </c>
      <c r="K89" s="22" t="str">
        <f t="shared" si="12"/>
        <v>-0,0974999999999995-0,284173499999998j</v>
      </c>
      <c r="M89" s="22" t="str">
        <f t="shared" si="2"/>
        <v>4,5955-0,284173499999998j</v>
      </c>
      <c r="O89" s="22" t="str">
        <f t="shared" si="3"/>
        <v>1,01732629734962+0,0629087530322882j</v>
      </c>
      <c r="S89" s="22">
        <f t="shared" si="13"/>
        <v>1.0192694964959781</v>
      </c>
      <c r="U89" s="22">
        <f t="shared" si="4"/>
        <v>1.066849315068493</v>
      </c>
      <c r="V89" s="22">
        <f t="shared" si="5"/>
        <v>0.92673170731707311</v>
      </c>
      <c r="X89" s="22">
        <f t="shared" si="24"/>
        <v>1E-3</v>
      </c>
      <c r="Y89" s="22">
        <f t="shared" si="6"/>
        <v>5.2</v>
      </c>
      <c r="Z89" s="22">
        <f t="shared" si="25"/>
        <v>0.95000000000000029</v>
      </c>
      <c r="AA89" s="22">
        <f t="shared" si="14"/>
        <v>0.90250000000000052</v>
      </c>
      <c r="AB89" s="22">
        <f t="shared" si="15"/>
        <v>4.6930000000000032</v>
      </c>
      <c r="AC89" s="22">
        <f t="shared" si="16"/>
        <v>-9.7499999999999476E-2</v>
      </c>
      <c r="AD89" s="22">
        <v>1</v>
      </c>
      <c r="AE89" s="22">
        <f t="shared" si="17"/>
        <v>4.9400000000000017E-3</v>
      </c>
      <c r="AF89" s="22" t="str">
        <f t="shared" si="18"/>
        <v>1+0,00494j</v>
      </c>
      <c r="AH89" s="22" t="str">
        <f t="shared" si="19"/>
        <v>-0,0974999999999995-0,000481649999999997j</v>
      </c>
      <c r="AI89" s="22" t="str">
        <f t="shared" si="20"/>
        <v>4,5955-0,000481649999999997j</v>
      </c>
      <c r="AK89" s="22" t="str">
        <f t="shared" si="21"/>
        <v>1,02121639613702+0,000107032722706864j</v>
      </c>
      <c r="AO89" s="22">
        <f t="shared" si="22"/>
        <v>1.021216401746019</v>
      </c>
      <c r="AP89" s="22">
        <v>19</v>
      </c>
      <c r="AR89" s="22">
        <f>Compensation!$C$16</f>
        <v>1.0132266666666667</v>
      </c>
      <c r="CC89" s="24"/>
      <c r="CD89" s="24"/>
      <c r="CE89" s="24"/>
    </row>
    <row r="90" spans="1:111" s="22" customFormat="1">
      <c r="A90" s="22">
        <f t="shared" si="0"/>
        <v>0.59</v>
      </c>
      <c r="B90" s="22">
        <f t="shared" si="1"/>
        <v>5.2</v>
      </c>
      <c r="C90" s="22">
        <f t="shared" si="23"/>
        <v>1.0000000000000002</v>
      </c>
      <c r="D90" s="22">
        <f t="shared" si="7"/>
        <v>1.0000000000000004</v>
      </c>
      <c r="E90" s="22">
        <f t="shared" si="8"/>
        <v>5.2000000000000028</v>
      </c>
      <c r="F90" s="22">
        <f t="shared" si="9"/>
        <v>0</v>
      </c>
      <c r="G90" s="22">
        <f>1</f>
        <v>1</v>
      </c>
      <c r="H90" s="22">
        <f t="shared" si="10"/>
        <v>3.0680000000000005</v>
      </c>
      <c r="I90" s="22" t="str">
        <f t="shared" si="11"/>
        <v>1+3,068j</v>
      </c>
      <c r="K90" s="22" t="str">
        <f t="shared" si="12"/>
        <v>0</v>
      </c>
      <c r="M90" s="22" t="str">
        <f t="shared" si="2"/>
        <v>5,2</v>
      </c>
      <c r="O90" s="22" t="str">
        <f t="shared" si="3"/>
        <v>1</v>
      </c>
      <c r="S90" s="22">
        <f t="shared" si="13"/>
        <v>1</v>
      </c>
      <c r="U90" s="22">
        <f t="shared" si="4"/>
        <v>1.066849315068493</v>
      </c>
      <c r="V90" s="22">
        <f t="shared" si="5"/>
        <v>0.92673170731707311</v>
      </c>
      <c r="X90" s="22">
        <f t="shared" si="24"/>
        <v>1E-3</v>
      </c>
      <c r="Y90" s="22">
        <f t="shared" si="6"/>
        <v>5.2</v>
      </c>
      <c r="Z90" s="22">
        <f t="shared" si="25"/>
        <v>1.0000000000000002</v>
      </c>
      <c r="AA90" s="22">
        <f t="shared" si="14"/>
        <v>1.0000000000000004</v>
      </c>
      <c r="AB90" s="22">
        <f t="shared" si="15"/>
        <v>5.2000000000000028</v>
      </c>
      <c r="AC90" s="22">
        <f t="shared" si="16"/>
        <v>0</v>
      </c>
      <c r="AD90" s="22">
        <v>1</v>
      </c>
      <c r="AE90" s="22">
        <f t="shared" si="17"/>
        <v>5.2000000000000015E-3</v>
      </c>
      <c r="AF90" s="22" t="str">
        <f t="shared" si="18"/>
        <v>1+0,0052j</v>
      </c>
      <c r="AH90" s="22" t="str">
        <f t="shared" si="19"/>
        <v>0</v>
      </c>
      <c r="AI90" s="22" t="str">
        <f t="shared" si="20"/>
        <v>5,2</v>
      </c>
      <c r="AK90" s="22" t="str">
        <f t="shared" si="21"/>
        <v>1</v>
      </c>
      <c r="AO90" s="22">
        <f t="shared" si="22"/>
        <v>1</v>
      </c>
      <c r="AP90" s="22">
        <v>20</v>
      </c>
      <c r="AR90" s="22">
        <f>Compensation!$C$16</f>
        <v>1.0132266666666667</v>
      </c>
      <c r="CC90" s="24"/>
      <c r="CD90" s="24"/>
      <c r="CE90" s="24"/>
    </row>
    <row r="91" spans="1:111" s="22" customFormat="1">
      <c r="A91" s="22">
        <f t="shared" si="0"/>
        <v>0.59</v>
      </c>
      <c r="B91" s="22">
        <f t="shared" si="1"/>
        <v>5.2</v>
      </c>
      <c r="C91" s="22">
        <f t="shared" si="23"/>
        <v>1.0500000000000003</v>
      </c>
      <c r="D91" s="22">
        <f t="shared" si="7"/>
        <v>1.1025000000000005</v>
      </c>
      <c r="E91" s="22">
        <f t="shared" si="8"/>
        <v>5.7330000000000023</v>
      </c>
      <c r="F91" s="22">
        <f t="shared" si="9"/>
        <v>0.10250000000000048</v>
      </c>
      <c r="G91" s="22">
        <f>1</f>
        <v>1</v>
      </c>
      <c r="H91" s="22">
        <f t="shared" si="10"/>
        <v>3.2214000000000009</v>
      </c>
      <c r="I91" s="22" t="str">
        <f t="shared" si="11"/>
        <v>1+3,2214j</v>
      </c>
      <c r="K91" s="22" t="str">
        <f t="shared" si="12"/>
        <v>0,1025+0,330193500000002j</v>
      </c>
      <c r="M91" s="22" t="str">
        <f t="shared" si="2"/>
        <v>5,8355+0,330193500000002j</v>
      </c>
      <c r="O91" s="22" t="str">
        <f t="shared" si="3"/>
        <v>0,979299669929567-0,0554122843908646j</v>
      </c>
      <c r="S91" s="22">
        <f t="shared" si="13"/>
        <v>0.98086612990029021</v>
      </c>
      <c r="U91" s="22">
        <f t="shared" si="4"/>
        <v>1.066849315068493</v>
      </c>
      <c r="V91" s="22">
        <f t="shared" si="5"/>
        <v>0.92673170731707311</v>
      </c>
      <c r="X91" s="22">
        <f t="shared" si="24"/>
        <v>1E-3</v>
      </c>
      <c r="Y91" s="22">
        <f t="shared" si="6"/>
        <v>5.2</v>
      </c>
      <c r="Z91" s="22">
        <f t="shared" si="25"/>
        <v>1.0500000000000003</v>
      </c>
      <c r="AA91" s="22">
        <f t="shared" si="14"/>
        <v>1.1025000000000005</v>
      </c>
      <c r="AB91" s="22">
        <f t="shared" si="15"/>
        <v>5.7330000000000023</v>
      </c>
      <c r="AC91" s="22">
        <f t="shared" si="16"/>
        <v>0.10250000000000048</v>
      </c>
      <c r="AD91" s="22">
        <v>1</v>
      </c>
      <c r="AE91" s="22">
        <f t="shared" si="17"/>
        <v>5.4600000000000022E-3</v>
      </c>
      <c r="AF91" s="22" t="str">
        <f t="shared" si="18"/>
        <v>1+0,00546j</v>
      </c>
      <c r="AH91" s="22" t="str">
        <f t="shared" si="19"/>
        <v>0,1025+0,000559650000000003j</v>
      </c>
      <c r="AI91" s="22" t="str">
        <f t="shared" si="20"/>
        <v>5,8355+0,000559650000000003j</v>
      </c>
      <c r="AK91" s="22" t="str">
        <f t="shared" si="21"/>
        <v>0,98243508649985-0,0000942198262633269j</v>
      </c>
      <c r="AO91" s="22">
        <f t="shared" si="22"/>
        <v>0.98243509101789694</v>
      </c>
      <c r="AP91" s="22">
        <v>21</v>
      </c>
      <c r="AR91" s="22">
        <f>Compensation!$C$16</f>
        <v>1.0132266666666667</v>
      </c>
      <c r="CC91" s="24"/>
      <c r="CD91" s="24"/>
      <c r="CE91" s="24"/>
    </row>
    <row r="92" spans="1:111" s="22" customFormat="1">
      <c r="A92" s="22">
        <f t="shared" si="0"/>
        <v>0.59</v>
      </c>
      <c r="B92" s="22">
        <f t="shared" si="1"/>
        <v>5.2</v>
      </c>
      <c r="C92" s="22">
        <f t="shared" si="23"/>
        <v>1.1000000000000003</v>
      </c>
      <c r="D92" s="22">
        <f t="shared" si="7"/>
        <v>1.2100000000000006</v>
      </c>
      <c r="E92" s="22">
        <f t="shared" si="8"/>
        <v>6.2920000000000034</v>
      </c>
      <c r="F92" s="22">
        <f t="shared" si="9"/>
        <v>0.21000000000000063</v>
      </c>
      <c r="G92" s="22">
        <f>1</f>
        <v>1</v>
      </c>
      <c r="H92" s="22">
        <f t="shared" si="10"/>
        <v>3.3748000000000009</v>
      </c>
      <c r="I92" s="22" t="str">
        <f t="shared" si="11"/>
        <v>1+3,3748j</v>
      </c>
      <c r="K92" s="22" t="str">
        <f t="shared" si="12"/>
        <v>0,210000000000001+0,708708000000002j</v>
      </c>
      <c r="M92" s="22" t="str">
        <f t="shared" si="2"/>
        <v>6,502+0,708708000000002j</v>
      </c>
      <c r="O92" s="22" t="str">
        <f t="shared" si="3"/>
        <v>0,956340287152178-0,104239620459404j</v>
      </c>
      <c r="S92" s="22">
        <f t="shared" si="13"/>
        <v>0.96200449235116925</v>
      </c>
      <c r="U92" s="22">
        <f t="shared" si="4"/>
        <v>1.066849315068493</v>
      </c>
      <c r="V92" s="22">
        <f t="shared" si="5"/>
        <v>0.92673170731707311</v>
      </c>
      <c r="X92" s="22">
        <f t="shared" si="24"/>
        <v>1E-3</v>
      </c>
      <c r="Y92" s="22">
        <f t="shared" si="6"/>
        <v>5.2</v>
      </c>
      <c r="Z92" s="22">
        <f t="shared" si="25"/>
        <v>1.1000000000000003</v>
      </c>
      <c r="AA92" s="22">
        <f t="shared" si="14"/>
        <v>1.2100000000000006</v>
      </c>
      <c r="AB92" s="22">
        <f t="shared" si="15"/>
        <v>6.2920000000000034</v>
      </c>
      <c r="AC92" s="22">
        <f t="shared" si="16"/>
        <v>0.21000000000000063</v>
      </c>
      <c r="AD92" s="22">
        <v>1</v>
      </c>
      <c r="AE92" s="22">
        <f t="shared" si="17"/>
        <v>5.720000000000002E-3</v>
      </c>
      <c r="AF92" s="22" t="str">
        <f t="shared" si="18"/>
        <v>1+0,00572j</v>
      </c>
      <c r="AH92" s="22" t="str">
        <f t="shared" si="19"/>
        <v>0,210000000000001+0,0012012j</v>
      </c>
      <c r="AI92" s="22" t="str">
        <f t="shared" si="20"/>
        <v>6,502+0,0012012j</v>
      </c>
      <c r="AK92" s="22" t="str">
        <f t="shared" si="21"/>
        <v>0,967702212435226-0,000178776360747031j</v>
      </c>
      <c r="AO92" s="22">
        <f t="shared" si="22"/>
        <v>0.96770222894908042</v>
      </c>
      <c r="AP92" s="22">
        <v>22</v>
      </c>
      <c r="AR92" s="22">
        <f>Compensation!$C$16</f>
        <v>1.0132266666666667</v>
      </c>
      <c r="CC92" s="24"/>
      <c r="CD92" s="24"/>
      <c r="CE92" s="24"/>
    </row>
    <row r="93" spans="1:111" s="22" customFormat="1">
      <c r="A93" s="22">
        <f t="shared" si="0"/>
        <v>0.59</v>
      </c>
      <c r="B93" s="22">
        <f t="shared" si="1"/>
        <v>5.2</v>
      </c>
      <c r="C93" s="22">
        <f t="shared" si="23"/>
        <v>1.1500000000000004</v>
      </c>
      <c r="D93" s="22">
        <f t="shared" si="7"/>
        <v>1.3225000000000009</v>
      </c>
      <c r="E93" s="22">
        <f t="shared" si="8"/>
        <v>6.8770000000000051</v>
      </c>
      <c r="F93" s="22">
        <f t="shared" si="9"/>
        <v>0.3225000000000009</v>
      </c>
      <c r="G93" s="22">
        <f>1</f>
        <v>1</v>
      </c>
      <c r="H93" s="22">
        <f t="shared" si="10"/>
        <v>3.5282000000000013</v>
      </c>
      <c r="I93" s="22" t="str">
        <f t="shared" si="11"/>
        <v>1+3,5282j</v>
      </c>
      <c r="K93" s="22" t="str">
        <f t="shared" si="12"/>
        <v>0,322500000000001+1,1378445j</v>
      </c>
      <c r="M93" s="22" t="str">
        <f t="shared" si="2"/>
        <v>7,19950000000001+1,1378445j</v>
      </c>
      <c r="O93" s="22" t="str">
        <f t="shared" si="3"/>
        <v>0,931927353768564-0,147286396817156j</v>
      </c>
      <c r="S93" s="22">
        <f t="shared" si="13"/>
        <v>0.94349450204516772</v>
      </c>
      <c r="U93" s="22">
        <f t="shared" si="4"/>
        <v>1.066849315068493</v>
      </c>
      <c r="V93" s="22">
        <f t="shared" si="5"/>
        <v>0.92673170731707311</v>
      </c>
      <c r="X93" s="22">
        <f t="shared" si="24"/>
        <v>1E-3</v>
      </c>
      <c r="Y93" s="22">
        <f t="shared" si="6"/>
        <v>5.2</v>
      </c>
      <c r="Z93" s="22">
        <f t="shared" si="25"/>
        <v>1.1500000000000004</v>
      </c>
      <c r="AA93" s="22">
        <f t="shared" si="14"/>
        <v>1.3225000000000009</v>
      </c>
      <c r="AB93" s="22">
        <f t="shared" si="15"/>
        <v>6.8770000000000051</v>
      </c>
      <c r="AC93" s="22">
        <f t="shared" si="16"/>
        <v>0.3225000000000009</v>
      </c>
      <c r="AD93" s="22">
        <v>1</v>
      </c>
      <c r="AE93" s="22">
        <f t="shared" si="17"/>
        <v>5.9800000000000027E-3</v>
      </c>
      <c r="AF93" s="22" t="str">
        <f t="shared" si="18"/>
        <v>1+0,00598j</v>
      </c>
      <c r="AH93" s="22" t="str">
        <f t="shared" si="19"/>
        <v>0,322500000000001+0,00192855000000001j</v>
      </c>
      <c r="AI93" s="22" t="str">
        <f t="shared" si="20"/>
        <v>7,19950000000001+0,00192855000000001j</v>
      </c>
      <c r="AK93" s="22" t="str">
        <f t="shared" si="21"/>
        <v>0,955205154043372-0,000255873449521543j</v>
      </c>
      <c r="AO93" s="22">
        <f t="shared" si="22"/>
        <v>0.95520518831413614</v>
      </c>
      <c r="AP93" s="22">
        <v>23</v>
      </c>
      <c r="AR93" s="22">
        <f>Compensation!$C$16</f>
        <v>1.0132266666666667</v>
      </c>
      <c r="CC93" s="24"/>
      <c r="CD93" s="24"/>
      <c r="CE93" s="24"/>
    </row>
    <row r="94" spans="1:111" s="22" customFormat="1">
      <c r="A94" s="22">
        <f t="shared" si="0"/>
        <v>0.59</v>
      </c>
      <c r="B94" s="22">
        <f t="shared" si="1"/>
        <v>5.2</v>
      </c>
      <c r="C94" s="22">
        <f t="shared" si="23"/>
        <v>1.2000000000000004</v>
      </c>
      <c r="D94" s="22">
        <f t="shared" si="7"/>
        <v>1.4400000000000011</v>
      </c>
      <c r="E94" s="22">
        <f t="shared" si="8"/>
        <v>7.4880000000000058</v>
      </c>
      <c r="F94" s="22">
        <f t="shared" si="9"/>
        <v>0.44000000000000106</v>
      </c>
      <c r="G94" s="22">
        <f>1</f>
        <v>1</v>
      </c>
      <c r="H94" s="22">
        <f t="shared" si="10"/>
        <v>3.6816000000000009</v>
      </c>
      <c r="I94" s="22" t="str">
        <f t="shared" si="11"/>
        <v>1+3,6816j</v>
      </c>
      <c r="K94" s="22" t="str">
        <f t="shared" si="12"/>
        <v>0,440000000000001+1,619904j</v>
      </c>
      <c r="M94" s="22" t="str">
        <f t="shared" si="2"/>
        <v>7,92800000000001+1,619904j</v>
      </c>
      <c r="O94" s="22" t="str">
        <f t="shared" si="3"/>
        <v>0,906648388180587-0,185252693063482j</v>
      </c>
      <c r="S94" s="22">
        <f t="shared" si="13"/>
        <v>0.92538092701207586</v>
      </c>
      <c r="U94" s="22">
        <f t="shared" si="4"/>
        <v>1.066849315068493</v>
      </c>
      <c r="V94" s="22">
        <f t="shared" si="5"/>
        <v>0.92673170731707311</v>
      </c>
      <c r="X94" s="22">
        <f t="shared" si="24"/>
        <v>1E-3</v>
      </c>
      <c r="Y94" s="22">
        <f t="shared" si="6"/>
        <v>5.2</v>
      </c>
      <c r="Z94" s="22">
        <f t="shared" si="25"/>
        <v>1.2000000000000004</v>
      </c>
      <c r="AA94" s="22">
        <f t="shared" si="14"/>
        <v>1.4400000000000011</v>
      </c>
      <c r="AB94" s="22">
        <f t="shared" si="15"/>
        <v>7.4880000000000058</v>
      </c>
      <c r="AC94" s="22">
        <f t="shared" si="16"/>
        <v>0.44000000000000106</v>
      </c>
      <c r="AD94" s="22">
        <v>1</v>
      </c>
      <c r="AE94" s="22">
        <f t="shared" si="17"/>
        <v>6.2400000000000025E-3</v>
      </c>
      <c r="AF94" s="22" t="str">
        <f t="shared" si="18"/>
        <v>1+0,00624j</v>
      </c>
      <c r="AH94" s="22" t="str">
        <f t="shared" si="19"/>
        <v>0,440000000000001+0,00274560000000001j</v>
      </c>
      <c r="AI94" s="22" t="str">
        <f t="shared" si="20"/>
        <v>7,92800000000001+0,00274560000000001j</v>
      </c>
      <c r="AK94" s="22" t="str">
        <f t="shared" si="21"/>
        <v>0,944500391261871-0,000327096401898158j</v>
      </c>
      <c r="AO94" s="22">
        <f t="shared" si="22"/>
        <v>0.94450044790136733</v>
      </c>
      <c r="AP94" s="22">
        <v>24</v>
      </c>
      <c r="AR94" s="22">
        <f>Compensation!$C$16</f>
        <v>1.0132266666666667</v>
      </c>
      <c r="CC94" s="24"/>
      <c r="CD94" s="24"/>
      <c r="CE94" s="24"/>
    </row>
    <row r="95" spans="1:111" s="22" customFormat="1">
      <c r="A95" s="22">
        <f t="shared" si="0"/>
        <v>0.59</v>
      </c>
      <c r="B95" s="22">
        <f t="shared" si="1"/>
        <v>5.2</v>
      </c>
      <c r="C95" s="22">
        <f t="shared" si="23"/>
        <v>1.2500000000000004</v>
      </c>
      <c r="D95" s="22">
        <f t="shared" si="7"/>
        <v>1.5625000000000011</v>
      </c>
      <c r="E95" s="22">
        <f t="shared" si="8"/>
        <v>8.1250000000000053</v>
      </c>
      <c r="F95" s="22">
        <f t="shared" si="9"/>
        <v>0.56250000000000111</v>
      </c>
      <c r="G95" s="22">
        <f>1</f>
        <v>1</v>
      </c>
      <c r="H95" s="22">
        <f t="shared" si="10"/>
        <v>3.8350000000000013</v>
      </c>
      <c r="I95" s="22" t="str">
        <f t="shared" si="11"/>
        <v>1+3,835j</v>
      </c>
      <c r="K95" s="22" t="str">
        <f t="shared" si="12"/>
        <v>0,562500000000001+2,1571875j</v>
      </c>
      <c r="M95" s="22" t="str">
        <f t="shared" si="2"/>
        <v>8,68750000000001+2,1571875j</v>
      </c>
      <c r="O95" s="22" t="str">
        <f t="shared" si="3"/>
        <v>0,880935488259329-0,218744520699789j</v>
      </c>
      <c r="S95" s="22">
        <f t="shared" si="13"/>
        <v>0.90768744610184104</v>
      </c>
      <c r="U95" s="22">
        <f t="shared" si="4"/>
        <v>1.066849315068493</v>
      </c>
      <c r="V95" s="22">
        <f t="shared" si="5"/>
        <v>0.92673170731707311</v>
      </c>
      <c r="X95" s="22">
        <f t="shared" si="24"/>
        <v>1E-3</v>
      </c>
      <c r="Y95" s="22">
        <f t="shared" si="6"/>
        <v>5.2</v>
      </c>
      <c r="Z95" s="22">
        <f t="shared" si="25"/>
        <v>1.2500000000000004</v>
      </c>
      <c r="AA95" s="22">
        <f t="shared" si="14"/>
        <v>1.5625000000000011</v>
      </c>
      <c r="AB95" s="22">
        <f t="shared" si="15"/>
        <v>8.1250000000000053</v>
      </c>
      <c r="AC95" s="22">
        <f t="shared" si="16"/>
        <v>0.56250000000000111</v>
      </c>
      <c r="AD95" s="22">
        <v>1</v>
      </c>
      <c r="AE95" s="22">
        <f t="shared" si="17"/>
        <v>6.5000000000000032E-3</v>
      </c>
      <c r="AF95" s="22" t="str">
        <f t="shared" si="18"/>
        <v>1+0,0065j</v>
      </c>
      <c r="AH95" s="22" t="str">
        <f t="shared" si="19"/>
        <v>0,562500000000001+0,00365625000000001j</v>
      </c>
      <c r="AI95" s="22" t="str">
        <f t="shared" si="20"/>
        <v>8,68750000000001+0,00365625000000001j</v>
      </c>
      <c r="AK95" s="22" t="str">
        <f t="shared" si="21"/>
        <v>0,93525163290384-0,000393613097301257j</v>
      </c>
      <c r="AO95" s="22">
        <f t="shared" si="22"/>
        <v>0.93525171573249177</v>
      </c>
      <c r="AP95" s="22">
        <v>25</v>
      </c>
      <c r="AR95" s="22">
        <f>Compensation!$C$16</f>
        <v>1.0132266666666667</v>
      </c>
      <c r="CC95" s="24"/>
      <c r="CD95" s="24"/>
      <c r="CE95" s="24"/>
    </row>
    <row r="96" spans="1:111" s="22" customFormat="1">
      <c r="A96" s="22">
        <f t="shared" si="0"/>
        <v>0.59</v>
      </c>
      <c r="B96" s="22">
        <f t="shared" si="1"/>
        <v>5.2</v>
      </c>
      <c r="C96" s="22">
        <f t="shared" si="23"/>
        <v>1.3000000000000005</v>
      </c>
      <c r="D96" s="22">
        <f t="shared" si="7"/>
        <v>1.6900000000000013</v>
      </c>
      <c r="E96" s="22">
        <f t="shared" si="8"/>
        <v>8.7880000000000074</v>
      </c>
      <c r="F96" s="22">
        <f t="shared" si="9"/>
        <v>0.69000000000000128</v>
      </c>
      <c r="G96" s="22">
        <f>1</f>
        <v>1</v>
      </c>
      <c r="H96" s="22">
        <f t="shared" si="10"/>
        <v>3.9884000000000013</v>
      </c>
      <c r="I96" s="22" t="str">
        <f t="shared" si="11"/>
        <v>1+3,9884j</v>
      </c>
      <c r="K96" s="22" t="str">
        <f t="shared" si="12"/>
        <v>0,690000000000001+2,751996j</v>
      </c>
      <c r="M96" s="22" t="str">
        <f t="shared" si="2"/>
        <v>9,47800000000001+2,751996j</v>
      </c>
      <c r="O96" s="22" t="str">
        <f t="shared" si="3"/>
        <v>0,855108443908539-0,248286032623182j</v>
      </c>
      <c r="S96" s="22">
        <f t="shared" si="13"/>
        <v>0.89042484513823117</v>
      </c>
      <c r="U96" s="22">
        <f t="shared" si="4"/>
        <v>1.066849315068493</v>
      </c>
      <c r="V96" s="22">
        <f t="shared" si="5"/>
        <v>0.92673170731707311</v>
      </c>
      <c r="X96" s="22">
        <f t="shared" si="24"/>
        <v>1E-3</v>
      </c>
      <c r="Y96" s="22">
        <f t="shared" si="6"/>
        <v>5.2</v>
      </c>
      <c r="Z96" s="22">
        <f t="shared" si="25"/>
        <v>1.3000000000000005</v>
      </c>
      <c r="AA96" s="22">
        <f t="shared" si="14"/>
        <v>1.6900000000000013</v>
      </c>
      <c r="AB96" s="22">
        <f t="shared" si="15"/>
        <v>8.7880000000000074</v>
      </c>
      <c r="AC96" s="22">
        <f t="shared" si="16"/>
        <v>0.69000000000000128</v>
      </c>
      <c r="AD96" s="22">
        <v>1</v>
      </c>
      <c r="AE96" s="22">
        <f t="shared" si="17"/>
        <v>6.760000000000003E-3</v>
      </c>
      <c r="AF96" s="22" t="str">
        <f t="shared" si="18"/>
        <v>1+0,00676j</v>
      </c>
      <c r="AH96" s="22" t="str">
        <f t="shared" si="19"/>
        <v>0,690000000000001+0,00466440000000001j</v>
      </c>
      <c r="AI96" s="22" t="str">
        <f t="shared" si="20"/>
        <v>9,47800000000001+0,00466440000000001j</v>
      </c>
      <c r="AK96" s="22" t="str">
        <f t="shared" si="21"/>
        <v>0,927199606628529-0,000456301946102355j</v>
      </c>
      <c r="AO96" s="22">
        <f t="shared" si="22"/>
        <v>0.92719971890826458</v>
      </c>
      <c r="AP96" s="22">
        <v>26</v>
      </c>
      <c r="AR96" s="22">
        <f>Compensation!$C$16</f>
        <v>1.0132266666666667</v>
      </c>
      <c r="CC96" s="24"/>
      <c r="CD96" s="24"/>
      <c r="CE96" s="24"/>
    </row>
    <row r="97" spans="1:83" s="22" customFormat="1">
      <c r="A97" s="22">
        <f t="shared" si="0"/>
        <v>0.59</v>
      </c>
      <c r="B97" s="22">
        <f t="shared" si="1"/>
        <v>5.2</v>
      </c>
      <c r="C97" s="22">
        <f t="shared" si="23"/>
        <v>1.3500000000000005</v>
      </c>
      <c r="D97" s="22">
        <f t="shared" si="7"/>
        <v>1.8225000000000013</v>
      </c>
      <c r="E97" s="22">
        <f t="shared" si="8"/>
        <v>9.4770000000000074</v>
      </c>
      <c r="F97" s="22">
        <f t="shared" si="9"/>
        <v>0.82250000000000134</v>
      </c>
      <c r="G97" s="22">
        <f>1</f>
        <v>1</v>
      </c>
      <c r="H97" s="22">
        <f t="shared" si="10"/>
        <v>4.1418000000000017</v>
      </c>
      <c r="I97" s="22" t="str">
        <f t="shared" si="11"/>
        <v>1+4,1418j</v>
      </c>
      <c r="K97" s="22" t="str">
        <f t="shared" si="12"/>
        <v>0,822500000000001+3,40663050000001j</v>
      </c>
      <c r="M97" s="22" t="str">
        <f t="shared" si="2"/>
        <v>10,2995+3,40663050000001j</v>
      </c>
      <c r="O97" s="22" t="str">
        <f t="shared" si="3"/>
        <v>0,829404776824084-0,274331337402265j</v>
      </c>
      <c r="S97" s="22">
        <f t="shared" si="13"/>
        <v>0.87359599730053938</v>
      </c>
      <c r="U97" s="22">
        <f t="shared" si="4"/>
        <v>1.066849315068493</v>
      </c>
      <c r="V97" s="22">
        <f t="shared" si="5"/>
        <v>0.92673170731707311</v>
      </c>
      <c r="X97" s="22">
        <f t="shared" si="24"/>
        <v>1E-3</v>
      </c>
      <c r="Y97" s="22">
        <f t="shared" si="6"/>
        <v>5.2</v>
      </c>
      <c r="Z97" s="22">
        <f t="shared" si="25"/>
        <v>1.3500000000000005</v>
      </c>
      <c r="AA97" s="22">
        <f t="shared" si="14"/>
        <v>1.8225000000000013</v>
      </c>
      <c r="AB97" s="22">
        <f t="shared" si="15"/>
        <v>9.4770000000000074</v>
      </c>
      <c r="AC97" s="22">
        <f t="shared" si="16"/>
        <v>0.82250000000000134</v>
      </c>
      <c r="AD97" s="22">
        <v>1</v>
      </c>
      <c r="AE97" s="22">
        <f t="shared" si="17"/>
        <v>7.0200000000000037E-3</v>
      </c>
      <c r="AF97" s="22" t="str">
        <f t="shared" si="18"/>
        <v>1+0,00702j</v>
      </c>
      <c r="AH97" s="22" t="str">
        <f t="shared" si="19"/>
        <v>0,822500000000001+0,00577395000000001j</v>
      </c>
      <c r="AI97" s="22" t="str">
        <f t="shared" si="20"/>
        <v>10,2995+0,00577395000000001j</v>
      </c>
      <c r="AK97" s="22" t="str">
        <f t="shared" si="21"/>
        <v>0,920141465274032-0,000515835799157144j</v>
      </c>
      <c r="AO97" s="22">
        <f t="shared" si="22"/>
        <v>0.92014160986405469</v>
      </c>
      <c r="AP97" s="22">
        <v>27</v>
      </c>
      <c r="AR97" s="22">
        <f>Compensation!$C$16</f>
        <v>1.0132266666666667</v>
      </c>
      <c r="CC97" s="24"/>
      <c r="CD97" s="24"/>
      <c r="CE97" s="24"/>
    </row>
    <row r="98" spans="1:83" s="22" customFormat="1">
      <c r="A98" s="22">
        <f t="shared" si="0"/>
        <v>0.59</v>
      </c>
      <c r="B98" s="22">
        <f t="shared" si="1"/>
        <v>5.2</v>
      </c>
      <c r="C98" s="22">
        <f t="shared" si="23"/>
        <v>1.4000000000000006</v>
      </c>
      <c r="D98" s="22">
        <f t="shared" si="7"/>
        <v>1.9600000000000015</v>
      </c>
      <c r="E98" s="22">
        <f t="shared" si="8"/>
        <v>10.192000000000009</v>
      </c>
      <c r="F98" s="22">
        <f t="shared" si="9"/>
        <v>0.96000000000000152</v>
      </c>
      <c r="G98" s="22">
        <f>1</f>
        <v>1</v>
      </c>
      <c r="H98" s="22">
        <f t="shared" si="10"/>
        <v>4.2952000000000012</v>
      </c>
      <c r="I98" s="22" t="str">
        <f t="shared" si="11"/>
        <v>1+4,2952j</v>
      </c>
      <c r="K98" s="22" t="str">
        <f t="shared" si="12"/>
        <v>0,960000000000002+4,12339200000001j</v>
      </c>
      <c r="M98" s="22" t="str">
        <f t="shared" si="2"/>
        <v>11,152+4,12339200000001j</v>
      </c>
      <c r="O98" s="22" t="str">
        <f t="shared" si="3"/>
        <v>0,804000945530392-0,297275023923284j</v>
      </c>
      <c r="S98" s="22">
        <f t="shared" si="13"/>
        <v>0.8571989035587676</v>
      </c>
      <c r="U98" s="22">
        <f t="shared" si="4"/>
        <v>1.066849315068493</v>
      </c>
      <c r="V98" s="22">
        <f t="shared" si="5"/>
        <v>0.92673170731707311</v>
      </c>
      <c r="X98" s="22">
        <f t="shared" si="24"/>
        <v>1E-3</v>
      </c>
      <c r="Y98" s="22">
        <f t="shared" si="6"/>
        <v>5.2</v>
      </c>
      <c r="Z98" s="22">
        <f t="shared" si="25"/>
        <v>1.4000000000000006</v>
      </c>
      <c r="AA98" s="22">
        <f t="shared" si="14"/>
        <v>1.9600000000000015</v>
      </c>
      <c r="AB98" s="22">
        <f t="shared" si="15"/>
        <v>10.192000000000009</v>
      </c>
      <c r="AC98" s="22">
        <f t="shared" si="16"/>
        <v>0.96000000000000152</v>
      </c>
      <c r="AD98" s="22">
        <v>1</v>
      </c>
      <c r="AE98" s="22">
        <f t="shared" si="17"/>
        <v>7.2800000000000035E-3</v>
      </c>
      <c r="AF98" s="22" t="str">
        <f t="shared" si="18"/>
        <v>1+0,00728j</v>
      </c>
      <c r="AH98" s="22" t="str">
        <f t="shared" si="19"/>
        <v>0,960000000000002+0,00698880000000001j</v>
      </c>
      <c r="AI98" s="22" t="str">
        <f t="shared" si="20"/>
        <v>11,152+0,00698880000000001j</v>
      </c>
      <c r="AK98" s="22" t="str">
        <f t="shared" si="21"/>
        <v>0,913916427299639-0,00057273844396626j</v>
      </c>
      <c r="AO98" s="22">
        <f t="shared" si="22"/>
        <v>0.91391660676314534</v>
      </c>
      <c r="AP98" s="22">
        <v>28</v>
      </c>
      <c r="AR98" s="22">
        <f>Compensation!$C$16</f>
        <v>1.0132266666666667</v>
      </c>
      <c r="CC98" s="24"/>
      <c r="CD98" s="24"/>
      <c r="CE98" s="24"/>
    </row>
    <row r="99" spans="1:83" s="22" customFormat="1">
      <c r="A99" s="22">
        <f t="shared" si="0"/>
        <v>0.59</v>
      </c>
      <c r="B99" s="22">
        <f t="shared" si="1"/>
        <v>5.2</v>
      </c>
      <c r="C99" s="22">
        <f t="shared" si="23"/>
        <v>1.4500000000000006</v>
      </c>
      <c r="D99" s="22">
        <f t="shared" si="7"/>
        <v>2.1025000000000018</v>
      </c>
      <c r="E99" s="22">
        <f t="shared" si="8"/>
        <v>10.93300000000001</v>
      </c>
      <c r="F99" s="22">
        <f t="shared" si="9"/>
        <v>1.1025000000000018</v>
      </c>
      <c r="G99" s="22">
        <f>1</f>
        <v>1</v>
      </c>
      <c r="H99" s="22">
        <f t="shared" si="10"/>
        <v>4.4486000000000017</v>
      </c>
      <c r="I99" s="22" t="str">
        <f t="shared" si="11"/>
        <v>1+4,4486j</v>
      </c>
      <c r="K99" s="22" t="str">
        <f t="shared" si="12"/>
        <v>1,1025+4,90458150000001j</v>
      </c>
      <c r="M99" s="22" t="str">
        <f t="shared" si="2"/>
        <v>12,0355+4,90458150000001j</v>
      </c>
      <c r="O99" s="22" t="str">
        <f t="shared" si="3"/>
        <v>0,779027525763589-0,317461176590161j</v>
      </c>
      <c r="S99" s="22">
        <f t="shared" si="13"/>
        <v>0.84122855665945429</v>
      </c>
      <c r="U99" s="22">
        <f t="shared" si="4"/>
        <v>1.066849315068493</v>
      </c>
      <c r="V99" s="22">
        <f t="shared" si="5"/>
        <v>0.92673170731707311</v>
      </c>
      <c r="X99" s="22">
        <f t="shared" si="24"/>
        <v>1E-3</v>
      </c>
      <c r="Y99" s="22">
        <f t="shared" si="6"/>
        <v>5.2</v>
      </c>
      <c r="Z99" s="22">
        <f t="shared" si="25"/>
        <v>1.4500000000000006</v>
      </c>
      <c r="AA99" s="22">
        <f t="shared" si="14"/>
        <v>2.1025000000000018</v>
      </c>
      <c r="AB99" s="22">
        <f t="shared" si="15"/>
        <v>10.93300000000001</v>
      </c>
      <c r="AC99" s="22">
        <f t="shared" si="16"/>
        <v>1.1025000000000018</v>
      </c>
      <c r="AD99" s="22">
        <v>1</v>
      </c>
      <c r="AE99" s="22">
        <f t="shared" si="17"/>
        <v>7.5400000000000042E-3</v>
      </c>
      <c r="AF99" s="22" t="str">
        <f t="shared" si="18"/>
        <v>1+0,00754j</v>
      </c>
      <c r="AH99" s="22" t="str">
        <f t="shared" si="19"/>
        <v>1,1025+0,00831285000000001j</v>
      </c>
      <c r="AI99" s="22" t="str">
        <f t="shared" si="20"/>
        <v>12,0355+0,00831285000000001j</v>
      </c>
      <c r="AK99" s="22" t="str">
        <f t="shared" si="21"/>
        <v>0,908395561823125-0,000627423542528467j</v>
      </c>
      <c r="AO99" s="22">
        <f t="shared" si="22"/>
        <v>0.90839577850199882</v>
      </c>
      <c r="AP99" s="22">
        <v>29</v>
      </c>
      <c r="AR99" s="22">
        <f>Compensation!$C$16</f>
        <v>1.0132266666666667</v>
      </c>
      <c r="CC99" s="24"/>
      <c r="CD99" s="24"/>
      <c r="CE99" s="24"/>
    </row>
    <row r="100" spans="1:83" s="22" customFormat="1">
      <c r="A100" s="22">
        <f t="shared" si="0"/>
        <v>0.59</v>
      </c>
      <c r="B100" s="22">
        <f t="shared" si="1"/>
        <v>5.2</v>
      </c>
      <c r="C100" s="22">
        <f t="shared" si="23"/>
        <v>1.5000000000000007</v>
      </c>
      <c r="D100" s="22">
        <f t="shared" si="7"/>
        <v>2.2500000000000018</v>
      </c>
      <c r="E100" s="22">
        <f t="shared" si="8"/>
        <v>11.70000000000001</v>
      </c>
      <c r="F100" s="22">
        <f t="shared" si="9"/>
        <v>1.2500000000000018</v>
      </c>
      <c r="G100" s="22">
        <f>1</f>
        <v>1</v>
      </c>
      <c r="H100" s="22">
        <f t="shared" si="10"/>
        <v>4.6020000000000021</v>
      </c>
      <c r="I100" s="22" t="str">
        <f t="shared" si="11"/>
        <v>1+4,602j</v>
      </c>
      <c r="K100" s="22" t="str">
        <f t="shared" si="12"/>
        <v>1,25+5,75250000000001j</v>
      </c>
      <c r="M100" s="22" t="str">
        <f t="shared" si="2"/>
        <v>12,95+5,75250000000001j</v>
      </c>
      <c r="O100" s="22" t="str">
        <f t="shared" si="3"/>
        <v>0,754580236107317-0,335190950440722j</v>
      </c>
      <c r="S100" s="22">
        <f t="shared" si="13"/>
        <v>0.82567808859211522</v>
      </c>
      <c r="U100" s="22">
        <f t="shared" si="4"/>
        <v>1.066849315068493</v>
      </c>
      <c r="V100" s="22">
        <f t="shared" si="5"/>
        <v>0.92673170731707311</v>
      </c>
      <c r="X100" s="22">
        <f t="shared" si="24"/>
        <v>1E-3</v>
      </c>
      <c r="Y100" s="22">
        <f t="shared" si="6"/>
        <v>5.2</v>
      </c>
      <c r="Z100" s="22">
        <f t="shared" si="25"/>
        <v>1.5000000000000007</v>
      </c>
      <c r="AA100" s="22">
        <f t="shared" si="14"/>
        <v>2.2500000000000018</v>
      </c>
      <c r="AB100" s="22">
        <f t="shared" si="15"/>
        <v>11.70000000000001</v>
      </c>
      <c r="AC100" s="22">
        <f t="shared" si="16"/>
        <v>1.2500000000000018</v>
      </c>
      <c r="AD100" s="22">
        <v>1</v>
      </c>
      <c r="AE100" s="22">
        <f t="shared" si="17"/>
        <v>7.8000000000000031E-3</v>
      </c>
      <c r="AF100" s="22" t="str">
        <f t="shared" si="18"/>
        <v>1+0,0078j</v>
      </c>
      <c r="AH100" s="22" t="str">
        <f t="shared" si="19"/>
        <v>1,25+0,00975000000000001j</v>
      </c>
      <c r="AI100" s="22" t="str">
        <f t="shared" si="20"/>
        <v>12,95+0,00975000000000001j</v>
      </c>
      <c r="AK100" s="22" t="str">
        <f t="shared" si="21"/>
        <v>0,903474391338625-0,000680222032088927j</v>
      </c>
      <c r="AO100" s="22">
        <f t="shared" si="22"/>
        <v>0.90347464740672812</v>
      </c>
      <c r="AP100" s="22">
        <v>30</v>
      </c>
      <c r="AR100" s="22">
        <f>Compensation!$C$16</f>
        <v>1.0132266666666667</v>
      </c>
      <c r="CC100" s="24"/>
      <c r="CD100" s="24"/>
      <c r="CE100" s="24"/>
    </row>
    <row r="101" spans="1:83" s="22" customFormat="1">
      <c r="A101" s="22">
        <f t="shared" si="0"/>
        <v>0.59</v>
      </c>
      <c r="B101" s="22">
        <f t="shared" si="1"/>
        <v>5.2</v>
      </c>
      <c r="C101" s="22">
        <f t="shared" si="23"/>
        <v>1.5500000000000007</v>
      </c>
      <c r="D101" s="22">
        <f t="shared" si="7"/>
        <v>2.4025000000000021</v>
      </c>
      <c r="E101" s="22">
        <f t="shared" si="8"/>
        <v>12.493000000000011</v>
      </c>
      <c r="F101" s="22">
        <f t="shared" si="9"/>
        <v>1.4025000000000021</v>
      </c>
      <c r="G101" s="22">
        <f>1</f>
        <v>1</v>
      </c>
      <c r="H101" s="22">
        <f t="shared" si="10"/>
        <v>4.7554000000000025</v>
      </c>
      <c r="I101" s="22" t="str">
        <f t="shared" si="11"/>
        <v>1+4,7554j</v>
      </c>
      <c r="K101" s="22" t="str">
        <f t="shared" si="12"/>
        <v>1,4025+6,66944850000001j</v>
      </c>
      <c r="M101" s="22" t="str">
        <f t="shared" si="2"/>
        <v>13,8955+6,66944850000001j</v>
      </c>
      <c r="O101" s="22" t="str">
        <f t="shared" si="3"/>
        <v>0,730728061992373-0,350728881793598j</v>
      </c>
      <c r="S101" s="22">
        <f t="shared" si="13"/>
        <v>0.81053948028909539</v>
      </c>
      <c r="U101" s="22">
        <f t="shared" si="4"/>
        <v>1.066849315068493</v>
      </c>
      <c r="V101" s="22">
        <f t="shared" si="5"/>
        <v>0.92673170731707311</v>
      </c>
      <c r="X101" s="22">
        <f t="shared" si="24"/>
        <v>1E-3</v>
      </c>
      <c r="Y101" s="22">
        <f t="shared" si="6"/>
        <v>5.2</v>
      </c>
      <c r="Z101" s="22">
        <f t="shared" si="25"/>
        <v>1.5500000000000007</v>
      </c>
      <c r="AA101" s="22">
        <f t="shared" si="14"/>
        <v>2.4025000000000021</v>
      </c>
      <c r="AB101" s="22">
        <f t="shared" si="15"/>
        <v>12.493000000000011</v>
      </c>
      <c r="AC101" s="22">
        <f t="shared" si="16"/>
        <v>1.4025000000000021</v>
      </c>
      <c r="AD101" s="22">
        <v>1</v>
      </c>
      <c r="AE101" s="22">
        <f t="shared" si="17"/>
        <v>8.0600000000000047E-3</v>
      </c>
      <c r="AF101" s="22" t="str">
        <f t="shared" si="18"/>
        <v>1+0,00806j</v>
      </c>
      <c r="AH101" s="22" t="str">
        <f t="shared" si="19"/>
        <v>1,4025+0,01130415j</v>
      </c>
      <c r="AI101" s="22" t="str">
        <f t="shared" si="20"/>
        <v>13,8955+0,01130415j</v>
      </c>
      <c r="AK101" s="22" t="str">
        <f t="shared" si="21"/>
        <v>0,89906744860744-0,000731401770297996j</v>
      </c>
      <c r="AO101" s="22">
        <f t="shared" si="22"/>
        <v>0.89906774610929141</v>
      </c>
      <c r="AP101" s="22">
        <v>31</v>
      </c>
      <c r="AR101" s="22">
        <f>Compensation!$C$16</f>
        <v>1.0132266666666667</v>
      </c>
      <c r="CC101" s="24"/>
      <c r="CD101" s="24"/>
      <c r="CE101" s="24"/>
    </row>
    <row r="102" spans="1:83" s="22" customFormat="1">
      <c r="A102" s="22">
        <f t="shared" si="0"/>
        <v>0.59</v>
      </c>
      <c r="B102" s="22">
        <f t="shared" si="1"/>
        <v>5.2</v>
      </c>
      <c r="C102" s="22">
        <f t="shared" si="23"/>
        <v>1.6000000000000008</v>
      </c>
      <c r="D102" s="22">
        <f t="shared" si="7"/>
        <v>2.5600000000000023</v>
      </c>
      <c r="E102" s="22">
        <f t="shared" si="8"/>
        <v>13.312000000000012</v>
      </c>
      <c r="F102" s="22">
        <f t="shared" si="9"/>
        <v>1.5600000000000023</v>
      </c>
      <c r="G102" s="22">
        <f>1</f>
        <v>1</v>
      </c>
      <c r="H102" s="22">
        <f t="shared" si="10"/>
        <v>4.9088000000000021</v>
      </c>
      <c r="I102" s="22" t="str">
        <f t="shared" si="11"/>
        <v>1+4,9088j</v>
      </c>
      <c r="K102" s="22" t="str">
        <f t="shared" si="12"/>
        <v>1,56+7,65772800000001j</v>
      </c>
      <c r="M102" s="22" t="str">
        <f t="shared" ref="M102:M133" si="26">IMSUM(K102,E102)</f>
        <v>14,872+7,65772800000001j</v>
      </c>
      <c r="O102" s="22" t="str">
        <f t="shared" ref="O102:O133" si="27">IMDIV(E102,M102)</f>
        <v>0,707519325649181-0,364308132770633j</v>
      </c>
      <c r="S102" s="22">
        <f t="shared" si="13"/>
        <v>0.79580400336382895</v>
      </c>
      <c r="U102" s="22">
        <f t="shared" si="4"/>
        <v>1.066849315068493</v>
      </c>
      <c r="V102" s="22">
        <f t="shared" si="5"/>
        <v>0.92673170731707311</v>
      </c>
      <c r="X102" s="22">
        <f t="shared" si="24"/>
        <v>1E-3</v>
      </c>
      <c r="Y102" s="22">
        <f t="shared" si="6"/>
        <v>5.2</v>
      </c>
      <c r="Z102" s="22">
        <f t="shared" si="25"/>
        <v>1.6000000000000008</v>
      </c>
      <c r="AA102" s="22">
        <f t="shared" si="14"/>
        <v>2.5600000000000023</v>
      </c>
      <c r="AB102" s="22">
        <f t="shared" si="15"/>
        <v>13.312000000000012</v>
      </c>
      <c r="AC102" s="22">
        <f t="shared" si="16"/>
        <v>1.5600000000000023</v>
      </c>
      <c r="AD102" s="22">
        <v>1</v>
      </c>
      <c r="AE102" s="22">
        <f t="shared" si="17"/>
        <v>8.3200000000000045E-3</v>
      </c>
      <c r="AF102" s="22" t="str">
        <f t="shared" si="18"/>
        <v>1+0,00832j</v>
      </c>
      <c r="AH102" s="22" t="str">
        <f t="shared" si="19"/>
        <v>1,56+0,0129792j</v>
      </c>
      <c r="AI102" s="22" t="str">
        <f t="shared" si="20"/>
        <v>14,872+0,0129792j</v>
      </c>
      <c r="AK102" s="22" t="str">
        <f t="shared" si="21"/>
        <v>0,895104213346183-0,000781181858920305j</v>
      </c>
      <c r="AO102" s="22">
        <f t="shared" si="22"/>
        <v>0.89510455422547464</v>
      </c>
      <c r="AP102" s="22">
        <v>32</v>
      </c>
      <c r="AR102" s="22">
        <f>Compensation!$C$16</f>
        <v>1.0132266666666667</v>
      </c>
      <c r="CC102" s="24"/>
      <c r="CD102" s="24"/>
      <c r="CE102" s="24"/>
    </row>
    <row r="103" spans="1:83" s="22" customFormat="1">
      <c r="A103" s="22">
        <f t="shared" si="0"/>
        <v>0.59</v>
      </c>
      <c r="B103" s="22">
        <f t="shared" si="1"/>
        <v>5.2</v>
      </c>
      <c r="C103" s="22">
        <f t="shared" si="23"/>
        <v>1.6500000000000008</v>
      </c>
      <c r="D103" s="22">
        <f t="shared" si="7"/>
        <v>2.7225000000000028</v>
      </c>
      <c r="E103" s="22">
        <f t="shared" si="8"/>
        <v>14.157000000000014</v>
      </c>
      <c r="F103" s="22">
        <f t="shared" si="9"/>
        <v>1.7225000000000028</v>
      </c>
      <c r="G103" s="22">
        <f>1</f>
        <v>1</v>
      </c>
      <c r="H103" s="22">
        <f t="shared" si="10"/>
        <v>5.0622000000000016</v>
      </c>
      <c r="I103" s="22" t="str">
        <f t="shared" si="11"/>
        <v>1+5,0622j</v>
      </c>
      <c r="K103" s="22" t="str">
        <f t="shared" si="12"/>
        <v>1,7225+8,71963950000001j</v>
      </c>
      <c r="M103" s="22" t="str">
        <f t="shared" si="26"/>
        <v>15,8795+8,71963950000001j</v>
      </c>
      <c r="O103" s="22" t="str">
        <f t="shared" si="27"/>
        <v>0,684986281500395-0,376134855450674j</v>
      </c>
      <c r="S103" s="22">
        <f t="shared" si="13"/>
        <v>0.78146249771095078</v>
      </c>
      <c r="U103" s="22">
        <f t="shared" si="4"/>
        <v>1.066849315068493</v>
      </c>
      <c r="V103" s="22">
        <f t="shared" si="5"/>
        <v>0.92673170731707311</v>
      </c>
      <c r="X103" s="22">
        <f t="shared" si="24"/>
        <v>1E-3</v>
      </c>
      <c r="Y103" s="22">
        <f t="shared" si="6"/>
        <v>5.2</v>
      </c>
      <c r="Z103" s="22">
        <f t="shared" si="25"/>
        <v>1.6500000000000008</v>
      </c>
      <c r="AA103" s="22">
        <f t="shared" si="14"/>
        <v>2.7225000000000028</v>
      </c>
      <c r="AB103" s="22">
        <f t="shared" si="15"/>
        <v>14.157000000000014</v>
      </c>
      <c r="AC103" s="22">
        <f t="shared" si="16"/>
        <v>1.7225000000000028</v>
      </c>
      <c r="AD103" s="22">
        <v>1</v>
      </c>
      <c r="AE103" s="22">
        <f t="shared" si="17"/>
        <v>8.5800000000000043E-3</v>
      </c>
      <c r="AF103" s="22" t="str">
        <f t="shared" si="18"/>
        <v>1+0,00858j</v>
      </c>
      <c r="AH103" s="22" t="str">
        <f t="shared" si="19"/>
        <v>1,7225+0,01477905j</v>
      </c>
      <c r="AI103" s="22" t="str">
        <f t="shared" si="20"/>
        <v>15,8795+0,01477905j</v>
      </c>
      <c r="AK103" s="22" t="str">
        <f t="shared" si="21"/>
        <v>0,891526039055579-0,000829743248055943j</v>
      </c>
      <c r="AO103" s="22">
        <f t="shared" si="22"/>
        <v>0.89152642517649894</v>
      </c>
      <c r="AP103" s="22">
        <v>33</v>
      </c>
      <c r="AR103" s="22">
        <f>Compensation!$C$16</f>
        <v>1.0132266666666667</v>
      </c>
      <c r="CC103" s="24"/>
      <c r="CD103" s="24"/>
      <c r="CE103" s="24"/>
    </row>
    <row r="104" spans="1:83" s="22" customFormat="1">
      <c r="A104" s="22">
        <f t="shared" si="0"/>
        <v>0.59</v>
      </c>
      <c r="B104" s="22">
        <f t="shared" si="1"/>
        <v>5.2</v>
      </c>
      <c r="C104" s="22">
        <f t="shared" si="23"/>
        <v>1.7000000000000008</v>
      </c>
      <c r="D104" s="22">
        <f t="shared" si="7"/>
        <v>2.8900000000000028</v>
      </c>
      <c r="E104" s="22">
        <f t="shared" si="8"/>
        <v>15.028000000000015</v>
      </c>
      <c r="F104" s="22">
        <f t="shared" si="9"/>
        <v>1.8900000000000028</v>
      </c>
      <c r="G104" s="22">
        <f>1</f>
        <v>1</v>
      </c>
      <c r="H104" s="22">
        <f t="shared" si="10"/>
        <v>5.2156000000000029</v>
      </c>
      <c r="I104" s="22" t="str">
        <f t="shared" si="11"/>
        <v>1+5,2156j</v>
      </c>
      <c r="K104" s="22" t="str">
        <f t="shared" si="12"/>
        <v>1,89+9,85748400000002j</v>
      </c>
      <c r="M104" s="22" t="str">
        <f t="shared" si="26"/>
        <v>16,918+9,85748400000002j</v>
      </c>
      <c r="O104" s="22" t="str">
        <f t="shared" si="27"/>
        <v>0,663148637866997-0,386391836351562j</v>
      </c>
      <c r="S104" s="22">
        <f t="shared" si="13"/>
        <v>0.76750554858188846</v>
      </c>
      <c r="U104" s="22">
        <f t="shared" si="4"/>
        <v>1.066849315068493</v>
      </c>
      <c r="V104" s="22">
        <f t="shared" si="5"/>
        <v>0.92673170731707311</v>
      </c>
      <c r="X104" s="22">
        <f t="shared" si="24"/>
        <v>1E-3</v>
      </c>
      <c r="Y104" s="22">
        <f t="shared" si="6"/>
        <v>5.2</v>
      </c>
      <c r="Z104" s="22">
        <f t="shared" si="25"/>
        <v>1.7000000000000008</v>
      </c>
      <c r="AA104" s="22">
        <f t="shared" si="14"/>
        <v>2.8900000000000028</v>
      </c>
      <c r="AB104" s="22">
        <f t="shared" si="15"/>
        <v>15.028000000000015</v>
      </c>
      <c r="AC104" s="22">
        <f t="shared" si="16"/>
        <v>1.8900000000000028</v>
      </c>
      <c r="AD104" s="22">
        <v>1</v>
      </c>
      <c r="AE104" s="22">
        <f t="shared" si="17"/>
        <v>8.8400000000000058E-3</v>
      </c>
      <c r="AF104" s="22" t="str">
        <f t="shared" si="18"/>
        <v>1+0,00884000000000001j</v>
      </c>
      <c r="AH104" s="22" t="str">
        <f t="shared" si="19"/>
        <v>1,89+0,0167076j</v>
      </c>
      <c r="AI104" s="22" t="str">
        <f t="shared" si="20"/>
        <v>16,918+0,0167076j</v>
      </c>
      <c r="AK104" s="22" t="str">
        <f t="shared" si="21"/>
        <v>0,888283800891369-0,000877236696522795j</v>
      </c>
      <c r="AO104" s="22">
        <f t="shared" si="22"/>
        <v>0.8882842340547531</v>
      </c>
      <c r="AP104" s="22">
        <v>34</v>
      </c>
      <c r="AR104" s="22">
        <f>Compensation!$C$16</f>
        <v>1.0132266666666667</v>
      </c>
      <c r="CC104" s="24"/>
      <c r="CD104" s="24"/>
      <c r="CE104" s="24"/>
    </row>
    <row r="105" spans="1:83" s="22" customFormat="1">
      <c r="A105" s="22">
        <f t="shared" si="0"/>
        <v>0.59</v>
      </c>
      <c r="B105" s="22">
        <f t="shared" si="1"/>
        <v>5.2</v>
      </c>
      <c r="C105" s="22">
        <f t="shared" si="23"/>
        <v>1.7500000000000009</v>
      </c>
      <c r="D105" s="22">
        <f t="shared" si="7"/>
        <v>3.0625000000000031</v>
      </c>
      <c r="E105" s="22">
        <f t="shared" si="8"/>
        <v>15.925000000000017</v>
      </c>
      <c r="F105" s="22">
        <f t="shared" si="9"/>
        <v>2.0625000000000031</v>
      </c>
      <c r="G105" s="22">
        <f>1</f>
        <v>1</v>
      </c>
      <c r="H105" s="22">
        <f t="shared" si="10"/>
        <v>5.3690000000000024</v>
      </c>
      <c r="I105" s="22" t="str">
        <f t="shared" si="11"/>
        <v>1+5,369j</v>
      </c>
      <c r="K105" s="22" t="str">
        <f t="shared" si="12"/>
        <v>2,0625+11,0735625j</v>
      </c>
      <c r="M105" s="22" t="str">
        <f t="shared" si="26"/>
        <v>17,9875+11,0735625j</v>
      </c>
      <c r="O105" s="22" t="str">
        <f t="shared" si="27"/>
        <v>0,642016285783239-0,395241554781852j</v>
      </c>
      <c r="S105" s="22">
        <f t="shared" si="13"/>
        <v>0.75392360212244403</v>
      </c>
      <c r="U105" s="22">
        <f t="shared" si="4"/>
        <v>1.066849315068493</v>
      </c>
      <c r="V105" s="22">
        <f t="shared" si="5"/>
        <v>0.92673170731707311</v>
      </c>
      <c r="X105" s="22">
        <f t="shared" si="24"/>
        <v>1E-3</v>
      </c>
      <c r="Y105" s="22">
        <f t="shared" si="6"/>
        <v>5.2</v>
      </c>
      <c r="Z105" s="22">
        <f t="shared" si="25"/>
        <v>1.7500000000000009</v>
      </c>
      <c r="AA105" s="22">
        <f t="shared" si="14"/>
        <v>3.0625000000000031</v>
      </c>
      <c r="AB105" s="22">
        <f t="shared" si="15"/>
        <v>15.925000000000017</v>
      </c>
      <c r="AC105" s="22">
        <f t="shared" si="16"/>
        <v>2.0625000000000031</v>
      </c>
      <c r="AD105" s="22">
        <v>1</v>
      </c>
      <c r="AE105" s="22">
        <f t="shared" si="17"/>
        <v>9.1000000000000057E-3</v>
      </c>
      <c r="AF105" s="22" t="str">
        <f t="shared" si="18"/>
        <v>1+0,00910000000000001j</v>
      </c>
      <c r="AH105" s="22" t="str">
        <f t="shared" si="19"/>
        <v>2,0625+0,01876875j</v>
      </c>
      <c r="AI105" s="22" t="str">
        <f t="shared" si="20"/>
        <v>17,9875+0,01876875j</v>
      </c>
      <c r="AK105" s="22" t="str">
        <f t="shared" si="21"/>
        <v>0,885336075699154-0,000923788823948769j</v>
      </c>
      <c r="AO105" s="22">
        <f t="shared" si="22"/>
        <v>0.88533655765486696</v>
      </c>
      <c r="AP105" s="22">
        <v>35</v>
      </c>
      <c r="AR105" s="22">
        <f>Compensation!$C$16</f>
        <v>1.0132266666666667</v>
      </c>
      <c r="CC105" s="24"/>
      <c r="CD105" s="24"/>
      <c r="CE105" s="24"/>
    </row>
    <row r="106" spans="1:83" s="22" customFormat="1">
      <c r="A106" s="22">
        <f t="shared" si="0"/>
        <v>0.59</v>
      </c>
      <c r="B106" s="22">
        <f t="shared" si="1"/>
        <v>5.2</v>
      </c>
      <c r="C106" s="22">
        <f t="shared" si="23"/>
        <v>1.8000000000000009</v>
      </c>
      <c r="D106" s="22">
        <f t="shared" si="7"/>
        <v>3.2400000000000033</v>
      </c>
      <c r="E106" s="22">
        <f t="shared" si="8"/>
        <v>16.848000000000017</v>
      </c>
      <c r="F106" s="22">
        <f t="shared" si="9"/>
        <v>2.2400000000000033</v>
      </c>
      <c r="G106" s="22">
        <f>1</f>
        <v>1</v>
      </c>
      <c r="H106" s="22">
        <f t="shared" si="10"/>
        <v>5.5224000000000029</v>
      </c>
      <c r="I106" s="22" t="str">
        <f t="shared" si="11"/>
        <v>1+5,5224j</v>
      </c>
      <c r="K106" s="22" t="str">
        <f t="shared" si="12"/>
        <v>2,24+12,370176j</v>
      </c>
      <c r="M106" s="22" t="str">
        <f t="shared" si="26"/>
        <v>19,088+12,370176j</v>
      </c>
      <c r="O106" s="22" t="str">
        <f t="shared" si="27"/>
        <v>0,62159143417756-0,40282876366664j</v>
      </c>
      <c r="S106" s="22">
        <f t="shared" si="13"/>
        <v>0.74070704322296654</v>
      </c>
      <c r="U106" s="22">
        <f t="shared" si="4"/>
        <v>1.066849315068493</v>
      </c>
      <c r="V106" s="22">
        <f t="shared" si="5"/>
        <v>0.92673170731707311</v>
      </c>
      <c r="X106" s="22">
        <f t="shared" si="24"/>
        <v>1E-3</v>
      </c>
      <c r="Y106" s="22">
        <f t="shared" si="6"/>
        <v>5.2</v>
      </c>
      <c r="Z106" s="22">
        <f t="shared" si="25"/>
        <v>1.8000000000000009</v>
      </c>
      <c r="AA106" s="22">
        <f t="shared" si="14"/>
        <v>3.2400000000000033</v>
      </c>
      <c r="AB106" s="22">
        <f t="shared" si="15"/>
        <v>16.848000000000017</v>
      </c>
      <c r="AC106" s="22">
        <f t="shared" si="16"/>
        <v>2.2400000000000033</v>
      </c>
      <c r="AD106" s="22">
        <v>1</v>
      </c>
      <c r="AE106" s="22">
        <f t="shared" si="17"/>
        <v>9.3600000000000055E-3</v>
      </c>
      <c r="AF106" s="22" t="str">
        <f t="shared" si="18"/>
        <v>1+0,00936000000000001j</v>
      </c>
      <c r="AH106" s="22" t="str">
        <f t="shared" si="19"/>
        <v>2,24+0,0209664000000001j</v>
      </c>
      <c r="AI106" s="22" t="str">
        <f t="shared" si="20"/>
        <v>19,088+0,0209664000000001j</v>
      </c>
      <c r="AK106" s="22" t="str">
        <f t="shared" si="21"/>
        <v>0,882647719663315-0,000969506766007388j</v>
      </c>
      <c r="AO106" s="22">
        <f t="shared" si="22"/>
        <v>0.8826482521198461</v>
      </c>
      <c r="AP106" s="22">
        <v>36</v>
      </c>
      <c r="AR106" s="22">
        <f>Compensation!$C$16</f>
        <v>1.0132266666666667</v>
      </c>
      <c r="CC106" s="24"/>
      <c r="CD106" s="24"/>
      <c r="CE106" s="24"/>
    </row>
    <row r="107" spans="1:83" s="22" customFormat="1">
      <c r="A107" s="22">
        <f t="shared" si="0"/>
        <v>0.59</v>
      </c>
      <c r="B107" s="22">
        <f t="shared" si="1"/>
        <v>5.2</v>
      </c>
      <c r="C107" s="22">
        <f t="shared" si="23"/>
        <v>1.850000000000001</v>
      </c>
      <c r="D107" s="22">
        <f t="shared" si="7"/>
        <v>3.4225000000000034</v>
      </c>
      <c r="E107" s="22">
        <f t="shared" si="8"/>
        <v>17.797000000000018</v>
      </c>
      <c r="F107" s="22">
        <f t="shared" si="9"/>
        <v>2.4225000000000034</v>
      </c>
      <c r="G107" s="22">
        <f>1</f>
        <v>1</v>
      </c>
      <c r="H107" s="22">
        <f t="shared" si="10"/>
        <v>5.6758000000000024</v>
      </c>
      <c r="I107" s="22" t="str">
        <f t="shared" si="11"/>
        <v>1+5,6758j</v>
      </c>
      <c r="K107" s="22" t="str">
        <f t="shared" si="12"/>
        <v>2,4225+13,7496255j</v>
      </c>
      <c r="M107" s="22" t="str">
        <f t="shared" si="26"/>
        <v>20,2195+13,7496255j</v>
      </c>
      <c r="O107" s="22" t="str">
        <f t="shared" si="27"/>
        <v>0,601870294711431-0,409282680177888j</v>
      </c>
      <c r="S107" s="22">
        <f t="shared" si="13"/>
        <v>0.72784625021334015</v>
      </c>
      <c r="U107" s="22">
        <f t="shared" si="4"/>
        <v>1.066849315068493</v>
      </c>
      <c r="V107" s="22">
        <f t="shared" si="5"/>
        <v>0.92673170731707311</v>
      </c>
      <c r="X107" s="22">
        <f t="shared" si="24"/>
        <v>1E-3</v>
      </c>
      <c r="Y107" s="22">
        <f t="shared" si="6"/>
        <v>5.2</v>
      </c>
      <c r="Z107" s="22">
        <f t="shared" si="25"/>
        <v>1.850000000000001</v>
      </c>
      <c r="AA107" s="22">
        <f t="shared" si="14"/>
        <v>3.4225000000000034</v>
      </c>
      <c r="AB107" s="22">
        <f t="shared" si="15"/>
        <v>17.797000000000018</v>
      </c>
      <c r="AC107" s="22">
        <f t="shared" si="16"/>
        <v>2.4225000000000034</v>
      </c>
      <c r="AD107" s="22">
        <v>1</v>
      </c>
      <c r="AE107" s="22">
        <f t="shared" si="17"/>
        <v>9.6200000000000053E-3</v>
      </c>
      <c r="AF107" s="22" t="str">
        <f t="shared" si="18"/>
        <v>1+0,00962000000000001j</v>
      </c>
      <c r="AH107" s="22" t="str">
        <f t="shared" si="19"/>
        <v>2,4225+0,0233044500000001j</v>
      </c>
      <c r="AI107" s="22" t="str">
        <f t="shared" si="20"/>
        <v>20,2195+0,0233044500000001j</v>
      </c>
      <c r="AK107" s="22" t="str">
        <f t="shared" si="21"/>
        <v>0,880188746411127-0,00101448179387724j</v>
      </c>
      <c r="AO107" s="22">
        <f t="shared" si="22"/>
        <v>0.88018933104310082</v>
      </c>
      <c r="AP107" s="22">
        <v>37</v>
      </c>
      <c r="AR107" s="22">
        <f>Compensation!$C$16</f>
        <v>1.0132266666666667</v>
      </c>
      <c r="CC107" s="24"/>
      <c r="CD107" s="24"/>
      <c r="CE107" s="24"/>
    </row>
    <row r="108" spans="1:83" s="22" customFormat="1">
      <c r="A108" s="22">
        <f t="shared" si="0"/>
        <v>0.59</v>
      </c>
      <c r="B108" s="22">
        <f t="shared" si="1"/>
        <v>5.2</v>
      </c>
      <c r="C108" s="22">
        <f t="shared" si="23"/>
        <v>1.900000000000001</v>
      </c>
      <c r="D108" s="22">
        <f t="shared" si="7"/>
        <v>3.6100000000000039</v>
      </c>
      <c r="E108" s="22">
        <f t="shared" si="8"/>
        <v>18.77200000000002</v>
      </c>
      <c r="F108" s="22">
        <f t="shared" si="9"/>
        <v>2.6100000000000039</v>
      </c>
      <c r="G108" s="22">
        <f>1</f>
        <v>1</v>
      </c>
      <c r="H108" s="22">
        <f t="shared" si="10"/>
        <v>5.8292000000000037</v>
      </c>
      <c r="I108" s="22" t="str">
        <f t="shared" si="11"/>
        <v>1+5,8292j</v>
      </c>
      <c r="K108" s="22" t="str">
        <f t="shared" si="12"/>
        <v>2,61+15,214212j</v>
      </c>
      <c r="M108" s="22" t="str">
        <f t="shared" si="26"/>
        <v>21,382+15,214212j</v>
      </c>
      <c r="O108" s="22" t="str">
        <f t="shared" si="27"/>
        <v>0,582844420719134-0,41471885603957j</v>
      </c>
      <c r="S108" s="22">
        <f t="shared" si="13"/>
        <v>0.71533163520020038</v>
      </c>
      <c r="U108" s="22">
        <f t="shared" si="4"/>
        <v>1.066849315068493</v>
      </c>
      <c r="V108" s="22">
        <f t="shared" si="5"/>
        <v>0.92673170731707311</v>
      </c>
      <c r="X108" s="22">
        <f t="shared" si="24"/>
        <v>1E-3</v>
      </c>
      <c r="Y108" s="22">
        <f t="shared" si="6"/>
        <v>5.2</v>
      </c>
      <c r="Z108" s="22">
        <f t="shared" si="25"/>
        <v>1.900000000000001</v>
      </c>
      <c r="AA108" s="22">
        <f t="shared" si="14"/>
        <v>3.6100000000000039</v>
      </c>
      <c r="AB108" s="22">
        <f t="shared" si="15"/>
        <v>18.77200000000002</v>
      </c>
      <c r="AC108" s="22">
        <f t="shared" si="16"/>
        <v>2.6100000000000039</v>
      </c>
      <c r="AD108" s="22">
        <v>1</v>
      </c>
      <c r="AE108" s="22">
        <f t="shared" si="17"/>
        <v>9.8800000000000068E-3</v>
      </c>
      <c r="AF108" s="22" t="str">
        <f t="shared" si="18"/>
        <v>1+0,00988000000000001j</v>
      </c>
      <c r="AH108" s="22" t="str">
        <f t="shared" si="19"/>
        <v>2,61+0,0257868000000001j</v>
      </c>
      <c r="AI108" s="22" t="str">
        <f t="shared" si="20"/>
        <v>21,382+0,0257868000000001j</v>
      </c>
      <c r="AK108" s="22" t="str">
        <f t="shared" si="21"/>
        <v>0,877933434530841-0,00105879215646619j</v>
      </c>
      <c r="AO108" s="22">
        <f t="shared" si="22"/>
        <v>0.8779340729849533</v>
      </c>
      <c r="AP108" s="22">
        <v>38</v>
      </c>
      <c r="AR108" s="22">
        <f>Compensation!$C$16</f>
        <v>1.0132266666666667</v>
      </c>
      <c r="CC108" s="24"/>
      <c r="CD108" s="24"/>
      <c r="CE108" s="24"/>
    </row>
    <row r="109" spans="1:83" s="22" customFormat="1">
      <c r="A109" s="22">
        <f t="shared" si="0"/>
        <v>0.59</v>
      </c>
      <c r="B109" s="22">
        <f t="shared" si="1"/>
        <v>5.2</v>
      </c>
      <c r="C109" s="22">
        <f t="shared" si="23"/>
        <v>1.9500000000000011</v>
      </c>
      <c r="D109" s="22">
        <f t="shared" si="7"/>
        <v>3.8025000000000042</v>
      </c>
      <c r="E109" s="22">
        <f t="shared" si="8"/>
        <v>19.773000000000021</v>
      </c>
      <c r="F109" s="22">
        <f t="shared" si="9"/>
        <v>2.8025000000000042</v>
      </c>
      <c r="G109" s="22">
        <f>1</f>
        <v>1</v>
      </c>
      <c r="H109" s="22">
        <f t="shared" si="10"/>
        <v>5.9826000000000032</v>
      </c>
      <c r="I109" s="22" t="str">
        <f t="shared" si="11"/>
        <v>1+5,9826j</v>
      </c>
      <c r="K109" s="22" t="str">
        <f t="shared" si="12"/>
        <v>2,8025+16,7662365j</v>
      </c>
      <c r="M109" s="22" t="str">
        <f t="shared" si="26"/>
        <v>22,5755+16,7662365j</v>
      </c>
      <c r="O109" s="22" t="str">
        <f t="shared" si="27"/>
        <v>0,564501777405271-0,419240783355723j</v>
      </c>
      <c r="S109" s="22">
        <f t="shared" si="13"/>
        <v>0.70315367532455542</v>
      </c>
      <c r="U109" s="22">
        <f t="shared" si="4"/>
        <v>1.066849315068493</v>
      </c>
      <c r="V109" s="22">
        <f t="shared" si="5"/>
        <v>0.92673170731707311</v>
      </c>
      <c r="X109" s="22">
        <f t="shared" si="24"/>
        <v>1E-3</v>
      </c>
      <c r="Y109" s="22">
        <f t="shared" si="6"/>
        <v>5.2</v>
      </c>
      <c r="Z109" s="22">
        <f t="shared" si="25"/>
        <v>1.9500000000000011</v>
      </c>
      <c r="AA109" s="22">
        <f t="shared" si="14"/>
        <v>3.8025000000000042</v>
      </c>
      <c r="AB109" s="22">
        <f t="shared" si="15"/>
        <v>19.773000000000021</v>
      </c>
      <c r="AC109" s="22">
        <f t="shared" si="16"/>
        <v>2.8025000000000042</v>
      </c>
      <c r="AD109" s="22">
        <v>1</v>
      </c>
      <c r="AE109" s="22">
        <f t="shared" si="17"/>
        <v>1.0140000000000007E-2</v>
      </c>
      <c r="AF109" s="22" t="str">
        <f t="shared" si="18"/>
        <v>1+0,01014j</v>
      </c>
      <c r="AH109" s="22" t="str">
        <f t="shared" si="19"/>
        <v>2,8025+0,02841735j</v>
      </c>
      <c r="AI109" s="22" t="str">
        <f t="shared" si="20"/>
        <v>22,5755+0,02841735j</v>
      </c>
      <c r="AK109" s="22" t="str">
        <f t="shared" si="21"/>
        <v>0,875859611956329-0,00110250533294178j</v>
      </c>
      <c r="AO109" s="22">
        <f t="shared" si="22"/>
        <v>0.87586030585607688</v>
      </c>
      <c r="AP109" s="22">
        <v>39</v>
      </c>
      <c r="AR109" s="22">
        <f>Compensation!$C$16</f>
        <v>1.0132266666666667</v>
      </c>
      <c r="CC109" s="24"/>
      <c r="CD109" s="24"/>
      <c r="CE109" s="24"/>
    </row>
    <row r="110" spans="1:83" s="22" customFormat="1">
      <c r="A110" s="22">
        <f t="shared" si="0"/>
        <v>0.59</v>
      </c>
      <c r="B110" s="22">
        <f t="shared" si="1"/>
        <v>5.2</v>
      </c>
      <c r="C110" s="22">
        <f t="shared" si="23"/>
        <v>2.0000000000000009</v>
      </c>
      <c r="D110" s="22">
        <f t="shared" si="7"/>
        <v>4.0000000000000036</v>
      </c>
      <c r="E110" s="22">
        <f t="shared" si="8"/>
        <v>20.800000000000018</v>
      </c>
      <c r="F110" s="22">
        <f t="shared" si="9"/>
        <v>3.0000000000000036</v>
      </c>
      <c r="G110" s="22">
        <f>1</f>
        <v>1</v>
      </c>
      <c r="H110" s="22">
        <f t="shared" si="10"/>
        <v>6.1360000000000028</v>
      </c>
      <c r="I110" s="22" t="str">
        <f t="shared" si="11"/>
        <v>1+6,136j</v>
      </c>
      <c r="K110" s="22" t="str">
        <f t="shared" si="12"/>
        <v>3+18,408j</v>
      </c>
      <c r="M110" s="22" t="str">
        <f t="shared" si="26"/>
        <v>23,8+18,408j</v>
      </c>
      <c r="O110" s="22" t="str">
        <f t="shared" si="27"/>
        <v>0,546827601057771-0,422941280683674j</v>
      </c>
      <c r="S110" s="22">
        <f t="shared" si="13"/>
        <v>0.69130293807052712</v>
      </c>
      <c r="U110" s="22">
        <f t="shared" si="4"/>
        <v>1.066849315068493</v>
      </c>
      <c r="V110" s="22">
        <f t="shared" si="5"/>
        <v>0.92673170731707311</v>
      </c>
      <c r="X110" s="22">
        <f t="shared" si="24"/>
        <v>1E-3</v>
      </c>
      <c r="Y110" s="22">
        <f t="shared" si="6"/>
        <v>5.2</v>
      </c>
      <c r="Z110" s="22">
        <f t="shared" si="25"/>
        <v>2.0000000000000009</v>
      </c>
      <c r="AA110" s="22">
        <f t="shared" si="14"/>
        <v>4.0000000000000036</v>
      </c>
      <c r="AB110" s="22">
        <f t="shared" si="15"/>
        <v>20.800000000000018</v>
      </c>
      <c r="AC110" s="22">
        <f t="shared" si="16"/>
        <v>3.0000000000000036</v>
      </c>
      <c r="AD110" s="22">
        <v>1</v>
      </c>
      <c r="AE110" s="22">
        <f t="shared" si="17"/>
        <v>1.0400000000000006E-2</v>
      </c>
      <c r="AF110" s="22" t="str">
        <f t="shared" si="18"/>
        <v>1+0,0104j</v>
      </c>
      <c r="AH110" s="22" t="str">
        <f t="shared" si="19"/>
        <v>3+0,0312j</v>
      </c>
      <c r="AI110" s="22" t="str">
        <f t="shared" si="20"/>
        <v>23,8+0,0312j</v>
      </c>
      <c r="AK110" s="22" t="str">
        <f t="shared" si="21"/>
        <v>0,87394807793232-0,00114567983325581j</v>
      </c>
      <c r="AO110" s="22">
        <f t="shared" si="22"/>
        <v>0.87394882888180392</v>
      </c>
      <c r="AP110" s="22">
        <v>40</v>
      </c>
      <c r="AR110" s="22">
        <f>Compensation!$C$16</f>
        <v>1.0132266666666667</v>
      </c>
      <c r="CC110" s="24"/>
      <c r="CD110" s="24"/>
      <c r="CE110" s="24"/>
    </row>
    <row r="111" spans="1:83" s="22" customFormat="1">
      <c r="A111" s="22">
        <f t="shared" si="0"/>
        <v>0.59</v>
      </c>
      <c r="B111" s="22">
        <f t="shared" si="1"/>
        <v>5.2</v>
      </c>
      <c r="C111" s="22">
        <f t="shared" si="23"/>
        <v>2.0500000000000007</v>
      </c>
      <c r="D111" s="22">
        <f t="shared" si="7"/>
        <v>4.2025000000000032</v>
      </c>
      <c r="E111" s="22">
        <f t="shared" si="8"/>
        <v>21.853000000000019</v>
      </c>
      <c r="F111" s="22">
        <f t="shared" si="9"/>
        <v>3.2025000000000032</v>
      </c>
      <c r="G111" s="22">
        <f>1</f>
        <v>1</v>
      </c>
      <c r="H111" s="22">
        <f t="shared" si="10"/>
        <v>6.2894000000000014</v>
      </c>
      <c r="I111" s="22" t="str">
        <f t="shared" si="11"/>
        <v>1+6,2894j</v>
      </c>
      <c r="K111" s="22" t="str">
        <f t="shared" si="12"/>
        <v>3,2025+20,1418035j</v>
      </c>
      <c r="M111" s="22" t="str">
        <f t="shared" si="26"/>
        <v>25,0555+20,1418035j</v>
      </c>
      <c r="O111" s="22" t="str">
        <f t="shared" si="27"/>
        <v>0,529805091070123-0,425903695301791j</v>
      </c>
      <c r="S111" s="22">
        <f t="shared" si="13"/>
        <v>0.67977010245783998</v>
      </c>
      <c r="U111" s="22">
        <f t="shared" si="4"/>
        <v>1.066849315068493</v>
      </c>
      <c r="V111" s="22">
        <f t="shared" si="5"/>
        <v>0.92673170731707311</v>
      </c>
      <c r="X111" s="22">
        <f t="shared" si="24"/>
        <v>1E-3</v>
      </c>
      <c r="Y111" s="22">
        <f t="shared" si="6"/>
        <v>5.2</v>
      </c>
      <c r="Z111" s="22">
        <f t="shared" si="25"/>
        <v>2.0500000000000007</v>
      </c>
      <c r="AA111" s="22">
        <f t="shared" si="14"/>
        <v>4.2025000000000032</v>
      </c>
      <c r="AB111" s="22">
        <f t="shared" si="15"/>
        <v>21.853000000000019</v>
      </c>
      <c r="AC111" s="22">
        <f t="shared" si="16"/>
        <v>3.2025000000000032</v>
      </c>
      <c r="AD111" s="22">
        <v>1</v>
      </c>
      <c r="AE111" s="22">
        <f t="shared" si="17"/>
        <v>1.0660000000000005E-2</v>
      </c>
      <c r="AF111" s="22" t="str">
        <f t="shared" si="18"/>
        <v>1+0,01066j</v>
      </c>
      <c r="AH111" s="22" t="str">
        <f t="shared" si="19"/>
        <v>3,2025+0,03413865j</v>
      </c>
      <c r="AI111" s="22" t="str">
        <f t="shared" si="20"/>
        <v>25,0555+0,03413865j</v>
      </c>
      <c r="AK111" s="22" t="str">
        <f t="shared" si="21"/>
        <v>0,872182132895648-0,00118836664888659j</v>
      </c>
      <c r="AO111" s="22">
        <f t="shared" si="22"/>
        <v>0.87218294248265027</v>
      </c>
      <c r="AP111" s="22">
        <v>41</v>
      </c>
      <c r="AR111" s="22">
        <f>Compensation!$C$16</f>
        <v>1.0132266666666667</v>
      </c>
      <c r="CC111" s="24"/>
      <c r="CD111" s="24"/>
      <c r="CE111" s="24"/>
    </row>
    <row r="112" spans="1:83" s="22" customFormat="1">
      <c r="A112" s="22">
        <f t="shared" si="0"/>
        <v>0.59</v>
      </c>
      <c r="B112" s="22">
        <f t="shared" si="1"/>
        <v>5.2</v>
      </c>
      <c r="C112" s="22">
        <f t="shared" si="23"/>
        <v>2.1000000000000005</v>
      </c>
      <c r="D112" s="22">
        <f t="shared" si="7"/>
        <v>4.4100000000000019</v>
      </c>
      <c r="E112" s="22">
        <f t="shared" si="8"/>
        <v>22.932000000000009</v>
      </c>
      <c r="F112" s="22">
        <f t="shared" si="9"/>
        <v>3.4100000000000019</v>
      </c>
      <c r="G112" s="22">
        <f>1</f>
        <v>1</v>
      </c>
      <c r="H112" s="22">
        <f t="shared" si="10"/>
        <v>6.4428000000000019</v>
      </c>
      <c r="I112" s="22" t="str">
        <f t="shared" si="11"/>
        <v>1+6,4428j</v>
      </c>
      <c r="K112" s="22" t="str">
        <f t="shared" si="12"/>
        <v>3,41+21,969948j</v>
      </c>
      <c r="M112" s="22" t="str">
        <f t="shared" si="26"/>
        <v>26,342+21,969948j</v>
      </c>
      <c r="O112" s="22" t="str">
        <f t="shared" si="27"/>
        <v>0,513415968387296-0,428202950718948j</v>
      </c>
      <c r="S112" s="22">
        <f t="shared" si="13"/>
        <v>0.66854597717694675</v>
      </c>
      <c r="U112" s="22">
        <f t="shared" si="4"/>
        <v>1.066849315068493</v>
      </c>
      <c r="V112" s="22">
        <f t="shared" si="5"/>
        <v>0.92673170731707311</v>
      </c>
      <c r="X112" s="22">
        <f t="shared" si="24"/>
        <v>1E-3</v>
      </c>
      <c r="Y112" s="22">
        <f t="shared" si="6"/>
        <v>5.2</v>
      </c>
      <c r="Z112" s="22">
        <f t="shared" si="25"/>
        <v>2.1000000000000005</v>
      </c>
      <c r="AA112" s="22">
        <f t="shared" si="14"/>
        <v>4.4100000000000019</v>
      </c>
      <c r="AB112" s="22">
        <f t="shared" si="15"/>
        <v>22.932000000000009</v>
      </c>
      <c r="AC112" s="22">
        <f t="shared" si="16"/>
        <v>3.4100000000000019</v>
      </c>
      <c r="AD112" s="22">
        <v>1</v>
      </c>
      <c r="AE112" s="22">
        <f t="shared" si="17"/>
        <v>1.0920000000000004E-2</v>
      </c>
      <c r="AF112" s="22" t="str">
        <f t="shared" si="18"/>
        <v>1+0,01092j</v>
      </c>
      <c r="AH112" s="22" t="str">
        <f t="shared" si="19"/>
        <v>3,41+0,0372372j</v>
      </c>
      <c r="AI112" s="22" t="str">
        <f t="shared" si="20"/>
        <v>26,342+0,0372372j</v>
      </c>
      <c r="AK112" s="22" t="str">
        <f t="shared" si="21"/>
        <v>0,870547193664615-0,0012306104304885j</v>
      </c>
      <c r="AO112" s="22">
        <f t="shared" si="22"/>
        <v>0.87054806346310853</v>
      </c>
      <c r="AP112" s="22">
        <v>42</v>
      </c>
      <c r="AR112" s="22">
        <f>Compensation!$C$16</f>
        <v>1.0132266666666667</v>
      </c>
      <c r="CC112" s="24"/>
      <c r="CD112" s="24"/>
      <c r="CE112" s="24"/>
    </row>
    <row r="113" spans="1:83" s="22" customFormat="1">
      <c r="A113" s="22">
        <f t="shared" si="0"/>
        <v>0.59</v>
      </c>
      <c r="B113" s="22">
        <f t="shared" si="1"/>
        <v>5.2</v>
      </c>
      <c r="C113" s="22">
        <f t="shared" si="23"/>
        <v>2.1500000000000004</v>
      </c>
      <c r="D113" s="22">
        <f t="shared" si="7"/>
        <v>4.6225000000000014</v>
      </c>
      <c r="E113" s="22">
        <f t="shared" si="8"/>
        <v>24.03700000000001</v>
      </c>
      <c r="F113" s="22">
        <f t="shared" si="9"/>
        <v>3.6225000000000014</v>
      </c>
      <c r="G113" s="22">
        <f>1</f>
        <v>1</v>
      </c>
      <c r="H113" s="22">
        <f t="shared" si="10"/>
        <v>6.5962000000000005</v>
      </c>
      <c r="I113" s="22" t="str">
        <f t="shared" si="11"/>
        <v>1+6,5962j</v>
      </c>
      <c r="K113" s="22" t="str">
        <f t="shared" si="12"/>
        <v>3,6225+23,8947345j</v>
      </c>
      <c r="M113" s="22" t="str">
        <f t="shared" si="26"/>
        <v>27,6595+23,8947345j</v>
      </c>
      <c r="O113" s="22" t="str">
        <f t="shared" si="27"/>
        <v>0,497640926474804-0,429906463039804j</v>
      </c>
      <c r="S113" s="22">
        <f t="shared" si="13"/>
        <v>0.65762151627368126</v>
      </c>
      <c r="U113" s="22">
        <f t="shared" si="4"/>
        <v>1.066849315068493</v>
      </c>
      <c r="V113" s="22">
        <f t="shared" si="5"/>
        <v>0.92673170731707311</v>
      </c>
      <c r="X113" s="22">
        <f t="shared" si="24"/>
        <v>1E-3</v>
      </c>
      <c r="Y113" s="22">
        <f t="shared" si="6"/>
        <v>5.2</v>
      </c>
      <c r="Z113" s="22">
        <f t="shared" si="25"/>
        <v>2.1500000000000004</v>
      </c>
      <c r="AA113" s="22">
        <f t="shared" si="14"/>
        <v>4.6225000000000014</v>
      </c>
      <c r="AB113" s="22">
        <f t="shared" si="15"/>
        <v>24.03700000000001</v>
      </c>
      <c r="AC113" s="22">
        <f t="shared" si="16"/>
        <v>3.6225000000000014</v>
      </c>
      <c r="AD113" s="22">
        <v>1</v>
      </c>
      <c r="AE113" s="22">
        <f t="shared" si="17"/>
        <v>1.1180000000000002E-2</v>
      </c>
      <c r="AF113" s="22" t="str">
        <f t="shared" si="18"/>
        <v>1+0,01118j</v>
      </c>
      <c r="AH113" s="22" t="str">
        <f t="shared" si="19"/>
        <v>3,6225+0,04049955j</v>
      </c>
      <c r="AI113" s="22" t="str">
        <f t="shared" si="20"/>
        <v>27,6595+0,04049955j</v>
      </c>
      <c r="AK113" s="22" t="str">
        <f t="shared" si="21"/>
        <v>0,869030476557037-0,00127245045054486j</v>
      </c>
      <c r="AO113" s="22">
        <f t="shared" si="22"/>
        <v>0.86903140812924584</v>
      </c>
      <c r="AP113" s="22">
        <v>43</v>
      </c>
      <c r="AR113" s="22">
        <f>Compensation!$C$16</f>
        <v>1.0132266666666667</v>
      </c>
      <c r="CC113" s="24"/>
      <c r="CD113" s="24"/>
      <c r="CE113" s="24"/>
    </row>
    <row r="114" spans="1:83" s="22" customFormat="1">
      <c r="A114" s="22">
        <f t="shared" si="0"/>
        <v>0.59</v>
      </c>
      <c r="B114" s="22">
        <f t="shared" si="1"/>
        <v>5.2</v>
      </c>
      <c r="C114" s="22">
        <f t="shared" si="23"/>
        <v>2.2000000000000002</v>
      </c>
      <c r="D114" s="22">
        <f t="shared" si="7"/>
        <v>4.8400000000000007</v>
      </c>
      <c r="E114" s="22">
        <f t="shared" si="8"/>
        <v>25.168000000000006</v>
      </c>
      <c r="F114" s="22">
        <f t="shared" si="9"/>
        <v>3.8400000000000007</v>
      </c>
      <c r="G114" s="22">
        <f>1</f>
        <v>1</v>
      </c>
      <c r="H114" s="22">
        <f t="shared" si="10"/>
        <v>6.7496</v>
      </c>
      <c r="I114" s="22" t="str">
        <f t="shared" si="11"/>
        <v>1+6,7496j</v>
      </c>
      <c r="K114" s="22" t="str">
        <f t="shared" si="12"/>
        <v>3,84+25,918464j</v>
      </c>
      <c r="M114" s="22" t="str">
        <f t="shared" si="26"/>
        <v>29,008+25,918464j</v>
      </c>
      <c r="O114" s="22" t="str">
        <f t="shared" si="27"/>
        <v>0,482459995292222-0,431074945512328j</v>
      </c>
      <c r="S114" s="22">
        <f t="shared" si="13"/>
        <v>0.64698783273399152</v>
      </c>
      <c r="U114" s="22">
        <f t="shared" si="4"/>
        <v>1.066849315068493</v>
      </c>
      <c r="V114" s="22">
        <f t="shared" si="5"/>
        <v>0.92673170731707311</v>
      </c>
      <c r="X114" s="22">
        <f t="shared" si="24"/>
        <v>1E-3</v>
      </c>
      <c r="Y114" s="22">
        <f t="shared" si="6"/>
        <v>5.2</v>
      </c>
      <c r="Z114" s="22">
        <f t="shared" si="25"/>
        <v>2.2000000000000002</v>
      </c>
      <c r="AA114" s="22">
        <f t="shared" si="14"/>
        <v>4.8400000000000007</v>
      </c>
      <c r="AB114" s="22">
        <f t="shared" si="15"/>
        <v>25.168000000000006</v>
      </c>
      <c r="AC114" s="22">
        <f t="shared" si="16"/>
        <v>3.8400000000000007</v>
      </c>
      <c r="AD114" s="22">
        <v>1</v>
      </c>
      <c r="AE114" s="22">
        <f t="shared" si="17"/>
        <v>1.1440000000000002E-2</v>
      </c>
      <c r="AF114" s="22" t="str">
        <f t="shared" si="18"/>
        <v>1+0,01144j</v>
      </c>
      <c r="AH114" s="22" t="str">
        <f t="shared" si="19"/>
        <v>3,84+0,0439296j</v>
      </c>
      <c r="AI114" s="22" t="str">
        <f t="shared" si="20"/>
        <v>29,008+0,0439296j</v>
      </c>
      <c r="AK114" s="22" t="str">
        <f t="shared" si="21"/>
        <v>0,867620734968239-0,00131392139543784j</v>
      </c>
      <c r="AO114" s="22">
        <f t="shared" si="22"/>
        <v>0.86762172986634023</v>
      </c>
      <c r="AP114" s="22">
        <v>44</v>
      </c>
      <c r="AR114" s="22">
        <f>Compensation!$C$16</f>
        <v>1.0132266666666667</v>
      </c>
      <c r="CC114" s="24"/>
      <c r="CD114" s="24"/>
      <c r="CE114" s="24"/>
    </row>
    <row r="115" spans="1:83" s="22" customFormat="1">
      <c r="A115" s="22">
        <f t="shared" si="0"/>
        <v>0.59</v>
      </c>
      <c r="B115" s="22">
        <f t="shared" si="1"/>
        <v>5.2</v>
      </c>
      <c r="C115" s="22">
        <f t="shared" si="23"/>
        <v>2.25</v>
      </c>
      <c r="D115" s="22">
        <f t="shared" si="7"/>
        <v>5.0625</v>
      </c>
      <c r="E115" s="22">
        <f t="shared" si="8"/>
        <v>26.324999999999999</v>
      </c>
      <c r="F115" s="22">
        <f t="shared" si="9"/>
        <v>4.0625</v>
      </c>
      <c r="G115" s="22">
        <f>1</f>
        <v>1</v>
      </c>
      <c r="H115" s="22">
        <f t="shared" si="10"/>
        <v>6.9030000000000005</v>
      </c>
      <c r="I115" s="22" t="str">
        <f t="shared" si="11"/>
        <v>1+6,903j</v>
      </c>
      <c r="K115" s="22" t="str">
        <f t="shared" si="12"/>
        <v>4,0625+28,0434375j</v>
      </c>
      <c r="M115" s="22" t="str">
        <f t="shared" si="26"/>
        <v>30,3875+28,0434375j</v>
      </c>
      <c r="O115" s="22" t="str">
        <f t="shared" si="27"/>
        <v>0,467852834500216-0,431763117186496j</v>
      </c>
      <c r="S115" s="22">
        <f t="shared" si="13"/>
        <v>0.63663621018010463</v>
      </c>
      <c r="U115" s="22">
        <f t="shared" si="4"/>
        <v>1.066849315068493</v>
      </c>
      <c r="V115" s="22">
        <f t="shared" si="5"/>
        <v>0.92673170731707311</v>
      </c>
      <c r="X115" s="22">
        <f t="shared" si="24"/>
        <v>1E-3</v>
      </c>
      <c r="Y115" s="22">
        <f t="shared" si="6"/>
        <v>5.2</v>
      </c>
      <c r="Z115" s="22">
        <f t="shared" si="25"/>
        <v>2.25</v>
      </c>
      <c r="AA115" s="22">
        <f t="shared" si="14"/>
        <v>5.0625</v>
      </c>
      <c r="AB115" s="22">
        <f t="shared" si="15"/>
        <v>26.324999999999999</v>
      </c>
      <c r="AC115" s="22">
        <f t="shared" si="16"/>
        <v>4.0625</v>
      </c>
      <c r="AD115" s="22">
        <v>1</v>
      </c>
      <c r="AE115" s="22">
        <f t="shared" si="17"/>
        <v>1.1700000000000002E-2</v>
      </c>
      <c r="AF115" s="22" t="str">
        <f t="shared" si="18"/>
        <v>1+0,0117j</v>
      </c>
      <c r="AH115" s="22" t="str">
        <f t="shared" si="19"/>
        <v>4,0625+0,04753125j</v>
      </c>
      <c r="AI115" s="22" t="str">
        <f t="shared" si="20"/>
        <v>30,3875+0,04753125j</v>
      </c>
      <c r="AK115" s="22" t="str">
        <f t="shared" si="21"/>
        <v>0,866308040891438-0,00135505402118046j</v>
      </c>
      <c r="AO115" s="22">
        <f t="shared" si="22"/>
        <v>0.86630910065897471</v>
      </c>
      <c r="AP115" s="22">
        <v>45</v>
      </c>
      <c r="AR115" s="22">
        <f>Compensation!$C$16</f>
        <v>1.0132266666666667</v>
      </c>
      <c r="CC115" s="24"/>
      <c r="CD115" s="24"/>
      <c r="CE115" s="24"/>
    </row>
    <row r="116" spans="1:83" s="22" customFormat="1">
      <c r="A116" s="22">
        <f t="shared" si="0"/>
        <v>0.59</v>
      </c>
      <c r="B116" s="22">
        <f t="shared" si="1"/>
        <v>5.2</v>
      </c>
      <c r="C116" s="22">
        <f t="shared" si="23"/>
        <v>2.2999999999999998</v>
      </c>
      <c r="D116" s="22">
        <f t="shared" si="7"/>
        <v>5.2899999999999991</v>
      </c>
      <c r="E116" s="22">
        <f t="shared" si="8"/>
        <v>27.507999999999996</v>
      </c>
      <c r="F116" s="22">
        <f t="shared" si="9"/>
        <v>4.2899999999999991</v>
      </c>
      <c r="G116" s="22">
        <f>1</f>
        <v>1</v>
      </c>
      <c r="H116" s="22">
        <f t="shared" si="10"/>
        <v>7.0563999999999991</v>
      </c>
      <c r="I116" s="22" t="str">
        <f t="shared" si="11"/>
        <v>1+7,0564j</v>
      </c>
      <c r="K116" s="22" t="str">
        <f t="shared" si="12"/>
        <v>4,29+30,271956j</v>
      </c>
      <c r="M116" s="22" t="str">
        <f t="shared" si="26"/>
        <v>31,798+30,271956j</v>
      </c>
      <c r="O116" s="22" t="str">
        <f t="shared" si="27"/>
        <v>0,453798968873219-0,432020328906707j</v>
      </c>
      <c r="S116" s="22">
        <f t="shared" si="13"/>
        <v>0.62655811281880003</v>
      </c>
      <c r="U116" s="22">
        <f t="shared" si="4"/>
        <v>1.066849315068493</v>
      </c>
      <c r="V116" s="22">
        <f t="shared" si="5"/>
        <v>0.92673170731707311</v>
      </c>
      <c r="X116" s="22">
        <f t="shared" si="24"/>
        <v>1E-3</v>
      </c>
      <c r="Y116" s="22">
        <f t="shared" si="6"/>
        <v>5.2</v>
      </c>
      <c r="Z116" s="22">
        <f t="shared" si="25"/>
        <v>2.2999999999999998</v>
      </c>
      <c r="AA116" s="22">
        <f t="shared" si="14"/>
        <v>5.2899999999999991</v>
      </c>
      <c r="AB116" s="22">
        <f t="shared" si="15"/>
        <v>27.507999999999996</v>
      </c>
      <c r="AC116" s="22">
        <f t="shared" si="16"/>
        <v>4.2899999999999991</v>
      </c>
      <c r="AD116" s="22">
        <v>1</v>
      </c>
      <c r="AE116" s="22">
        <f t="shared" si="17"/>
        <v>1.196E-2</v>
      </c>
      <c r="AF116" s="22" t="str">
        <f t="shared" si="18"/>
        <v>1+0,01196j</v>
      </c>
      <c r="AH116" s="22" t="str">
        <f t="shared" si="19"/>
        <v>4,29+0,0513084j</v>
      </c>
      <c r="AI116" s="22" t="str">
        <f t="shared" si="20"/>
        <v>31,798+0,0513084j</v>
      </c>
      <c r="AK116" s="22" t="str">
        <f t="shared" si="21"/>
        <v>0,865083602108663-0,00139587569942865j</v>
      </c>
      <c r="AO116" s="22">
        <f t="shared" si="22"/>
        <v>0.865084728281726</v>
      </c>
      <c r="AP116" s="22">
        <v>46</v>
      </c>
      <c r="AR116" s="22">
        <f>Compensation!$C$16</f>
        <v>1.0132266666666667</v>
      </c>
      <c r="CC116" s="24"/>
      <c r="CD116" s="24"/>
      <c r="CE116" s="24"/>
    </row>
    <row r="117" spans="1:83" s="22" customFormat="1">
      <c r="A117" s="22">
        <f t="shared" si="0"/>
        <v>0.59</v>
      </c>
      <c r="B117" s="22">
        <f t="shared" si="1"/>
        <v>5.2</v>
      </c>
      <c r="C117" s="22">
        <f t="shared" si="23"/>
        <v>2.3499999999999996</v>
      </c>
      <c r="D117" s="22">
        <f t="shared" si="7"/>
        <v>5.5224999999999982</v>
      </c>
      <c r="E117" s="22">
        <f t="shared" si="8"/>
        <v>28.716999999999992</v>
      </c>
      <c r="F117" s="22">
        <f t="shared" si="9"/>
        <v>4.5224999999999982</v>
      </c>
      <c r="G117" s="22">
        <f>1</f>
        <v>1</v>
      </c>
      <c r="H117" s="22">
        <f t="shared" si="10"/>
        <v>7.2097999999999987</v>
      </c>
      <c r="I117" s="22" t="str">
        <f t="shared" si="11"/>
        <v>1+7,2098j</v>
      </c>
      <c r="K117" s="22" t="str">
        <f t="shared" si="12"/>
        <v>4,5225+32,6063205j</v>
      </c>
      <c r="M117" s="22" t="str">
        <f t="shared" si="26"/>
        <v>33,2395+32,6063205j</v>
      </c>
      <c r="O117" s="22" t="str">
        <f t="shared" si="27"/>
        <v>0,440277976366843-0,431891117691563j</v>
      </c>
      <c r="S117" s="22">
        <f t="shared" si="13"/>
        <v>0.61674519375066883</v>
      </c>
      <c r="U117" s="22">
        <f t="shared" si="4"/>
        <v>1.066849315068493</v>
      </c>
      <c r="V117" s="22">
        <f t="shared" si="5"/>
        <v>0.92673170731707311</v>
      </c>
      <c r="X117" s="22">
        <f t="shared" si="24"/>
        <v>1E-3</v>
      </c>
      <c r="Y117" s="22">
        <f t="shared" si="6"/>
        <v>5.2</v>
      </c>
      <c r="Z117" s="22">
        <f t="shared" si="25"/>
        <v>2.3499999999999996</v>
      </c>
      <c r="AA117" s="22">
        <f t="shared" si="14"/>
        <v>5.5224999999999982</v>
      </c>
      <c r="AB117" s="22">
        <f t="shared" si="15"/>
        <v>28.716999999999992</v>
      </c>
      <c r="AC117" s="22">
        <f t="shared" si="16"/>
        <v>4.5224999999999982</v>
      </c>
      <c r="AD117" s="22">
        <v>1</v>
      </c>
      <c r="AE117" s="22">
        <f t="shared" si="17"/>
        <v>1.222E-2</v>
      </c>
      <c r="AF117" s="22" t="str">
        <f t="shared" si="18"/>
        <v>1+0,01222j</v>
      </c>
      <c r="AH117" s="22" t="str">
        <f t="shared" si="19"/>
        <v>4,5225+0,05526495j</v>
      </c>
      <c r="AI117" s="22" t="str">
        <f t="shared" si="20"/>
        <v>33,2395+0,05526495j</v>
      </c>
      <c r="AK117" s="22" t="str">
        <f t="shared" si="21"/>
        <v>0,86393960850268-0,00143641087461966j</v>
      </c>
      <c r="AO117" s="22">
        <f t="shared" si="22"/>
        <v>0.86394080261089934</v>
      </c>
      <c r="AP117" s="22">
        <v>47</v>
      </c>
      <c r="AR117" s="22">
        <f>Compensation!$C$16</f>
        <v>1.0132266666666667</v>
      </c>
      <c r="CC117" s="24"/>
      <c r="CD117" s="24"/>
      <c r="CE117" s="24"/>
    </row>
    <row r="118" spans="1:83" s="22" customFormat="1">
      <c r="A118" s="22">
        <f t="shared" si="0"/>
        <v>0.59</v>
      </c>
      <c r="B118" s="22">
        <f t="shared" si="1"/>
        <v>5.2</v>
      </c>
      <c r="C118" s="22">
        <f t="shared" si="23"/>
        <v>2.3999999999999995</v>
      </c>
      <c r="D118" s="22">
        <f t="shared" si="7"/>
        <v>5.7599999999999971</v>
      </c>
      <c r="E118" s="22">
        <f t="shared" si="8"/>
        <v>29.951999999999988</v>
      </c>
      <c r="F118" s="22">
        <f t="shared" si="9"/>
        <v>4.7599999999999971</v>
      </c>
      <c r="G118" s="22">
        <f>1</f>
        <v>1</v>
      </c>
      <c r="H118" s="22">
        <f t="shared" si="10"/>
        <v>7.3631999999999982</v>
      </c>
      <c r="I118" s="22" t="str">
        <f t="shared" si="11"/>
        <v>1+7,3632j</v>
      </c>
      <c r="K118" s="22" t="str">
        <f t="shared" si="12"/>
        <v>4,76+35,048832j</v>
      </c>
      <c r="M118" s="22" t="str">
        <f t="shared" si="26"/>
        <v>34,712+35,048832j</v>
      </c>
      <c r="O118" s="22" t="str">
        <f t="shared" si="27"/>
        <v>0,427269637313675-0,431415698804676j</v>
      </c>
      <c r="S118" s="22">
        <f t="shared" si="13"/>
        <v>0.60718930173816987</v>
      </c>
      <c r="U118" s="22">
        <f t="shared" si="4"/>
        <v>1.066849315068493</v>
      </c>
      <c r="V118" s="22">
        <f t="shared" si="5"/>
        <v>0.92673170731707311</v>
      </c>
      <c r="X118" s="22">
        <f t="shared" si="24"/>
        <v>1E-3</v>
      </c>
      <c r="Y118" s="22">
        <f t="shared" si="6"/>
        <v>5.2</v>
      </c>
      <c r="Z118" s="22">
        <f t="shared" si="25"/>
        <v>2.3999999999999995</v>
      </c>
      <c r="AA118" s="22">
        <f t="shared" si="14"/>
        <v>5.7599999999999971</v>
      </c>
      <c r="AB118" s="22">
        <f t="shared" si="15"/>
        <v>29.951999999999988</v>
      </c>
      <c r="AC118" s="22">
        <f t="shared" si="16"/>
        <v>4.7599999999999971</v>
      </c>
      <c r="AD118" s="22">
        <v>1</v>
      </c>
      <c r="AE118" s="22">
        <f t="shared" si="17"/>
        <v>1.2479999999999996E-2</v>
      </c>
      <c r="AF118" s="22" t="str">
        <f t="shared" si="18"/>
        <v>1+0,01248j</v>
      </c>
      <c r="AH118" s="22" t="str">
        <f t="shared" si="19"/>
        <v>4,76+0,0594048j</v>
      </c>
      <c r="AI118" s="22" t="str">
        <f t="shared" si="20"/>
        <v>34,712+0,0594048j</v>
      </c>
      <c r="AK118" s="22" t="str">
        <f t="shared" si="21"/>
        <v>0,862869102271084-0,00147668144868038j</v>
      </c>
      <c r="AO118" s="22">
        <f t="shared" si="22"/>
        <v>0.86287036583846555</v>
      </c>
      <c r="AP118" s="22">
        <v>48</v>
      </c>
      <c r="AR118" s="22">
        <f>Compensation!$C$16</f>
        <v>1.0132266666666667</v>
      </c>
      <c r="CC118" s="24"/>
      <c r="CD118" s="24"/>
      <c r="CE118" s="24"/>
    </row>
    <row r="119" spans="1:83" s="22" customFormat="1">
      <c r="A119" s="22">
        <f t="shared" si="0"/>
        <v>0.59</v>
      </c>
      <c r="B119" s="22">
        <f t="shared" si="1"/>
        <v>5.2</v>
      </c>
      <c r="C119" s="22">
        <f t="shared" si="23"/>
        <v>2.4499999999999993</v>
      </c>
      <c r="D119" s="22">
        <f t="shared" si="7"/>
        <v>6.0024999999999968</v>
      </c>
      <c r="E119" s="22">
        <f t="shared" si="8"/>
        <v>31.212999999999983</v>
      </c>
      <c r="F119" s="22">
        <f t="shared" si="9"/>
        <v>5.0024999999999968</v>
      </c>
      <c r="G119" s="22">
        <f>1</f>
        <v>1</v>
      </c>
      <c r="H119" s="22">
        <f t="shared" si="10"/>
        <v>7.5165999999999977</v>
      </c>
      <c r="I119" s="22" t="str">
        <f t="shared" si="11"/>
        <v>1+7,5166j</v>
      </c>
      <c r="K119" s="22" t="str">
        <f t="shared" si="12"/>
        <v>5,0025+37,6017915j</v>
      </c>
      <c r="M119" s="22" t="str">
        <f t="shared" si="26"/>
        <v>36,2155+37,6017915j</v>
      </c>
      <c r="O119" s="22" t="str">
        <f t="shared" si="27"/>
        <v>0,414754051659123-0,430630403398174j</v>
      </c>
      <c r="S119" s="22">
        <f t="shared" si="13"/>
        <v>0.59788248652936193</v>
      </c>
      <c r="U119" s="22">
        <f t="shared" si="4"/>
        <v>1.066849315068493</v>
      </c>
      <c r="V119" s="22">
        <f t="shared" si="5"/>
        <v>0.92673170731707311</v>
      </c>
      <c r="X119" s="22">
        <f t="shared" si="24"/>
        <v>1E-3</v>
      </c>
      <c r="Y119" s="22">
        <f t="shared" si="6"/>
        <v>5.2</v>
      </c>
      <c r="Z119" s="22">
        <f t="shared" si="25"/>
        <v>2.4499999999999993</v>
      </c>
      <c r="AA119" s="22">
        <f t="shared" si="14"/>
        <v>6.0024999999999968</v>
      </c>
      <c r="AB119" s="22">
        <f t="shared" si="15"/>
        <v>31.212999999999983</v>
      </c>
      <c r="AC119" s="22">
        <f t="shared" si="16"/>
        <v>5.0024999999999968</v>
      </c>
      <c r="AD119" s="22">
        <v>1</v>
      </c>
      <c r="AE119" s="22">
        <f t="shared" si="17"/>
        <v>1.2739999999999996E-2</v>
      </c>
      <c r="AF119" s="22" t="str">
        <f t="shared" si="18"/>
        <v>1+0,01274j</v>
      </c>
      <c r="AH119" s="22" t="str">
        <f t="shared" si="19"/>
        <v>5,0025+0,06373185j</v>
      </c>
      <c r="AI119" s="22" t="str">
        <f t="shared" si="20"/>
        <v>36,2155+0,06373185j</v>
      </c>
      <c r="AK119" s="22" t="str">
        <f t="shared" si="21"/>
        <v>0,861865867859071-0,00151670710636369j</v>
      </c>
      <c r="AO119" s="22">
        <f t="shared" si="22"/>
        <v>0.86186720240470693</v>
      </c>
      <c r="AP119" s="22">
        <v>49</v>
      </c>
      <c r="AR119" s="22">
        <f>Compensation!$C$16</f>
        <v>1.0132266666666667</v>
      </c>
      <c r="CC119" s="24"/>
      <c r="CD119" s="24"/>
      <c r="CE119" s="24"/>
    </row>
    <row r="120" spans="1:83" s="22" customFormat="1">
      <c r="A120" s="22">
        <f t="shared" si="0"/>
        <v>0.59</v>
      </c>
      <c r="B120" s="22">
        <f t="shared" si="1"/>
        <v>5.2</v>
      </c>
      <c r="C120" s="22">
        <f t="shared" si="23"/>
        <v>2.4999999999999991</v>
      </c>
      <c r="D120" s="22">
        <f t="shared" si="7"/>
        <v>6.2499999999999956</v>
      </c>
      <c r="E120" s="22">
        <f t="shared" si="8"/>
        <v>32.499999999999979</v>
      </c>
      <c r="F120" s="22">
        <f t="shared" si="9"/>
        <v>5.2499999999999956</v>
      </c>
      <c r="G120" s="22">
        <f>1</f>
        <v>1</v>
      </c>
      <c r="H120" s="22">
        <f t="shared" si="10"/>
        <v>7.6699999999999973</v>
      </c>
      <c r="I120" s="22" t="str">
        <f t="shared" si="11"/>
        <v>1+7,67j</v>
      </c>
      <c r="K120" s="22" t="str">
        <f t="shared" si="12"/>
        <v>5,25+40,2675j</v>
      </c>
      <c r="M120" s="22" t="str">
        <f t="shared" si="26"/>
        <v>37,75+40,2675j</v>
      </c>
      <c r="O120" s="22" t="str">
        <f t="shared" si="27"/>
        <v>0,402711729902724-0,429568068446568j</v>
      </c>
      <c r="S120" s="22">
        <f t="shared" si="13"/>
        <v>0.58881700283718019</v>
      </c>
      <c r="U120" s="22">
        <f t="shared" si="4"/>
        <v>1.066849315068493</v>
      </c>
      <c r="V120" s="22">
        <f t="shared" si="5"/>
        <v>0.92673170731707311</v>
      </c>
      <c r="X120" s="22">
        <f t="shared" si="24"/>
        <v>1E-3</v>
      </c>
      <c r="Y120" s="22">
        <f t="shared" si="6"/>
        <v>5.2</v>
      </c>
      <c r="Z120" s="22">
        <f t="shared" si="25"/>
        <v>2.4999999999999991</v>
      </c>
      <c r="AA120" s="22">
        <f t="shared" si="14"/>
        <v>6.2499999999999956</v>
      </c>
      <c r="AB120" s="22">
        <f t="shared" si="15"/>
        <v>32.499999999999979</v>
      </c>
      <c r="AC120" s="22">
        <f t="shared" si="16"/>
        <v>5.2499999999999956</v>
      </c>
      <c r="AD120" s="22">
        <v>1</v>
      </c>
      <c r="AE120" s="22">
        <f t="shared" si="17"/>
        <v>1.2999999999999996E-2</v>
      </c>
      <c r="AF120" s="22" t="str">
        <f t="shared" si="18"/>
        <v>1+0,013j</v>
      </c>
      <c r="AH120" s="22" t="str">
        <f t="shared" si="19"/>
        <v>5,25+0,0682499999999999j</v>
      </c>
      <c r="AI120" s="22" t="str">
        <f t="shared" si="20"/>
        <v>37,75+0,0682499999999999j</v>
      </c>
      <c r="AK120" s="22" t="str">
        <f t="shared" si="21"/>
        <v>0,860924338238234-0,00155650559164926j</v>
      </c>
      <c r="AO120" s="22">
        <f t="shared" si="22"/>
        <v>0.86092574527690724</v>
      </c>
      <c r="AP120" s="22">
        <v>50</v>
      </c>
      <c r="AR120" s="22">
        <f>Compensation!$C$16</f>
        <v>1.0132266666666667</v>
      </c>
      <c r="CC120" s="24"/>
      <c r="CD120" s="24"/>
      <c r="CE120" s="24"/>
    </row>
    <row r="121" spans="1:83" s="22" customFormat="1">
      <c r="A121" s="22">
        <f t="shared" si="0"/>
        <v>0.59</v>
      </c>
      <c r="B121" s="22">
        <f t="shared" si="1"/>
        <v>5.2</v>
      </c>
      <c r="C121" s="22">
        <f t="shared" si="23"/>
        <v>2.5499999999999989</v>
      </c>
      <c r="D121" s="22">
        <f t="shared" si="7"/>
        <v>6.5024999999999942</v>
      </c>
      <c r="E121" s="22">
        <f t="shared" si="8"/>
        <v>33.812999999999974</v>
      </c>
      <c r="F121" s="22">
        <f t="shared" si="9"/>
        <v>5.5024999999999942</v>
      </c>
      <c r="G121" s="22">
        <f>1</f>
        <v>1</v>
      </c>
      <c r="H121" s="22">
        <f t="shared" si="10"/>
        <v>7.8233999999999959</v>
      </c>
      <c r="I121" s="22" t="str">
        <f t="shared" si="11"/>
        <v>1+7,8234j</v>
      </c>
      <c r="K121" s="22" t="str">
        <f t="shared" si="12"/>
        <v>5,50249999999999+43,0482585j</v>
      </c>
      <c r="M121" s="22" t="str">
        <f t="shared" si="26"/>
        <v>39,3155+43,0482585j</v>
      </c>
      <c r="O121" s="22" t="str">
        <f t="shared" si="27"/>
        <v>0,39112366240799-0,428258384728819j</v>
      </c>
      <c r="S121" s="22">
        <f t="shared" si="13"/>
        <v>0.57998531307781975</v>
      </c>
      <c r="U121" s="22">
        <f t="shared" si="4"/>
        <v>1.066849315068493</v>
      </c>
      <c r="V121" s="22">
        <f t="shared" si="5"/>
        <v>0.92673170731707311</v>
      </c>
      <c r="X121" s="22">
        <f t="shared" si="24"/>
        <v>1E-3</v>
      </c>
      <c r="Y121" s="22">
        <f t="shared" si="6"/>
        <v>5.2</v>
      </c>
      <c r="Z121" s="22">
        <f t="shared" si="25"/>
        <v>2.5499999999999989</v>
      </c>
      <c r="AA121" s="22">
        <f t="shared" si="14"/>
        <v>6.5024999999999942</v>
      </c>
      <c r="AB121" s="22">
        <f t="shared" si="15"/>
        <v>33.812999999999974</v>
      </c>
      <c r="AC121" s="22">
        <f t="shared" si="16"/>
        <v>5.5024999999999942</v>
      </c>
      <c r="AD121" s="22">
        <v>1</v>
      </c>
      <c r="AE121" s="22">
        <f t="shared" si="17"/>
        <v>1.3259999999999994E-2</v>
      </c>
      <c r="AF121" s="22" t="str">
        <f t="shared" si="18"/>
        <v>1+0,01326j</v>
      </c>
      <c r="AH121" s="22" t="str">
        <f t="shared" si="19"/>
        <v>5,50249999999999+0,0729631499999999j</v>
      </c>
      <c r="AI121" s="22" t="str">
        <f t="shared" si="20"/>
        <v>39,3155+0,0729631499999999j</v>
      </c>
      <c r="AK121" s="22" t="str">
        <f t="shared" si="21"/>
        <v>0,860039514797755-0,00159609294360025j</v>
      </c>
      <c r="AO121" s="22">
        <f t="shared" si="22"/>
        <v>0.86004099584045557</v>
      </c>
      <c r="AP121" s="22">
        <v>51</v>
      </c>
      <c r="AR121" s="22">
        <f>Compensation!$C$16</f>
        <v>1.0132266666666667</v>
      </c>
      <c r="CC121" s="24"/>
      <c r="CD121" s="24"/>
      <c r="CE121" s="24"/>
    </row>
    <row r="122" spans="1:83" s="22" customFormat="1">
      <c r="A122" s="22">
        <f t="shared" si="0"/>
        <v>0.59</v>
      </c>
      <c r="B122" s="22">
        <f t="shared" si="1"/>
        <v>5.2</v>
      </c>
      <c r="C122" s="22">
        <f t="shared" si="23"/>
        <v>2.5999999999999988</v>
      </c>
      <c r="D122" s="22">
        <f t="shared" si="7"/>
        <v>6.7599999999999936</v>
      </c>
      <c r="E122" s="22">
        <f t="shared" si="8"/>
        <v>35.151999999999965</v>
      </c>
      <c r="F122" s="22">
        <f t="shared" si="9"/>
        <v>5.7599999999999936</v>
      </c>
      <c r="G122" s="22">
        <f>1</f>
        <v>1</v>
      </c>
      <c r="H122" s="22">
        <f t="shared" si="10"/>
        <v>7.9767999999999963</v>
      </c>
      <c r="I122" s="22" t="str">
        <f t="shared" si="11"/>
        <v>1+7,9768j</v>
      </c>
      <c r="K122" s="22" t="str">
        <f t="shared" si="12"/>
        <v>5,75999999999999+45,9463679999999j</v>
      </c>
      <c r="M122" s="22" t="str">
        <f t="shared" si="26"/>
        <v>40,912+45,9463679999999j</v>
      </c>
      <c r="O122" s="22" t="str">
        <f t="shared" si="27"/>
        <v>0,379971370931791-0,426728207819137j</v>
      </c>
      <c r="S122" s="22">
        <f t="shared" si="13"/>
        <v>0.57138008897433357</v>
      </c>
      <c r="U122" s="22">
        <f t="shared" si="4"/>
        <v>1.066849315068493</v>
      </c>
      <c r="V122" s="22">
        <f t="shared" si="5"/>
        <v>0.92673170731707311</v>
      </c>
      <c r="X122" s="22">
        <f t="shared" si="24"/>
        <v>1E-3</v>
      </c>
      <c r="Y122" s="22">
        <f t="shared" si="6"/>
        <v>5.2</v>
      </c>
      <c r="Z122" s="22">
        <f t="shared" si="25"/>
        <v>2.5999999999999988</v>
      </c>
      <c r="AA122" s="22">
        <f t="shared" si="14"/>
        <v>6.7599999999999936</v>
      </c>
      <c r="AB122" s="22">
        <f t="shared" si="15"/>
        <v>35.151999999999965</v>
      </c>
      <c r="AC122" s="22">
        <f t="shared" si="16"/>
        <v>5.7599999999999936</v>
      </c>
      <c r="AD122" s="22">
        <v>1</v>
      </c>
      <c r="AE122" s="22">
        <f t="shared" si="17"/>
        <v>1.3519999999999994E-2</v>
      </c>
      <c r="AF122" s="22" t="str">
        <f t="shared" si="18"/>
        <v>1+0,01352j</v>
      </c>
      <c r="AH122" s="22" t="str">
        <f t="shared" si="19"/>
        <v>5,75999999999999+0,0778751999999999j</v>
      </c>
      <c r="AI122" s="22" t="str">
        <f t="shared" si="20"/>
        <v>40,912+0,0778751999999999j</v>
      </c>
      <c r="AK122" s="22" t="str">
        <f t="shared" si="21"/>
        <v>0,859206898620939-0,00163548369846219j</v>
      </c>
      <c r="AO122" s="22">
        <f t="shared" si="22"/>
        <v>0.85920845517530864</v>
      </c>
      <c r="AP122" s="22">
        <v>52</v>
      </c>
      <c r="AR122" s="22">
        <f>Compensation!$C$16</f>
        <v>1.0132266666666667</v>
      </c>
      <c r="CC122" s="24"/>
      <c r="CD122" s="24"/>
      <c r="CE122" s="24"/>
    </row>
    <row r="123" spans="1:83" s="22" customFormat="1">
      <c r="A123" s="22">
        <f t="shared" si="0"/>
        <v>0.59</v>
      </c>
      <c r="B123" s="22">
        <f t="shared" si="1"/>
        <v>5.2</v>
      </c>
      <c r="C123" s="22">
        <f t="shared" si="23"/>
        <v>2.6499999999999986</v>
      </c>
      <c r="D123" s="22">
        <f t="shared" si="7"/>
        <v>7.0224999999999929</v>
      </c>
      <c r="E123" s="22">
        <f t="shared" si="8"/>
        <v>36.516999999999967</v>
      </c>
      <c r="F123" s="22">
        <f t="shared" si="9"/>
        <v>6.0224999999999929</v>
      </c>
      <c r="G123" s="22">
        <f>1</f>
        <v>1</v>
      </c>
      <c r="H123" s="22">
        <f t="shared" si="10"/>
        <v>8.130199999999995</v>
      </c>
      <c r="I123" s="22" t="str">
        <f t="shared" si="11"/>
        <v>1+8,13019999999999j</v>
      </c>
      <c r="K123" s="22" t="str">
        <f t="shared" si="12"/>
        <v>6,02249999999999+48,9641294999999j</v>
      </c>
      <c r="M123" s="22" t="str">
        <f t="shared" si="26"/>
        <v>42,5395+48,9641294999999j</v>
      </c>
      <c r="O123" s="22" t="str">
        <f t="shared" si="27"/>
        <v>0,36923694556223-0,425001836380151j</v>
      </c>
      <c r="S123" s="22">
        <f t="shared" si="13"/>
        <v>0.56299421213243905</v>
      </c>
      <c r="U123" s="22">
        <f t="shared" si="4"/>
        <v>1.066849315068493</v>
      </c>
      <c r="V123" s="22">
        <f t="shared" si="5"/>
        <v>0.92673170731707311</v>
      </c>
      <c r="X123" s="22">
        <f t="shared" si="24"/>
        <v>1E-3</v>
      </c>
      <c r="Y123" s="22">
        <f t="shared" si="6"/>
        <v>5.2</v>
      </c>
      <c r="Z123" s="22">
        <f t="shared" si="25"/>
        <v>2.6499999999999986</v>
      </c>
      <c r="AA123" s="22">
        <f t="shared" si="14"/>
        <v>7.0224999999999929</v>
      </c>
      <c r="AB123" s="22">
        <f t="shared" si="15"/>
        <v>36.516999999999967</v>
      </c>
      <c r="AC123" s="22">
        <f t="shared" si="16"/>
        <v>6.0224999999999929</v>
      </c>
      <c r="AD123" s="22">
        <v>1</v>
      </c>
      <c r="AE123" s="22">
        <f t="shared" si="17"/>
        <v>1.3779999999999992E-2</v>
      </c>
      <c r="AF123" s="22" t="str">
        <f t="shared" si="18"/>
        <v>1+0,01378j</v>
      </c>
      <c r="AH123" s="22" t="str">
        <f t="shared" si="19"/>
        <v>6,02249999999999+0,0829900499999999j</v>
      </c>
      <c r="AI123" s="22" t="str">
        <f t="shared" si="20"/>
        <v>42,5395+0,0829900499999999j</v>
      </c>
      <c r="AK123" s="22" t="str">
        <f t="shared" si="21"/>
        <v>0,858422431323943-0,00167469106352203j</v>
      </c>
      <c r="AO123" s="22">
        <f t="shared" si="22"/>
        <v>0.85842406489465783</v>
      </c>
      <c r="AP123" s="22">
        <v>53</v>
      </c>
      <c r="AR123" s="22">
        <f>Compensation!$C$16</f>
        <v>1.0132266666666667</v>
      </c>
      <c r="CC123" s="24"/>
      <c r="CD123" s="24"/>
      <c r="CE123" s="24"/>
    </row>
    <row r="124" spans="1:83" s="22" customFormat="1">
      <c r="A124" s="22">
        <f t="shared" si="0"/>
        <v>0.59</v>
      </c>
      <c r="B124" s="22">
        <f t="shared" si="1"/>
        <v>5.2</v>
      </c>
      <c r="C124" s="22">
        <f t="shared" si="23"/>
        <v>2.6999999999999984</v>
      </c>
      <c r="D124" s="22">
        <f t="shared" si="7"/>
        <v>7.2899999999999912</v>
      </c>
      <c r="E124" s="22">
        <f t="shared" si="8"/>
        <v>37.907999999999959</v>
      </c>
      <c r="F124" s="22">
        <f t="shared" si="9"/>
        <v>6.2899999999999912</v>
      </c>
      <c r="G124" s="22">
        <f>1</f>
        <v>1</v>
      </c>
      <c r="H124" s="22">
        <f t="shared" si="10"/>
        <v>8.2835999999999945</v>
      </c>
      <c r="I124" s="22" t="str">
        <f t="shared" si="11"/>
        <v>1+8,28359999999999j</v>
      </c>
      <c r="K124" s="22" t="str">
        <f t="shared" si="12"/>
        <v>6,28999999999999+52,1038439999999j</v>
      </c>
      <c r="M124" s="22" t="str">
        <f t="shared" si="26"/>
        <v>44,198+52,1038439999999j</v>
      </c>
      <c r="O124" s="22" t="str">
        <f t="shared" si="27"/>
        <v>0,358903069711242-0,423101261490467j</v>
      </c>
      <c r="S124" s="22">
        <f t="shared" si="13"/>
        <v>0.55482077369451221</v>
      </c>
      <c r="U124" s="22">
        <f t="shared" si="4"/>
        <v>1.066849315068493</v>
      </c>
      <c r="V124" s="22">
        <f t="shared" si="5"/>
        <v>0.92673170731707311</v>
      </c>
      <c r="X124" s="22">
        <f t="shared" si="24"/>
        <v>1E-3</v>
      </c>
      <c r="Y124" s="22">
        <f t="shared" si="6"/>
        <v>5.2</v>
      </c>
      <c r="Z124" s="22">
        <f t="shared" si="25"/>
        <v>2.6999999999999984</v>
      </c>
      <c r="AA124" s="22">
        <f t="shared" si="14"/>
        <v>7.2899999999999912</v>
      </c>
      <c r="AB124" s="22">
        <f t="shared" si="15"/>
        <v>37.907999999999959</v>
      </c>
      <c r="AC124" s="22">
        <f t="shared" si="16"/>
        <v>6.2899999999999912</v>
      </c>
      <c r="AD124" s="22">
        <v>1</v>
      </c>
      <c r="AE124" s="22">
        <f t="shared" si="17"/>
        <v>1.4039999999999992E-2</v>
      </c>
      <c r="AF124" s="22" t="str">
        <f t="shared" si="18"/>
        <v>1+0,01404j</v>
      </c>
      <c r="AH124" s="22" t="str">
        <f t="shared" si="19"/>
        <v>6,28999999999999+0,0883115999999999j</v>
      </c>
      <c r="AI124" s="22" t="str">
        <f t="shared" si="20"/>
        <v>44,198+0,0883115999999999j</v>
      </c>
      <c r="AK124" s="22" t="str">
        <f t="shared" si="21"/>
        <v>0,857682443957208-0,00171372706723769j</v>
      </c>
      <c r="AO124" s="22">
        <f t="shared" si="22"/>
        <v>0.85768415604630965</v>
      </c>
      <c r="AP124" s="22">
        <v>54</v>
      </c>
      <c r="AR124" s="22">
        <f>Compensation!$C$16</f>
        <v>1.0132266666666667</v>
      </c>
      <c r="CC124" s="24"/>
      <c r="CD124" s="24"/>
      <c r="CE124" s="24"/>
    </row>
    <row r="125" spans="1:83" s="22" customFormat="1">
      <c r="A125" s="22">
        <f t="shared" si="0"/>
        <v>0.59</v>
      </c>
      <c r="B125" s="22">
        <f t="shared" si="1"/>
        <v>5.2</v>
      </c>
      <c r="C125" s="22">
        <f t="shared" si="23"/>
        <v>2.7499999999999982</v>
      </c>
      <c r="D125" s="22">
        <f t="shared" si="7"/>
        <v>7.5624999999999902</v>
      </c>
      <c r="E125" s="22">
        <f t="shared" si="8"/>
        <v>39.324999999999953</v>
      </c>
      <c r="F125" s="22">
        <f t="shared" si="9"/>
        <v>6.5624999999999902</v>
      </c>
      <c r="G125" s="22">
        <f>1</f>
        <v>1</v>
      </c>
      <c r="H125" s="22">
        <f t="shared" si="10"/>
        <v>8.4369999999999941</v>
      </c>
      <c r="I125" s="22" t="str">
        <f t="shared" si="11"/>
        <v>1+8,43699999999999j</v>
      </c>
      <c r="K125" s="22" t="str">
        <f t="shared" si="12"/>
        <v>6,56249999999999+55,3678124999999j</v>
      </c>
      <c r="M125" s="22" t="str">
        <f t="shared" si="26"/>
        <v>45,8874999999999+55,3678124999999j</v>
      </c>
      <c r="O125" s="22" t="str">
        <f t="shared" si="27"/>
        <v>0,348953035361109-0,421046390262702j</v>
      </c>
      <c r="S125" s="22">
        <f t="shared" si="13"/>
        <v>0.54685307317503751</v>
      </c>
      <c r="U125" s="22">
        <f t="shared" si="4"/>
        <v>1.066849315068493</v>
      </c>
      <c r="V125" s="22">
        <f t="shared" si="5"/>
        <v>0.92673170731707311</v>
      </c>
      <c r="X125" s="22">
        <f t="shared" si="24"/>
        <v>1E-3</v>
      </c>
      <c r="Y125" s="22">
        <f t="shared" si="6"/>
        <v>5.2</v>
      </c>
      <c r="Z125" s="22">
        <f t="shared" si="25"/>
        <v>2.7499999999999982</v>
      </c>
      <c r="AA125" s="22">
        <f t="shared" si="14"/>
        <v>7.5624999999999902</v>
      </c>
      <c r="AB125" s="22">
        <f t="shared" si="15"/>
        <v>39.324999999999953</v>
      </c>
      <c r="AC125" s="22">
        <f t="shared" si="16"/>
        <v>6.5624999999999902</v>
      </c>
      <c r="AD125" s="22">
        <v>1</v>
      </c>
      <c r="AE125" s="22">
        <f t="shared" si="17"/>
        <v>1.4299999999999992E-2</v>
      </c>
      <c r="AF125" s="22" t="str">
        <f t="shared" si="18"/>
        <v>1+0,0143j</v>
      </c>
      <c r="AH125" s="22" t="str">
        <f t="shared" si="19"/>
        <v>6,56249999999999+0,0938437499999999j</v>
      </c>
      <c r="AI125" s="22" t="str">
        <f t="shared" si="20"/>
        <v>45,8874999999999+0,0938437499999999j</v>
      </c>
      <c r="AK125" s="22" t="str">
        <f t="shared" si="21"/>
        <v>0,856983612730949-0,00175260268934285j</v>
      </c>
      <c r="AO125" s="22">
        <f t="shared" si="22"/>
        <v>0.85698540483813135</v>
      </c>
      <c r="AP125" s="22">
        <v>55</v>
      </c>
      <c r="AR125" s="22">
        <f>Compensation!$C$16</f>
        <v>1.0132266666666667</v>
      </c>
      <c r="CC125" s="24"/>
      <c r="CD125" s="24"/>
      <c r="CE125" s="24"/>
    </row>
    <row r="126" spans="1:83" s="22" customFormat="1">
      <c r="A126" s="22">
        <f t="shared" si="0"/>
        <v>0.59</v>
      </c>
      <c r="B126" s="22">
        <f t="shared" si="1"/>
        <v>5.2</v>
      </c>
      <c r="C126" s="22">
        <f t="shared" si="23"/>
        <v>2.799999999999998</v>
      </c>
      <c r="D126" s="22">
        <f t="shared" si="7"/>
        <v>7.8399999999999892</v>
      </c>
      <c r="E126" s="22">
        <f t="shared" si="8"/>
        <v>40.767999999999944</v>
      </c>
      <c r="F126" s="22">
        <f t="shared" si="9"/>
        <v>6.8399999999999892</v>
      </c>
      <c r="G126" s="22">
        <f>1</f>
        <v>1</v>
      </c>
      <c r="H126" s="22">
        <f t="shared" si="10"/>
        <v>8.5903999999999936</v>
      </c>
      <c r="I126" s="22" t="str">
        <f t="shared" si="11"/>
        <v>1+8,59039999999999j</v>
      </c>
      <c r="K126" s="22" t="str">
        <f t="shared" si="12"/>
        <v>6,83999999999999+58,7583359999998j</v>
      </c>
      <c r="M126" s="22" t="str">
        <f t="shared" si="26"/>
        <v>47,6079999999999+58,7583359999998j</v>
      </c>
      <c r="O126" s="22" t="str">
        <f t="shared" si="27"/>
        <v>0,339370750394382-0,41885524660236j</v>
      </c>
      <c r="S126" s="22">
        <f t="shared" si="13"/>
        <v>0.53908461657662776</v>
      </c>
      <c r="U126" s="22">
        <f t="shared" si="4"/>
        <v>1.066849315068493</v>
      </c>
      <c r="V126" s="22">
        <f t="shared" si="5"/>
        <v>0.92673170731707311</v>
      </c>
      <c r="X126" s="22">
        <f t="shared" si="24"/>
        <v>1E-3</v>
      </c>
      <c r="Y126" s="22">
        <f t="shared" si="6"/>
        <v>5.2</v>
      </c>
      <c r="Z126" s="22">
        <f t="shared" si="25"/>
        <v>2.799999999999998</v>
      </c>
      <c r="AA126" s="22">
        <f t="shared" si="14"/>
        <v>7.8399999999999892</v>
      </c>
      <c r="AB126" s="22">
        <f t="shared" si="15"/>
        <v>40.767999999999944</v>
      </c>
      <c r="AC126" s="22">
        <f t="shared" si="16"/>
        <v>6.8399999999999892</v>
      </c>
      <c r="AD126" s="22">
        <v>1</v>
      </c>
      <c r="AE126" s="22">
        <f t="shared" si="17"/>
        <v>1.455999999999999E-2</v>
      </c>
      <c r="AF126" s="22" t="str">
        <f t="shared" si="18"/>
        <v>1+0,01456j</v>
      </c>
      <c r="AH126" s="22" t="str">
        <f t="shared" si="19"/>
        <v>6,83999999999999+0,0995903999999998j</v>
      </c>
      <c r="AI126" s="22" t="str">
        <f t="shared" si="20"/>
        <v>47,6079999999999+0,0995903999999998j</v>
      </c>
      <c r="AK126" s="22" t="str">
        <f t="shared" si="21"/>
        <v>0,856322920537107-0,0017913279739846j</v>
      </c>
      <c r="AO126" s="22">
        <f t="shared" si="22"/>
        <v>0.85632479415996743</v>
      </c>
      <c r="AP126" s="22">
        <v>56</v>
      </c>
      <c r="AR126" s="22">
        <f>Compensation!$C$16</f>
        <v>1.0132266666666667</v>
      </c>
      <c r="CC126" s="24"/>
      <c r="CD126" s="24"/>
      <c r="CE126" s="24"/>
    </row>
    <row r="127" spans="1:83" s="22" customFormat="1">
      <c r="A127" s="22">
        <f t="shared" si="0"/>
        <v>0.59</v>
      </c>
      <c r="B127" s="22">
        <f t="shared" si="1"/>
        <v>5.2</v>
      </c>
      <c r="C127" s="22">
        <f t="shared" si="23"/>
        <v>2.8499999999999979</v>
      </c>
      <c r="D127" s="22">
        <f t="shared" si="7"/>
        <v>8.1224999999999881</v>
      </c>
      <c r="E127" s="22">
        <f t="shared" si="8"/>
        <v>42.236999999999938</v>
      </c>
      <c r="F127" s="22">
        <f t="shared" si="9"/>
        <v>7.1224999999999881</v>
      </c>
      <c r="G127" s="22">
        <f>1</f>
        <v>1</v>
      </c>
      <c r="H127" s="22">
        <f t="shared" si="10"/>
        <v>8.7437999999999931</v>
      </c>
      <c r="I127" s="22" t="str">
        <f t="shared" si="11"/>
        <v>1+8,74379999999999j</v>
      </c>
      <c r="K127" s="22" t="str">
        <f t="shared" si="12"/>
        <v>7,12249999999999+62,2777154999998j</v>
      </c>
      <c r="M127" s="22" t="str">
        <f t="shared" si="26"/>
        <v>49,3594999999999+62,2777154999998j</v>
      </c>
      <c r="O127" s="22" t="str">
        <f t="shared" si="27"/>
        <v>0,330140739529949-0,416544151610242j</v>
      </c>
      <c r="S127" s="22">
        <f t="shared" si="13"/>
        <v>0.53150911388054101</v>
      </c>
      <c r="U127" s="22">
        <f t="shared" si="4"/>
        <v>1.066849315068493</v>
      </c>
      <c r="V127" s="22">
        <f t="shared" si="5"/>
        <v>0.92673170731707311</v>
      </c>
      <c r="X127" s="22">
        <f t="shared" si="24"/>
        <v>1E-3</v>
      </c>
      <c r="Y127" s="22">
        <f t="shared" si="6"/>
        <v>5.2</v>
      </c>
      <c r="Z127" s="22">
        <f t="shared" si="25"/>
        <v>2.8499999999999979</v>
      </c>
      <c r="AA127" s="22">
        <f t="shared" si="14"/>
        <v>8.1224999999999881</v>
      </c>
      <c r="AB127" s="22">
        <f t="shared" si="15"/>
        <v>42.236999999999938</v>
      </c>
      <c r="AC127" s="22">
        <f t="shared" si="16"/>
        <v>7.1224999999999881</v>
      </c>
      <c r="AD127" s="22">
        <v>1</v>
      </c>
      <c r="AE127" s="22">
        <f t="shared" si="17"/>
        <v>1.4819999999999989E-2</v>
      </c>
      <c r="AF127" s="22" t="str">
        <f t="shared" si="18"/>
        <v>1+0,01482j</v>
      </c>
      <c r="AH127" s="22" t="str">
        <f t="shared" si="19"/>
        <v>7,12249999999999+0,10555545j</v>
      </c>
      <c r="AI127" s="22" t="str">
        <f t="shared" si="20"/>
        <v>49,3594999999999+0,10555545j</v>
      </c>
      <c r="AK127" s="22" t="str">
        <f t="shared" si="21"/>
        <v>0,855697623411944-0,00182991212842874j</v>
      </c>
      <c r="AO127" s="22">
        <f t="shared" si="22"/>
        <v>0.85569958004620217</v>
      </c>
      <c r="AP127" s="22">
        <v>57</v>
      </c>
      <c r="AR127" s="22">
        <f>Compensation!$C$16</f>
        <v>1.0132266666666667</v>
      </c>
      <c r="CC127" s="24"/>
      <c r="CD127" s="24"/>
      <c r="CE127" s="24"/>
    </row>
    <row r="128" spans="1:83" s="22" customFormat="1">
      <c r="A128" s="22">
        <f t="shared" si="0"/>
        <v>0.59</v>
      </c>
      <c r="B128" s="22">
        <f t="shared" si="1"/>
        <v>5.2</v>
      </c>
      <c r="C128" s="22">
        <f t="shared" si="23"/>
        <v>2.8999999999999977</v>
      </c>
      <c r="D128" s="22">
        <f t="shared" si="7"/>
        <v>8.4099999999999859</v>
      </c>
      <c r="E128" s="22">
        <f t="shared" si="8"/>
        <v>43.731999999999928</v>
      </c>
      <c r="F128" s="22">
        <f t="shared" si="9"/>
        <v>7.4099999999999859</v>
      </c>
      <c r="G128" s="22">
        <f>1</f>
        <v>1</v>
      </c>
      <c r="H128" s="22">
        <f t="shared" si="10"/>
        <v>8.8971999999999927</v>
      </c>
      <c r="I128" s="22" t="str">
        <f t="shared" si="11"/>
        <v>1+8,89719999999999j</v>
      </c>
      <c r="K128" s="22" t="str">
        <f t="shared" si="12"/>
        <v>7,40999999999999+65,9282519999998j</v>
      </c>
      <c r="M128" s="22" t="str">
        <f t="shared" si="26"/>
        <v>51,1419999999999+65,9282519999998j</v>
      </c>
      <c r="O128" s="22" t="str">
        <f t="shared" si="27"/>
        <v>0,321248140132702-0,414127885831607j</v>
      </c>
      <c r="S128" s="22">
        <f t="shared" si="13"/>
        <v>0.52412047599962797</v>
      </c>
      <c r="U128" s="22">
        <f t="shared" si="4"/>
        <v>1.066849315068493</v>
      </c>
      <c r="V128" s="22">
        <f t="shared" si="5"/>
        <v>0.92673170731707311</v>
      </c>
      <c r="X128" s="22">
        <f t="shared" si="24"/>
        <v>1E-3</v>
      </c>
      <c r="Y128" s="22">
        <f t="shared" si="6"/>
        <v>5.2</v>
      </c>
      <c r="Z128" s="22">
        <f t="shared" si="25"/>
        <v>2.8999999999999977</v>
      </c>
      <c r="AA128" s="22">
        <f t="shared" si="14"/>
        <v>8.4099999999999859</v>
      </c>
      <c r="AB128" s="22">
        <f t="shared" si="15"/>
        <v>43.731999999999928</v>
      </c>
      <c r="AC128" s="22">
        <f t="shared" si="16"/>
        <v>7.4099999999999859</v>
      </c>
      <c r="AD128" s="22">
        <v>1</v>
      </c>
      <c r="AE128" s="22">
        <f t="shared" si="17"/>
        <v>1.5079999999999988E-2</v>
      </c>
      <c r="AF128" s="22" t="str">
        <f t="shared" si="18"/>
        <v>1+0,01508j</v>
      </c>
      <c r="AH128" s="22" t="str">
        <f t="shared" si="19"/>
        <v>7,40999999999999+0,1117428j</v>
      </c>
      <c r="AI128" s="22" t="str">
        <f t="shared" si="20"/>
        <v>51,1419999999999+0,1117428j</v>
      </c>
      <c r="AK128" s="22" t="str">
        <f t="shared" si="21"/>
        <v>0,85510522122363-0,00186836360944328j</v>
      </c>
      <c r="AO128" s="22">
        <f t="shared" si="22"/>
        <v>0.85510726236331902</v>
      </c>
      <c r="AP128" s="22">
        <v>58</v>
      </c>
      <c r="AR128" s="22">
        <f>Compensation!$C$16</f>
        <v>1.0132266666666667</v>
      </c>
      <c r="CC128" s="24"/>
      <c r="CD128" s="24"/>
      <c r="CE128" s="24"/>
    </row>
    <row r="129" spans="1:83" s="22" customFormat="1">
      <c r="A129" s="22">
        <f t="shared" si="0"/>
        <v>0.59</v>
      </c>
      <c r="B129" s="22">
        <f t="shared" si="1"/>
        <v>5.2</v>
      </c>
      <c r="C129" s="22">
        <f t="shared" si="23"/>
        <v>2.9499999999999975</v>
      </c>
      <c r="D129" s="22">
        <f t="shared" si="7"/>
        <v>8.7024999999999846</v>
      </c>
      <c r="E129" s="22">
        <f t="shared" si="8"/>
        <v>45.252999999999922</v>
      </c>
      <c r="F129" s="22">
        <f t="shared" si="9"/>
        <v>7.7024999999999846</v>
      </c>
      <c r="G129" s="22">
        <f>1</f>
        <v>1</v>
      </c>
      <c r="H129" s="22">
        <f t="shared" si="10"/>
        <v>9.0505999999999922</v>
      </c>
      <c r="I129" s="22" t="str">
        <f t="shared" si="11"/>
        <v>1+9,05059999999999j</v>
      </c>
      <c r="K129" s="22" t="str">
        <f t="shared" si="12"/>
        <v>7,70249999999998+69,7122464999998j</v>
      </c>
      <c r="M129" s="22" t="str">
        <f t="shared" si="26"/>
        <v>52,9554999999999+69,7122464999998j</v>
      </c>
      <c r="O129" s="22" t="str">
        <f t="shared" si="27"/>
        <v>0,312678693951298-0,411619835296257j</v>
      </c>
      <c r="S129" s="22">
        <f t="shared" si="13"/>
        <v>0.51691281127517752</v>
      </c>
      <c r="U129" s="22">
        <f t="shared" si="4"/>
        <v>1.066849315068493</v>
      </c>
      <c r="V129" s="22">
        <f t="shared" si="5"/>
        <v>0.92673170731707311</v>
      </c>
      <c r="X129" s="22">
        <f t="shared" si="24"/>
        <v>1E-3</v>
      </c>
      <c r="Y129" s="22">
        <f t="shared" si="6"/>
        <v>5.2</v>
      </c>
      <c r="Z129" s="22">
        <f t="shared" si="25"/>
        <v>2.9499999999999975</v>
      </c>
      <c r="AA129" s="22">
        <f t="shared" si="14"/>
        <v>8.7024999999999846</v>
      </c>
      <c r="AB129" s="22">
        <f t="shared" si="15"/>
        <v>45.252999999999922</v>
      </c>
      <c r="AC129" s="22">
        <f t="shared" si="16"/>
        <v>7.7024999999999846</v>
      </c>
      <c r="AD129" s="22">
        <v>1</v>
      </c>
      <c r="AE129" s="22">
        <f t="shared" si="17"/>
        <v>1.5339999999999987E-2</v>
      </c>
      <c r="AF129" s="22" t="str">
        <f t="shared" si="18"/>
        <v>1+0,01534j</v>
      </c>
      <c r="AH129" s="22" t="str">
        <f t="shared" si="19"/>
        <v>7,70249999999998+0,11815635j</v>
      </c>
      <c r="AI129" s="22" t="str">
        <f t="shared" si="20"/>
        <v>52,9554999999999+0,11815635j</v>
      </c>
      <c r="AK129" s="22" t="str">
        <f t="shared" si="21"/>
        <v>0,854543431984317-0,00190669019912455j</v>
      </c>
      <c r="AO129" s="22">
        <f t="shared" si="22"/>
        <v>0.8545455591219524</v>
      </c>
      <c r="AP129" s="22">
        <v>59</v>
      </c>
      <c r="AR129" s="22">
        <f>Compensation!$C$16</f>
        <v>1.0132266666666667</v>
      </c>
      <c r="CC129" s="24"/>
      <c r="CD129" s="24"/>
      <c r="CE129" s="24"/>
    </row>
    <row r="130" spans="1:83" s="22" customFormat="1">
      <c r="A130" s="22">
        <f t="shared" si="0"/>
        <v>0.59</v>
      </c>
      <c r="B130" s="22">
        <f t="shared" si="1"/>
        <v>5.2</v>
      </c>
      <c r="C130" s="22">
        <f t="shared" si="23"/>
        <v>2.9999999999999973</v>
      </c>
      <c r="D130" s="22">
        <f t="shared" si="7"/>
        <v>8.999999999999984</v>
      </c>
      <c r="E130" s="22">
        <f t="shared" si="8"/>
        <v>46.799999999999919</v>
      </c>
      <c r="F130" s="22">
        <f t="shared" si="9"/>
        <v>7.999999999999984</v>
      </c>
      <c r="G130" s="22">
        <f>1</f>
        <v>1</v>
      </c>
      <c r="H130" s="22">
        <f t="shared" si="10"/>
        <v>9.2039999999999917</v>
      </c>
      <c r="I130" s="22" t="str">
        <f t="shared" si="11"/>
        <v>1+9,20399999999999j</v>
      </c>
      <c r="K130" s="22" t="str">
        <f t="shared" si="12"/>
        <v>7,99999999999998+73,6319999999998j</v>
      </c>
      <c r="M130" s="22" t="str">
        <f t="shared" si="26"/>
        <v>54,7999999999999+73,6319999999998j</v>
      </c>
      <c r="O130" s="22" t="str">
        <f t="shared" si="27"/>
        <v>0,304418735660661-0,409032123068718j</v>
      </c>
      <c r="S130" s="22">
        <f t="shared" si="13"/>
        <v>0.50988042159249281</v>
      </c>
      <c r="U130" s="22">
        <f t="shared" si="4"/>
        <v>1.066849315068493</v>
      </c>
      <c r="V130" s="22">
        <f t="shared" si="5"/>
        <v>0.92673170731707311</v>
      </c>
      <c r="X130" s="22">
        <f t="shared" si="24"/>
        <v>1E-3</v>
      </c>
      <c r="Y130" s="22">
        <f t="shared" si="6"/>
        <v>5.2</v>
      </c>
      <c r="Z130" s="22">
        <f t="shared" si="25"/>
        <v>2.9999999999999973</v>
      </c>
      <c r="AA130" s="22">
        <f t="shared" si="14"/>
        <v>8.999999999999984</v>
      </c>
      <c r="AB130" s="22">
        <f t="shared" si="15"/>
        <v>46.799999999999919</v>
      </c>
      <c r="AC130" s="22">
        <f t="shared" si="16"/>
        <v>7.999999999999984</v>
      </c>
      <c r="AD130" s="22">
        <v>1</v>
      </c>
      <c r="AE130" s="22">
        <f t="shared" si="17"/>
        <v>1.5599999999999987E-2</v>
      </c>
      <c r="AF130" s="22" t="str">
        <f t="shared" si="18"/>
        <v>1+0,0156j</v>
      </c>
      <c r="AH130" s="22" t="str">
        <f t="shared" si="19"/>
        <v>7,99999999999998+0,1248j</v>
      </c>
      <c r="AI130" s="22" t="str">
        <f t="shared" si="20"/>
        <v>54,7999999999999+0,1248j</v>
      </c>
      <c r="AK130" s="22" t="str">
        <f t="shared" si="21"/>
        <v>0,854010169280946-0,00194489907164712j</v>
      </c>
      <c r="AO130" s="22">
        <f t="shared" si="22"/>
        <v>0.85401238390767431</v>
      </c>
      <c r="AP130" s="22">
        <v>60</v>
      </c>
      <c r="AR130" s="22">
        <f>Compensation!$C$16</f>
        <v>1.0132266666666667</v>
      </c>
      <c r="CC130" s="24"/>
      <c r="CD130" s="24"/>
      <c r="CE130" s="24"/>
    </row>
    <row r="131" spans="1:83" s="22" customFormat="1">
      <c r="A131" s="22">
        <f t="shared" si="0"/>
        <v>0.59</v>
      </c>
      <c r="B131" s="22">
        <f t="shared" si="1"/>
        <v>5.2</v>
      </c>
      <c r="C131" s="22">
        <f t="shared" si="23"/>
        <v>3.0499999999999972</v>
      </c>
      <c r="D131" s="22">
        <f t="shared" si="7"/>
        <v>9.3024999999999824</v>
      </c>
      <c r="E131" s="22">
        <f t="shared" si="8"/>
        <v>48.372999999999912</v>
      </c>
      <c r="F131" s="22">
        <f t="shared" si="9"/>
        <v>8.3024999999999824</v>
      </c>
      <c r="G131" s="22">
        <f>1</f>
        <v>1</v>
      </c>
      <c r="H131" s="22">
        <f t="shared" si="10"/>
        <v>9.3573999999999913</v>
      </c>
      <c r="I131" s="22" t="str">
        <f t="shared" si="11"/>
        <v>1+9,35739999999999j</v>
      </c>
      <c r="K131" s="22" t="str">
        <f t="shared" si="12"/>
        <v>8,30249999999998+77,6898134999997j</v>
      </c>
      <c r="M131" s="22" t="str">
        <f t="shared" si="26"/>
        <v>56,6754999999999+77,6898134999997j</v>
      </c>
      <c r="O131" s="22" t="str">
        <f t="shared" si="27"/>
        <v>0,296455178936913-0,406375727831565j</v>
      </c>
      <c r="S131" s="22">
        <f t="shared" si="13"/>
        <v>0.5030177981832763</v>
      </c>
      <c r="U131" s="22">
        <f t="shared" si="4"/>
        <v>1.066849315068493</v>
      </c>
      <c r="V131" s="22">
        <f t="shared" si="5"/>
        <v>0.92673170731707311</v>
      </c>
      <c r="X131" s="22">
        <f t="shared" si="24"/>
        <v>1E-3</v>
      </c>
      <c r="Y131" s="22">
        <f t="shared" si="6"/>
        <v>5.2</v>
      </c>
      <c r="Z131" s="22">
        <f t="shared" si="25"/>
        <v>3.0499999999999972</v>
      </c>
      <c r="AA131" s="22">
        <f t="shared" si="14"/>
        <v>9.3024999999999824</v>
      </c>
      <c r="AB131" s="22">
        <f t="shared" si="15"/>
        <v>48.372999999999912</v>
      </c>
      <c r="AC131" s="22">
        <f t="shared" si="16"/>
        <v>8.3024999999999824</v>
      </c>
      <c r="AD131" s="22">
        <v>1</v>
      </c>
      <c r="AE131" s="22">
        <f t="shared" si="17"/>
        <v>1.5859999999999985E-2</v>
      </c>
      <c r="AF131" s="22" t="str">
        <f t="shared" si="18"/>
        <v>1+0,01586j</v>
      </c>
      <c r="AH131" s="22" t="str">
        <f t="shared" si="19"/>
        <v>8,30249999999998+0,13167765j</v>
      </c>
      <c r="AI131" s="22" t="str">
        <f t="shared" si="20"/>
        <v>56,6754999999999+0,13167765j</v>
      </c>
      <c r="AK131" s="22" t="str">
        <f t="shared" si="21"/>
        <v>0,853503522397412-0,00198299685218505j</v>
      </c>
      <c r="AO131" s="22">
        <f t="shared" si="22"/>
        <v>0.85350582600314184</v>
      </c>
      <c r="AP131" s="22">
        <v>61</v>
      </c>
      <c r="AR131" s="22">
        <f>Compensation!$C$16</f>
        <v>1.0132266666666667</v>
      </c>
      <c r="CC131" s="24"/>
      <c r="CD131" s="24"/>
      <c r="CE131" s="24"/>
    </row>
    <row r="132" spans="1:83" s="22" customFormat="1">
      <c r="A132" s="22">
        <f t="shared" si="0"/>
        <v>0.59</v>
      </c>
      <c r="B132" s="22">
        <f t="shared" si="1"/>
        <v>5.2</v>
      </c>
      <c r="C132" s="22">
        <f t="shared" si="23"/>
        <v>3.099999999999997</v>
      </c>
      <c r="D132" s="22">
        <f t="shared" si="7"/>
        <v>9.6099999999999817</v>
      </c>
      <c r="E132" s="22">
        <f t="shared" si="8"/>
        <v>49.971999999999909</v>
      </c>
      <c r="F132" s="22">
        <f t="shared" si="9"/>
        <v>8.6099999999999817</v>
      </c>
      <c r="G132" s="22">
        <f>1</f>
        <v>1</v>
      </c>
      <c r="H132" s="22">
        <f t="shared" si="10"/>
        <v>9.510799999999989</v>
      </c>
      <c r="I132" s="22" t="str">
        <f t="shared" si="11"/>
        <v>1+9,51079999999999j</v>
      </c>
      <c r="K132" s="22" t="str">
        <f t="shared" si="12"/>
        <v>8,60999999999998+81,8879879999998j</v>
      </c>
      <c r="M132" s="22" t="str">
        <f t="shared" si="26"/>
        <v>58,5819999999999+81,8879879999998j</v>
      </c>
      <c r="O132" s="22" t="str">
        <f t="shared" si="27"/>
        <v>0,288775500667777-0,403660590853451j</v>
      </c>
      <c r="S132" s="22">
        <f t="shared" si="13"/>
        <v>0.49631961717635392</v>
      </c>
      <c r="U132" s="22">
        <f t="shared" si="4"/>
        <v>1.066849315068493</v>
      </c>
      <c r="V132" s="22">
        <f t="shared" si="5"/>
        <v>0.92673170731707311</v>
      </c>
      <c r="X132" s="22">
        <f t="shared" si="24"/>
        <v>1E-3</v>
      </c>
      <c r="Y132" s="22">
        <f t="shared" si="6"/>
        <v>5.2</v>
      </c>
      <c r="Z132" s="22">
        <f t="shared" si="25"/>
        <v>3.099999999999997</v>
      </c>
      <c r="AA132" s="22">
        <f t="shared" si="14"/>
        <v>9.6099999999999817</v>
      </c>
      <c r="AB132" s="22">
        <f t="shared" si="15"/>
        <v>49.971999999999909</v>
      </c>
      <c r="AC132" s="22">
        <f t="shared" si="16"/>
        <v>8.6099999999999817</v>
      </c>
      <c r="AD132" s="22">
        <v>1</v>
      </c>
      <c r="AE132" s="22">
        <f t="shared" si="17"/>
        <v>1.6119999999999985E-2</v>
      </c>
      <c r="AF132" s="22" t="str">
        <f t="shared" si="18"/>
        <v>1+0,01612j</v>
      </c>
      <c r="AH132" s="22" t="str">
        <f t="shared" si="19"/>
        <v>8,60999999999998+0,1387932j</v>
      </c>
      <c r="AI132" s="22" t="str">
        <f t="shared" si="20"/>
        <v>58,5819999999999+0,1387932j</v>
      </c>
      <c r="AK132" s="22" t="str">
        <f t="shared" si="21"/>
        <v>0,853021738765775-0,00202098966905989j</v>
      </c>
      <c r="AO132" s="22">
        <f t="shared" si="22"/>
        <v>0.85302413283929346</v>
      </c>
      <c r="AP132" s="22">
        <v>62</v>
      </c>
      <c r="AR132" s="22">
        <f>Compensation!$C$16</f>
        <v>1.0132266666666667</v>
      </c>
      <c r="CC132" s="24"/>
      <c r="CD132" s="24"/>
      <c r="CE132" s="24"/>
    </row>
    <row r="133" spans="1:83" s="22" customFormat="1">
      <c r="A133" s="22">
        <f t="shared" si="0"/>
        <v>0.59</v>
      </c>
      <c r="B133" s="22">
        <f t="shared" si="1"/>
        <v>5.2</v>
      </c>
      <c r="C133" s="22">
        <f t="shared" si="23"/>
        <v>3.1499999999999968</v>
      </c>
      <c r="D133" s="22">
        <f t="shared" si="7"/>
        <v>9.9224999999999799</v>
      </c>
      <c r="E133" s="22">
        <f t="shared" si="8"/>
        <v>51.596999999999895</v>
      </c>
      <c r="F133" s="22">
        <f t="shared" si="9"/>
        <v>8.9224999999999799</v>
      </c>
      <c r="G133" s="22">
        <f>1</f>
        <v>1</v>
      </c>
      <c r="H133" s="22">
        <f t="shared" si="10"/>
        <v>9.6641999999999904</v>
      </c>
      <c r="I133" s="22" t="str">
        <f t="shared" si="11"/>
        <v>1+9,66419999999999j</v>
      </c>
      <c r="K133" s="22" t="str">
        <f t="shared" si="12"/>
        <v>8,92249999999998+86,2288244999997j</v>
      </c>
      <c r="M133" s="22" t="str">
        <f t="shared" si="26"/>
        <v>60,5194999999999+86,2288244999997j</v>
      </c>
      <c r="O133" s="22" t="str">
        <f t="shared" si="27"/>
        <v>0,281367723796895-0,400895712543013j</v>
      </c>
      <c r="S133" s="22">
        <f t="shared" si="13"/>
        <v>0.48978073495189245</v>
      </c>
      <c r="U133" s="22">
        <f t="shared" si="4"/>
        <v>1.066849315068493</v>
      </c>
      <c r="V133" s="22">
        <f t="shared" si="5"/>
        <v>0.92673170731707311</v>
      </c>
      <c r="X133" s="22">
        <f t="shared" si="24"/>
        <v>1E-3</v>
      </c>
      <c r="Y133" s="22">
        <f t="shared" si="6"/>
        <v>5.2</v>
      </c>
      <c r="Z133" s="22">
        <f t="shared" si="25"/>
        <v>3.1499999999999968</v>
      </c>
      <c r="AA133" s="22">
        <f t="shared" si="14"/>
        <v>9.9224999999999799</v>
      </c>
      <c r="AB133" s="22">
        <f t="shared" si="15"/>
        <v>51.596999999999895</v>
      </c>
      <c r="AC133" s="22">
        <f t="shared" si="16"/>
        <v>8.9224999999999799</v>
      </c>
      <c r="AD133" s="22">
        <v>1</v>
      </c>
      <c r="AE133" s="22">
        <f t="shared" si="17"/>
        <v>1.6379999999999985E-2</v>
      </c>
      <c r="AF133" s="22" t="str">
        <f t="shared" si="18"/>
        <v>1+0,01638j</v>
      </c>
      <c r="AH133" s="22" t="str">
        <f t="shared" si="19"/>
        <v>8,92249999999998+0,14615055j</v>
      </c>
      <c r="AI133" s="22" t="str">
        <f t="shared" si="20"/>
        <v>60,5194999999999+0,14615055j</v>
      </c>
      <c r="AK133" s="22" t="str">
        <f t="shared" si="21"/>
        <v>0,852563208438403-0,00205888320001053j</v>
      </c>
      <c r="AO133" s="22">
        <f t="shared" si="22"/>
        <v>0.85256569446747932</v>
      </c>
      <c r="AP133" s="22">
        <v>63</v>
      </c>
      <c r="AR133" s="22">
        <f>Compensation!$C$16</f>
        <v>1.0132266666666667</v>
      </c>
      <c r="CC133" s="24"/>
      <c r="CD133" s="24"/>
      <c r="CE133" s="24"/>
    </row>
    <row r="134" spans="1:83" s="22" customFormat="1">
      <c r="A134" s="22">
        <f t="shared" si="0"/>
        <v>0.59</v>
      </c>
      <c r="B134" s="22">
        <f t="shared" si="1"/>
        <v>5.2</v>
      </c>
      <c r="C134" s="22">
        <f t="shared" si="23"/>
        <v>3.1999999999999966</v>
      </c>
      <c r="D134" s="22">
        <f t="shared" si="7"/>
        <v>10.239999999999979</v>
      </c>
      <c r="E134" s="22">
        <f t="shared" si="8"/>
        <v>53.247999999999891</v>
      </c>
      <c r="F134" s="22">
        <f t="shared" si="9"/>
        <v>9.2399999999999789</v>
      </c>
      <c r="G134" s="22">
        <f>1</f>
        <v>1</v>
      </c>
      <c r="H134" s="22">
        <f t="shared" si="10"/>
        <v>9.8175999999999899</v>
      </c>
      <c r="I134" s="22" t="str">
        <f t="shared" si="11"/>
        <v>1+9,81759999999999j</v>
      </c>
      <c r="K134" s="22" t="str">
        <f t="shared" si="12"/>
        <v>9,23999999999998+90,7146239999997j</v>
      </c>
      <c r="M134" s="22" t="str">
        <f t="shared" ref="M134:M141" si="28">IMSUM(K134,E134)</f>
        <v>62,4879999999999+90,7146239999997j</v>
      </c>
      <c r="O134" s="22" t="str">
        <f t="shared" ref="O134:O141" si="29">IMDIV(E134,M134)</f>
        <v>0,274220399212867-0,398089239657615j</v>
      </c>
      <c r="S134" s="22">
        <f t="shared" si="13"/>
        <v>0.48339618334823681</v>
      </c>
      <c r="U134" s="22">
        <f t="shared" si="4"/>
        <v>1.066849315068493</v>
      </c>
      <c r="V134" s="22">
        <f t="shared" si="5"/>
        <v>0.92673170731707311</v>
      </c>
      <c r="X134" s="22">
        <f t="shared" si="24"/>
        <v>1E-3</v>
      </c>
      <c r="Y134" s="22">
        <f t="shared" si="6"/>
        <v>5.2</v>
      </c>
      <c r="Z134" s="22">
        <f t="shared" si="25"/>
        <v>3.1999999999999966</v>
      </c>
      <c r="AA134" s="22">
        <f t="shared" si="14"/>
        <v>10.239999999999979</v>
      </c>
      <c r="AB134" s="22">
        <f t="shared" si="15"/>
        <v>53.247999999999891</v>
      </c>
      <c r="AC134" s="22">
        <f t="shared" si="16"/>
        <v>9.2399999999999789</v>
      </c>
      <c r="AD134" s="22">
        <v>1</v>
      </c>
      <c r="AE134" s="22">
        <f t="shared" si="17"/>
        <v>1.6639999999999985E-2</v>
      </c>
      <c r="AF134" s="22" t="str">
        <f t="shared" si="18"/>
        <v>1+0,01664j</v>
      </c>
      <c r="AH134" s="22" t="str">
        <f t="shared" si="19"/>
        <v>9,23999999999998+0,1537536j</v>
      </c>
      <c r="AI134" s="22" t="str">
        <f t="shared" si="20"/>
        <v>62,4879999999999+0,1537536j</v>
      </c>
      <c r="AK134" s="22" t="str">
        <f t="shared" si="21"/>
        <v>0,852126450318217-0,00209668271334732j</v>
      </c>
      <c r="AO134" s="22">
        <f t="shared" si="22"/>
        <v>0.85212902978969407</v>
      </c>
      <c r="AP134" s="22">
        <v>64</v>
      </c>
      <c r="AR134" s="22">
        <f>Compensation!$C$16</f>
        <v>1.0132266666666667</v>
      </c>
      <c r="CC134" s="24"/>
      <c r="CD134" s="24"/>
      <c r="CE134" s="24"/>
    </row>
    <row r="135" spans="1:83" s="22" customFormat="1">
      <c r="A135" s="22">
        <f t="shared" si="0"/>
        <v>0.59</v>
      </c>
      <c r="B135" s="22">
        <f t="shared" si="1"/>
        <v>5.2</v>
      </c>
      <c r="C135" s="22">
        <f t="shared" si="23"/>
        <v>3.2499999999999964</v>
      </c>
      <c r="D135" s="22">
        <f t="shared" ref="D135:D141" si="30">C135^2</f>
        <v>10.562499999999977</v>
      </c>
      <c r="E135" s="22">
        <f t="shared" ref="E135:E141" si="31">B135*D135</f>
        <v>54.924999999999883</v>
      </c>
      <c r="F135" s="22">
        <f t="shared" ref="F135:F141" si="32">C135^2-1</f>
        <v>9.5624999999999769</v>
      </c>
      <c r="G135" s="22">
        <f>1</f>
        <v>1</v>
      </c>
      <c r="H135" s="22">
        <f t="shared" ref="H135:H141" si="33">C135*B135*A135</f>
        <v>9.9709999999999877</v>
      </c>
      <c r="I135" s="22" t="str">
        <f t="shared" ref="I135:I141" si="34">COMPLEX(G135,H135,"j")</f>
        <v>1+9,97099999999999j</v>
      </c>
      <c r="K135" s="22" t="str">
        <f t="shared" ref="K135:K141" si="35">IMPRODUCT(I135,F135)</f>
        <v>9,56249999999998+95,3476874999997j</v>
      </c>
      <c r="M135" s="22" t="str">
        <f t="shared" si="28"/>
        <v>64,4874999999999+95,3476874999997j</v>
      </c>
      <c r="O135" s="22" t="str">
        <f t="shared" si="29"/>
        <v>0,267322587020286-0,39524854411943j</v>
      </c>
      <c r="S135" s="22">
        <f t="shared" ref="S135:S141" si="36">IMABS(O135)</f>
        <v>0.47716116476484904</v>
      </c>
      <c r="U135" s="22">
        <f t="shared" si="4"/>
        <v>1.066849315068493</v>
      </c>
      <c r="V135" s="22">
        <f t="shared" si="5"/>
        <v>0.92673170731707311</v>
      </c>
      <c r="X135" s="22">
        <f t="shared" si="24"/>
        <v>1E-3</v>
      </c>
      <c r="Y135" s="22">
        <f t="shared" si="6"/>
        <v>5.2</v>
      </c>
      <c r="Z135" s="22">
        <f t="shared" si="25"/>
        <v>3.2499999999999964</v>
      </c>
      <c r="AA135" s="22">
        <f t="shared" ref="AA135:AA141" si="37">Z135^2</f>
        <v>10.562499999999977</v>
      </c>
      <c r="AB135" s="22">
        <f t="shared" ref="AB135:AB141" si="38">Y135*AA135</f>
        <v>54.924999999999883</v>
      </c>
      <c r="AC135" s="22">
        <f t="shared" ref="AC135:AC141" si="39">Z135^2-1</f>
        <v>9.5624999999999769</v>
      </c>
      <c r="AD135" s="22">
        <v>1</v>
      </c>
      <c r="AE135" s="22">
        <f t="shared" ref="AE135:AE141" si="40">Z135*Y135*X135</f>
        <v>1.6899999999999981E-2</v>
      </c>
      <c r="AF135" s="22" t="str">
        <f t="shared" ref="AF135:AF141" si="41">COMPLEX(AD135,AE135,"j")</f>
        <v>1+0,0169j</v>
      </c>
      <c r="AH135" s="22" t="str">
        <f t="shared" ref="AH135:AH141" si="42">IMPRODUCT(AF135,AC135)</f>
        <v>9,56249999999998+0,16160625j</v>
      </c>
      <c r="AI135" s="22" t="str">
        <f t="shared" ref="AI135:AI141" si="43">IMSUM(AH135,AB135)</f>
        <v>64,4874999999999+0,16160625j</v>
      </c>
      <c r="AK135" s="22" t="str">
        <f t="shared" ref="AK135:AK141" si="44">IMDIV(AB135,AI135)</f>
        <v>0,851710099922222-0,0021343931046413j</v>
      </c>
      <c r="AO135" s="22">
        <f t="shared" ref="AO135:AO141" si="45">IMABS(AK135)</f>
        <v>0.85171277432209891</v>
      </c>
      <c r="AP135" s="22">
        <v>65</v>
      </c>
      <c r="AR135" s="22">
        <f>Compensation!$C$16</f>
        <v>1.0132266666666667</v>
      </c>
      <c r="CC135" s="24"/>
      <c r="CD135" s="24"/>
      <c r="CE135" s="24"/>
    </row>
    <row r="136" spans="1:83" s="22" customFormat="1">
      <c r="A136" s="22">
        <f t="shared" si="0"/>
        <v>0.59</v>
      </c>
      <c r="B136" s="22">
        <f t="shared" si="1"/>
        <v>5.2</v>
      </c>
      <c r="C136" s="22">
        <f t="shared" ref="C136:C141" si="46">C135+0.05</f>
        <v>3.2999999999999963</v>
      </c>
      <c r="D136" s="22">
        <f t="shared" si="30"/>
        <v>10.889999999999976</v>
      </c>
      <c r="E136" s="22">
        <f t="shared" si="31"/>
        <v>56.627999999999872</v>
      </c>
      <c r="F136" s="22">
        <f t="shared" si="32"/>
        <v>9.8899999999999757</v>
      </c>
      <c r="G136" s="22">
        <f>1</f>
        <v>1</v>
      </c>
      <c r="H136" s="22">
        <f t="shared" si="33"/>
        <v>10.124399999999989</v>
      </c>
      <c r="I136" s="22" t="str">
        <f t="shared" si="34"/>
        <v>1+10,1244j</v>
      </c>
      <c r="K136" s="22" t="str">
        <f t="shared" si="35"/>
        <v>9,88999999999998+100,130316j</v>
      </c>
      <c r="M136" s="22" t="str">
        <f t="shared" si="28"/>
        <v>66,5179999999999+100,130316j</v>
      </c>
      <c r="O136" s="22" t="str">
        <f t="shared" si="29"/>
        <v>0,260663837468376-0,39238029428848j</v>
      </c>
      <c r="S136" s="22">
        <f t="shared" si="36"/>
        <v>0.47107104719952175</v>
      </c>
      <c r="U136" s="22">
        <f t="shared" si="4"/>
        <v>1.066849315068493</v>
      </c>
      <c r="V136" s="22">
        <f t="shared" si="5"/>
        <v>0.92673170731707311</v>
      </c>
      <c r="X136" s="22">
        <f t="shared" ref="X136:X141" si="47">X135</f>
        <v>1E-3</v>
      </c>
      <c r="Y136" s="22">
        <f t="shared" si="6"/>
        <v>5.2</v>
      </c>
      <c r="Z136" s="22">
        <f t="shared" ref="Z136:Z141" si="48">Z135+0.05</f>
        <v>3.2999999999999963</v>
      </c>
      <c r="AA136" s="22">
        <f t="shared" si="37"/>
        <v>10.889999999999976</v>
      </c>
      <c r="AB136" s="22">
        <f t="shared" si="38"/>
        <v>56.627999999999872</v>
      </c>
      <c r="AC136" s="22">
        <f t="shared" si="39"/>
        <v>9.8899999999999757</v>
      </c>
      <c r="AD136" s="22">
        <v>1</v>
      </c>
      <c r="AE136" s="22">
        <f t="shared" si="40"/>
        <v>1.7159999999999984E-2</v>
      </c>
      <c r="AF136" s="22" t="str">
        <f t="shared" si="41"/>
        <v>1+0,01716j</v>
      </c>
      <c r="AH136" s="22" t="str">
        <f t="shared" si="42"/>
        <v>9,88999999999998+0,1697124j</v>
      </c>
      <c r="AI136" s="22" t="str">
        <f t="shared" si="43"/>
        <v>66,5179999999999+0,1697124j</v>
      </c>
      <c r="AK136" s="22" t="str">
        <f t="shared" si="44"/>
        <v>0,851312898485441-0,00217201892950661j</v>
      </c>
      <c r="AO136" s="22">
        <f t="shared" si="45"/>
        <v>0.85131566929894642</v>
      </c>
      <c r="AP136" s="22">
        <v>66</v>
      </c>
      <c r="AR136" s="22">
        <f>Compensation!$C$16</f>
        <v>1.0132266666666667</v>
      </c>
      <c r="CC136" s="24"/>
      <c r="CD136" s="24"/>
      <c r="CE136" s="24"/>
    </row>
    <row r="137" spans="1:83" s="22" customFormat="1">
      <c r="A137" s="22">
        <f t="shared" si="0"/>
        <v>0.59</v>
      </c>
      <c r="B137" s="22">
        <f t="shared" si="1"/>
        <v>5.2</v>
      </c>
      <c r="C137" s="22">
        <f t="shared" si="46"/>
        <v>3.3499999999999961</v>
      </c>
      <c r="D137" s="22">
        <f t="shared" si="30"/>
        <v>11.222499999999973</v>
      </c>
      <c r="E137" s="22">
        <f t="shared" si="31"/>
        <v>58.356999999999864</v>
      </c>
      <c r="F137" s="22">
        <f t="shared" si="32"/>
        <v>10.222499999999973</v>
      </c>
      <c r="G137" s="22">
        <f>1</f>
        <v>1</v>
      </c>
      <c r="H137" s="22">
        <f t="shared" si="33"/>
        <v>10.277799999999989</v>
      </c>
      <c r="I137" s="22" t="str">
        <f t="shared" si="34"/>
        <v>1+10,2778j</v>
      </c>
      <c r="K137" s="22" t="str">
        <f t="shared" si="35"/>
        <v>10,2225+105,0648105j</v>
      </c>
      <c r="M137" s="22" t="str">
        <f t="shared" si="28"/>
        <v>68,5794999999999+105,0648105j</v>
      </c>
      <c r="O137" s="22" t="str">
        <f t="shared" si="29"/>
        <v>0,254234171761193-0,389490519451355j</v>
      </c>
      <c r="S137" s="22">
        <f t="shared" si="36"/>
        <v>0.46512135925324494</v>
      </c>
      <c r="U137" s="22">
        <f t="shared" si="4"/>
        <v>1.066849315068493</v>
      </c>
      <c r="V137" s="22">
        <f t="shared" si="5"/>
        <v>0.92673170731707311</v>
      </c>
      <c r="X137" s="22">
        <f t="shared" si="47"/>
        <v>1E-3</v>
      </c>
      <c r="Y137" s="22">
        <f t="shared" si="6"/>
        <v>5.2</v>
      </c>
      <c r="Z137" s="22">
        <f t="shared" si="48"/>
        <v>3.3499999999999961</v>
      </c>
      <c r="AA137" s="22">
        <f t="shared" si="37"/>
        <v>11.222499999999973</v>
      </c>
      <c r="AB137" s="22">
        <f t="shared" si="38"/>
        <v>58.356999999999864</v>
      </c>
      <c r="AC137" s="22">
        <f t="shared" si="39"/>
        <v>10.222499999999973</v>
      </c>
      <c r="AD137" s="22">
        <v>1</v>
      </c>
      <c r="AE137" s="22">
        <f t="shared" si="40"/>
        <v>1.7419999999999981E-2</v>
      </c>
      <c r="AF137" s="22" t="str">
        <f t="shared" si="41"/>
        <v>1+0,01742j</v>
      </c>
      <c r="AH137" s="22" t="str">
        <f t="shared" si="42"/>
        <v>10,2225+0,17807595j</v>
      </c>
      <c r="AI137" s="22" t="str">
        <f t="shared" si="43"/>
        <v>68,5794999999999+0,17807595j</v>
      </c>
      <c r="AK137" s="22" t="str">
        <f t="shared" si="44"/>
        <v>0,850933683239371-0,00220956443295519j</v>
      </c>
      <c r="AO137" s="22">
        <f t="shared" si="45"/>
        <v>0.85093655195102857</v>
      </c>
      <c r="AP137" s="22">
        <v>67</v>
      </c>
      <c r="AR137" s="22">
        <f>Compensation!$C$16</f>
        <v>1.0132266666666667</v>
      </c>
      <c r="CC137" s="24"/>
      <c r="CD137" s="24"/>
      <c r="CE137" s="24"/>
    </row>
    <row r="138" spans="1:83" s="22" customFormat="1">
      <c r="A138" s="22">
        <f t="shared" si="0"/>
        <v>0.59</v>
      </c>
      <c r="B138" s="22">
        <f t="shared" si="1"/>
        <v>5.2</v>
      </c>
      <c r="C138" s="22">
        <f t="shared" si="46"/>
        <v>3.3999999999999959</v>
      </c>
      <c r="D138" s="22">
        <f t="shared" si="30"/>
        <v>11.559999999999972</v>
      </c>
      <c r="E138" s="22">
        <f t="shared" si="31"/>
        <v>60.11199999999986</v>
      </c>
      <c r="F138" s="22">
        <f t="shared" si="32"/>
        <v>10.559999999999972</v>
      </c>
      <c r="G138" s="22">
        <f>1</f>
        <v>1</v>
      </c>
      <c r="H138" s="22">
        <f t="shared" si="33"/>
        <v>10.431199999999986</v>
      </c>
      <c r="I138" s="22" t="str">
        <f t="shared" si="34"/>
        <v>1+10,4312j</v>
      </c>
      <c r="K138" s="22" t="str">
        <f t="shared" si="35"/>
        <v>10,56+110,153472j</v>
      </c>
      <c r="M138" s="22" t="str">
        <f t="shared" si="28"/>
        <v>70,6719999999999+110,153472j</v>
      </c>
      <c r="O138" s="22" t="str">
        <f t="shared" si="29"/>
        <v>0,24802406293006-0,38658466820371j</v>
      </c>
      <c r="S138" s="22">
        <f t="shared" si="36"/>
        <v>0.45930778513161186</v>
      </c>
      <c r="U138" s="22">
        <f t="shared" si="4"/>
        <v>1.066849315068493</v>
      </c>
      <c r="V138" s="22">
        <f t="shared" si="5"/>
        <v>0.92673170731707311</v>
      </c>
      <c r="X138" s="22">
        <f t="shared" si="47"/>
        <v>1E-3</v>
      </c>
      <c r="Y138" s="22">
        <f t="shared" si="6"/>
        <v>5.2</v>
      </c>
      <c r="Z138" s="22">
        <f t="shared" si="48"/>
        <v>3.3999999999999959</v>
      </c>
      <c r="AA138" s="22">
        <f t="shared" si="37"/>
        <v>11.559999999999972</v>
      </c>
      <c r="AB138" s="22">
        <f t="shared" si="38"/>
        <v>60.11199999999986</v>
      </c>
      <c r="AC138" s="22">
        <f t="shared" si="39"/>
        <v>10.559999999999972</v>
      </c>
      <c r="AD138" s="22">
        <v>1</v>
      </c>
      <c r="AE138" s="22">
        <f t="shared" si="40"/>
        <v>1.767999999999998E-2</v>
      </c>
      <c r="AF138" s="22" t="str">
        <f t="shared" si="41"/>
        <v>1+0,01768j</v>
      </c>
      <c r="AH138" s="22" t="str">
        <f t="shared" si="42"/>
        <v>10,56+0,1867008j</v>
      </c>
      <c r="AI138" s="22" t="str">
        <f t="shared" si="43"/>
        <v>70,6719999999999+0,1867008j</v>
      </c>
      <c r="AK138" s="22" t="str">
        <f t="shared" si="44"/>
        <v>0,850571378721895-0,00224703357573694j</v>
      </c>
      <c r="AO138" s="22">
        <f t="shared" si="45"/>
        <v>0.85057434681558308</v>
      </c>
      <c r="AP138" s="22">
        <v>68</v>
      </c>
      <c r="AR138" s="22">
        <f>Compensation!$C$16</f>
        <v>1.0132266666666667</v>
      </c>
      <c r="CC138" s="24"/>
      <c r="CD138" s="24"/>
      <c r="CE138" s="24"/>
    </row>
    <row r="139" spans="1:83" s="22" customFormat="1">
      <c r="A139" s="22">
        <f t="shared" si="0"/>
        <v>0.59</v>
      </c>
      <c r="B139" s="22">
        <f t="shared" si="1"/>
        <v>5.2</v>
      </c>
      <c r="C139" s="22">
        <f t="shared" si="46"/>
        <v>3.4499999999999957</v>
      </c>
      <c r="D139" s="22">
        <f t="shared" si="30"/>
        <v>11.902499999999971</v>
      </c>
      <c r="E139" s="22">
        <f t="shared" si="31"/>
        <v>61.892999999999851</v>
      </c>
      <c r="F139" s="22">
        <f t="shared" si="32"/>
        <v>10.902499999999971</v>
      </c>
      <c r="G139" s="22">
        <f>1</f>
        <v>1</v>
      </c>
      <c r="H139" s="22">
        <f t="shared" si="33"/>
        <v>10.584599999999988</v>
      </c>
      <c r="I139" s="22" t="str">
        <f t="shared" si="34"/>
        <v>1+10,5846j</v>
      </c>
      <c r="K139" s="22" t="str">
        <f t="shared" si="35"/>
        <v>10,9025+115,3986015j</v>
      </c>
      <c r="M139" s="22" t="str">
        <f t="shared" si="28"/>
        <v>72,7954999999998+115,3986015j</v>
      </c>
      <c r="O139" s="22" t="str">
        <f t="shared" si="29"/>
        <v>0,242024416912732-0,383667661333219j</v>
      </c>
      <c r="S139" s="22">
        <f t="shared" si="36"/>
        <v>0.45362615966768222</v>
      </c>
      <c r="U139" s="22">
        <f t="shared" si="4"/>
        <v>1.066849315068493</v>
      </c>
      <c r="V139" s="22">
        <f t="shared" si="5"/>
        <v>0.92673170731707311</v>
      </c>
      <c r="X139" s="22">
        <f t="shared" si="47"/>
        <v>1E-3</v>
      </c>
      <c r="Y139" s="22">
        <f t="shared" si="6"/>
        <v>5.2</v>
      </c>
      <c r="Z139" s="22">
        <f t="shared" si="48"/>
        <v>3.4499999999999957</v>
      </c>
      <c r="AA139" s="22">
        <f t="shared" si="37"/>
        <v>11.902499999999971</v>
      </c>
      <c r="AB139" s="22">
        <f t="shared" si="38"/>
        <v>61.892999999999851</v>
      </c>
      <c r="AC139" s="22">
        <f t="shared" si="39"/>
        <v>10.902499999999971</v>
      </c>
      <c r="AD139" s="22">
        <v>1</v>
      </c>
      <c r="AE139" s="22">
        <f t="shared" si="40"/>
        <v>1.793999999999998E-2</v>
      </c>
      <c r="AF139" s="22" t="str">
        <f t="shared" si="41"/>
        <v>1+0,01794j</v>
      </c>
      <c r="AH139" s="22" t="str">
        <f t="shared" si="42"/>
        <v>10,9025+0,19559085j</v>
      </c>
      <c r="AI139" s="22" t="str">
        <f t="shared" si="43"/>
        <v>72,7954999999998+0,19559085j</v>
      </c>
      <c r="AK139" s="22" t="str">
        <f t="shared" si="44"/>
        <v>0,850224988994968-0,00228443005802236j</v>
      </c>
      <c r="AO139" s="22">
        <f t="shared" si="45"/>
        <v>0.85022805795397249</v>
      </c>
      <c r="AP139" s="22">
        <v>69</v>
      </c>
      <c r="AR139" s="22">
        <f>Compensation!$C$16</f>
        <v>1.0132266666666667</v>
      </c>
      <c r="CC139" s="24"/>
      <c r="CD139" s="24"/>
      <c r="CE139" s="24"/>
    </row>
    <row r="140" spans="1:83" s="22" customFormat="1">
      <c r="A140" s="22">
        <f t="shared" si="0"/>
        <v>0.59</v>
      </c>
      <c r="B140" s="22">
        <f t="shared" si="1"/>
        <v>5.2</v>
      </c>
      <c r="C140" s="22">
        <f t="shared" si="46"/>
        <v>3.4999999999999956</v>
      </c>
      <c r="D140" s="22">
        <f t="shared" si="30"/>
        <v>12.249999999999968</v>
      </c>
      <c r="E140" s="22">
        <f t="shared" si="31"/>
        <v>63.699999999999839</v>
      </c>
      <c r="F140" s="22">
        <f t="shared" si="32"/>
        <v>11.249999999999968</v>
      </c>
      <c r="G140" s="22">
        <f>1</f>
        <v>1</v>
      </c>
      <c r="H140" s="22">
        <f t="shared" si="33"/>
        <v>10.737999999999987</v>
      </c>
      <c r="I140" s="22" t="str">
        <f t="shared" si="34"/>
        <v>1+10,738j</v>
      </c>
      <c r="K140" s="22" t="str">
        <f t="shared" si="35"/>
        <v>11,25+120,8025j</v>
      </c>
      <c r="M140" s="22" t="str">
        <f t="shared" si="28"/>
        <v>74,9499999999998+120,8025j</v>
      </c>
      <c r="O140" s="22" t="str">
        <f t="shared" si="29"/>
        <v>0,23622655395354-0,380743939746132j</v>
      </c>
      <c r="S140" s="22">
        <f t="shared" si="36"/>
        <v>0.44807246338753171</v>
      </c>
      <c r="U140" s="22">
        <f t="shared" si="4"/>
        <v>1.066849315068493</v>
      </c>
      <c r="V140" s="22">
        <f t="shared" si="5"/>
        <v>0.92673170731707311</v>
      </c>
      <c r="X140" s="22">
        <f t="shared" si="47"/>
        <v>1E-3</v>
      </c>
      <c r="Y140" s="22">
        <f t="shared" si="6"/>
        <v>5.2</v>
      </c>
      <c r="Z140" s="22">
        <f t="shared" si="48"/>
        <v>3.4999999999999956</v>
      </c>
      <c r="AA140" s="22">
        <f t="shared" si="37"/>
        <v>12.249999999999968</v>
      </c>
      <c r="AB140" s="22">
        <f t="shared" si="38"/>
        <v>63.699999999999839</v>
      </c>
      <c r="AC140" s="22">
        <f t="shared" si="39"/>
        <v>11.249999999999968</v>
      </c>
      <c r="AD140" s="22">
        <v>1</v>
      </c>
      <c r="AE140" s="22">
        <f t="shared" si="40"/>
        <v>1.819999999999998E-2</v>
      </c>
      <c r="AF140" s="22" t="str">
        <f t="shared" si="41"/>
        <v>1+0,0182j</v>
      </c>
      <c r="AH140" s="22" t="str">
        <f t="shared" si="42"/>
        <v>11,25+0,204749999999999j</v>
      </c>
      <c r="AI140" s="22" t="str">
        <f t="shared" si="43"/>
        <v>74,9499999999998+0,204749999999999j</v>
      </c>
      <c r="AK140" s="22" t="str">
        <f t="shared" si="44"/>
        <v>0,849893590662902-0,00232175734073687j</v>
      </c>
      <c r="AO140" s="22">
        <f t="shared" si="45"/>
        <v>0.849896761969964</v>
      </c>
      <c r="AP140" s="22">
        <v>70</v>
      </c>
      <c r="AR140" s="22">
        <f>Compensation!$C$16</f>
        <v>1.0132266666666667</v>
      </c>
      <c r="CC140" s="24"/>
      <c r="CD140" s="24"/>
      <c r="CE140" s="24"/>
    </row>
    <row r="141" spans="1:83" s="22" customFormat="1">
      <c r="A141" s="22">
        <f t="shared" si="0"/>
        <v>0.59</v>
      </c>
      <c r="B141" s="22">
        <f t="shared" si="1"/>
        <v>5.2</v>
      </c>
      <c r="C141" s="22">
        <f t="shared" si="46"/>
        <v>3.5499999999999954</v>
      </c>
      <c r="D141" s="22">
        <f t="shared" si="30"/>
        <v>12.602499999999967</v>
      </c>
      <c r="E141" s="22">
        <f t="shared" si="31"/>
        <v>65.532999999999831</v>
      </c>
      <c r="F141" s="22">
        <f t="shared" si="32"/>
        <v>11.602499999999967</v>
      </c>
      <c r="G141" s="22">
        <f>1</f>
        <v>1</v>
      </c>
      <c r="H141" s="22">
        <f t="shared" si="33"/>
        <v>10.891399999999985</v>
      </c>
      <c r="I141" s="22" t="str">
        <f t="shared" si="34"/>
        <v>1+10,8914j</v>
      </c>
      <c r="K141" s="22" t="str">
        <f t="shared" si="35"/>
        <v>11,6025+126,3674685j</v>
      </c>
      <c r="M141" s="22" t="str">
        <f t="shared" si="28"/>
        <v>77,1354999999998+126,3674685j</v>
      </c>
      <c r="O141" s="22" t="str">
        <f t="shared" si="29"/>
        <v>0,230622190413545-0,377817507924169j</v>
      </c>
      <c r="S141" s="22">
        <f t="shared" si="36"/>
        <v>0.44264281763648994</v>
      </c>
      <c r="U141" s="22">
        <f t="shared" si="4"/>
        <v>1.066849315068493</v>
      </c>
      <c r="V141" s="22">
        <f t="shared" si="5"/>
        <v>0.92673170731707311</v>
      </c>
      <c r="X141" s="22">
        <f t="shared" si="47"/>
        <v>1E-3</v>
      </c>
      <c r="Y141" s="22">
        <f t="shared" si="6"/>
        <v>5.2</v>
      </c>
      <c r="Z141" s="22">
        <f t="shared" si="48"/>
        <v>3.5499999999999954</v>
      </c>
      <c r="AA141" s="22">
        <f t="shared" si="37"/>
        <v>12.602499999999967</v>
      </c>
      <c r="AB141" s="22">
        <f t="shared" si="38"/>
        <v>65.532999999999831</v>
      </c>
      <c r="AC141" s="22">
        <f t="shared" si="39"/>
        <v>11.602499999999967</v>
      </c>
      <c r="AD141" s="22">
        <v>1</v>
      </c>
      <c r="AE141" s="22">
        <f t="shared" si="40"/>
        <v>1.8459999999999976E-2</v>
      </c>
      <c r="AF141" s="22" t="str">
        <f t="shared" si="41"/>
        <v>1+0,01846j</v>
      </c>
      <c r="AH141" s="22" t="str">
        <f t="shared" si="42"/>
        <v>11,6025+0,214182149999999j</v>
      </c>
      <c r="AI141" s="22" t="str">
        <f t="shared" si="43"/>
        <v>77,1354999999998+0,214182149999999j</v>
      </c>
      <c r="AK141" s="22" t="str">
        <f t="shared" si="44"/>
        <v>0,849576326598136-0,00235901866481569j</v>
      </c>
      <c r="AO141" s="22">
        <f t="shared" si="45"/>
        <v>0.84957960173549574</v>
      </c>
      <c r="AP141" s="22">
        <v>71</v>
      </c>
      <c r="AR141" s="22">
        <f>Compensation!$C$16</f>
        <v>1.0132266666666667</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29876.09809933131</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2.7E-2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0.10566247551652239</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4.7130617523440028</v>
      </c>
      <c r="CC261" s="19"/>
      <c r="CD261" s="19"/>
      <c r="CE261" s="19"/>
    </row>
    <row r="262" spans="1:83">
      <c r="A262" s="130" t="s">
        <v>357</v>
      </c>
      <c r="B262" s="180">
        <f>(B261-3.5)/B260</f>
        <v>198133.41954952048</v>
      </c>
      <c r="CC262" s="19"/>
      <c r="CD262" s="19"/>
      <c r="CE262" s="19"/>
    </row>
    <row r="263" spans="1:83">
      <c r="A263" s="130" t="s">
        <v>407</v>
      </c>
      <c r="B263" s="59">
        <f>B262*13/B261</f>
        <v>546509.80392156879</v>
      </c>
      <c r="CC263" s="19"/>
      <c r="CD263" s="19"/>
      <c r="CE263" s="19"/>
    </row>
    <row r="264" spans="1:83">
      <c r="A264" s="130" t="s">
        <v>408</v>
      </c>
      <c r="B264" s="59">
        <f>B262*B263/(B263-B262)</f>
        <v>310818.58910585288</v>
      </c>
      <c r="CC264" s="19"/>
      <c r="CD264" s="19"/>
      <c r="CE264" s="19"/>
    </row>
    <row r="265" spans="1:83">
      <c r="A265" s="130" t="s">
        <v>358</v>
      </c>
      <c r="B265" s="59">
        <f>'DESIGN INPUTS AND CALCULATIONS'!C209*1000</f>
        <v>549000</v>
      </c>
      <c r="CC265" s="19"/>
      <c r="CD265" s="19"/>
      <c r="CE265" s="19"/>
    </row>
    <row r="266" spans="1:83">
      <c r="A266" s="130" t="s">
        <v>359</v>
      </c>
      <c r="B266" s="59">
        <f>'DESIGN INPUTS AND CALCULATIONS'!C210*1000</f>
        <v>316000</v>
      </c>
      <c r="CC266" s="19"/>
      <c r="CD266" s="19"/>
      <c r="CE266" s="19"/>
    </row>
    <row r="267" spans="1:83">
      <c r="A267" t="s">
        <v>357</v>
      </c>
      <c r="B267" s="59">
        <f>B265*B266/(B265+B266)</f>
        <v>200559.53757225434</v>
      </c>
      <c r="CC267" s="19"/>
      <c r="CD267" s="19"/>
      <c r="CE267" s="19"/>
    </row>
    <row r="268" spans="1:83">
      <c r="A268" s="130" t="s">
        <v>360</v>
      </c>
      <c r="B268" s="59">
        <f>13*B266/(B265+B266)</f>
        <v>4.7491329479768787</v>
      </c>
      <c r="CC268" s="19"/>
      <c r="CD268" s="19"/>
      <c r="CE268" s="19"/>
    </row>
    <row r="269" spans="1:83">
      <c r="A269" s="130" t="s">
        <v>361</v>
      </c>
      <c r="B269" s="59">
        <f>(B268-3.5)/B267</f>
        <v>6.2282400682483687E-6</v>
      </c>
      <c r="CC269" s="19"/>
      <c r="CD269" s="19"/>
      <c r="CE269" s="19"/>
    </row>
    <row r="270" spans="1:83">
      <c r="A270" s="130" t="s">
        <v>406</v>
      </c>
      <c r="B270" s="59">
        <f>(-0.000776)/(B267*'DESIGN INPUTS AND CALCULATIONS'!C203/1000000000)</f>
        <v>-5.6899636108161185E-2</v>
      </c>
      <c r="CC270" s="19"/>
      <c r="CD270" s="19"/>
      <c r="CE270" s="19"/>
    </row>
    <row r="271" spans="1:83">
      <c r="A271" s="130" t="s">
        <v>362</v>
      </c>
      <c r="B271" s="59">
        <f>(1200*13/B265)+B268*(1-EXP(B270))</f>
        <v>0.29109517593536144</v>
      </c>
      <c r="CC271" s="19"/>
      <c r="CD271" s="19"/>
      <c r="CE271" s="19"/>
    </row>
    <row r="272" spans="1:83">
      <c r="A272" s="130" t="s">
        <v>363</v>
      </c>
      <c r="B272" s="59">
        <f>B269*100000</f>
        <v>0.62282400682483685</v>
      </c>
      <c r="CC272" s="19"/>
      <c r="CD272" s="19"/>
      <c r="CE272" s="19"/>
    </row>
    <row r="273" spans="1:83">
      <c r="A273" s="130" t="s">
        <v>365</v>
      </c>
      <c r="B273" s="59">
        <f>B268+'DESIGN INPUTS AND CALCULATIONS'!C200*0.000001*'tables and calculations'!B267</f>
        <v>12.270115606936415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8200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3,72537816513888-1,61616241834843i</v>
      </c>
      <c r="H285">
        <f>20*LOG10(IMABS(G285))</f>
        <v>12.172318074613566</v>
      </c>
      <c r="I285">
        <f>IMARGUMENT(G285)*180/PI()</f>
        <v>-23.452408522136995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-31,1267669598044-100,823199908069i</v>
      </c>
      <c r="Q285">
        <f>20*LOG10(IMABS(P285))</f>
        <v>40.466587552760117</v>
      </c>
      <c r="R285">
        <f>IMARGUMENT(P285)*180/PI()+180</f>
        <v>72.843170502796553</v>
      </c>
      <c r="CC285" s="19"/>
      <c r="CD285" s="19"/>
      <c r="CE285" s="19"/>
    </row>
    <row r="286" spans="1:83">
      <c r="A286" s="130" t="s">
        <v>27</v>
      </c>
      <c r="B286" s="126">
        <f>Compensation!C13</f>
        <v>5.2023809523809526</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2,52536949354785-2,19113716084364i</v>
      </c>
      <c r="H286">
        <f t="shared" ref="H286:H321" si="53">20*LOG10(IMABS(G286))</f>
        <v>10.483863725611153</v>
      </c>
      <c r="I286">
        <f t="shared" ref="I286:I321" si="54">IMARGUMENT(G286)*180/PI()</f>
        <v>-40.946546047996129</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-21,1379476704291-38,8984200854985i</v>
      </c>
      <c r="Q286">
        <f t="shared" ref="Q286:Q321" si="60">20*LOG10(IMABS(P286))</f>
        <v>32.922338944877374</v>
      </c>
      <c r="R286">
        <f t="shared" ref="R286:R321" si="61">IMARGUMENT(P286)*180/PI()+180</f>
        <v>61.479721969195026</v>
      </c>
      <c r="CC286" s="19"/>
      <c r="CD286" s="19"/>
      <c r="CE286" s="19"/>
    </row>
    <row r="287" spans="1:83">
      <c r="A287" s="130" t="s">
        <v>29</v>
      </c>
      <c r="B287" s="126">
        <f>Compensation!C14</f>
        <v>0.58605013788851579</v>
      </c>
      <c r="D287" s="19">
        <f t="shared" ref="D287:D294" si="62">D286+10</f>
        <v>30</v>
      </c>
      <c r="E287" s="19">
        <f t="shared" si="50"/>
        <v>188.49555921538757</v>
      </c>
      <c r="F287" t="str">
        <f t="shared" si="51"/>
        <v>188,495559215388i</v>
      </c>
      <c r="G287" t="str">
        <f t="shared" si="52"/>
        <v>1,64319846658857-2,1385820364005i</v>
      </c>
      <c r="H287">
        <f t="shared" si="53"/>
        <v>8.6175146364858826</v>
      </c>
      <c r="I287">
        <f t="shared" si="54"/>
        <v>-52.462806459763222</v>
      </c>
      <c r="K287" t="str">
        <f t="shared" si="55"/>
        <v>0,219224098582163-3,55582405227236i</v>
      </c>
      <c r="L287" t="str">
        <f t="shared" si="56"/>
        <v>2,84903546250306-8,63951921027488i</v>
      </c>
      <c r="M287">
        <f t="shared" si="57"/>
        <v>19.178115359983487</v>
      </c>
      <c r="N287">
        <f t="shared" si="58"/>
        <v>108.25089287889847</v>
      </c>
      <c r="P287" t="str">
        <f t="shared" si="59"/>
        <v>-13,7947898829894-20,2893407795632i</v>
      </c>
      <c r="Q287">
        <f t="shared" si="60"/>
        <v>27.795629996469366</v>
      </c>
      <c r="R287">
        <f t="shared" si="61"/>
        <v>55.788086419135226</v>
      </c>
      <c r="CC287" s="19"/>
      <c r="CD287" s="19"/>
      <c r="CE287" s="19"/>
    </row>
    <row r="288" spans="1:83">
      <c r="A288" s="130" t="s">
        <v>10</v>
      </c>
      <c r="B288">
        <f>B286*B285*B285</f>
        <v>3.3295238095238098</v>
      </c>
      <c r="D288" s="19">
        <f t="shared" si="62"/>
        <v>40</v>
      </c>
      <c r="E288" s="19">
        <f t="shared" si="50"/>
        <v>251.32741228718345</v>
      </c>
      <c r="F288" t="str">
        <f t="shared" si="51"/>
        <v>251,327412287183i</v>
      </c>
      <c r="G288" t="str">
        <f t="shared" si="52"/>
        <v>1,10351915315309-1,91493706592573i</v>
      </c>
      <c r="H288">
        <f t="shared" si="53"/>
        <v>6.8884131803807955</v>
      </c>
      <c r="I288">
        <f t="shared" si="54"/>
        <v>-60.046479471521188</v>
      </c>
      <c r="K288" t="str">
        <f t="shared" si="55"/>
        <v>0,219223952743723-2,66698630763934i</v>
      </c>
      <c r="L288" t="str">
        <f t="shared" si="56"/>
        <v>2,84872314042739-6,49949997817158i</v>
      </c>
      <c r="M288">
        <f t="shared" si="57"/>
        <v>17.020747129924246</v>
      </c>
      <c r="N288">
        <f t="shared" si="58"/>
        <v>113.66778219292165</v>
      </c>
      <c r="P288" t="str">
        <f t="shared" si="59"/>
        <v>-9,30251287069219-12,6274482439952i</v>
      </c>
      <c r="Q288">
        <f t="shared" si="60"/>
        <v>23.909160310305047</v>
      </c>
      <c r="R288">
        <f t="shared" si="61"/>
        <v>53.621302721400497</v>
      </c>
      <c r="CC288" s="19"/>
      <c r="CD288" s="19"/>
      <c r="CE288" s="19"/>
    </row>
    <row r="289" spans="1:83">
      <c r="A289" s="130" t="s">
        <v>449</v>
      </c>
      <c r="B289">
        <f>((B286+1)*B285^2-1)^2+((B285^2-1)*B285*B287*B286)^2</f>
        <v>9.5890795451464363</v>
      </c>
      <c r="D289" s="19">
        <f t="shared" si="62"/>
        <v>50</v>
      </c>
      <c r="E289" s="19">
        <f t="shared" si="50"/>
        <v>314.15926535897933</v>
      </c>
      <c r="F289" t="str">
        <f t="shared" si="51"/>
        <v>314,159265358979i</v>
      </c>
      <c r="G289" t="str">
        <f t="shared" si="52"/>
        <v>0,77588584412701-1,68299362725216i</v>
      </c>
      <c r="H289">
        <f t="shared" si="53"/>
        <v>5.3585927100262731</v>
      </c>
      <c r="I289">
        <f t="shared" si="54"/>
        <v>-65.249574501353194</v>
      </c>
      <c r="K289" t="str">
        <f t="shared" si="55"/>
        <v>0,219223765237442-2,13371069345968i</v>
      </c>
      <c r="L289" t="str">
        <f t="shared" si="56"/>
        <v>2,84832168252446-5,22002295325671i</v>
      </c>
      <c r="M289">
        <f t="shared" si="57"/>
        <v>15.485316129608563</v>
      </c>
      <c r="N289">
        <f t="shared" si="58"/>
        <v>118.61922648173332</v>
      </c>
      <c r="P289" t="str">
        <f t="shared" si="59"/>
        <v>-6,57529289145029-8,84384915550277i</v>
      </c>
      <c r="Q289">
        <f t="shared" si="60"/>
        <v>20.843908839634842</v>
      </c>
      <c r="R289">
        <f t="shared" si="61"/>
        <v>53.369651980380141</v>
      </c>
      <c r="CC289" s="19"/>
      <c r="CD289" s="19"/>
      <c r="CE289" s="19"/>
    </row>
    <row r="290" spans="1:83">
      <c r="A290" s="130" t="s">
        <v>450</v>
      </c>
      <c r="B290" s="19">
        <f>2*((B286+1)*B285^2-1)*(B286+1)+((B285^2-1)*B287*B286)^2+2*(B285*B287*B286)^2*(B285^2-1)</f>
        <v>33.757558489850936</v>
      </c>
      <c r="D290" s="19">
        <f t="shared" si="62"/>
        <v>60</v>
      </c>
      <c r="E290" s="19">
        <f t="shared" si="50"/>
        <v>376.99111843077515</v>
      </c>
      <c r="F290" t="str">
        <f t="shared" si="51"/>
        <v>376,991118430775i</v>
      </c>
      <c r="G290" t="str">
        <f t="shared" si="52"/>
        <v>0,569300358369938-1,48186058407655i</v>
      </c>
      <c r="H290">
        <f t="shared" si="53"/>
        <v>4.0140289986962747</v>
      </c>
      <c r="I290">
        <f t="shared" si="54"/>
        <v>-68.984251521728865</v>
      </c>
      <c r="K290" t="str">
        <f t="shared" si="55"/>
        <v>0,219223536063534-1,77821614439113i</v>
      </c>
      <c r="L290" t="str">
        <f t="shared" si="56"/>
        <v>2,84783116301989-4,37081388172365i</v>
      </c>
      <c r="M290">
        <f t="shared" si="57"/>
        <v>14.347948751037887</v>
      </c>
      <c r="N290">
        <f t="shared" si="58"/>
        <v>123.08650653961962</v>
      </c>
      <c r="P290" t="str">
        <f t="shared" si="59"/>
        <v>-4,8556655099766-6,70839465981763i</v>
      </c>
      <c r="Q290">
        <f t="shared" si="60"/>
        <v>18.361977749734162</v>
      </c>
      <c r="R290">
        <f t="shared" si="61"/>
        <v>54.102255017890784</v>
      </c>
      <c r="CC290" s="19"/>
      <c r="CD290" s="19"/>
      <c r="CE290" s="19"/>
    </row>
    <row r="291" spans="1:83">
      <c r="A291" s="130" t="s">
        <v>452</v>
      </c>
      <c r="B291" s="19">
        <f>0.001*Compensation!C3/Compensation!C6*B285/Compensation!C15*(B286/SQRT(B289)-0.5*B288/(B289*SQRT(B289))*B290)</f>
        <v>-2.6953078621299605E-4</v>
      </c>
      <c r="D291" s="19">
        <f t="shared" si="62"/>
        <v>70</v>
      </c>
      <c r="E291" s="19">
        <f t="shared" si="50"/>
        <v>439.82297150257102</v>
      </c>
      <c r="F291" t="str">
        <f t="shared" si="51"/>
        <v>439,822971502571i</v>
      </c>
      <c r="G291" t="str">
        <f t="shared" si="52"/>
        <v>0,433037343323492-1,31503717018309i</v>
      </c>
      <c r="H291">
        <f t="shared" si="53"/>
        <v>2.8258679237530004</v>
      </c>
      <c r="I291">
        <f t="shared" si="54"/>
        <v>-71.773458732122435</v>
      </c>
      <c r="K291" t="str">
        <f t="shared" si="55"/>
        <v>0,219223265222262-1,52431077526494i</v>
      </c>
      <c r="L291" t="str">
        <f t="shared" si="56"/>
        <v>2,84725167256408-3,76746891444346i</v>
      </c>
      <c r="M291">
        <f t="shared" si="57"/>
        <v>13.483177964221227</v>
      </c>
      <c r="N291">
        <f t="shared" si="58"/>
        <v>127.0800393884755</v>
      </c>
      <c r="P291" t="str">
        <f t="shared" si="59"/>
        <v>-3,72139535994197-5,37569651205217i</v>
      </c>
      <c r="Q291">
        <f t="shared" si="60"/>
        <v>16.309045887974225</v>
      </c>
      <c r="R291">
        <f t="shared" si="61"/>
        <v>55.306580656353034</v>
      </c>
      <c r="CC291" s="19"/>
      <c r="CD291" s="19"/>
      <c r="CE291" s="19"/>
    </row>
    <row r="292" spans="1:83">
      <c r="A292" s="130" t="s">
        <v>453</v>
      </c>
      <c r="B292">
        <f>(1-Compensation!C4/(2*1000*Compensation!C22*B291))</f>
        <v>2.8502983645432565</v>
      </c>
      <c r="D292" s="19">
        <f t="shared" si="62"/>
        <v>80</v>
      </c>
      <c r="E292" s="19">
        <f t="shared" si="50"/>
        <v>502.6548245743669</v>
      </c>
      <c r="F292" t="str">
        <f t="shared" si="51"/>
        <v>502,654824574367i</v>
      </c>
      <c r="G292" t="str">
        <f t="shared" si="52"/>
        <v>0,339324407569325-1,17765946077358i</v>
      </c>
      <c r="H292">
        <f t="shared" si="53"/>
        <v>1.766765421987166</v>
      </c>
      <c r="I292">
        <f t="shared" si="54"/>
        <v>-73.926479732241916</v>
      </c>
      <c r="K292" t="str">
        <f t="shared" si="55"/>
        <v>0,219222952713933-1,3338986434775i</v>
      </c>
      <c r="L292" t="str">
        <f t="shared" si="56"/>
        <v>2,84658331819015-3,31778560537341i</v>
      </c>
      <c r="M292">
        <f t="shared" si="57"/>
        <v>12.812774565120455</v>
      </c>
      <c r="N292">
        <f t="shared" si="58"/>
        <v>130.6288302739153</v>
      </c>
      <c r="P292" t="str">
        <f t="shared" si="59"/>
        <v>-2,9413064089448-4,47811141053225i</v>
      </c>
      <c r="Q292">
        <f t="shared" si="60"/>
        <v>14.579539987107626</v>
      </c>
      <c r="R292">
        <f t="shared" si="61"/>
        <v>56.702350541673411</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4.4265099285995877</v>
      </c>
      <c r="D293" s="19">
        <f t="shared" si="62"/>
        <v>90</v>
      </c>
      <c r="E293" s="19">
        <f t="shared" si="50"/>
        <v>565.48667764616278</v>
      </c>
      <c r="F293" t="str">
        <f t="shared" si="51"/>
        <v>565,486677646163i</v>
      </c>
      <c r="G293" t="str">
        <f t="shared" si="52"/>
        <v>0,2724921846289-1,06392545323523i</v>
      </c>
      <c r="H293">
        <f t="shared" si="53"/>
        <v>0.81415493428141905</v>
      </c>
      <c r="I293">
        <f t="shared" si="54"/>
        <v>-75.634231366059737</v>
      </c>
      <c r="K293" t="str">
        <f t="shared" si="55"/>
        <v>0,219222598538902-1,18581533645409i</v>
      </c>
      <c r="L293" t="str">
        <f t="shared" si="56"/>
        <v>2,84582622326473-2,97053991123944i</v>
      </c>
      <c r="M293">
        <f t="shared" si="57"/>
        <v>12.284731009735738</v>
      </c>
      <c r="N293">
        <f t="shared" si="58"/>
        <v>133.77166033924178</v>
      </c>
      <c r="P293" t="str">
        <f t="shared" si="59"/>
        <v>-2,38496761676714-3,8371958643566i</v>
      </c>
      <c r="Q293">
        <f t="shared" si="60"/>
        <v>13.098885944017146</v>
      </c>
      <c r="R293">
        <f t="shared" si="61"/>
        <v>58.137428973182068</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0,223330799809628-0,968864983666864i</v>
      </c>
      <c r="H294">
        <f t="shared" si="53"/>
        <v>-4.989936069291695E-2</v>
      </c>
      <c r="I294">
        <f t="shared" si="54"/>
        <v>-77.019613183995631</v>
      </c>
      <c r="K294" t="str">
        <f t="shared" si="55"/>
        <v>0,219222202697576-1,0673622066345i</v>
      </c>
      <c r="L294" t="str">
        <f t="shared" si="56"/>
        <v>2,84498052743112-2,69499699159954i</v>
      </c>
      <c r="M294">
        <f t="shared" si="57"/>
        <v>11.863042063213925</v>
      </c>
      <c r="N294">
        <f t="shared" si="58"/>
        <v>136.55078698273596</v>
      </c>
      <c r="P294" t="str">
        <f t="shared" si="59"/>
        <v>-1,97571643961433-3,35827784586056i</v>
      </c>
      <c r="Q294">
        <f t="shared" si="60"/>
        <v>11.813142702521002</v>
      </c>
      <c r="R294">
        <f t="shared" si="61"/>
        <v>59.531173798740284</v>
      </c>
      <c r="CC294" s="19"/>
      <c r="CD294" s="19"/>
      <c r="CE294" s="19"/>
    </row>
    <row r="295" spans="1:83">
      <c r="A295" s="174" t="s">
        <v>461</v>
      </c>
      <c r="B295">
        <f>Compensation!C19*0.001*(Compensation!C7/(2*B292)+Compensation!C20*0.001)</f>
        <v>6.9045403263084731E-3</v>
      </c>
      <c r="D295" s="19">
        <f>D294+100</f>
        <v>200</v>
      </c>
      <c r="E295" s="19">
        <f t="shared" si="50"/>
        <v>1256.6370614359173</v>
      </c>
      <c r="F295" t="str">
        <f t="shared" si="51"/>
        <v>1256,63706143592i</v>
      </c>
      <c r="G295" t="str">
        <f t="shared" si="52"/>
        <v>0,0580284842159805-0,503484216776669i</v>
      </c>
      <c r="H295">
        <f t="shared" si="53"/>
        <v>-5.9029733098484325</v>
      </c>
      <c r="I295">
        <f t="shared" si="54"/>
        <v>-83.425450463964381</v>
      </c>
      <c r="K295" t="str">
        <f t="shared" si="55"/>
        <v>0,219215952760852-0,534694787000647i</v>
      </c>
      <c r="L295" t="str">
        <f t="shared" si="56"/>
        <v>2,83169272781126-1,51649142039382i</v>
      </c>
      <c r="M295">
        <f t="shared" si="57"/>
        <v>10.136052015236057</v>
      </c>
      <c r="N295">
        <f t="shared" si="58"/>
        <v>151.82906421372809</v>
      </c>
      <c r="P295" t="str">
        <f t="shared" si="59"/>
        <v>-0,599210658285218-1,51371229366623i</v>
      </c>
      <c r="Q295">
        <f t="shared" si="60"/>
        <v>4.2330787053876033</v>
      </c>
      <c r="R295">
        <f t="shared" si="61"/>
        <v>68.40361374976365</v>
      </c>
      <c r="CC295" s="19"/>
      <c r="CD295" s="19"/>
      <c r="CE295" s="19"/>
    </row>
    <row r="296" spans="1:83">
      <c r="D296" s="19">
        <f t="shared" ref="D296:D303" si="63">D295+100</f>
        <v>300</v>
      </c>
      <c r="E296" s="19">
        <f t="shared" si="50"/>
        <v>1884.9555921538758</v>
      </c>
      <c r="F296" t="str">
        <f t="shared" si="51"/>
        <v>1884,95559215388i</v>
      </c>
      <c r="G296" t="str">
        <f t="shared" si="52"/>
        <v>0,0259796458695071-0,338118645424013i</v>
      </c>
      <c r="H296">
        <f t="shared" si="53"/>
        <v>-9.3930533045000288</v>
      </c>
      <c r="I296">
        <f t="shared" si="54"/>
        <v>-85.606260934184192</v>
      </c>
      <c r="K296" t="str">
        <f t="shared" si="55"/>
        <v>0,219205536991531-0,357589420912823i</v>
      </c>
      <c r="L296" t="str">
        <f t="shared" si="56"/>
        <v>2,8098159003716-1,19647658104894i</v>
      </c>
      <c r="M296">
        <f t="shared" si="57"/>
        <v>9.6972435704895243</v>
      </c>
      <c r="N296">
        <f t="shared" si="58"/>
        <v>156.93471174114572</v>
      </c>
      <c r="P296" t="str">
        <f t="shared" si="59"/>
        <v>-0,331553018815657-0,981135183991309i</v>
      </c>
      <c r="Q296">
        <f t="shared" si="60"/>
        <v>0.30419026598949356</v>
      </c>
      <c r="R296">
        <f t="shared" si="61"/>
        <v>71.328450806961555</v>
      </c>
      <c r="CC296" s="19"/>
      <c r="CD296" s="19"/>
      <c r="CE296" s="19"/>
    </row>
    <row r="297" spans="1:83">
      <c r="A297" t="s">
        <v>547</v>
      </c>
      <c r="D297" s="19">
        <f t="shared" si="63"/>
        <v>400</v>
      </c>
      <c r="E297" s="19">
        <f t="shared" si="50"/>
        <v>2513.2741228718346</v>
      </c>
      <c r="F297" t="str">
        <f t="shared" si="51"/>
        <v>2513,27412287183i</v>
      </c>
      <c r="G297" t="str">
        <f t="shared" si="52"/>
        <v>0,0146511710952854-0,254241809119643i</v>
      </c>
      <c r="H297">
        <f t="shared" si="53"/>
        <v>-11.880662172856564</v>
      </c>
      <c r="I297">
        <f t="shared" si="54"/>
        <v>-86.701868641997919</v>
      </c>
      <c r="K297" t="str">
        <f t="shared" si="55"/>
        <v>0,219190956577209-0,269374471902931i</v>
      </c>
      <c r="L297" t="str">
        <f t="shared" si="56"/>
        <v>2,77974152649593-1,08859219507271i</v>
      </c>
      <c r="M297">
        <f t="shared" si="57"/>
        <v>9.4997497906869324</v>
      </c>
      <c r="N297">
        <f t="shared" si="58"/>
        <v>158.61387735098006</v>
      </c>
      <c r="P297" t="str">
        <f t="shared" si="59"/>
        <v>-0,236039180363447-0,722675665084326i</v>
      </c>
      <c r="Q297">
        <f t="shared" si="60"/>
        <v>-2.3809123821696319</v>
      </c>
      <c r="R297">
        <f t="shared" si="61"/>
        <v>71.912008708982171</v>
      </c>
      <c r="CC297" s="19"/>
      <c r="CD297" s="19"/>
      <c r="CE297" s="19"/>
    </row>
    <row r="298" spans="1:83">
      <c r="A298" t="s">
        <v>465</v>
      </c>
      <c r="D298" s="19">
        <f t="shared" si="63"/>
        <v>500</v>
      </c>
      <c r="E298" s="19">
        <f t="shared" si="50"/>
        <v>3141.5926535897929</v>
      </c>
      <c r="F298" t="str">
        <f t="shared" si="51"/>
        <v>3141,59265358979i</v>
      </c>
      <c r="G298" t="str">
        <f t="shared" si="52"/>
        <v>0,00938793572482754-0,2036360905091i</v>
      </c>
      <c r="H298">
        <f t="shared" si="53"/>
        <v>-13.813684498183001</v>
      </c>
      <c r="I298">
        <f t="shared" si="54"/>
        <v>-87.360445727074463</v>
      </c>
      <c r="K298" t="str">
        <f t="shared" si="55"/>
        <v>0,219172213180043-0,216715581889345i</v>
      </c>
      <c r="L298" t="str">
        <f t="shared" si="56"/>
        <v>2,74199321987132-1,06289326832187i</v>
      </c>
      <c r="M298">
        <f t="shared" si="57"/>
        <v>9.3692918552918805</v>
      </c>
      <c r="N298">
        <f t="shared" si="58"/>
        <v>158.81191249478729</v>
      </c>
      <c r="P298" t="str">
        <f t="shared" si="59"/>
        <v>-0,190701773683441-0,568347153182412i</v>
      </c>
      <c r="Q298">
        <f t="shared" si="60"/>
        <v>-4.4443926428911222</v>
      </c>
      <c r="R298">
        <f t="shared" si="61"/>
        <v>71.451466767712802</v>
      </c>
      <c r="CC298" s="19"/>
      <c r="CD298" s="19"/>
      <c r="CE298" s="19"/>
    </row>
    <row r="299" spans="1:83">
      <c r="A299" t="s">
        <v>466</v>
      </c>
      <c r="D299" s="19">
        <f t="shared" si="63"/>
        <v>600</v>
      </c>
      <c r="E299" s="19">
        <f t="shared" si="50"/>
        <v>3769.9111843077517</v>
      </c>
      <c r="F299" t="str">
        <f t="shared" si="51"/>
        <v>3769,91118430775i</v>
      </c>
      <c r="G299" t="str">
        <f t="shared" si="52"/>
        <v>0,00652362735152327-0,169806782927479i</v>
      </c>
      <c r="H299">
        <f t="shared" si="53"/>
        <v>-15.39449412407934</v>
      </c>
      <c r="I299">
        <f t="shared" si="54"/>
        <v>-87.799895973969768</v>
      </c>
      <c r="K299" t="str">
        <f t="shared" si="55"/>
        <v>0,219149308936283-0,181834605880466i</v>
      </c>
      <c r="L299" t="str">
        <f t="shared" si="56"/>
        <v>2,69720466966642-1,0755976327651i</v>
      </c>
      <c r="M299">
        <f t="shared" si="57"/>
        <v>9.2592149662955716</v>
      </c>
      <c r="N299">
        <f t="shared" si="58"/>
        <v>158.25875873976256</v>
      </c>
      <c r="P299" t="str">
        <f t="shared" si="59"/>
        <v>-0,165048215588561-0,465020445989369i</v>
      </c>
      <c r="Q299">
        <f t="shared" si="60"/>
        <v>-6.1352791577837653</v>
      </c>
      <c r="R299">
        <f t="shared" si="61"/>
        <v>70.458862765792858</v>
      </c>
      <c r="CC299" s="19"/>
      <c r="CD299" s="19"/>
      <c r="CE299" s="19"/>
    </row>
    <row r="300" spans="1:83">
      <c r="D300" s="19">
        <f t="shared" si="63"/>
        <v>700</v>
      </c>
      <c r="E300" s="19">
        <f t="shared" si="50"/>
        <v>4398.22971502571</v>
      </c>
      <c r="F300" t="str">
        <f t="shared" si="51"/>
        <v>4398,22971502571i</v>
      </c>
      <c r="G300" t="str">
        <f t="shared" si="52"/>
        <v>0,00479474381172271-0,145605602637611i</v>
      </c>
      <c r="H300">
        <f t="shared" si="53"/>
        <v>-16.731731500177666</v>
      </c>
      <c r="I300">
        <f t="shared" si="54"/>
        <v>-88.113950661053096</v>
      </c>
      <c r="K300" t="str">
        <f t="shared" si="55"/>
        <v>0,21912224645566-0,157112316938613i</v>
      </c>
      <c r="L300" t="str">
        <f t="shared" si="56"/>
        <v>2,64609436696012-1,10763301157003i</v>
      </c>
      <c r="M300">
        <f t="shared" si="57"/>
        <v>9.1532944990761642</v>
      </c>
      <c r="N300">
        <f t="shared" si="58"/>
        <v>157.28622141126607</v>
      </c>
      <c r="P300" t="str">
        <f t="shared" si="59"/>
        <v>-0,14859022755975-0,390596981465101i</v>
      </c>
      <c r="Q300">
        <f t="shared" si="60"/>
        <v>-7.5784370011015003</v>
      </c>
      <c r="R300">
        <f t="shared" si="61"/>
        <v>69.172270750212974</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0,00367190792641512-0,127437255091908i</v>
      </c>
      <c r="H301">
        <f t="shared" si="53"/>
        <v>-17.890467746536242</v>
      </c>
      <c r="I301">
        <f t="shared" si="54"/>
        <v>-88.349567132407969</v>
      </c>
      <c r="K301" t="str">
        <f t="shared" si="55"/>
        <v>0,219091028820639-0,138739082426451i</v>
      </c>
      <c r="L301" t="str">
        <f t="shared" si="56"/>
        <v>2,58943888877042-1,14927837667587i</v>
      </c>
      <c r="M301">
        <f t="shared" si="57"/>
        <v>9.0450102469828906</v>
      </c>
      <c r="N301">
        <f t="shared" si="58"/>
        <v>156.06677317087733</v>
      </c>
      <c r="P301" t="str">
        <f t="shared" si="59"/>
        <v>-0,136952700479413-0,334211028594116i</v>
      </c>
      <c r="Q301">
        <f t="shared" si="60"/>
        <v>-8.8454574995533619</v>
      </c>
      <c r="R301">
        <f t="shared" si="61"/>
        <v>67.717206038469328</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0,00290176577598784-0,11329728493332i</v>
      </c>
      <c r="H302">
        <f t="shared" si="53"/>
        <v>-18.912762030849827</v>
      </c>
      <c r="I302">
        <f t="shared" si="54"/>
        <v>-88.532863406827076</v>
      </c>
      <c r="K302" t="str">
        <f t="shared" si="55"/>
        <v>0,219055659585553-0,124598422760642i</v>
      </c>
      <c r="L302" t="str">
        <f t="shared" si="56"/>
        <v>2,52804643017069-1,19504369937244i</v>
      </c>
      <c r="M302">
        <f t="shared" si="57"/>
        <v>8.9315944440189199</v>
      </c>
      <c r="N302">
        <f t="shared" si="58"/>
        <v>154.69922888290938</v>
      </c>
      <c r="P302" t="str">
        <f t="shared" si="59"/>
        <v>-0,128059407904391-0,28988853363136i</v>
      </c>
      <c r="Q302">
        <f t="shared" si="60"/>
        <v>-9.9811675868309031</v>
      </c>
      <c r="R302">
        <f t="shared" si="61"/>
        <v>66.166365476082234</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0,00235072306837624-0,101980258396473i</v>
      </c>
      <c r="H303">
        <f t="shared" si="53"/>
        <v>-19.827370881168747</v>
      </c>
      <c r="I303">
        <f t="shared" si="54"/>
        <v>-88.679522236333838</v>
      </c>
      <c r="K303" t="str">
        <f t="shared" si="55"/>
        <v>0,219016142775582-0,113420434917639i</v>
      </c>
      <c r="L303" t="str">
        <f t="shared" si="56"/>
        <v>2,46273203959018-1,24161751340808i</v>
      </c>
      <c r="M303">
        <f t="shared" si="57"/>
        <v>8.8119418449228757</v>
      </c>
      <c r="N303">
        <f t="shared" si="58"/>
        <v>153.24446483308176</v>
      </c>
      <c r="P303" t="str">
        <f t="shared" si="59"/>
        <v>-0,120831273830248-0,254068748689548i</v>
      </c>
      <c r="Q303">
        <f t="shared" si="60"/>
        <v>-11.015429036245877</v>
      </c>
      <c r="R303">
        <f t="shared" si="61"/>
        <v>64.564942596747997</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0,00058791492874865-0,0510104462371617i</v>
      </c>
      <c r="H304">
        <f t="shared" si="53"/>
        <v>-25.846240690873422</v>
      </c>
      <c r="I304">
        <f t="shared" si="54"/>
        <v>-89.339673435107329</v>
      </c>
      <c r="K304" t="str">
        <f t="shared" si="55"/>
        <v>0,218394077568986-0,0667995572021568i</v>
      </c>
      <c r="L304" t="str">
        <f t="shared" si="56"/>
        <v>1,74526510622165-1,53239910460691i</v>
      </c>
      <c r="M304">
        <f t="shared" si="57"/>
        <v>7.3192682785752972</v>
      </c>
      <c r="N304">
        <f t="shared" si="58"/>
        <v>138.71582286872169</v>
      </c>
      <c r="P304" t="str">
        <f t="shared" si="59"/>
        <v>-0,0771422947288537-0,0899276721809133i</v>
      </c>
      <c r="Q304">
        <f t="shared" si="60"/>
        <v>-18.526972412298122</v>
      </c>
      <c r="R304">
        <f t="shared" si="61"/>
        <v>49.376149433614387</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0,000261314805554354-0,0340094736191082i</v>
      </c>
      <c r="H305">
        <f t="shared" si="53"/>
        <v>-29.3677454067874</v>
      </c>
      <c r="I305">
        <f t="shared" si="54"/>
        <v>-89.559771461935227</v>
      </c>
      <c r="K305" t="str">
        <f t="shared" si="55"/>
        <v>0,217365117821916-0,0556589076420397i</v>
      </c>
      <c r="L305" t="str">
        <f t="shared" si="56"/>
        <v>1,16738713776188-1,51000359825444i</v>
      </c>
      <c r="M305">
        <f t="shared" si="57"/>
        <v>5.6144767845776471</v>
      </c>
      <c r="N305">
        <f t="shared" si="58"/>
        <v>127.70768924341787</v>
      </c>
      <c r="P305" t="str">
        <f t="shared" si="59"/>
        <v>-0,0510493719966819-0,0400968083616631i</v>
      </c>
      <c r="Q305">
        <f t="shared" si="60"/>
        <v>-23.75326862220976</v>
      </c>
      <c r="R305">
        <f t="shared" si="61"/>
        <v>38.147917781482676</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0,000146993374580506-0,0255077640134685i</v>
      </c>
      <c r="H306">
        <f t="shared" si="53"/>
        <v>-31.86640797054665</v>
      </c>
      <c r="I306">
        <f t="shared" si="54"/>
        <v>-89.669825753895736</v>
      </c>
      <c r="K306" t="str">
        <f t="shared" si="55"/>
        <v>0,21594075646524-0,0532951126052341i</v>
      </c>
      <c r="L306" t="str">
        <f t="shared" si="56"/>
        <v>0,790291754783991-1,37037445672277i</v>
      </c>
      <c r="M306">
        <f t="shared" si="57"/>
        <v>3.9837186639635074</v>
      </c>
      <c r="N306">
        <f t="shared" si="58"/>
        <v>119.97194864589653</v>
      </c>
      <c r="P306" t="str">
        <f t="shared" si="59"/>
        <v>-0,0348390206002307-0,0203600115486526i</v>
      </c>
      <c r="Q306">
        <f t="shared" si="60"/>
        <v>-27.882689306583135</v>
      </c>
      <c r="R306">
        <f t="shared" si="61"/>
        <v>30.302122892000796</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0,0000940768843928067-0,0204064551639009i</v>
      </c>
      <c r="H307">
        <f t="shared" si="53"/>
        <v>-33.804556311778725</v>
      </c>
      <c r="I307">
        <f t="shared" si="54"/>
        <v>-89.735859550534968</v>
      </c>
      <c r="K307" t="str">
        <f t="shared" si="55"/>
        <v>0,21413663499512-0,0543405829619523i</v>
      </c>
      <c r="L307" t="str">
        <f t="shared" si="56"/>
        <v>0,552028282564975-1,21542236067912i</v>
      </c>
      <c r="M307">
        <f t="shared" si="57"/>
        <v>2.5090446797014527</v>
      </c>
      <c r="N307">
        <f t="shared" si="58"/>
        <v>114.42690188579456</v>
      </c>
      <c r="P307" t="str">
        <f t="shared" si="59"/>
        <v>-0,0247505288074806-0,0113792835462814i</v>
      </c>
      <c r="Q307">
        <f t="shared" si="60"/>
        <v>-31.295511632077275</v>
      </c>
      <c r="R307">
        <f t="shared" si="61"/>
        <v>24.691042335259567</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0,0000653315939799958-0,0170054897367443i</v>
      </c>
      <c r="H308">
        <f t="shared" si="53"/>
        <v>-35.388153029596047</v>
      </c>
      <c r="I308">
        <f t="shared" si="54"/>
        <v>-89.779882482296571</v>
      </c>
      <c r="K308" t="str">
        <f t="shared" si="55"/>
        <v>0,211972122581602-0,0569859691598898i</v>
      </c>
      <c r="L308" t="str">
        <f t="shared" si="56"/>
        <v>0,398113287004894-1,07595217066396i</v>
      </c>
      <c r="M308">
        <f t="shared" si="57"/>
        <v>1.1931108435030997</v>
      </c>
      <c r="N308">
        <f t="shared" si="58"/>
        <v>110.30498818097944</v>
      </c>
      <c r="P308" t="str">
        <f t="shared" si="59"/>
        <v>-0,0182710842198291-0,00684040508657898i</v>
      </c>
      <c r="Q308">
        <f t="shared" si="60"/>
        <v>-34.195042186092934</v>
      </c>
      <c r="R308">
        <f t="shared" si="61"/>
        <v>20.525105698682864</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0,0000479989100569424-0,0145761911360152i</v>
      </c>
      <c r="H309">
        <f t="shared" si="53"/>
        <v>-36.727071816518787</v>
      </c>
      <c r="I309">
        <f t="shared" si="54"/>
        <v>-89.81132759570643</v>
      </c>
      <c r="K309" t="str">
        <f t="shared" si="55"/>
        <v>0,20946981197312-0,060440897519404i</v>
      </c>
      <c r="L309" t="str">
        <f t="shared" si="56"/>
        <v>0,295111546010777-0,957511831976837i</v>
      </c>
      <c r="M309">
        <f t="shared" si="57"/>
        <v>1.6989907730162512E-2</v>
      </c>
      <c r="N309">
        <f t="shared" si="58"/>
        <v>107.12964773869331</v>
      </c>
      <c r="P309" t="str">
        <f t="shared" si="59"/>
        <v>-0,0139427104453367-0,00434756182539954i</v>
      </c>
      <c r="Q309">
        <f t="shared" si="60"/>
        <v>-36.710081908788631</v>
      </c>
      <c r="R309">
        <f t="shared" si="61"/>
        <v>17.318320142986892</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0,0000367492589086749-0,0127541996581477i</v>
      </c>
      <c r="H310">
        <f t="shared" si="53"/>
        <v>-37.886899718690373</v>
      </c>
      <c r="I310">
        <f t="shared" si="54"/>
        <v>-89.834911506388224</v>
      </c>
      <c r="K310" t="str">
        <f t="shared" si="55"/>
        <v>0,206654955860219-0,0642993957317733i</v>
      </c>
      <c r="L310" t="str">
        <f t="shared" si="56"/>
        <v>0,223697384123109-0,858386158269275i</v>
      </c>
      <c r="M310">
        <f t="shared" si="57"/>
        <v>-1.0409849334058674</v>
      </c>
      <c r="N310">
        <f t="shared" si="58"/>
        <v>104.60653415210405</v>
      </c>
      <c r="P310" t="str">
        <f t="shared" si="59"/>
        <v>-0,0109398077332704-0,00288462615528535i</v>
      </c>
      <c r="Q310">
        <f t="shared" si="60"/>
        <v>-38.927884652096211</v>
      </c>
      <c r="R310">
        <f t="shared" si="61"/>
        <v>14.77162264571578</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0,0000290365020769695-0,0113370861166816i</v>
      </c>
      <c r="H311">
        <f t="shared" si="53"/>
        <v>-38.90994260042887</v>
      </c>
      <c r="I311">
        <f t="shared" si="54"/>
        <v>-89.853254587114591</v>
      </c>
      <c r="K311" t="str">
        <f t="shared" si="55"/>
        <v>0,203554868633623-0,0683284927526649i</v>
      </c>
      <c r="L311" t="str">
        <f t="shared" si="56"/>
        <v>0,172588047307123-0,775347998817558i</v>
      </c>
      <c r="M311">
        <f t="shared" si="57"/>
        <v>-2.0000426144435997</v>
      </c>
      <c r="N311">
        <f t="shared" si="58"/>
        <v>102.54912152985401</v>
      </c>
      <c r="P311" t="str">
        <f t="shared" si="59"/>
        <v>-0,00878517567979731-0,00197915894880881i</v>
      </c>
      <c r="Q311">
        <f t="shared" si="60"/>
        <v>-40.909985214872471</v>
      </c>
      <c r="R311">
        <f t="shared" si="61"/>
        <v>12.6958669427394</v>
      </c>
      <c r="CC311" s="19"/>
      <c r="CD311" s="19"/>
      <c r="CE311" s="19"/>
    </row>
    <row r="312" spans="1:83">
      <c r="A312" t="s">
        <v>503</v>
      </c>
      <c r="B312" s="19">
        <v>100000</v>
      </c>
      <c r="D312" s="19">
        <f t="shared" si="64"/>
        <v>10000</v>
      </c>
      <c r="E312" s="19">
        <f t="shared" si="50"/>
        <v>62831.853071795864</v>
      </c>
      <c r="F312" t="str">
        <f t="shared" si="51"/>
        <v>62831,8530717959i</v>
      </c>
      <c r="G312" t="str">
        <f t="shared" si="52"/>
        <v>0,0000235195959957532-0,0102033902219045i</v>
      </c>
      <c r="H312">
        <f t="shared" si="53"/>
        <v>-39.825086998854154</v>
      </c>
      <c r="I312">
        <f t="shared" si="54"/>
        <v>-89.867929073534654</v>
      </c>
      <c r="K312" t="str">
        <f t="shared" si="55"/>
        <v>0,200198318076047-0,0723836914125539i</v>
      </c>
      <c r="L312" t="str">
        <f t="shared" si="56"/>
        <v>0,134996754916761-0,705317068704762i</v>
      </c>
      <c r="M312">
        <f t="shared" si="57"/>
        <v>-2.8760599191675285</v>
      </c>
      <c r="N312">
        <f t="shared" si="58"/>
        <v>100.83529338934207</v>
      </c>
      <c r="P312" t="str">
        <f t="shared" si="59"/>
        <v>-0,00719345021302813-0,00139401334161136i</v>
      </c>
      <c r="Q312">
        <f t="shared" si="60"/>
        <v>-42.701146918021692</v>
      </c>
      <c r="R312">
        <f t="shared" si="61"/>
        <v>10.96736431580743</v>
      </c>
      <c r="CC312" s="19"/>
      <c r="CD312" s="19"/>
      <c r="CE312" s="19"/>
    </row>
    <row r="313" spans="1:83">
      <c r="D313" s="19">
        <f>D312+10000</f>
        <v>20000</v>
      </c>
      <c r="E313" s="19">
        <f t="shared" si="50"/>
        <v>125663.70614359173</v>
      </c>
      <c r="F313" t="str">
        <f t="shared" si="51"/>
        <v>125663,706143592i</v>
      </c>
      <c r="G313" t="str">
        <f t="shared" si="52"/>
        <v>5,87992243050217E-06-0,00510171544135159i</v>
      </c>
      <c r="H313">
        <f t="shared" si="53"/>
        <v>-45.845669605410308</v>
      </c>
      <c r="I313">
        <f t="shared" si="54"/>
        <v>-89.933964449049682</v>
      </c>
      <c r="K313" t="str">
        <f t="shared" si="55"/>
        <v>0,158841786002943-0,103268431611915i</v>
      </c>
      <c r="L313" t="str">
        <f t="shared" si="56"/>
        <v>0,0134273826029202-0,355393014316317i</v>
      </c>
      <c r="M313">
        <f t="shared" si="57"/>
        <v>-8.9796272868207527</v>
      </c>
      <c r="N313">
        <f t="shared" si="58"/>
        <v>92.163707700254577</v>
      </c>
      <c r="P313" t="str">
        <f t="shared" si="59"/>
        <v>-0,00181303507691789-0,000070592368518776i</v>
      </c>
      <c r="Q313">
        <f t="shared" si="60"/>
        <v>-54.825296892231059</v>
      </c>
      <c r="R313">
        <f t="shared" si="61"/>
        <v>2.2297432512048942</v>
      </c>
      <c r="CC313" s="19"/>
      <c r="CD313" s="19"/>
      <c r="CE313" s="19"/>
    </row>
    <row r="314" spans="1:83">
      <c r="D314" s="19">
        <f t="shared" ref="D314:D321" si="65">D313+10000</f>
        <v>30000</v>
      </c>
      <c r="E314" s="19">
        <f t="shared" si="50"/>
        <v>188495.55921538759</v>
      </c>
      <c r="F314" t="str">
        <f t="shared" si="51"/>
        <v>188495,559215388i</v>
      </c>
      <c r="G314" t="str">
        <f t="shared" si="52"/>
        <v>2,61330078653385E-06-0,00340114613750545i</v>
      </c>
      <c r="H314">
        <f t="shared" si="53"/>
        <v>-49.367491581567506</v>
      </c>
      <c r="I314">
        <f t="shared" si="54"/>
        <v>-89.955976288537073</v>
      </c>
      <c r="K314" t="str">
        <f t="shared" si="55"/>
        <v>0,118159797187301-0,112833979234188i</v>
      </c>
      <c r="L314" t="str">
        <f t="shared" si="56"/>
        <v>-0,00365541939365712-0,230021143127179i</v>
      </c>
      <c r="M314">
        <f t="shared" si="57"/>
        <v>-12.763548200830597</v>
      </c>
      <c r="N314">
        <f t="shared" si="58"/>
        <v>89.089551193388758</v>
      </c>
      <c r="P314" t="str">
        <f t="shared" si="59"/>
        <v>-0,00078234507520197+0,0000118315011174458i</v>
      </c>
      <c r="Q314">
        <f t="shared" si="60"/>
        <v>-62.131039782398091</v>
      </c>
      <c r="R314">
        <f t="shared" si="61"/>
        <v>359.13357490485168</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1,46998207210559E-06-0,00255086026198839i</v>
      </c>
      <c r="H315">
        <f t="shared" si="53"/>
        <v>-51.86626519199821</v>
      </c>
      <c r="I315">
        <f t="shared" si="54"/>
        <v>-89.966982213560101</v>
      </c>
      <c r="K315" t="str">
        <f t="shared" si="55"/>
        <v>0,0869741033834978-0,109915683634803i</v>
      </c>
      <c r="L315" t="str">
        <f t="shared" si="56"/>
        <v>-0,00624820964168893-0,167875909109795i</v>
      </c>
      <c r="M315">
        <f t="shared" si="57"/>
        <v>-15.494220461016281</v>
      </c>
      <c r="N315">
        <f t="shared" si="58"/>
        <v>87.868479914236275</v>
      </c>
      <c r="P315" t="str">
        <f t="shared" si="59"/>
        <v>-0,000428237170249507+0,0000156915351068272i</v>
      </c>
      <c r="Q315">
        <f t="shared" si="60"/>
        <v>-67.360485653014493</v>
      </c>
      <c r="R315">
        <f t="shared" si="61"/>
        <v>357.90149770067615</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9,40788638619771E-07-0,00204068845355699i</v>
      </c>
      <c r="H316">
        <f t="shared" si="53"/>
        <v>-53.804464932956066</v>
      </c>
      <c r="I316">
        <f t="shared" si="54"/>
        <v>-89.973585769795463</v>
      </c>
      <c r="K316" t="str">
        <f t="shared" si="55"/>
        <v>0,0649382178103279-0,102228638940344i</v>
      </c>
      <c r="L316" t="str">
        <f t="shared" si="56"/>
        <v>-0,00590025456098929-0,131566820645976i</v>
      </c>
      <c r="M316">
        <f t="shared" si="57"/>
        <v>-17.608346772905609</v>
      </c>
      <c r="N316">
        <f t="shared" si="58"/>
        <v>87.432230071271448</v>
      </c>
      <c r="P316" t="str">
        <f t="shared" si="59"/>
        <v>-0,000268492442655902+0,0000119168047855748i</v>
      </c>
      <c r="Q316">
        <f t="shared" si="60"/>
        <v>-71.412811705861699</v>
      </c>
      <c r="R316">
        <f t="shared" si="61"/>
        <v>357.45864430147594</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6,53325485913736E-07-0,00170057382173492i</v>
      </c>
      <c r="H317">
        <f t="shared" si="53"/>
        <v>-55.3880895718722</v>
      </c>
      <c r="I317">
        <f t="shared" si="54"/>
        <v>-89.97798814101975</v>
      </c>
      <c r="K317" t="str">
        <f t="shared" si="55"/>
        <v>0,0495838762068556-0,0934916541188807i</v>
      </c>
      <c r="L317" t="str">
        <f t="shared" si="56"/>
        <v>-0,00501860110923326-0,108024427390227i</v>
      </c>
      <c r="M317">
        <f t="shared" si="57"/>
        <v>-19.320197058079362</v>
      </c>
      <c r="N317">
        <f t="shared" si="58"/>
        <v>87.340064064548869</v>
      </c>
      <c r="P317" t="str">
        <f t="shared" si="59"/>
        <v>-0,000183706792107733+8,46392655657664E-06i</v>
      </c>
      <c r="Q317">
        <f t="shared" si="60"/>
        <v>-74.708286629951559</v>
      </c>
      <c r="R317">
        <f t="shared" si="61"/>
        <v>357.36207592352918</v>
      </c>
      <c r="CC317" s="19"/>
      <c r="CD317" s="19"/>
      <c r="CE317" s="19"/>
    </row>
    <row r="318" spans="1:83">
      <c r="A318" s="59">
        <v>1</v>
      </c>
      <c r="D318" s="19">
        <f t="shared" si="65"/>
        <v>70000</v>
      </c>
      <c r="E318" s="19">
        <f t="shared" si="50"/>
        <v>439822.97150257102</v>
      </c>
      <c r="F318" t="str">
        <f t="shared" si="51"/>
        <v>439822,971502571i</v>
      </c>
      <c r="G318" t="str">
        <f t="shared" si="52"/>
        <v>4,79994253344265E-07-0,00145763476142162i</v>
      </c>
      <c r="H318">
        <f t="shared" si="53"/>
        <v>-56.727025194425366</v>
      </c>
      <c r="I318">
        <f t="shared" si="54"/>
        <v>-89.981132692056363</v>
      </c>
      <c r="K318" t="str">
        <f t="shared" si="55"/>
        <v>0,0387544961570726-0,0851540701570526i</v>
      </c>
      <c r="L318" t="str">
        <f t="shared" si="56"/>
        <v>-0,00416478900960367-0,0916078417581582i</v>
      </c>
      <c r="M318">
        <f t="shared" si="57"/>
        <v>-20.752379776315138</v>
      </c>
      <c r="N318">
        <f t="shared" si="58"/>
        <v>87.396940842662019</v>
      </c>
      <c r="P318" t="str">
        <f t="shared" si="59"/>
        <v>-0,000133532773640293+6,02676999677984E-06i</v>
      </c>
      <c r="Q318">
        <f t="shared" si="60"/>
        <v>-77.479404970740532</v>
      </c>
      <c r="R318">
        <f t="shared" si="61"/>
        <v>357.41580815060564</v>
      </c>
      <c r="CC318" s="19"/>
      <c r="CD318" s="19"/>
      <c r="CE318" s="19"/>
    </row>
    <row r="319" spans="1:83">
      <c r="A319" s="59"/>
      <c r="D319" s="19">
        <f t="shared" si="65"/>
        <v>80000</v>
      </c>
      <c r="E319" s="19">
        <f t="shared" si="50"/>
        <v>502654.82457436691</v>
      </c>
      <c r="F319" t="str">
        <f t="shared" si="51"/>
        <v>502654,824574367i</v>
      </c>
      <c r="G319" t="str">
        <f t="shared" si="52"/>
        <v>3,67495609556511E-07-0,00127543044865866i</v>
      </c>
      <c r="H319">
        <f t="shared" si="53"/>
        <v>-57.886864023604268</v>
      </c>
      <c r="I319">
        <f t="shared" si="54"/>
        <v>-89.983491105409456</v>
      </c>
      <c r="K319" t="str">
        <f t="shared" si="55"/>
        <v>0,0309539199715364-0,0776727701293295i</v>
      </c>
      <c r="L319" t="str">
        <f t="shared" si="56"/>
        <v>-0,00345218753202618-0,0795332325089407i</v>
      </c>
      <c r="M319">
        <f t="shared" si="57"/>
        <v>-21.980852709457604</v>
      </c>
      <c r="N319">
        <f t="shared" si="58"/>
        <v>87.514602501472609</v>
      </c>
      <c r="P319" t="str">
        <f t="shared" si="59"/>
        <v>-0,000101440375085913+4,37379697906511E-06i</v>
      </c>
      <c r="Q319">
        <f t="shared" si="60"/>
        <v>-79.867716733061883</v>
      </c>
      <c r="R319">
        <f t="shared" si="61"/>
        <v>357.53111139606312</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2,90366906437416E-07-0,00113371597411743i</v>
      </c>
      <c r="H320">
        <f t="shared" si="53"/>
        <v>-58.90991439687923</v>
      </c>
      <c r="I320">
        <f t="shared" si="54"/>
        <v>-89.985325426945408</v>
      </c>
      <c r="K320" t="str">
        <f t="shared" si="55"/>
        <v>0,0252043242550911-0,0711147575797923i</v>
      </c>
      <c r="L320" t="str">
        <f t="shared" si="56"/>
        <v>-0,00288116002336776-0,0702863242492569i</v>
      </c>
      <c r="M320">
        <f t="shared" si="57"/>
        <v>-23.055291934875282</v>
      </c>
      <c r="N320">
        <f t="shared" si="58"/>
        <v>87.652659423938488</v>
      </c>
      <c r="P320" t="str">
        <f t="shared" si="59"/>
        <v>-0,0000796855651569028+3,24600831994346E-06i</v>
      </c>
      <c r="Q320">
        <f t="shared" si="60"/>
        <v>-81.965206331754516</v>
      </c>
      <c r="R320">
        <f t="shared" si="61"/>
        <v>357.66733399699314</v>
      </c>
      <c r="CC320" s="19"/>
      <c r="CD320" s="19"/>
      <c r="CE320" s="19"/>
    </row>
    <row r="321" spans="1:83">
      <c r="A321" s="59">
        <f>B302*(B304+B305)</f>
        <v>1.49205E-3</v>
      </c>
      <c r="D321" s="19">
        <f t="shared" si="65"/>
        <v>100000</v>
      </c>
      <c r="E321" s="19">
        <f t="shared" si="50"/>
        <v>628318.53071795858</v>
      </c>
      <c r="F321" t="str">
        <f t="shared" si="51"/>
        <v>628318,530717959i</v>
      </c>
      <c r="G321" t="str">
        <f t="shared" si="52"/>
        <v>2,35197197145681E-07-0,00102034438942272i</v>
      </c>
      <c r="H321">
        <f t="shared" si="53"/>
        <v>-59.825064153964604</v>
      </c>
      <c r="I321">
        <f t="shared" si="54"/>
        <v>-89.986792884195992</v>
      </c>
      <c r="K321" t="str">
        <f t="shared" si="55"/>
        <v>0,0208714262992654-0,0654087961983113i</v>
      </c>
      <c r="L321" t="str">
        <f t="shared" si="56"/>
        <v>-0,00242745715552676-0,0629790977278091i</v>
      </c>
      <c r="M321">
        <f t="shared" si="57"/>
        <v>-24.00962409626683</v>
      </c>
      <c r="N321">
        <f t="shared" si="58"/>
        <v>87.792692479755402</v>
      </c>
      <c r="P321" t="str">
        <f t="shared" si="59"/>
        <v>-0,0000642609399485944+2,46202978194142E-06i</v>
      </c>
      <c r="Q321">
        <f t="shared" si="60"/>
        <v>-83.834688250231423</v>
      </c>
      <c r="R321">
        <f t="shared" si="61"/>
        <v>357.80589959555948</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-30,8561505557323-100,906852217854i</v>
      </c>
      <c r="R324">
        <f>20*LOG10(IMABS(Q324))</f>
        <v>40.466627178459007</v>
      </c>
      <c r="S324">
        <f>IMARGUMENT(Q324)*180/PI()+180</f>
        <v>72.996972766210845</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-20,9291937432904-39,0120532161246i</v>
      </c>
      <c r="R325">
        <f t="shared" ref="R325:R360" si="73">20*LOG10(IMABS(Q325))</f>
        <v>32.92249744544258</v>
      </c>
      <c r="S325">
        <f t="shared" ref="S325:S360" si="74">IMARGUMENT(Q325)*180/PI()+180</f>
        <v>61.787323276580366</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-13,6315171525119-20,4006065678677i</v>
      </c>
      <c r="R326">
        <f t="shared" si="73"/>
        <v>27.795986614379096</v>
      </c>
      <c r="S326">
        <f t="shared" si="74"/>
        <v>56.249480331963653</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-9,16706917995438-12,727527203004i</v>
      </c>
      <c r="R327">
        <f t="shared" si="73"/>
        <v>23.909794276889574</v>
      </c>
      <c r="S327">
        <f t="shared" si="74"/>
        <v>54.236479582774649</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-6,45675033660896-8,93231338546645i</v>
      </c>
      <c r="R328">
        <f t="shared" si="73"/>
        <v>20.844899370620517</v>
      </c>
      <c r="S328">
        <f t="shared" si="74"/>
        <v>54.138598916107298</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-4,74778698667305-6,78683222463446i</v>
      </c>
      <c r="R329">
        <f t="shared" si="73"/>
        <v>18.363404040789955</v>
      </c>
      <c r="S329">
        <f t="shared" si="74"/>
        <v>55.024955937913091</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-3,62055856686412-5,44587582335325i</v>
      </c>
      <c r="R330">
        <f t="shared" si="73"/>
        <v>16.310987110261987</v>
      </c>
      <c r="S330">
        <f t="shared" si="74"/>
        <v>56.383016256536109</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-2,84532066115195-4,54155012111464i</v>
      </c>
      <c r="R331">
        <f t="shared" si="73"/>
        <v>14.582075282837257</v>
      </c>
      <c r="S331">
        <f t="shared" si="74"/>
        <v>57.932498305949991</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-2,29244995480593-3,8951125119332i</v>
      </c>
      <c r="R332">
        <f t="shared" si="73"/>
        <v>13.102094422006621</v>
      </c>
      <c r="S332">
        <f t="shared" si="74"/>
        <v>59.521263176053623</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-1,8857586531893-3,41163473301175i</v>
      </c>
      <c r="R333">
        <f t="shared" si="73"/>
        <v>11.817103433762854</v>
      </c>
      <c r="S333">
        <f t="shared" si="74"/>
        <v>61.068665508131218</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-0,518177565762901-1,54646140173013i</v>
      </c>
      <c r="R334">
        <f t="shared" si="73"/>
        <v>4.2488993985419157</v>
      </c>
      <c r="S334">
        <f t="shared" si="74"/>
        <v>71.475386561562985</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-0,252836528439865-1,00867928664954i</v>
      </c>
      <c r="R335">
        <f t="shared" si="73"/>
        <v>0.33970386502820521</v>
      </c>
      <c r="S335">
        <f t="shared" si="74"/>
        <v>75.928118979761464</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-0,158820187776084-0,749123970387507i</v>
      </c>
      <c r="R336">
        <f t="shared" si="73"/>
        <v>-2.3179820643250038</v>
      </c>
      <c r="S336">
        <f t="shared" si="74"/>
        <v>78.030081339473455</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-0,114900700077267-0,595297093963465i</v>
      </c>
      <c r="R337">
        <f t="shared" si="73"/>
        <v>-4.3464718024309237</v>
      </c>
      <c r="S337">
        <f t="shared" si="74"/>
        <v>79.075450367386352</v>
      </c>
      <c r="CC337" s="19"/>
      <c r="CD337" s="19"/>
      <c r="CE337" s="19"/>
    </row>
    <row r="338" spans="1:83">
      <c r="A338" t="s">
        <v>527</v>
      </c>
      <c r="B338" s="126">
        <f>'DESIGN INPUTS AND CALCULATIONS'!C152*1000</f>
        <v>41200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-0,0907552061285272-0,493196231601283i</v>
      </c>
      <c r="R338">
        <f t="shared" si="73"/>
        <v>-5.9949822294384658</v>
      </c>
      <c r="S338">
        <f t="shared" si="74"/>
        <v>79.573393717652962</v>
      </c>
      <c r="CC338" s="19"/>
      <c r="CD338" s="19"/>
      <c r="CE338" s="19"/>
    </row>
    <row r="339" spans="1:83">
      <c r="A339" t="s">
        <v>528</v>
      </c>
      <c r="B339" s="126">
        <f>'DESIGN INPUTS AND CALCULATIONS'!C154*1000000</f>
        <v>14970000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-0,0759387120921577-0,420335125505132i</v>
      </c>
      <c r="R339">
        <f t="shared" si="73"/>
        <v>-7.388601652758048</v>
      </c>
      <c r="S339">
        <f t="shared" si="74"/>
        <v>79.759274225635536</v>
      </c>
      <c r="CC339" s="19"/>
      <c r="CD339" s="19"/>
      <c r="CE339" s="19"/>
    </row>
    <row r="340" spans="1:83">
      <c r="A340" t="s">
        <v>529</v>
      </c>
      <c r="B340">
        <f>B336*(B338+B339)/B338</f>
        <v>1457.3980582524273</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-0,0660797844785133-0,365647486045611i</v>
      </c>
      <c r="R340">
        <f t="shared" si="73"/>
        <v>-8.5991759189450185</v>
      </c>
      <c r="S340">
        <f t="shared" si="74"/>
        <v>79.75607741903103</v>
      </c>
      <c r="CC340" s="19"/>
      <c r="CD340" s="19"/>
      <c r="CE340" s="19"/>
    </row>
    <row r="341" spans="1:83">
      <c r="A341" t="s">
        <v>530</v>
      </c>
      <c r="B341">
        <f>B337*(B338+B339)/B338</f>
        <v>1384.5281553398058</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-0,0590906825870588-0,323044754856949i</v>
      </c>
      <c r="R341">
        <f t="shared" si="73"/>
        <v>-9.6718137106112927</v>
      </c>
      <c r="S341">
        <f t="shared" si="74"/>
        <v>79.63416996624025</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-0,05387443440919-0,288896809634139i</v>
      </c>
      <c r="R342">
        <f t="shared" si="73"/>
        <v>-10.636681498874225</v>
      </c>
      <c r="S342">
        <f t="shared" si="74"/>
        <v>79.436628534573543</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-0,0320525999185802-0,134565624142429i</v>
      </c>
      <c r="R343">
        <f t="shared" si="73"/>
        <v>-17.181652610699597</v>
      </c>
      <c r="S343">
        <f t="shared" si="74"/>
        <v>76.602197407079899</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-0,0234827490767532-0,0841624275427791i</v>
      </c>
      <c r="R344">
        <f t="shared" si="73"/>
        <v>-21.17204968081635</v>
      </c>
      <c r="S344">
        <f t="shared" si="74"/>
        <v>74.409993353665797</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-0,0186549210048089-0,0600814658949435i</v>
      </c>
      <c r="R345">
        <f t="shared" si="73"/>
        <v>-24.02547404380644</v>
      </c>
      <c r="S345">
        <f t="shared" si="74"/>
        <v>72.750756738548503</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-0,015701417732531-0,0462157490491145i</v>
      </c>
      <c r="R346">
        <f t="shared" si="73"/>
        <v>-26.229798546722336</v>
      </c>
      <c r="S346">
        <f t="shared" si="74"/>
        <v>71.235233128241504</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-0,0137698561699969-0,0372332034269105i</v>
      </c>
      <c r="R347">
        <f t="shared" si="73"/>
        <v>-28.024657290899874</v>
      </c>
      <c r="S347">
        <f t="shared" si="74"/>
        <v>69.704228797585387</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-0,0124216791066886-0,0309271425966393i</v>
      </c>
      <c r="R348">
        <f t="shared" si="73"/>
        <v>-29.543695005449852</v>
      </c>
      <c r="S348">
        <f t="shared" si="74"/>
        <v>68.117469967410614</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-0,0114214827351934-0,026240086489774i</v>
      </c>
      <c r="R349">
        <f t="shared" si="73"/>
        <v>-30.867201247030657</v>
      </c>
      <c r="S349">
        <f t="shared" si="74"/>
        <v>66.478025604946581</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-0,010637670413291-0,0226077693041388i</v>
      </c>
      <c r="R350">
        <f t="shared" si="73"/>
        <v>-32.046266552272733</v>
      </c>
      <c r="S350">
        <f t="shared" si="74"/>
        <v>64.801531912251704</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-0,00999375065753602-0,0197032445324411i</v>
      </c>
      <c r="R351">
        <f t="shared" si="73"/>
        <v>-33.114975121169735</v>
      </c>
      <c r="S351">
        <f t="shared" si="74"/>
        <v>63.105263495786744</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-0,00616670292109319-0,00669294258115535i</v>
      </c>
      <c r="R352">
        <f t="shared" si="73"/>
        <v>-40.818453442222875</v>
      </c>
      <c r="S352">
        <f t="shared" si="74"/>
        <v>47.343338160571818</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-0,00396923615996232-0,00287220315434168i</v>
      </c>
      <c r="R353">
        <f t="shared" si="73"/>
        <v>-46.197093864022989</v>
      </c>
      <c r="S353">
        <f t="shared" si="74"/>
        <v>35.890104134169917</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-0,00264344993109594-0,00141628702438939i</v>
      </c>
      <c r="R354">
        <f t="shared" si="73"/>
        <v>-50.460617734321652</v>
      </c>
      <c r="S354">
        <f t="shared" si="74"/>
        <v>28.181169006947329</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-0,00184251187989898-0,000779561624675489i</v>
      </c>
      <c r="R355">
        <f t="shared" si="73"/>
        <v>-53.976614596486399</v>
      </c>
      <c r="S355">
        <f t="shared" si="74"/>
        <v>22.933086024718136</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-0,00134154738540715-0,000468002264403676i</v>
      </c>
      <c r="R356">
        <f t="shared" si="73"/>
        <v>-56.949119730759264</v>
      </c>
      <c r="S356">
        <f t="shared" si="74"/>
        <v>19.231457423666882</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-0,00101404616594116-0,00030072381460275i</v>
      </c>
      <c r="R357">
        <f t="shared" si="73"/>
        <v>-59.51276874344277</v>
      </c>
      <c r="S357">
        <f t="shared" si="74"/>
        <v>16.518160955689098</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-0,000790652500860379-0,000203869957172841i</v>
      </c>
      <c r="R358">
        <f t="shared" si="73"/>
        <v>-61.760732341103861</v>
      </c>
      <c r="S358">
        <f t="shared" si="74"/>
        <v>14.458784320539564</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-0,000632450123423053-0,000144252345827528i</v>
      </c>
      <c r="R359">
        <f t="shared" si="73"/>
        <v>-63.759223101012651</v>
      </c>
      <c r="S359">
        <f t="shared" si="74"/>
        <v>12.848508749921876</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-0,000516751622696409-0,000105675123418257i</v>
      </c>
      <c r="R360">
        <f t="shared" si="73"/>
        <v>-65.556436997402528</v>
      </c>
      <c r="S360">
        <f t="shared" si="74"/>
        <v>11.557568914183264</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-40,1275845061152-96,8763495773967i</v>
      </c>
      <c r="P363">
        <f>20*LOG10(IMABS(O363))</f>
        <v>40.412051141586225</v>
      </c>
      <c r="Q363">
        <f>IMARGUMENT(O363)*180/PI()+180</f>
        <v>67.499956263538735</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-27,2079283079333-33,5476643315875i</v>
      </c>
      <c r="P364">
        <f t="shared" ref="P364:P399" si="80">20*LOG10(IMABS(O364))</f>
        <v>32.708458024789707</v>
      </c>
      <c r="Q364">
        <f t="shared" ref="Q364:Q399" si="81">IMARGUMENT(O364)*180/PI()+180</f>
        <v>50.957151646899774</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-17,7102074682386-15,0673272361565i</v>
      </c>
      <c r="P365">
        <f t="shared" si="80"/>
        <v>27.329369303938464</v>
      </c>
      <c r="Q365">
        <f t="shared" si="81"/>
        <v>40.390165798154499</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-11,8998551292781-7,95203812654668i</v>
      </c>
      <c r="P366">
        <f t="shared" si="80"/>
        <v>23.114178678151429</v>
      </c>
      <c r="Q366">
        <f t="shared" si="81"/>
        <v>33.752693276711739</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-8,37245344143344-4,73531008748003i</v>
      </c>
      <c r="P367">
        <f t="shared" si="80"/>
        <v>19.662409670968483</v>
      </c>
      <c r="Q367">
        <f t="shared" si="81"/>
        <v>29.491724879051333</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-6,14828853972136-3,09147668762065i</v>
      </c>
      <c r="P368">
        <f t="shared" si="80"/>
        <v>16.753995897678873</v>
      </c>
      <c r="Q368">
        <f t="shared" si="81"/>
        <v>26.694121782313459</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-4,68123597906888-2,16660329230725i</v>
      </c>
      <c r="P369">
        <f t="shared" si="80"/>
        <v>14.25014518868042</v>
      </c>
      <c r="Q369">
        <f t="shared" si="81"/>
        <v>24.835982601452486</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-3,67228981733054-1,60492597231167i</v>
      </c>
      <c r="P370">
        <f t="shared" si="80"/>
        <v>12.057860987750551</v>
      </c>
      <c r="Q370">
        <f t="shared" si="81"/>
        <v>23.607100627369448</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-2,95274892954451-1,24217172380611i</v>
      </c>
      <c r="P371">
        <f t="shared" si="80"/>
        <v>10.112200263157865</v>
      </c>
      <c r="Q371">
        <f t="shared" si="81"/>
        <v>22.815670028872574</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-2,42345702776827-0,995807364831099i</v>
      </c>
      <c r="P372">
        <f t="shared" si="80"/>
        <v>8.3662638791533226</v>
      </c>
      <c r="Q372">
        <f t="shared" si="81"/>
        <v>22.337940032222349</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-0,643674379147241-0,291666461230423i</v>
      </c>
      <c r="P373">
        <f t="shared" si="80"/>
        <v>-3.0156361007105605</v>
      </c>
      <c r="Q373">
        <f t="shared" si="81"/>
        <v>24.376579996320459</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-0,298481938657243-0,166702324012413i</v>
      </c>
      <c r="P374">
        <f t="shared" si="80"/>
        <v>-9.3225558889756819</v>
      </c>
      <c r="Q374">
        <f t="shared" si="81"/>
        <v>29.183382040021968</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-0,176316855940933-0,116730115126769i</v>
      </c>
      <c r="P375">
        <f t="shared" si="80"/>
        <v>-13.495608145979265</v>
      </c>
      <c r="Q375">
        <f t="shared" si="81"/>
        <v>33.506447213388043</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-0,119401113717313-0,0894983811346095i</v>
      </c>
      <c r="P376">
        <f t="shared" si="80"/>
        <v>-16.523463620267783</v>
      </c>
      <c r="Q376">
        <f t="shared" si="81"/>
        <v>36.853785043536959</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-0,0882662860780931-0,0721382498795569i</v>
      </c>
      <c r="P377">
        <f t="shared" si="80"/>
        <v>-18.862282495023148</v>
      </c>
      <c r="Q377">
        <f t="shared" si="81"/>
        <v>39.258434171417775</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-0,0693138889010141-0,0599884047764433i</v>
      </c>
      <c r="P378">
        <f t="shared" si="80"/>
        <v>-20.755644011145378</v>
      </c>
      <c r="Q378">
        <f t="shared" si="81"/>
        <v>40.874880963397572</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-0,0568496340011816-0,0509471488894799i</v>
      </c>
      <c r="P379">
        <f t="shared" si="80"/>
        <v>-22.345182494664968</v>
      </c>
      <c r="Q379">
        <f t="shared" si="81"/>
        <v>41.865860923907519</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-0,0481511923857176-0,0439235779766335i</v>
      </c>
      <c r="P380">
        <f t="shared" si="80"/>
        <v>-23.718340959921026</v>
      </c>
      <c r="Q380">
        <f t="shared" si="81"/>
        <v>42.371109818634551</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-0,0417856487503493-0,0382929860605617i</v>
      </c>
      <c r="P381">
        <f t="shared" si="80"/>
        <v>-24.93171298980954</v>
      </c>
      <c r="Q381">
        <f t="shared" si="81"/>
        <v>42.50260374191356</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-0,0180517917280201-0,0128796190555019i</v>
      </c>
      <c r="P382">
        <f t="shared" si="80"/>
        <v>-33.082540667973156</v>
      </c>
      <c r="Q382">
        <f t="shared" si="81"/>
        <v>35.507154212596475</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-0,0107053151762889-0,00531487328380203i</v>
      </c>
      <c r="P383">
        <f t="shared" si="80"/>
        <v>-38.451147357764142</v>
      </c>
      <c r="Q383">
        <f t="shared" si="81"/>
        <v>26.403042974683359</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-0,00697455097293797-0,0023944556784569i</v>
      </c>
      <c r="P384">
        <f t="shared" si="80"/>
        <v>-42.645785325041146</v>
      </c>
      <c r="Q384">
        <f t="shared" si="81"/>
        <v>18.948024710565704</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-0,00482462529471003-0,00111514325101797i</v>
      </c>
      <c r="P385">
        <f t="shared" si="80"/>
        <v>-46.104697271325122</v>
      </c>
      <c r="Q385">
        <f t="shared" si="81"/>
        <v>13.014551875854295</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-0,00349363328978722-0,000501552644019709i</v>
      </c>
      <c r="P386">
        <f t="shared" si="80"/>
        <v>-49.045855378212622</v>
      </c>
      <c r="Q386">
        <f t="shared" si="81"/>
        <v>8.1696706388219695</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-0,00262266085202807-0,000187263045742934i</v>
      </c>
      <c r="P387">
        <f t="shared" si="80"/>
        <v>-51.60307222080214</v>
      </c>
      <c r="Q387">
        <f t="shared" si="81"/>
        <v>4.0840980661339188</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-0,00202627953609672-0,0000190508593742542i</v>
      </c>
      <c r="P388">
        <f t="shared" si="80"/>
        <v>-53.865628951883629</v>
      </c>
      <c r="Q388">
        <f t="shared" si="81"/>
        <v>0.53867280316313781</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-0,00160232825065472+0,0000730549981287123i</v>
      </c>
      <c r="P389">
        <f t="shared" si="80"/>
        <v>-55.895951789246311</v>
      </c>
      <c r="Q389">
        <f t="shared" si="81"/>
        <v>357.38951969411107</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-0,00129141513304492+0,000123422902147427i</v>
      </c>
      <c r="P390">
        <f t="shared" si="80"/>
        <v>-57.739194299687355</v>
      </c>
      <c r="Q390">
        <f t="shared" si="81"/>
        <v>354.54071909044751</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-0,000266223713333959+0,000128165697351479i</v>
      </c>
      <c r="P391">
        <f t="shared" si="80"/>
        <v>-70.589782369514708</v>
      </c>
      <c r="Q391">
        <f t="shared" si="81"/>
        <v>334.29285752595354</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-0,0000886689865868932+0,0000712494236967813i</v>
      </c>
      <c r="P392">
        <f t="shared" si="80"/>
        <v>-78.881103784344276</v>
      </c>
      <c r="Q392">
        <f t="shared" si="81"/>
        <v>321.21659415703164</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-0,0000368080932232262+0,0000408371751031951i</v>
      </c>
      <c r="P393">
        <f t="shared" si="80"/>
        <v>-85.196321677969493</v>
      </c>
      <c r="Q393">
        <f t="shared" si="81"/>
        <v>312.02953539661144</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-0,0000176099283726927+0,0000248101097246737i</v>
      </c>
      <c r="P394">
        <f t="shared" si="80"/>
        <v>-90.335526681869595</v>
      </c>
      <c r="Q394">
        <f t="shared" si="81"/>
        <v>305.36669098746086</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-9,34372747266572E-06+0,0000159312333160112i</v>
      </c>
      <c r="P395">
        <f t="shared" si="80"/>
        <v>-94.671062640652721</v>
      </c>
      <c r="Q395">
        <f t="shared" si="81"/>
        <v>300.39178124256284</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-5,36760008828682E-06+0,0000107314583534978i</v>
      </c>
      <c r="P396">
        <f t="shared" si="80"/>
        <v>-98.417119200810831</v>
      </c>
      <c r="Q396">
        <f t="shared" si="81"/>
        <v>296.57304173015513</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-3,28323122591183E-06+7,52654729075121E-06i</v>
      </c>
      <c r="P397">
        <f t="shared" si="80"/>
        <v>-101.71156363587212</v>
      </c>
      <c r="Q397">
        <f t="shared" si="81"/>
        <v>293.56779737971658</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-2,11267356856077E-06+0,0000054607561574292i</v>
      </c>
      <c r="P398">
        <f t="shared" si="80"/>
        <v>-104.64918047046238</v>
      </c>
      <c r="Q398">
        <f t="shared" si="81"/>
        <v>291.15060543474391</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-1,41725915500021E-06+4,07682640076189E-06i</v>
      </c>
      <c r="P399">
        <f t="shared" si="80"/>
        <v>-107.29807263116271</v>
      </c>
      <c r="Q399">
        <f t="shared" si="81"/>
        <v>289.16938615761683</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17" t="s">
        <v>420</v>
      </c>
      <c r="B2" s="418"/>
      <c r="C2" s="418"/>
      <c r="D2" s="419"/>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375</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80</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320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2.36</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20</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90.290954306298318</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437</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84</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0.03</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5.2023809523809526</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0.58605013788851579</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100.25819032090297</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1.0132266666666667</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8200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68</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80.206552256722375</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17" t="s">
        <v>463</v>
      </c>
      <c r="B24" s="418"/>
      <c r="C24" s="418"/>
      <c r="D24" s="419"/>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84.784484996557794</v>
      </c>
      <c r="H15" t="s">
        <v>73</v>
      </c>
    </row>
    <row r="16" spans="6:8" ht="45">
      <c r="F16" s="130" t="s">
        <v>602</v>
      </c>
      <c r="G16">
        <f>Lr/(1-(C17^2))</f>
        <v>442.10526315789485</v>
      </c>
      <c r="H16" t="s">
        <v>73</v>
      </c>
    </row>
    <row r="17" spans="2:52">
      <c r="B17" t="s">
        <v>595</v>
      </c>
      <c r="C17">
        <f>'DESIGN INPUTS AND CALCULATIONS'!C91</f>
        <v>0.9</v>
      </c>
      <c r="F17" t="s">
        <v>604</v>
      </c>
      <c r="G17">
        <f>G15*(1-C17)/(1-C17^2)</f>
        <v>44.623413156083053</v>
      </c>
      <c r="H17" t="s">
        <v>73</v>
      </c>
    </row>
    <row r="18" spans="2:52">
      <c r="B18" t="s">
        <v>600</v>
      </c>
      <c r="C18">
        <f>1/C17</f>
        <v>1.1111111111111112</v>
      </c>
    </row>
    <row r="19" spans="2:52">
      <c r="B19" t="s">
        <v>594</v>
      </c>
      <c r="C19">
        <f>Qe_selected*Re_fl</f>
        <v>53.271663040716007</v>
      </c>
      <c r="F19" t="s">
        <v>612</v>
      </c>
      <c r="G19">
        <f>SQRT(Lr/Cr)</f>
        <v>52.915026221291811</v>
      </c>
      <c r="L19" t="str">
        <f>'DESIGN INPUTS AND CALCULATIONS'!C90</f>
        <v>Discrete Inductor</v>
      </c>
    </row>
    <row r="20" spans="2:52">
      <c r="F20" t="s">
        <v>613</v>
      </c>
      <c r="G20">
        <f>G19/Re_fl</f>
        <v>0.58605013788851579</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0.59</v>
      </c>
      <c r="C24" s="22">
        <f t="shared" ref="C24:C95" si="1">Ln_selected</f>
        <v>5.2</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0.59</v>
      </c>
      <c r="C25" s="22">
        <f t="shared" si="1"/>
        <v>5.2</v>
      </c>
      <c r="D25" s="22">
        <f>D24+0.05</f>
        <v>0.05</v>
      </c>
      <c r="E25" s="22">
        <f t="shared" ref="E25:E88" si="2">D25^2</f>
        <v>2.5000000000000005E-3</v>
      </c>
      <c r="F25" s="22">
        <f t="shared" ref="F25:F88" si="3">($C$18*(1-(1-($C$17^2))/(E25)))^2</f>
        <v>6944.4444444444362</v>
      </c>
      <c r="G25" s="22">
        <f t="shared" ref="G25:G88" si="4">((B25/$C$17)*(D25-(1/D25)))^2</f>
        <v>171.04280277777778</v>
      </c>
      <c r="H25" s="22">
        <f t="shared" ref="H25:H88" si="5">SQRT(F25+G25)</f>
        <v>84.353347575672501</v>
      </c>
      <c r="I25" s="22">
        <f t="shared" ref="I25:I88" si="6">1/(H25)</f>
        <v>1.1854894070480257E-2</v>
      </c>
      <c r="J25" s="22">
        <f t="shared" ref="J25:J88" si="7">SQRT(F25)</f>
        <v>83.333333333333286</v>
      </c>
      <c r="K25" s="22">
        <f t="shared" ref="K25:K88" si="8">1/J25</f>
        <v>1.2000000000000007E-2</v>
      </c>
      <c r="L25" s="22">
        <f>IF('DESIGN INPUTS AND CALCULATIONS'!$C$90="Integrated Leakage",'Integrated Leakage'!I25,'tables and calculations'!$S67)</f>
        <v>1.304801172707923E-2</v>
      </c>
      <c r="M25" s="22">
        <f>IF('DESIGN INPUTS AND CALCULATIONS'!$C$90="Integrated Leakage",'Integrated Leakage'!K25,'tables and calculations'!$AO67)</f>
        <v>1.3204671964366874E-2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0.59</v>
      </c>
      <c r="C26" s="22">
        <f t="shared" si="1"/>
        <v>5.2</v>
      </c>
      <c r="D26" s="22">
        <f t="shared" ref="D26:D89" si="9">D25+0.05</f>
        <v>0.1</v>
      </c>
      <c r="E26" s="22">
        <f t="shared" si="2"/>
        <v>1.0000000000000002E-2</v>
      </c>
      <c r="F26" s="22">
        <f t="shared" si="3"/>
        <v>399.99999999999955</v>
      </c>
      <c r="G26" s="22">
        <f t="shared" si="4"/>
        <v>42.120100000000001</v>
      </c>
      <c r="H26" s="22">
        <f t="shared" si="5"/>
        <v>21.026652134850178</v>
      </c>
      <c r="I26" s="22">
        <f t="shared" si="6"/>
        <v>4.7558688543792062E-2</v>
      </c>
      <c r="J26" s="22">
        <f t="shared" si="7"/>
        <v>19.999999999999989</v>
      </c>
      <c r="K26" s="22">
        <f t="shared" si="8"/>
        <v>5.0000000000000024E-2</v>
      </c>
      <c r="L26" s="22">
        <f>IF('DESIGN INPUTS AND CALCULATIONS'!$C$90="Integrated Leakage",'Integrated Leakage'!I26,'tables and calculations'!$S68)</f>
        <v>5.2741018658720829E-2</v>
      </c>
      <c r="M26" s="22">
        <f>IF('DESIGN INPUTS AND CALCULATIONS'!$C$90="Integrated Leakage",'Integrated Leakage'!K26,'tables and calculations'!$AO68)</f>
        <v>5.5437091864078337E-2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0.59</v>
      </c>
      <c r="C27" s="22">
        <f t="shared" si="1"/>
        <v>5.2</v>
      </c>
      <c r="D27" s="22">
        <f t="shared" si="9"/>
        <v>0.15000000000000002</v>
      </c>
      <c r="E27" s="22">
        <f t="shared" si="2"/>
        <v>2.2500000000000006E-2</v>
      </c>
      <c r="F27" s="22">
        <f t="shared" si="3"/>
        <v>68.419448254839111</v>
      </c>
      <c r="G27" s="22">
        <f t="shared" si="4"/>
        <v>18.250300445816183</v>
      </c>
      <c r="H27" s="22">
        <f t="shared" si="5"/>
        <v>9.3096588928196127</v>
      </c>
      <c r="I27" s="22">
        <f t="shared" si="6"/>
        <v>0.10741532117479445</v>
      </c>
      <c r="J27" s="22">
        <f t="shared" si="7"/>
        <v>8.271604938271599</v>
      </c>
      <c r="K27" s="22">
        <f t="shared" si="8"/>
        <v>0.12089552238805978</v>
      </c>
      <c r="L27" s="22">
        <f>IF('DESIGN INPUTS AND CALCULATIONS'!$C$90="Integrated Leakage",'Integrated Leakage'!I27,'tables and calculations'!$S69)</f>
        <v>0.12049559944312212</v>
      </c>
      <c r="M27" s="22">
        <f>IF('DESIGN INPUTS AND CALCULATIONS'!$C$90="Integrated Leakage",'Integrated Leakage'!K27,'tables and calculations'!$AO69)</f>
        <v>0.13596740740511207</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0.59</v>
      </c>
      <c r="C28" s="22">
        <f t="shared" si="1"/>
        <v>5.2</v>
      </c>
      <c r="D28" s="22">
        <f t="shared" si="9"/>
        <v>0.2</v>
      </c>
      <c r="E28" s="22">
        <f t="shared" si="2"/>
        <v>4.0000000000000008E-2</v>
      </c>
      <c r="F28" s="22">
        <f t="shared" si="3"/>
        <v>17.361111111111093</v>
      </c>
      <c r="G28" s="22">
        <f t="shared" si="4"/>
        <v>9.9015111111111107</v>
      </c>
      <c r="H28" s="22">
        <f t="shared" si="5"/>
        <v>5.2213621041086782</v>
      </c>
      <c r="I28" s="22">
        <f t="shared" si="6"/>
        <v>0.19152090585962275</v>
      </c>
      <c r="J28" s="22">
        <f t="shared" si="7"/>
        <v>4.1666666666666643</v>
      </c>
      <c r="K28" s="22">
        <f t="shared" si="8"/>
        <v>0.24000000000000013</v>
      </c>
      <c r="L28" s="22">
        <f>IF('DESIGN INPUTS AND CALCULATIONS'!$C$90="Integrated Leakage",'Integrated Leakage'!I28,'tables and calculations'!$S70)</f>
        <v>0.21774542905710645</v>
      </c>
      <c r="M28" s="22">
        <f>IF('DESIGN INPUTS AND CALCULATIONS'!$C$90="Integrated Leakage",'Integrated Leakage'!K28,'tables and calculations'!$AO70)</f>
        <v>0.27659550090628698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0.59</v>
      </c>
      <c r="C29" s="22">
        <f t="shared" si="1"/>
        <v>5.2</v>
      </c>
      <c r="D29" s="22">
        <f t="shared" si="9"/>
        <v>0.25</v>
      </c>
      <c r="E29" s="22">
        <f t="shared" si="2"/>
        <v>6.25E-2</v>
      </c>
      <c r="F29" s="22">
        <f t="shared" si="3"/>
        <v>5.1377777777777736</v>
      </c>
      <c r="G29" s="22">
        <f t="shared" si="4"/>
        <v>6.0434027777777786</v>
      </c>
      <c r="H29" s="22">
        <f t="shared" si="5"/>
        <v>3.3438272317145143</v>
      </c>
      <c r="I29" s="22">
        <f t="shared" si="6"/>
        <v>0.29905851310603149</v>
      </c>
      <c r="J29" s="22">
        <f t="shared" si="7"/>
        <v>2.2666666666666657</v>
      </c>
      <c r="K29" s="22">
        <f t="shared" si="8"/>
        <v>0.4411764705882355</v>
      </c>
      <c r="L29" s="22">
        <f>IF('DESIGN INPUTS AND CALCULATIONS'!$C$90="Integrated Leakage",'Integrated Leakage'!I29,'tables and calculations'!$S71)</f>
        <v>0.34407293847949716</v>
      </c>
      <c r="M29" s="22">
        <f>IF('DESIGN INPUTS AND CALCULATIONS'!$C$90="Integrated Leakage",'Integrated Leakage'!K29,'tables and calculations'!$AO71)</f>
        <v>0.53061119447778538</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0.59</v>
      </c>
      <c r="C30" s="22">
        <f t="shared" si="1"/>
        <v>5.2</v>
      </c>
      <c r="D30" s="22">
        <f t="shared" si="9"/>
        <v>0.3</v>
      </c>
      <c r="E30" s="22">
        <f t="shared" si="2"/>
        <v>0.09</v>
      </c>
      <c r="F30" s="22">
        <f t="shared" si="3"/>
        <v>1.5241579027587251</v>
      </c>
      <c r="G30" s="22">
        <f t="shared" si="4"/>
        <v>3.9542058984910846</v>
      </c>
      <c r="H30" s="22">
        <f t="shared" si="5"/>
        <v>2.3405904813208589</v>
      </c>
      <c r="I30" s="22">
        <f t="shared" si="6"/>
        <v>0.42724261590420243</v>
      </c>
      <c r="J30" s="22">
        <f t="shared" si="7"/>
        <v>1.2345679012345676</v>
      </c>
      <c r="K30" s="22">
        <f t="shared" si="8"/>
        <v>0.81000000000000016</v>
      </c>
      <c r="L30" s="22">
        <f>IF('DESIGN INPUTS AND CALCULATIONS'!$C$90="Integrated Leakage",'Integrated Leakage'!I30,'tables and calculations'!$S72)</f>
        <v>0.49417332590173357</v>
      </c>
      <c r="M30" s="22">
        <f>IF('DESIGN INPUTS AND CALCULATIONS'!$C$90="Integrated Leakage",'Integrated Leakage'!K30,'tables and calculations'!$AO72)</f>
        <v>1.0588180683426811</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0.59</v>
      </c>
      <c r="C31" s="22">
        <f t="shared" si="1"/>
        <v>5.2</v>
      </c>
      <c r="D31" s="22">
        <f t="shared" si="9"/>
        <v>0.35</v>
      </c>
      <c r="E31" s="22">
        <f t="shared" si="2"/>
        <v>0.12249999999999998</v>
      </c>
      <c r="F31" s="22">
        <f t="shared" si="3"/>
        <v>0.37484381507705083</v>
      </c>
      <c r="G31" s="22">
        <f t="shared" si="4"/>
        <v>2.7013270408163264</v>
      </c>
      <c r="H31" s="22">
        <f t="shared" si="5"/>
        <v>1.7539016095247126</v>
      </c>
      <c r="I31" s="22">
        <f t="shared" si="6"/>
        <v>0.57015741052372293</v>
      </c>
      <c r="J31" s="22">
        <f t="shared" si="7"/>
        <v>0.61224489795918335</v>
      </c>
      <c r="K31" s="22">
        <f t="shared" si="8"/>
        <v>1.6333333333333342</v>
      </c>
      <c r="L31" s="22">
        <f>IF('DESIGN INPUTS AND CALCULATIONS'!$C$90="Integrated Leakage",'Integrated Leakage'!I31,'tables and calculations'!$S73)</f>
        <v>0.65503468286695121</v>
      </c>
      <c r="M31" s="22">
        <f>IF('DESIGN INPUTS AND CALCULATIONS'!$C$90="Integrated Leakage",'Integrated Leakage'!K31,'tables and calculations'!$AO73)</f>
        <v>2.6485902521433453</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0.59</v>
      </c>
      <c r="C32" s="22">
        <f t="shared" si="1"/>
        <v>5.2</v>
      </c>
      <c r="D32" s="22">
        <f t="shared" si="9"/>
        <v>0.39999999999999997</v>
      </c>
      <c r="E32" s="22">
        <f t="shared" si="2"/>
        <v>0.15999999999999998</v>
      </c>
      <c r="F32" s="22">
        <f t="shared" si="3"/>
        <v>4.3402777777777679E-2</v>
      </c>
      <c r="G32" s="22">
        <f t="shared" si="4"/>
        <v>1.8952111111111112</v>
      </c>
      <c r="H32" s="22">
        <f t="shared" si="5"/>
        <v>1.3923411539162696</v>
      </c>
      <c r="I32" s="22">
        <f t="shared" si="6"/>
        <v>0.71821478319970455</v>
      </c>
      <c r="J32" s="22">
        <f t="shared" si="7"/>
        <v>0.20833333333333309</v>
      </c>
      <c r="K32" s="22">
        <f t="shared" si="8"/>
        <v>4.8000000000000052</v>
      </c>
      <c r="L32" s="22">
        <f>IF('DESIGN INPUTS AND CALCULATIONS'!$C$90="Integrated Leakage",'Integrated Leakage'!I32,'tables and calculations'!$S74)</f>
        <v>0.80707819846357554</v>
      </c>
      <c r="M32" s="22">
        <f>IF('DESIGN INPUTS AND CALCULATIONS'!$C$90="Integrated Leakage",'Integrated Leakage'!K32,'tables and calculations'!$AO74)</f>
        <v>101.6050200305292</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0.59</v>
      </c>
      <c r="C33" s="22">
        <f t="shared" si="1"/>
        <v>5.2</v>
      </c>
      <c r="D33" s="22">
        <f t="shared" si="9"/>
        <v>0.44999999999999996</v>
      </c>
      <c r="E33" s="22">
        <f t="shared" si="2"/>
        <v>0.20249999999999996</v>
      </c>
      <c r="F33" s="22">
        <f t="shared" si="3"/>
        <v>4.7041910578973101E-3</v>
      </c>
      <c r="G33" s="22">
        <f t="shared" si="4"/>
        <v>1.3497562909617438</v>
      </c>
      <c r="H33" s="22">
        <f t="shared" si="5"/>
        <v>1.1638129067937171</v>
      </c>
      <c r="I33" s="22">
        <f t="shared" si="6"/>
        <v>0.85924463817382934</v>
      </c>
      <c r="J33" s="22">
        <f t="shared" si="7"/>
        <v>6.8587105624142719E-2</v>
      </c>
      <c r="K33" s="22">
        <f t="shared" si="8"/>
        <v>14.579999999999988</v>
      </c>
      <c r="L33" s="22">
        <f>IF('DESIGN INPUTS AND CALCULATIONS'!$C$90="Integrated Leakage",'Integrated Leakage'!I33,'tables and calculations'!$S77)</f>
        <v>0.93162350333470356</v>
      </c>
      <c r="M33" s="22">
        <f>IF('DESIGN INPUTS AND CALCULATIONS'!$C$90="Integrated Leakage",'Integrated Leakage'!K33,'tables and calculations'!$AO77)</f>
        <v>4.1212207978276068</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0.59</v>
      </c>
      <c r="C34" s="22">
        <f t="shared" si="1"/>
        <v>5.2</v>
      </c>
      <c r="D34" s="22">
        <f t="shared" si="9"/>
        <v>0.49999999999999994</v>
      </c>
      <c r="E34" s="22">
        <f t="shared" si="2"/>
        <v>0.24999999999999994</v>
      </c>
      <c r="F34" s="22">
        <f t="shared" si="3"/>
        <v>7.1111111111111111E-2</v>
      </c>
      <c r="G34" s="22">
        <f t="shared" si="4"/>
        <v>0.96694444444444461</v>
      </c>
      <c r="H34" s="22">
        <f t="shared" si="5"/>
        <v>1.0188501143718618</v>
      </c>
      <c r="I34" s="22">
        <f t="shared" si="6"/>
        <v>0.98149863841014218</v>
      </c>
      <c r="J34" s="22">
        <f t="shared" si="7"/>
        <v>0.26666666666666666</v>
      </c>
      <c r="K34" s="22">
        <f t="shared" si="8"/>
        <v>3.75</v>
      </c>
      <c r="L34" s="22">
        <f>IF('DESIGN INPUTS AND CALCULATIONS'!$C$90="Integrated Leakage",'Integrated Leakage'!I34,'tables and calculations'!$S78)</f>
        <v>1.0194431620838087</v>
      </c>
      <c r="M34" s="22">
        <f>IF('DESIGN INPUTS AND CALCULATIONS'!$C$90="Integrated Leakage",'Integrated Leakage'!K34,'tables and calculations'!$AO78)</f>
        <v>2.3636215080288561</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0.59</v>
      </c>
      <c r="C35" s="22">
        <f t="shared" si="1"/>
        <v>5.2</v>
      </c>
      <c r="D35" s="22">
        <f t="shared" si="9"/>
        <v>0.54999999999999993</v>
      </c>
      <c r="E35" s="22">
        <f t="shared" si="2"/>
        <v>0.30249999999999994</v>
      </c>
      <c r="F35" s="22">
        <f t="shared" si="3"/>
        <v>0.17075336384126777</v>
      </c>
      <c r="G35" s="22">
        <f t="shared" si="4"/>
        <v>0.6911654958677691</v>
      </c>
      <c r="H35" s="22">
        <f t="shared" si="5"/>
        <v>0.92839585291460491</v>
      </c>
      <c r="I35" s="22">
        <f t="shared" si="6"/>
        <v>1.0771267416378489</v>
      </c>
      <c r="J35" s="22">
        <f t="shared" si="7"/>
        <v>0.41322314049586789</v>
      </c>
      <c r="K35" s="22">
        <f t="shared" si="8"/>
        <v>2.4199999999999995</v>
      </c>
      <c r="L35" s="22">
        <f>IF('DESIGN INPUTS AND CALCULATIONS'!$C$90="Integrated Leakage",'Integrated Leakage'!I35,'tables and calculations'!$S81)</f>
        <v>1.0723436020497936</v>
      </c>
      <c r="M35" s="22">
        <f>IF('DESIGN INPUTS AND CALCULATIONS'!$C$90="Integrated Leakage",'Integrated Leakage'!K35,'tables and calculations'!$AO81)</f>
        <v>1.7966829431833367</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0.59</v>
      </c>
      <c r="C36" s="22">
        <f t="shared" si="1"/>
        <v>5.2</v>
      </c>
      <c r="D36" s="22">
        <f t="shared" si="9"/>
        <v>0.6</v>
      </c>
      <c r="E36" s="22">
        <f t="shared" si="2"/>
        <v>0.36</v>
      </c>
      <c r="F36" s="22">
        <f t="shared" si="3"/>
        <v>0.27530102118579497</v>
      </c>
      <c r="G36" s="22">
        <f t="shared" si="4"/>
        <v>0.48896351165980811</v>
      </c>
      <c r="H36" s="22">
        <f t="shared" si="5"/>
        <v>0.87422224453831132</v>
      </c>
      <c r="I36" s="22">
        <f t="shared" si="6"/>
        <v>1.1438738904752002</v>
      </c>
      <c r="J36" s="22">
        <f t="shared" si="7"/>
        <v>0.52469135802469147</v>
      </c>
      <c r="K36" s="22">
        <f t="shared" si="8"/>
        <v>1.9058823529411761</v>
      </c>
      <c r="L36" s="22">
        <f>IF('DESIGN INPUTS AND CALCULATIONS'!$C$90="Integrated Leakage",'Integrated Leakage'!I36,'tables and calculations'!$S82)</f>
        <v>1.0981839336770938</v>
      </c>
      <c r="M36" s="22">
        <f>IF('DESIGN INPUTS AND CALCULATIONS'!$C$90="Integrated Leakage",'Integrated Leakage'!K36,'tables and calculations'!$AO82)</f>
        <v>1.5194785237035531</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0.59</v>
      </c>
      <c r="C37" s="22">
        <f t="shared" si="1"/>
        <v>5.2</v>
      </c>
      <c r="D37" s="22">
        <f t="shared" si="9"/>
        <v>0.65</v>
      </c>
      <c r="E37" s="22">
        <f t="shared" si="2"/>
        <v>0.42250000000000004</v>
      </c>
      <c r="F37" s="22">
        <f t="shared" si="3"/>
        <v>0.37385868064065636</v>
      </c>
      <c r="G37" s="22">
        <f t="shared" si="4"/>
        <v>0.33923157462195908</v>
      </c>
      <c r="H37" s="22">
        <f t="shared" si="5"/>
        <v>0.84444671546676964</v>
      </c>
      <c r="I37" s="22">
        <f t="shared" si="6"/>
        <v>1.1842073415458167</v>
      </c>
      <c r="J37" s="22">
        <f t="shared" si="7"/>
        <v>0.61143984220907321</v>
      </c>
      <c r="K37" s="22">
        <f t="shared" si="8"/>
        <v>1.6354838709677413</v>
      </c>
      <c r="L37" s="22">
        <f>IF('DESIGN INPUTS AND CALCULATIONS'!$C$90="Integrated Leakage",'Integrated Leakage'!I37,'tables and calculations'!$S83)</f>
        <v>1.1055595469110804</v>
      </c>
      <c r="M37" s="22">
        <f>IF('DESIGN INPUTS AND CALCULATIONS'!$C$90="Integrated Leakage",'Integrated Leakage'!K37,'tables and calculations'!$AO83)</f>
        <v>1.3565905552408146</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0.59</v>
      </c>
      <c r="C38" s="22">
        <f t="shared" si="1"/>
        <v>5.2</v>
      </c>
      <c r="D38" s="22">
        <f t="shared" si="9"/>
        <v>0.70000000000000007</v>
      </c>
      <c r="E38" s="22">
        <f t="shared" si="2"/>
        <v>0.4900000000000001</v>
      </c>
      <c r="F38" s="22">
        <f t="shared" si="3"/>
        <v>0.46277014207043404</v>
      </c>
      <c r="G38" s="22">
        <f t="shared" si="4"/>
        <v>0.22811995464852591</v>
      </c>
      <c r="H38" s="22">
        <f t="shared" si="5"/>
        <v>0.83119798888048324</v>
      </c>
      <c r="I38" s="22">
        <f t="shared" si="6"/>
        <v>1.2030827954081931</v>
      </c>
      <c r="J38" s="22">
        <f t="shared" si="7"/>
        <v>0.68027210884353773</v>
      </c>
      <c r="K38" s="22">
        <f t="shared" si="8"/>
        <v>1.4699999999999993</v>
      </c>
      <c r="L38" s="22">
        <f>IF('DESIGN INPUTS AND CALCULATIONS'!$C$90="Integrated Leakage",'Integrated Leakage'!I38,'tables and calculations'!$S84)</f>
        <v>1.101280171318908</v>
      </c>
      <c r="M38" s="22">
        <f>IF('DESIGN INPUTS AND CALCULATIONS'!$C$90="Integrated Leakage",'Integrated Leakage'!K38,'tables and calculations'!$AO84)</f>
        <v>1.2502448198869367</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0.59</v>
      </c>
      <c r="C39" s="22">
        <f t="shared" si="1"/>
        <v>5.2</v>
      </c>
      <c r="D39" s="22">
        <f t="shared" si="9"/>
        <v>0.75000000000000011</v>
      </c>
      <c r="E39" s="22">
        <f t="shared" si="2"/>
        <v>0.56250000000000022</v>
      </c>
      <c r="F39" s="22">
        <f t="shared" si="3"/>
        <v>0.54140527358634405</v>
      </c>
      <c r="G39" s="22">
        <f t="shared" si="4"/>
        <v>0.14623542524005467</v>
      </c>
      <c r="H39" s="22">
        <f t="shared" si="5"/>
        <v>0.82924103783302883</v>
      </c>
      <c r="I39" s="22">
        <f t="shared" si="6"/>
        <v>1.2059219869450724</v>
      </c>
      <c r="J39" s="22">
        <f t="shared" si="7"/>
        <v>0.73580246913580283</v>
      </c>
      <c r="K39" s="22">
        <f t="shared" si="8"/>
        <v>1.3590604026845632</v>
      </c>
      <c r="L39" s="22">
        <f>IF('DESIGN INPUTS AND CALCULATIONS'!$C$90="Integrated Leakage",'Integrated Leakage'!I39,'tables and calculations'!$S85)</f>
        <v>1.090001696794491</v>
      </c>
      <c r="M39" s="22">
        <f>IF('DESIGN INPUTS AND CALCULATIONS'!$C$90="Integrated Leakage",'Integrated Leakage'!K39,'tables and calculations'!$AO85)</f>
        <v>1.175879120359701</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0.59</v>
      </c>
      <c r="C40" s="22">
        <f t="shared" si="1"/>
        <v>5.2</v>
      </c>
      <c r="D40" s="22">
        <f t="shared" si="9"/>
        <v>0.80000000000000016</v>
      </c>
      <c r="E40" s="22">
        <f t="shared" si="2"/>
        <v>0.64000000000000024</v>
      </c>
      <c r="F40" s="22">
        <f t="shared" si="3"/>
        <v>0.61035156250000056</v>
      </c>
      <c r="G40" s="22">
        <f t="shared" si="4"/>
        <v>8.7024999999999866E-2</v>
      </c>
      <c r="H40" s="22">
        <f t="shared" si="5"/>
        <v>0.83509075105643482</v>
      </c>
      <c r="I40" s="22">
        <f t="shared" si="6"/>
        <v>1.1974746442047719</v>
      </c>
      <c r="J40" s="22">
        <f t="shared" si="7"/>
        <v>0.78125000000000033</v>
      </c>
      <c r="K40" s="22">
        <f t="shared" si="8"/>
        <v>1.2799999999999994</v>
      </c>
      <c r="L40" s="22">
        <f>IF('DESIGN INPUTS AND CALCULATIONS'!$C$90="Integrated Leakage",'Integrated Leakage'!I40,'tables and calculations'!$S86)</f>
        <v>1.0746815554508211</v>
      </c>
      <c r="M40" s="22">
        <f>IF('DESIGN INPUTS AND CALCULATIONS'!$C$90="Integrated Leakage",'Integrated Leakage'!K40,'tables and calculations'!$AO86)</f>
        <v>1.1212936577966135</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0.59</v>
      </c>
      <c r="C41" s="22">
        <f t="shared" si="1"/>
        <v>5.2</v>
      </c>
      <c r="D41" s="22">
        <f t="shared" si="9"/>
        <v>0.8500000000000002</v>
      </c>
      <c r="E41" s="22">
        <f t="shared" si="2"/>
        <v>0.72250000000000036</v>
      </c>
      <c r="F41" s="22">
        <f t="shared" si="3"/>
        <v>0.67062309013435129</v>
      </c>
      <c r="G41" s="22">
        <f t="shared" si="4"/>
        <v>4.5804392541330154E-2</v>
      </c>
      <c r="H41" s="22">
        <f t="shared" si="5"/>
        <v>0.84642039358446552</v>
      </c>
      <c r="I41" s="22">
        <f t="shared" si="6"/>
        <v>1.1814460138007161</v>
      </c>
      <c r="J41" s="22">
        <f t="shared" si="7"/>
        <v>0.81891580161476385</v>
      </c>
      <c r="K41" s="22">
        <f t="shared" si="8"/>
        <v>1.2211267605633798</v>
      </c>
      <c r="L41" s="22">
        <f>IF('DESIGN INPUTS AND CALCULATIONS'!$C$90="Integrated Leakage",'Integrated Leakage'!I41,'tables and calculations'!$S87)</f>
        <v>1.0571315213293337</v>
      </c>
      <c r="M41" s="22">
        <f>IF('DESIGN INPUTS AND CALCULATIONS'!$C$90="Integrated Leakage",'Integrated Leakage'!K41,'tables and calculations'!$AO87)</f>
        <v>1.0797527709655603</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0.59</v>
      </c>
      <c r="C42" s="22">
        <f t="shared" si="1"/>
        <v>5.2</v>
      </c>
      <c r="D42" s="22">
        <f t="shared" si="9"/>
        <v>0.90000000000000024</v>
      </c>
      <c r="E42" s="22">
        <f t="shared" si="2"/>
        <v>0.81000000000000039</v>
      </c>
      <c r="F42" s="22">
        <f t="shared" si="3"/>
        <v>0.72331641706228955</v>
      </c>
      <c r="G42" s="22">
        <f t="shared" si="4"/>
        <v>1.9153193110806162E-2</v>
      </c>
      <c r="H42" s="22">
        <f t="shared" si="5"/>
        <v>0.86166676283415722</v>
      </c>
      <c r="I42" s="22">
        <f t="shared" si="6"/>
        <v>1.1605414565496794</v>
      </c>
      <c r="J42" s="22">
        <f t="shared" si="7"/>
        <v>0.85048010973936927</v>
      </c>
      <c r="K42" s="22">
        <f t="shared" si="8"/>
        <v>1.1758064516129028</v>
      </c>
      <c r="L42" s="22">
        <f>IF('DESIGN INPUTS AND CALCULATIONS'!$C$90="Integrated Leakage",'Integrated Leakage'!I42,'tables and calculations'!$S88)</f>
        <v>1.0384431528728137</v>
      </c>
      <c r="M42" s="22">
        <f>IF('DESIGN INPUTS AND CALCULATIONS'!$C$90="Integrated Leakage",'Integrated Leakage'!K42,'tables and calculations'!$AO88)</f>
        <v>1.0472401534218307</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0.59</v>
      </c>
      <c r="C43" s="22">
        <f t="shared" si="1"/>
        <v>5.2</v>
      </c>
      <c r="D43" s="22">
        <f t="shared" si="9"/>
        <v>0.95000000000000029</v>
      </c>
      <c r="E43" s="22">
        <f t="shared" si="2"/>
        <v>0.90250000000000052</v>
      </c>
      <c r="F43" s="22">
        <f t="shared" si="3"/>
        <v>0.76946752847029909</v>
      </c>
      <c r="G43" s="22">
        <f t="shared" si="4"/>
        <v>4.5266928285625846E-3</v>
      </c>
      <c r="H43" s="22">
        <f t="shared" si="5"/>
        <v>0.8797694137095593</v>
      </c>
      <c r="I43" s="22">
        <f t="shared" si="6"/>
        <v>1.1366614756285818</v>
      </c>
      <c r="J43" s="22">
        <f t="shared" si="7"/>
        <v>0.87719298245614064</v>
      </c>
      <c r="K43" s="22">
        <f t="shared" si="8"/>
        <v>1.1399999999999997</v>
      </c>
      <c r="L43" s="22">
        <f>IF('DESIGN INPUTS AND CALCULATIONS'!$C$90="Integrated Leakage",'Integrated Leakage'!I43,'tables and calculations'!$S89)</f>
        <v>1.0192694964959781</v>
      </c>
      <c r="M43" s="22">
        <f>IF('DESIGN INPUTS AND CALCULATIONS'!$C$90="Integrated Leakage",'Integrated Leakage'!K43,'tables and calculations'!$AO89)</f>
        <v>1.021216401746019</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0.59</v>
      </c>
      <c r="C44" s="22">
        <f t="shared" si="1"/>
        <v>5.2</v>
      </c>
      <c r="D44" s="22">
        <f t="shared" si="9"/>
        <v>1.0000000000000002</v>
      </c>
      <c r="E44" s="22">
        <f t="shared" si="2"/>
        <v>1.0000000000000004</v>
      </c>
      <c r="F44" s="22">
        <f t="shared" si="3"/>
        <v>0.81000000000000039</v>
      </c>
      <c r="G44" s="22">
        <f t="shared" si="4"/>
        <v>8.4753852193652531E-32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0.59</v>
      </c>
      <c r="C45" s="22">
        <f t="shared" si="1"/>
        <v>5.2</v>
      </c>
      <c r="D45" s="22">
        <f t="shared" si="9"/>
        <v>1.0500000000000003</v>
      </c>
      <c r="E45" s="22">
        <f t="shared" si="2"/>
        <v>1.1025000000000005</v>
      </c>
      <c r="F45" s="22">
        <f t="shared" si="3"/>
        <v>0.84571402163694853</v>
      </c>
      <c r="G45" s="22">
        <f t="shared" si="4"/>
        <v>4.0953227793175343E-3</v>
      </c>
      <c r="H45" s="22">
        <f t="shared" si="5"/>
        <v>0.92185104242294269</v>
      </c>
      <c r="I45" s="22">
        <f t="shared" si="6"/>
        <v>1.0847739536874146</v>
      </c>
      <c r="J45" s="22">
        <f t="shared" si="7"/>
        <v>0.91962711010330078</v>
      </c>
      <c r="K45" s="22">
        <f t="shared" si="8"/>
        <v>1.0873972602739723</v>
      </c>
      <c r="L45" s="22">
        <f>IF('DESIGN INPUTS AND CALCULATIONS'!$C$90="Integrated Leakage",'Integrated Leakage'!I45,'tables and calculations'!$S91)</f>
        <v>0.98086612990029021</v>
      </c>
      <c r="M45" s="22">
        <f>IF('DESIGN INPUTS AND CALCULATIONS'!$C$90="Integrated Leakage",'Integrated Leakage'!K45,'tables and calculations'!$AO91)</f>
        <v>0.98243509101789694</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0.59</v>
      </c>
      <c r="C46" s="22">
        <f t="shared" si="1"/>
        <v>5.2</v>
      </c>
      <c r="D46" s="22">
        <f t="shared" si="9"/>
        <v>1.1000000000000003</v>
      </c>
      <c r="E46" s="22">
        <f t="shared" si="2"/>
        <v>1.2100000000000006</v>
      </c>
      <c r="F46" s="22">
        <f t="shared" si="3"/>
        <v>0.8772928382244688</v>
      </c>
      <c r="G46" s="22">
        <f t="shared" si="4"/>
        <v>1.5662901744720018E-2</v>
      </c>
      <c r="H46" s="22">
        <f t="shared" si="5"/>
        <v>0.94496335377049878</v>
      </c>
      <c r="I46" s="22">
        <f t="shared" si="6"/>
        <v>1.0582420958547223</v>
      </c>
      <c r="J46" s="22">
        <f t="shared" si="7"/>
        <v>0.93663911845730041</v>
      </c>
      <c r="K46" s="22">
        <f t="shared" si="8"/>
        <v>1.0676470588235292</v>
      </c>
      <c r="L46" s="22">
        <f>IF('DESIGN INPUTS AND CALCULATIONS'!$C$90="Integrated Leakage",'Integrated Leakage'!I46,'tables and calculations'!$S92)</f>
        <v>0.96200449235116925</v>
      </c>
      <c r="M46" s="22">
        <f>IF('DESIGN INPUTS AND CALCULATIONS'!$C$90="Integrated Leakage",'Integrated Leakage'!K46,'tables and calculations'!$AO92)</f>
        <v>0.96770222894908042</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0.59</v>
      </c>
      <c r="C47" s="22">
        <f t="shared" si="1"/>
        <v>5.2</v>
      </c>
      <c r="D47" s="22">
        <f t="shared" si="9"/>
        <v>1.1500000000000004</v>
      </c>
      <c r="E47" s="22">
        <f t="shared" si="2"/>
        <v>1.3225000000000009</v>
      </c>
      <c r="F47" s="22">
        <f t="shared" si="3"/>
        <v>0.90531567727546924</v>
      </c>
      <c r="G47" s="22">
        <f t="shared" si="4"/>
        <v>3.3797358748162303E-2</v>
      </c>
      <c r="H47" s="22">
        <f t="shared" si="5"/>
        <v>0.96907844678520816</v>
      </c>
      <c r="I47" s="22">
        <f t="shared" si="6"/>
        <v>1.0319082044568941</v>
      </c>
      <c r="J47" s="22">
        <f t="shared" si="7"/>
        <v>0.95148078134845648</v>
      </c>
      <c r="K47" s="22">
        <f t="shared" si="8"/>
        <v>1.0509933774834435</v>
      </c>
      <c r="L47" s="22">
        <f>IF('DESIGN INPUTS AND CALCULATIONS'!$C$90="Integrated Leakage",'Integrated Leakage'!I47,'tables and calculations'!$S93)</f>
        <v>0.94349450204516772</v>
      </c>
      <c r="M47" s="22">
        <f>IF('DESIGN INPUTS AND CALCULATIONS'!$C$90="Integrated Leakage",'Integrated Leakage'!K47,'tables and calculations'!$AO93)</f>
        <v>0.95520518831413614</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0.59</v>
      </c>
      <c r="C48" s="22">
        <f t="shared" si="1"/>
        <v>5.2</v>
      </c>
      <c r="D48" s="22">
        <f t="shared" si="9"/>
        <v>1.2000000000000004</v>
      </c>
      <c r="E48" s="22">
        <f t="shared" si="2"/>
        <v>1.4400000000000011</v>
      </c>
      <c r="F48" s="22">
        <f t="shared" si="3"/>
        <v>0.93027215744551173</v>
      </c>
      <c r="G48" s="22">
        <f t="shared" si="4"/>
        <v>5.7777914951989244E-2</v>
      </c>
      <c r="H48" s="22">
        <f t="shared" si="5"/>
        <v>0.99400707864557025</v>
      </c>
      <c r="I48" s="22">
        <f t="shared" si="6"/>
        <v>1.0060290529948697</v>
      </c>
      <c r="J48" s="22">
        <f t="shared" si="7"/>
        <v>0.96450617283950635</v>
      </c>
      <c r="K48" s="22">
        <f t="shared" si="8"/>
        <v>1.0367999999999997</v>
      </c>
      <c r="L48" s="22">
        <f>IF('DESIGN INPUTS AND CALCULATIONS'!$C$90="Integrated Leakage",'Integrated Leakage'!I48,'tables and calculations'!$S94)</f>
        <v>0.92538092701207586</v>
      </c>
      <c r="M48" s="22">
        <f>IF('DESIGN INPUTS AND CALCULATIONS'!$C$90="Integrated Leakage",'Integrated Leakage'!K48,'tables and calculations'!$AO94)</f>
        <v>0.94450044790136733</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0.59</v>
      </c>
      <c r="C49" s="22">
        <f t="shared" si="1"/>
        <v>5.2</v>
      </c>
      <c r="D49" s="22">
        <f t="shared" si="9"/>
        <v>1.2500000000000004</v>
      </c>
      <c r="E49" s="22">
        <f t="shared" si="2"/>
        <v>1.5625000000000011</v>
      </c>
      <c r="F49" s="22">
        <f t="shared" si="3"/>
        <v>0.9525760000000002</v>
      </c>
      <c r="G49" s="22">
        <f t="shared" si="4"/>
        <v>8.7025000000000283E-2</v>
      </c>
      <c r="H49" s="22">
        <f t="shared" si="5"/>
        <v>1.0196082581070047</v>
      </c>
      <c r="I49" s="22">
        <f t="shared" si="6"/>
        <v>0.98076883160655326</v>
      </c>
      <c r="J49" s="22">
        <f t="shared" si="7"/>
        <v>0.97600000000000009</v>
      </c>
      <c r="K49" s="22">
        <f t="shared" si="8"/>
        <v>1.0245901639344261</v>
      </c>
      <c r="L49" s="22">
        <f>IF('DESIGN INPUTS AND CALCULATIONS'!$C$90="Integrated Leakage",'Integrated Leakage'!I49,'tables and calculations'!$S95)</f>
        <v>0.90768744610184104</v>
      </c>
      <c r="M49" s="22">
        <f>IF('DESIGN INPUTS AND CALCULATIONS'!$C$90="Integrated Leakage",'Integrated Leakage'!K49,'tables and calculations'!$AO95)</f>
        <v>0.93525171573249177</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0.59</v>
      </c>
      <c r="C50" s="22">
        <f t="shared" si="1"/>
        <v>5.2</v>
      </c>
      <c r="D50" s="22">
        <f t="shared" si="9"/>
        <v>1.3000000000000005</v>
      </c>
      <c r="E50" s="22">
        <f t="shared" si="2"/>
        <v>1.6900000000000013</v>
      </c>
      <c r="F50" s="22">
        <f t="shared" si="3"/>
        <v>0.97257721290493282</v>
      </c>
      <c r="G50" s="22">
        <f t="shared" si="4"/>
        <v>0.12106831032215683</v>
      </c>
      <c r="H50" s="22">
        <f t="shared" si="5"/>
        <v>1.045775082523527</v>
      </c>
      <c r="I50" s="22">
        <f t="shared" si="6"/>
        <v>0.95622855880915747</v>
      </c>
      <c r="J50" s="22">
        <f t="shared" si="7"/>
        <v>0.98619329388560173</v>
      </c>
      <c r="K50" s="22">
        <f t="shared" si="8"/>
        <v>1.0139999999999998</v>
      </c>
      <c r="L50" s="22">
        <f>IF('DESIGN INPUTS AND CALCULATIONS'!$C$90="Integrated Leakage",'Integrated Leakage'!I50,'tables and calculations'!$S96)</f>
        <v>0.89042484513823117</v>
      </c>
      <c r="M50" s="22">
        <f>IF('DESIGN INPUTS AND CALCULATIONS'!$C$90="Integrated Leakage",'Integrated Leakage'!K50,'tables and calculations'!$AO96)</f>
        <v>0.92719971890826458</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0.59</v>
      </c>
      <c r="C51" s="22">
        <f t="shared" si="1"/>
        <v>5.2</v>
      </c>
      <c r="D51" s="22">
        <f t="shared" si="9"/>
        <v>1.3500000000000005</v>
      </c>
      <c r="E51" s="22">
        <f t="shared" si="2"/>
        <v>1.8225000000000013</v>
      </c>
      <c r="F51" s="22">
        <f t="shared" si="3"/>
        <v>0.99057254558366981</v>
      </c>
      <c r="G51" s="22">
        <f t="shared" si="4"/>
        <v>0.15952298980507754</v>
      </c>
      <c r="H51" s="22">
        <f t="shared" si="5"/>
        <v>1.0724250721559747</v>
      </c>
      <c r="I51" s="22">
        <f t="shared" si="6"/>
        <v>0.93246607708417961</v>
      </c>
      <c r="J51" s="22">
        <f t="shared" si="7"/>
        <v>0.99527511050144812</v>
      </c>
      <c r="K51" s="22">
        <f t="shared" si="8"/>
        <v>1.0047473200612556</v>
      </c>
      <c r="L51" s="22">
        <f>IF('DESIGN INPUTS AND CALCULATIONS'!$C$90="Integrated Leakage",'Integrated Leakage'!I51,'tables and calculations'!$S97)</f>
        <v>0.87359599730053938</v>
      </c>
      <c r="M51" s="22">
        <f>IF('DESIGN INPUTS AND CALCULATIONS'!$C$90="Integrated Leakage",'Integrated Leakage'!K51,'tables and calculations'!$AO97)</f>
        <v>0.92014160986405469</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0.59</v>
      </c>
      <c r="C52" s="22">
        <f t="shared" si="1"/>
        <v>5.2</v>
      </c>
      <c r="D52" s="22">
        <f t="shared" si="9"/>
        <v>1.4000000000000006</v>
      </c>
      <c r="E52" s="22">
        <f t="shared" si="2"/>
        <v>1.9600000000000015</v>
      </c>
      <c r="F52" s="22">
        <f t="shared" si="3"/>
        <v>1.0068142903419874</v>
      </c>
      <c r="G52" s="22">
        <f t="shared" si="4"/>
        <v>0.2020716553287987</v>
      </c>
      <c r="H52" s="22">
        <f t="shared" si="5"/>
        <v>1.099493495056149</v>
      </c>
      <c r="I52" s="22">
        <f t="shared" si="6"/>
        <v>0.90950970105460416</v>
      </c>
      <c r="J52" s="22">
        <f t="shared" si="7"/>
        <v>1.0034013605442178</v>
      </c>
      <c r="K52" s="22">
        <f t="shared" si="8"/>
        <v>0.99661016949152526</v>
      </c>
      <c r="L52" s="22">
        <f>IF('DESIGN INPUTS AND CALCULATIONS'!$C$90="Integrated Leakage",'Integrated Leakage'!I52,'tables and calculations'!$S98)</f>
        <v>0.8571989035587676</v>
      </c>
      <c r="M52" s="22">
        <f>IF('DESIGN INPUTS AND CALCULATIONS'!$C$90="Integrated Leakage",'Integrated Leakage'!K52,'tables and calculations'!$AO98)</f>
        <v>0.91391660676314534</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0.59</v>
      </c>
      <c r="C53" s="22">
        <f t="shared" si="1"/>
        <v>5.2</v>
      </c>
      <c r="D53" s="22">
        <f t="shared" si="9"/>
        <v>1.4500000000000006</v>
      </c>
      <c r="E53" s="22">
        <f t="shared" si="2"/>
        <v>2.1025000000000018</v>
      </c>
      <c r="F53" s="22">
        <f t="shared" si="3"/>
        <v>1.0215176146397262</v>
      </c>
      <c r="G53" s="22">
        <f t="shared" si="4"/>
        <v>0.24845068370986981</v>
      </c>
      <c r="H53" s="22">
        <f t="shared" si="5"/>
        <v>1.1269287015377665</v>
      </c>
      <c r="I53" s="22">
        <f t="shared" si="6"/>
        <v>0.88736758468875265</v>
      </c>
      <c r="J53" s="22">
        <f t="shared" si="7"/>
        <v>1.0107015457788349</v>
      </c>
      <c r="K53" s="22">
        <f t="shared" si="8"/>
        <v>0.98941176470588221</v>
      </c>
      <c r="L53" s="22">
        <f>IF('DESIGN INPUTS AND CALCULATIONS'!$C$90="Integrated Leakage",'Integrated Leakage'!I53,'tables and calculations'!$S99)</f>
        <v>0.84122855665945429</v>
      </c>
      <c r="M53" s="22">
        <f>IF('DESIGN INPUTS AND CALCULATIONS'!$C$90="Integrated Leakage",'Integrated Leakage'!K53,'tables and calculations'!$AO99)</f>
        <v>0.90839577850199882</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0.59</v>
      </c>
      <c r="C54" s="22">
        <f t="shared" si="1"/>
        <v>5.2</v>
      </c>
      <c r="D54" s="22">
        <f t="shared" si="9"/>
        <v>1.5000000000000007</v>
      </c>
      <c r="E54" s="22">
        <f t="shared" si="2"/>
        <v>2.2500000000000018</v>
      </c>
      <c r="F54" s="22">
        <f t="shared" si="3"/>
        <v>1.034866636183509</v>
      </c>
      <c r="G54" s="22">
        <f t="shared" si="4"/>
        <v>0.29843964334705148</v>
      </c>
      <c r="H54" s="22">
        <f t="shared" si="5"/>
        <v>1.1546888236795922</v>
      </c>
      <c r="I54" s="22">
        <f t="shared" si="6"/>
        <v>0.86603418989832026</v>
      </c>
      <c r="J54" s="22">
        <f t="shared" si="7"/>
        <v>1.0172839506172842</v>
      </c>
      <c r="K54" s="22">
        <f t="shared" si="8"/>
        <v>0.98300970873786386</v>
      </c>
      <c r="L54" s="22">
        <f>IF('DESIGN INPUTS AND CALCULATIONS'!$C$90="Integrated Leakage",'Integrated Leakage'!I54,'tables and calculations'!$S100)</f>
        <v>0.82567808859211522</v>
      </c>
      <c r="M54" s="22">
        <f>IF('DESIGN INPUTS AND CALCULATIONS'!$C$90="Integrated Leakage",'Integrated Leakage'!K54,'tables and calculations'!$AO100)</f>
        <v>0.90347464740672812</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0.59</v>
      </c>
      <c r="C55" s="22">
        <f t="shared" si="1"/>
        <v>5.2</v>
      </c>
      <c r="D55" s="22">
        <f t="shared" si="9"/>
        <v>1.5500000000000007</v>
      </c>
      <c r="E55" s="22">
        <f t="shared" si="2"/>
        <v>2.4025000000000021</v>
      </c>
      <c r="F55" s="22">
        <f t="shared" si="3"/>
        <v>1.0470194445437024</v>
      </c>
      <c r="G55" s="22">
        <f t="shared" si="4"/>
        <v>0.35185307260955112</v>
      </c>
      <c r="H55" s="22">
        <f t="shared" si="5"/>
        <v>1.1827394121924124</v>
      </c>
      <c r="I55" s="22">
        <f t="shared" si="6"/>
        <v>0.84549478075337559</v>
      </c>
      <c r="J55" s="22">
        <f t="shared" si="7"/>
        <v>1.023239680887964</v>
      </c>
      <c r="K55" s="22">
        <f t="shared" si="8"/>
        <v>0.97728813559322025</v>
      </c>
      <c r="L55" s="22">
        <f>IF('DESIGN INPUTS AND CALCULATIONS'!$C$90="Integrated Leakage",'Integrated Leakage'!I55,'tables and calculations'!$S101)</f>
        <v>0.81053948028909539</v>
      </c>
      <c r="M55" s="22">
        <f>IF('DESIGN INPUTS AND CALCULATIONS'!$C$90="Integrated Leakage",'Integrated Leakage'!K55,'tables and calculations'!$AO101)</f>
        <v>0.89906774610929141</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0.59</v>
      </c>
      <c r="C56" s="22">
        <f t="shared" si="1"/>
        <v>5.2</v>
      </c>
      <c r="D56" s="22">
        <f t="shared" si="9"/>
        <v>1.6000000000000008</v>
      </c>
      <c r="E56" s="22">
        <f t="shared" si="2"/>
        <v>2.5600000000000023</v>
      </c>
      <c r="F56" s="22">
        <f t="shared" si="3"/>
        <v>1.0581122504340281</v>
      </c>
      <c r="G56" s="22">
        <f t="shared" si="4"/>
        <v>0.40853402777777864</v>
      </c>
      <c r="H56" s="22">
        <f t="shared" si="5"/>
        <v>1.2110517240034824</v>
      </c>
      <c r="I56" s="22">
        <f t="shared" si="6"/>
        <v>0.82572856318160404</v>
      </c>
      <c r="J56" s="22">
        <f t="shared" si="7"/>
        <v>1.0286458333333335</v>
      </c>
      <c r="K56" s="22">
        <f t="shared" si="8"/>
        <v>0.97215189873417707</v>
      </c>
      <c r="L56" s="22">
        <f>IF('DESIGN INPUTS AND CALCULATIONS'!$C$90="Integrated Leakage",'Integrated Leakage'!I56,'tables and calculations'!$S102)</f>
        <v>0.79580400336382895</v>
      </c>
      <c r="M56" s="22">
        <f>IF('DESIGN INPUTS AND CALCULATIONS'!$C$90="Integrated Leakage",'Integrated Leakage'!K56,'tables and calculations'!$AO102)</f>
        <v>0.89510455422547464</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0.59</v>
      </c>
      <c r="C57" s="22">
        <f t="shared" si="1"/>
        <v>5.2</v>
      </c>
      <c r="D57" s="22">
        <f t="shared" si="9"/>
        <v>1.6500000000000008</v>
      </c>
      <c r="E57" s="22">
        <f t="shared" si="2"/>
        <v>2.7225000000000028</v>
      </c>
      <c r="F57" s="22">
        <f t="shared" si="3"/>
        <v>1.0682628173731432</v>
      </c>
      <c r="G57" s="22">
        <f t="shared" si="4"/>
        <v>0.46834897827886141</v>
      </c>
      <c r="H57" s="22">
        <f t="shared" si="5"/>
        <v>1.2396014664608963</v>
      </c>
      <c r="I57" s="22">
        <f t="shared" si="6"/>
        <v>0.80671088818169401</v>
      </c>
      <c r="J57" s="22">
        <f t="shared" si="7"/>
        <v>1.033568003264973</v>
      </c>
      <c r="K57" s="22">
        <f t="shared" si="8"/>
        <v>0.96752221125370186</v>
      </c>
      <c r="L57" s="22">
        <f>IF('DESIGN INPUTS AND CALCULATIONS'!$C$90="Integrated Leakage",'Integrated Leakage'!I57,'tables and calculations'!$S103)</f>
        <v>0.78146249771095078</v>
      </c>
      <c r="M57" s="22">
        <f>IF('DESIGN INPUTS AND CALCULATIONS'!$C$90="Integrated Leakage",'Integrated Leakage'!K57,'tables and calculations'!$AO103)</f>
        <v>0.89152642517649894</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0.59</v>
      </c>
      <c r="C58" s="22">
        <f t="shared" si="1"/>
        <v>5.2</v>
      </c>
      <c r="D58" s="22">
        <f t="shared" si="9"/>
        <v>1.7000000000000008</v>
      </c>
      <c r="E58" s="22">
        <f t="shared" si="2"/>
        <v>2.8900000000000028</v>
      </c>
      <c r="F58" s="22">
        <f t="shared" si="3"/>
        <v>1.0775733049173264</v>
      </c>
      <c r="G58" s="22">
        <f t="shared" si="4"/>
        <v>0.5311837370242225</v>
      </c>
      <c r="H58" s="22">
        <f t="shared" si="5"/>
        <v>1.2683678653850976</v>
      </c>
      <c r="I58" s="22">
        <f t="shared" si="6"/>
        <v>0.78841480243303341</v>
      </c>
      <c r="J58" s="22">
        <f t="shared" si="7"/>
        <v>1.0380622837370244</v>
      </c>
      <c r="K58" s="22">
        <f t="shared" si="8"/>
        <v>0.96333333333333315</v>
      </c>
      <c r="L58" s="22">
        <f>IF('DESIGN INPUTS AND CALCULATIONS'!$C$90="Integrated Leakage",'Integrated Leakage'!I58,'tables and calculations'!$S104)</f>
        <v>0.76750554858188846</v>
      </c>
      <c r="M58" s="22">
        <f>IF('DESIGN INPUTS AND CALCULATIONS'!$C$90="Integrated Leakage",'Integrated Leakage'!K58,'tables and calculations'!$AO104)</f>
        <v>0.8882842340547531</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0.59</v>
      </c>
      <c r="C59" s="22">
        <f t="shared" si="1"/>
        <v>5.2</v>
      </c>
      <c r="D59" s="22">
        <f t="shared" si="9"/>
        <v>1.7500000000000009</v>
      </c>
      <c r="E59" s="22">
        <f t="shared" si="2"/>
        <v>3.0625000000000031</v>
      </c>
      <c r="F59" s="22">
        <f t="shared" si="3"/>
        <v>1.0861326299227176</v>
      </c>
      <c r="G59" s="22">
        <f t="shared" si="4"/>
        <v>0.5969401927437652</v>
      </c>
      <c r="H59" s="22">
        <f t="shared" si="5"/>
        <v>1.2973329652276946</v>
      </c>
      <c r="I59" s="22">
        <f t="shared" si="6"/>
        <v>0.77081214060146097</v>
      </c>
      <c r="J59" s="22">
        <f t="shared" si="7"/>
        <v>1.0421768707482995</v>
      </c>
      <c r="K59" s="22">
        <f t="shared" si="8"/>
        <v>0.95953002610966043</v>
      </c>
      <c r="L59" s="22">
        <f>IF('DESIGN INPUTS AND CALCULATIONS'!$C$90="Integrated Leakage",'Integrated Leakage'!I59,'tables and calculations'!$S105)</f>
        <v>0.75392360212244403</v>
      </c>
      <c r="M59" s="22">
        <f>IF('DESIGN INPUTS AND CALCULATIONS'!$C$90="Integrated Leakage",'Integrated Leakage'!K59,'tables and calculations'!$AO105)</f>
        <v>0.88533655765486696</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0.59</v>
      </c>
      <c r="C60" s="22">
        <f t="shared" si="1"/>
        <v>5.2</v>
      </c>
      <c r="D60" s="22">
        <f t="shared" si="9"/>
        <v>1.8000000000000009</v>
      </c>
      <c r="E60" s="22">
        <f t="shared" si="2"/>
        <v>3.2400000000000033</v>
      </c>
      <c r="F60" s="22">
        <f t="shared" si="3"/>
        <v>1.0940184329022415</v>
      </c>
      <c r="G60" s="22">
        <f t="shared" si="4"/>
        <v>0.6655336686480734</v>
      </c>
      <c r="H60" s="22">
        <f t="shared" si="5"/>
        <v>1.3264810973211474</v>
      </c>
      <c r="I60" s="22">
        <f t="shared" si="6"/>
        <v>0.75387429343661072</v>
      </c>
      <c r="J60" s="22">
        <f t="shared" si="7"/>
        <v>1.0459533607681757</v>
      </c>
      <c r="K60" s="22">
        <f t="shared" si="8"/>
        <v>0.95606557377049173</v>
      </c>
      <c r="L60" s="22">
        <f>IF('DESIGN INPUTS AND CALCULATIONS'!$C$90="Integrated Leakage",'Integrated Leakage'!I60,'tables and calculations'!$S106)</f>
        <v>0.74070704322296654</v>
      </c>
      <c r="M60" s="22">
        <f>IF('DESIGN INPUTS AND CALCULATIONS'!$C$90="Integrated Leakage",'Integrated Leakage'!K60,'tables and calculations'!$AO106)</f>
        <v>0.8826482521198461</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0.59</v>
      </c>
      <c r="C61" s="22">
        <f t="shared" si="1"/>
        <v>5.2</v>
      </c>
      <c r="D61" s="22">
        <f t="shared" si="9"/>
        <v>1.850000000000001</v>
      </c>
      <c r="E61" s="22">
        <f t="shared" si="2"/>
        <v>3.4225000000000034</v>
      </c>
      <c r="F61" s="22">
        <f t="shared" si="3"/>
        <v>1.1012987203933446</v>
      </c>
      <c r="G61" s="22">
        <f t="shared" si="4"/>
        <v>0.73689077388199131</v>
      </c>
      <c r="H61" s="22">
        <f t="shared" si="5"/>
        <v>1.3557984711141018</v>
      </c>
      <c r="I61" s="22">
        <f t="shared" si="6"/>
        <v>0.73757274499525649</v>
      </c>
      <c r="J61" s="22">
        <f t="shared" si="7"/>
        <v>1.049427806184563</v>
      </c>
      <c r="K61" s="22">
        <f t="shared" si="8"/>
        <v>0.95290023201856144</v>
      </c>
      <c r="L61" s="22">
        <f>IF('DESIGN INPUTS AND CALCULATIONS'!$C$90="Integrated Leakage",'Integrated Leakage'!I61,'tables and calculations'!$S107)</f>
        <v>0.72784625021334015</v>
      </c>
      <c r="M61" s="22">
        <f>IF('DESIGN INPUTS AND CALCULATIONS'!$C$90="Integrated Leakage",'Integrated Leakage'!K61,'tables and calculations'!$AO107)</f>
        <v>0.88018933104310082</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0.59</v>
      </c>
      <c r="C62" s="22">
        <f t="shared" si="1"/>
        <v>5.2</v>
      </c>
      <c r="D62" s="22">
        <f t="shared" si="9"/>
        <v>1.900000000000001</v>
      </c>
      <c r="E62" s="22">
        <f t="shared" si="2"/>
        <v>3.6100000000000039</v>
      </c>
      <c r="F62" s="22">
        <f t="shared" si="3"/>
        <v>1.1080332409972302</v>
      </c>
      <c r="G62" s="22">
        <f t="shared" si="4"/>
        <v>0.81094764542936459</v>
      </c>
      <c r="H62" s="22">
        <f t="shared" si="5"/>
        <v>1.385272856309036</v>
      </c>
      <c r="I62" s="22">
        <f t="shared" si="6"/>
        <v>0.7218794445048401</v>
      </c>
      <c r="J62" s="22">
        <f t="shared" si="7"/>
        <v>1.0526315789473686</v>
      </c>
      <c r="K62" s="22">
        <f t="shared" si="8"/>
        <v>0.94999999999999984</v>
      </c>
      <c r="L62" s="22">
        <f>IF('DESIGN INPUTS AND CALCULATIONS'!$C$90="Integrated Leakage",'Integrated Leakage'!I62,'tables and calculations'!$S108)</f>
        <v>0.71533163520020038</v>
      </c>
      <c r="M62" s="22">
        <f>IF('DESIGN INPUTS AND CALCULATIONS'!$C$90="Integrated Leakage",'Integrated Leakage'!K62,'tables and calculations'!$AO108)</f>
        <v>0.8779340729849533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0.59</v>
      </c>
      <c r="C63" s="22">
        <f t="shared" si="1"/>
        <v>5.2</v>
      </c>
      <c r="D63" s="22">
        <f t="shared" si="9"/>
        <v>1.9500000000000011</v>
      </c>
      <c r="E63" s="22">
        <f t="shared" si="2"/>
        <v>3.8025000000000042</v>
      </c>
      <c r="F63" s="22">
        <f t="shared" si="3"/>
        <v>1.1142746419620424</v>
      </c>
      <c r="G63" s="22">
        <f t="shared" si="4"/>
        <v>0.88764850143261986</v>
      </c>
      <c r="H63" s="22">
        <f t="shared" si="5"/>
        <v>1.4148933328681219</v>
      </c>
      <c r="I63" s="22">
        <f t="shared" si="6"/>
        <v>0.7067670592332963</v>
      </c>
      <c r="J63" s="22">
        <f t="shared" si="7"/>
        <v>1.055592081233107</v>
      </c>
      <c r="K63" s="22">
        <f t="shared" si="8"/>
        <v>0.94733564013840821</v>
      </c>
      <c r="L63" s="22">
        <f>IF('DESIGN INPUTS AND CALCULATIONS'!$C$90="Integrated Leakage",'Integrated Leakage'!I63,'tables and calculations'!$S109)</f>
        <v>0.70315367532455542</v>
      </c>
      <c r="M63" s="22">
        <f>IF('DESIGN INPUTS AND CALCULATIONS'!$C$90="Integrated Leakage",'Integrated Leakage'!K63,'tables and calculations'!$AO109)</f>
        <v>0.87586030585607688</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0.59</v>
      </c>
      <c r="C64" s="22">
        <f t="shared" si="1"/>
        <v>5.2</v>
      </c>
      <c r="D64" s="22">
        <f t="shared" si="9"/>
        <v>2.0000000000000009</v>
      </c>
      <c r="E64" s="22">
        <f t="shared" si="2"/>
        <v>4.0000000000000036</v>
      </c>
      <c r="F64" s="22">
        <f t="shared" si="3"/>
        <v>1.1200694444444446</v>
      </c>
      <c r="G64" s="22">
        <f t="shared" si="4"/>
        <v>0.96694444444444583</v>
      </c>
      <c r="H64" s="22">
        <f t="shared" si="5"/>
        <v>1.4446500921984156</v>
      </c>
      <c r="I64" s="22">
        <f t="shared" si="6"/>
        <v>0.69220914143869716</v>
      </c>
      <c r="J64" s="22">
        <f t="shared" si="7"/>
        <v>1.0583333333333333</v>
      </c>
      <c r="K64" s="22">
        <f t="shared" si="8"/>
        <v>0.94488188976377951</v>
      </c>
      <c r="L64" s="22">
        <f>IF('DESIGN INPUTS AND CALCULATIONS'!$C$90="Integrated Leakage",'Integrated Leakage'!I64,'tables and calculations'!$S110)</f>
        <v>0.69130293807052712</v>
      </c>
      <c r="M64" s="22">
        <f>IF('DESIGN INPUTS AND CALCULATIONS'!$C$90="Integrated Leakage",'Integrated Leakage'!K64,'tables and calculations'!$AO110)</f>
        <v>0.87394882888180392</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0.59</v>
      </c>
      <c r="C65" s="22">
        <f t="shared" si="1"/>
        <v>5.2</v>
      </c>
      <c r="D65" s="22">
        <f t="shared" si="9"/>
        <v>2.0500000000000007</v>
      </c>
      <c r="E65" s="22">
        <f t="shared" si="2"/>
        <v>4.2025000000000032</v>
      </c>
      <c r="F65" s="22">
        <f t="shared" si="3"/>
        <v>1.1254588685234801</v>
      </c>
      <c r="G65" s="22">
        <f t="shared" si="4"/>
        <v>1.0487924664551538</v>
      </c>
      <c r="H65" s="22">
        <f t="shared" si="5"/>
        <v>1.4745342773155985</v>
      </c>
      <c r="I65" s="22">
        <f t="shared" si="6"/>
        <v>0.6781802331652188</v>
      </c>
      <c r="J65" s="22">
        <f t="shared" si="7"/>
        <v>1.0608764624231608</v>
      </c>
      <c r="K65" s="22">
        <f t="shared" si="8"/>
        <v>0.94261682242990652</v>
      </c>
      <c r="L65" s="22">
        <f>IF('DESIGN INPUTS AND CALCULATIONS'!$C$90="Integrated Leakage",'Integrated Leakage'!I65,'tables and calculations'!$S111)</f>
        <v>0.67977010245783998</v>
      </c>
      <c r="M65" s="22">
        <f>IF('DESIGN INPUTS AND CALCULATIONS'!$C$90="Integrated Leakage",'Integrated Leakage'!K65,'tables and calculations'!$AO111)</f>
        <v>0.87218294248265027</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0.59</v>
      </c>
      <c r="C66" s="22">
        <f t="shared" si="1"/>
        <v>5.2</v>
      </c>
      <c r="D66" s="22">
        <f t="shared" si="9"/>
        <v>2.1000000000000005</v>
      </c>
      <c r="E66" s="22">
        <f t="shared" si="2"/>
        <v>4.4100000000000019</v>
      </c>
      <c r="F66" s="22">
        <f t="shared" si="3"/>
        <v>1.1304795333397957</v>
      </c>
      <c r="G66" s="22">
        <f t="shared" si="4"/>
        <v>1.1331546177318672</v>
      </c>
      <c r="H66" s="22">
        <f t="shared" si="5"/>
        <v>1.5045378529873095</v>
      </c>
      <c r="I66" s="22">
        <f t="shared" si="6"/>
        <v>0.66465592608020263</v>
      </c>
      <c r="J66" s="22">
        <f t="shared" si="7"/>
        <v>1.0632401108591585</v>
      </c>
      <c r="K66" s="22">
        <f t="shared" si="8"/>
        <v>0.94052132701421798</v>
      </c>
      <c r="L66" s="22">
        <f>IF('DESIGN INPUTS AND CALCULATIONS'!$C$90="Integrated Leakage",'Integrated Leakage'!I66,'tables and calculations'!$S112)</f>
        <v>0.66854597717694675</v>
      </c>
      <c r="M66" s="22">
        <f>IF('DESIGN INPUTS AND CALCULATIONS'!$C$90="Integrated Leakage",'Integrated Leakage'!K66,'tables and calculations'!$AO112)</f>
        <v>0.87054806346310853</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0.59</v>
      </c>
      <c r="C67" s="22">
        <f t="shared" si="1"/>
        <v>5.2</v>
      </c>
      <c r="D67" s="22">
        <f t="shared" si="9"/>
        <v>2.1500000000000004</v>
      </c>
      <c r="E67" s="22">
        <f t="shared" si="2"/>
        <v>4.6225000000000014</v>
      </c>
      <c r="F67" s="22">
        <f t="shared" si="3"/>
        <v>1.1351640531285681</v>
      </c>
      <c r="G67" s="22">
        <f t="shared" si="4"/>
        <v>1.2199973093564096</v>
      </c>
      <c r="H67" s="22">
        <f t="shared" si="5"/>
        <v>1.534653499160308</v>
      </c>
      <c r="I67" s="22">
        <f t="shared" si="6"/>
        <v>0.65161288886849966</v>
      </c>
      <c r="J67" s="22">
        <f t="shared" si="7"/>
        <v>1.0654407787993512</v>
      </c>
      <c r="K67" s="22">
        <f t="shared" si="8"/>
        <v>0.93857868020304558</v>
      </c>
      <c r="L67" s="22">
        <f>IF('DESIGN INPUTS AND CALCULATIONS'!$C$90="Integrated Leakage",'Integrated Leakage'!I67,'tables and calculations'!$S113)</f>
        <v>0.65762151627368126</v>
      </c>
      <c r="M67" s="22">
        <f>IF('DESIGN INPUTS AND CALCULATIONS'!$C$90="Integrated Leakage",'Integrated Leakage'!K67,'tables and calculations'!$AO113)</f>
        <v>0.86903140812924584</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0.59</v>
      </c>
      <c r="C68" s="22">
        <f t="shared" si="1"/>
        <v>5.2</v>
      </c>
      <c r="D68" s="22">
        <f t="shared" si="9"/>
        <v>2.2000000000000002</v>
      </c>
      <c r="E68" s="22">
        <f t="shared" si="2"/>
        <v>4.8400000000000007</v>
      </c>
      <c r="F68" s="22">
        <f t="shared" si="3"/>
        <v>1.1395415461906826</v>
      </c>
      <c r="G68" s="22">
        <f t="shared" si="4"/>
        <v>1.3092907254361801</v>
      </c>
      <c r="H68" s="22">
        <f t="shared" si="5"/>
        <v>1.5648745226461012</v>
      </c>
      <c r="I68" s="22">
        <f t="shared" si="6"/>
        <v>0.63902887134302944</v>
      </c>
      <c r="J68" s="22">
        <f t="shared" si="7"/>
        <v>1.0674931129476586</v>
      </c>
      <c r="K68" s="22">
        <f t="shared" si="8"/>
        <v>0.93677419354838698</v>
      </c>
      <c r="L68" s="22">
        <f>IF('DESIGN INPUTS AND CALCULATIONS'!$C$90="Integrated Leakage",'Integrated Leakage'!I68,'tables and calculations'!$S114)</f>
        <v>0.64698783273399152</v>
      </c>
      <c r="M68" s="22">
        <f>IF('DESIGN INPUTS AND CALCULATIONS'!$C$90="Integrated Leakage",'Integrated Leakage'!K68,'tables and calculations'!$AO114)</f>
        <v>0.86762172986634023</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0.59</v>
      </c>
      <c r="C69" s="22">
        <f t="shared" si="1"/>
        <v>5.2</v>
      </c>
      <c r="D69" s="22">
        <f t="shared" si="9"/>
        <v>2.25</v>
      </c>
      <c r="E69" s="22">
        <f t="shared" si="2"/>
        <v>5.0625</v>
      </c>
      <c r="F69" s="22">
        <f t="shared" si="3"/>
        <v>1.1436380708300642</v>
      </c>
      <c r="G69" s="22">
        <f t="shared" si="4"/>
        <v>1.4010083257125439</v>
      </c>
      <c r="H69" s="22">
        <f t="shared" si="5"/>
        <v>1.5951947832608431</v>
      </c>
      <c r="I69" s="22">
        <f t="shared" si="6"/>
        <v>0.62688269200318847</v>
      </c>
      <c r="J69" s="22">
        <f t="shared" si="7"/>
        <v>1.0694101508916325</v>
      </c>
      <c r="K69" s="22">
        <f t="shared" si="8"/>
        <v>0.93509492047203679</v>
      </c>
      <c r="L69" s="22">
        <f>IF('DESIGN INPUTS AND CALCULATIONS'!$C$90="Integrated Leakage",'Integrated Leakage'!I69,'tables and calculations'!$S115)</f>
        <v>0.63663621018010463</v>
      </c>
      <c r="M69" s="22">
        <f>IF('DESIGN INPUTS AND CALCULATIONS'!$C$90="Integrated Leakage",'Integrated Leakage'!K69,'tables and calculations'!$AO115)</f>
        <v>0.86630910065897471</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0.59</v>
      </c>
      <c r="C70" s="22">
        <f t="shared" si="1"/>
        <v>5.2</v>
      </c>
      <c r="D70" s="22">
        <f t="shared" si="9"/>
        <v>2.2999999999999998</v>
      </c>
      <c r="E70" s="22">
        <f t="shared" si="2"/>
        <v>5.2899999999999991</v>
      </c>
      <c r="F70" s="22">
        <f t="shared" si="3"/>
        <v>1.1474769998360179</v>
      </c>
      <c r="G70" s="22">
        <f t="shared" si="4"/>
        <v>1.4951264230203731</v>
      </c>
      <c r="H70" s="22">
        <f t="shared" si="5"/>
        <v>1.6256086315150984</v>
      </c>
      <c r="I70" s="22">
        <f t="shared" si="6"/>
        <v>0.61515421400536052</v>
      </c>
      <c r="J70" s="22">
        <f t="shared" si="7"/>
        <v>1.0712035286704473</v>
      </c>
      <c r="K70" s="22">
        <f t="shared" si="8"/>
        <v>0.93352941176470594</v>
      </c>
      <c r="L70" s="22">
        <f>IF('DESIGN INPUTS AND CALCULATIONS'!$C$90="Integrated Leakage",'Integrated Leakage'!I70,'tables and calculations'!$S116)</f>
        <v>0.62655811281880003</v>
      </c>
      <c r="M70" s="22">
        <f>IF('DESIGN INPUTS AND CALCULATIONS'!$C$90="Integrated Leakage",'Integrated Leakage'!K70,'tables and calculations'!$AO116)</f>
        <v>0.865084728281726</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0.59</v>
      </c>
      <c r="C71" s="22">
        <f t="shared" si="1"/>
        <v>5.2</v>
      </c>
      <c r="D71" s="22">
        <f t="shared" si="9"/>
        <v>2.3499999999999996</v>
      </c>
      <c r="E71" s="22">
        <f t="shared" si="2"/>
        <v>5.5224999999999982</v>
      </c>
      <c r="F71" s="22">
        <f t="shared" si="3"/>
        <v>1.1510793430964033</v>
      </c>
      <c r="G71" s="22">
        <f t="shared" si="4"/>
        <v>1.5916238229968305</v>
      </c>
      <c r="H71" s="22">
        <f t="shared" si="5"/>
        <v>1.6561108556172301</v>
      </c>
      <c r="I71" s="22">
        <f t="shared" si="6"/>
        <v>0.60382431321440821</v>
      </c>
      <c r="J71" s="22">
        <f t="shared" si="7"/>
        <v>1.072883657763694</v>
      </c>
      <c r="K71" s="22">
        <f t="shared" si="8"/>
        <v>0.93206751054852321</v>
      </c>
      <c r="L71" s="22">
        <f>IF('DESIGN INPUTS AND CALCULATIONS'!$C$90="Integrated Leakage",'Integrated Leakage'!I71,'tables and calculations'!$S117)</f>
        <v>0.61674519375066883</v>
      </c>
      <c r="M71" s="22">
        <f>IF('DESIGN INPUTS AND CALCULATIONS'!$C$90="Integrated Leakage",'Integrated Leakage'!K71,'tables and calculations'!$AO117)</f>
        <v>0.86394080261089934</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0.59</v>
      </c>
      <c r="C72" s="22">
        <f t="shared" si="1"/>
        <v>5.2</v>
      </c>
      <c r="D72" s="22">
        <f t="shared" si="9"/>
        <v>2.3999999999999995</v>
      </c>
      <c r="E72" s="22">
        <f t="shared" si="2"/>
        <v>5.7599999999999971</v>
      </c>
      <c r="F72" s="22">
        <f t="shared" si="3"/>
        <v>1.1544640263012498</v>
      </c>
      <c r="G72" s="22">
        <f t="shared" si="4"/>
        <v>1.6904815157750335</v>
      </c>
      <c r="H72" s="22">
        <f t="shared" si="5"/>
        <v>1.6866966360541198</v>
      </c>
      <c r="I72" s="22">
        <f t="shared" si="6"/>
        <v>0.59287484104990751</v>
      </c>
      <c r="J72" s="22">
        <f t="shared" si="7"/>
        <v>1.0744598765432098</v>
      </c>
      <c r="K72" s="22">
        <f t="shared" si="8"/>
        <v>0.93070017953321371</v>
      </c>
      <c r="L72" s="22">
        <f>IF('DESIGN INPUTS AND CALCULATIONS'!$C$90="Integrated Leakage",'Integrated Leakage'!I72,'tables and calculations'!$S118)</f>
        <v>0.60718930173816987</v>
      </c>
      <c r="M72" s="22">
        <f>IF('DESIGN INPUTS AND CALCULATIONS'!$C$90="Integrated Leakage",'Integrated Leakage'!K72,'tables and calculations'!$AO118)</f>
        <v>0.86287036583846555</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0.59</v>
      </c>
      <c r="C73" s="22">
        <f t="shared" si="1"/>
        <v>5.2</v>
      </c>
      <c r="D73" s="22">
        <f t="shared" si="9"/>
        <v>2.4499999999999993</v>
      </c>
      <c r="E73" s="22">
        <f t="shared" si="2"/>
        <v>6.0024999999999968</v>
      </c>
      <c r="F73" s="22">
        <f t="shared" si="3"/>
        <v>1.1576481323659069</v>
      </c>
      <c r="G73" s="22">
        <f t="shared" si="4"/>
        <v>1.7916824112638239</v>
      </c>
      <c r="H73" s="22">
        <f t="shared" si="5"/>
        <v>1.7173615063898837</v>
      </c>
      <c r="I73" s="22">
        <f t="shared" si="6"/>
        <v>0.58228858413283613</v>
      </c>
      <c r="J73" s="22">
        <f t="shared" si="7"/>
        <v>1.0759405803137583</v>
      </c>
      <c r="K73" s="22">
        <f t="shared" si="8"/>
        <v>0.92941935483870952</v>
      </c>
      <c r="L73" s="22">
        <f>IF('DESIGN INPUTS AND CALCULATIONS'!$C$90="Integrated Leakage",'Integrated Leakage'!I73,'tables and calculations'!$S119)</f>
        <v>0.59788248652936193</v>
      </c>
      <c r="M73" s="22">
        <f>IF('DESIGN INPUTS AND CALCULATIONS'!$C$90="Integrated Leakage",'Integrated Leakage'!K73,'tables and calculations'!$AO119)</f>
        <v>0.86186720240470693</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0.59</v>
      </c>
      <c r="C74" s="22">
        <f t="shared" si="1"/>
        <v>5.2</v>
      </c>
      <c r="D74" s="22">
        <f t="shared" si="9"/>
        <v>2.4999999999999991</v>
      </c>
      <c r="E74" s="22">
        <f t="shared" si="2"/>
        <v>6.2499999999999956</v>
      </c>
      <c r="F74" s="22">
        <f t="shared" si="3"/>
        <v>1.1606471111111114</v>
      </c>
      <c r="G74" s="22">
        <f t="shared" si="4"/>
        <v>1.8952111111111087</v>
      </c>
      <c r="H74" s="22">
        <f t="shared" si="5"/>
        <v>1.7481013192095645</v>
      </c>
      <c r="I74" s="22">
        <f t="shared" si="6"/>
        <v>0.57204922221108334</v>
      </c>
      <c r="J74" s="22">
        <f t="shared" si="7"/>
        <v>1.0773333333333335</v>
      </c>
      <c r="K74" s="22">
        <f t="shared" si="8"/>
        <v>0.92821782178217804</v>
      </c>
      <c r="L74" s="22">
        <f>IF('DESIGN INPUTS AND CALCULATIONS'!$C$90="Integrated Leakage",'Integrated Leakage'!I74,'tables and calculations'!$S120)</f>
        <v>0.58881700283718019</v>
      </c>
      <c r="M74" s="22">
        <f>IF('DESIGN INPUTS AND CALCULATIONS'!$C$90="Integrated Leakage",'Integrated Leakage'!K74,'tables and calculations'!$AO120)</f>
        <v>0.86092574527690724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0.59</v>
      </c>
      <c r="C75" s="22">
        <f t="shared" si="1"/>
        <v>5.2</v>
      </c>
      <c r="D75" s="22">
        <f t="shared" si="9"/>
        <v>2.5499999999999989</v>
      </c>
      <c r="E75" s="22">
        <f t="shared" si="2"/>
        <v>6.5024999999999942</v>
      </c>
      <c r="F75" s="22">
        <f t="shared" si="3"/>
        <v>1.1634749618390705</v>
      </c>
      <c r="G75" s="22">
        <f t="shared" si="4"/>
        <v>2.0010537116541092</v>
      </c>
      <c r="H75" s="22">
        <f t="shared" si="5"/>
        <v>1.7789122163539097</v>
      </c>
      <c r="I75" s="22">
        <f t="shared" si="6"/>
        <v>0.56214128544781028</v>
      </c>
      <c r="J75" s="22">
        <f t="shared" si="7"/>
        <v>1.0786449656115169</v>
      </c>
      <c r="K75" s="22">
        <f t="shared" si="8"/>
        <v>0.92708910891089114</v>
      </c>
      <c r="L75" s="22">
        <f>IF('DESIGN INPUTS AND CALCULATIONS'!$C$90="Integrated Leakage",'Integrated Leakage'!I75,'tables and calculations'!$S121)</f>
        <v>0.57998531307781975</v>
      </c>
      <c r="M75" s="22">
        <f>IF('DESIGN INPUTS AND CALCULATIONS'!$C$90="Integrated Leakage",'Integrated Leakage'!K75,'tables and calculations'!$AO121)</f>
        <v>0.86004099584045557</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0.59</v>
      </c>
      <c r="C76" s="22">
        <f t="shared" si="1"/>
        <v>5.2</v>
      </c>
      <c r="D76" s="22">
        <f t="shared" si="9"/>
        <v>2.5999999999999988</v>
      </c>
      <c r="E76" s="22">
        <f t="shared" si="2"/>
        <v>6.7599999999999936</v>
      </c>
      <c r="F76" s="22">
        <f t="shared" si="3"/>
        <v>1.1661443927033368</v>
      </c>
      <c r="G76" s="22">
        <f t="shared" si="4"/>
        <v>2.1091976331360915</v>
      </c>
      <c r="H76" s="22">
        <f t="shared" si="5"/>
        <v>1.809790602760283</v>
      </c>
      <c r="I76" s="22">
        <f t="shared" si="6"/>
        <v>0.55255011186089997</v>
      </c>
      <c r="J76" s="22">
        <f t="shared" si="7"/>
        <v>1.0798816568047338</v>
      </c>
      <c r="K76" s="22">
        <f t="shared" si="8"/>
        <v>0.92602739726027394</v>
      </c>
      <c r="L76" s="22">
        <f>IF('DESIGN INPUTS AND CALCULATIONS'!$C$90="Integrated Leakage",'Integrated Leakage'!I76,'tables and calculations'!$S122)</f>
        <v>0.57138008897433357</v>
      </c>
      <c r="M76" s="22">
        <f>IF('DESIGN INPUTS AND CALCULATIONS'!$C$90="Integrated Leakage",'Integrated Leakage'!K76,'tables and calculations'!$AO122)</f>
        <v>0.85920845517530864</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0.59</v>
      </c>
      <c r="C77" s="22">
        <f t="shared" si="1"/>
        <v>5.2</v>
      </c>
      <c r="D77" s="22">
        <f t="shared" si="9"/>
        <v>2.6499999999999986</v>
      </c>
      <c r="E77" s="22">
        <f t="shared" si="2"/>
        <v>7.0224999999999929</v>
      </c>
      <c r="F77" s="22">
        <f t="shared" si="3"/>
        <v>1.1686669601567312</v>
      </c>
      <c r="G77" s="22">
        <f t="shared" si="4"/>
        <v>2.2196314712630003</v>
      </c>
      <c r="H77" s="22">
        <f t="shared" si="5"/>
        <v>1.8407331233559447</v>
      </c>
      <c r="I77" s="22">
        <f t="shared" si="6"/>
        <v>0.54326180547935343</v>
      </c>
      <c r="J77" s="22">
        <f t="shared" si="7"/>
        <v>1.0810490091372968</v>
      </c>
      <c r="K77" s="22">
        <f t="shared" si="8"/>
        <v>0.92502744237102086</v>
      </c>
      <c r="L77" s="22">
        <f>IF('DESIGN INPUTS AND CALCULATIONS'!$C$90="Integrated Leakage",'Integrated Leakage'!I77,'tables and calculations'!$S123)</f>
        <v>0.56299421213243905</v>
      </c>
      <c r="M77" s="22">
        <f>IF('DESIGN INPUTS AND CALCULATIONS'!$C$90="Integrated Leakage",'Integrated Leakage'!K77,'tables and calculations'!$AO123)</f>
        <v>0.85842406489465783</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0.59</v>
      </c>
      <c r="C78" s="22">
        <f t="shared" si="1"/>
        <v>5.2</v>
      </c>
      <c r="D78" s="22">
        <f t="shared" si="9"/>
        <v>2.6999999999999984</v>
      </c>
      <c r="E78" s="22">
        <f t="shared" si="2"/>
        <v>7.2899999999999912</v>
      </c>
      <c r="F78" s="22">
        <f t="shared" si="3"/>
        <v>1.1710531912523605</v>
      </c>
      <c r="G78" s="22">
        <f t="shared" si="4"/>
        <v>2.3323448678216359</v>
      </c>
      <c r="H78" s="22">
        <f t="shared" si="5"/>
        <v>1.8717366425525777</v>
      </c>
      <c r="I78" s="22">
        <f t="shared" si="6"/>
        <v>0.53426319561509017</v>
      </c>
      <c r="J78" s="22">
        <f t="shared" si="7"/>
        <v>1.0821521109586953</v>
      </c>
      <c r="K78" s="22">
        <f t="shared" si="8"/>
        <v>0.92408450704225353</v>
      </c>
      <c r="L78" s="22">
        <f>IF('DESIGN INPUTS AND CALCULATIONS'!$C$90="Integrated Leakage",'Integrated Leakage'!I78,'tables and calculations'!$S124)</f>
        <v>0.55482077369451221</v>
      </c>
      <c r="M78" s="22">
        <f>IF('DESIGN INPUTS AND CALCULATIONS'!$C$90="Integrated Leakage",'Integrated Leakage'!K78,'tables and calculations'!$AO124)</f>
        <v>0.85768415604630965</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0.59</v>
      </c>
      <c r="C79" s="22">
        <f t="shared" si="1"/>
        <v>5.2</v>
      </c>
      <c r="D79" s="22">
        <f t="shared" si="9"/>
        <v>2.7499999999999982</v>
      </c>
      <c r="E79" s="22">
        <f t="shared" si="2"/>
        <v>7.5624999999999902</v>
      </c>
      <c r="F79" s="22">
        <f t="shared" si="3"/>
        <v>1.1733126911489045</v>
      </c>
      <c r="G79" s="22">
        <f t="shared" si="4"/>
        <v>2.4473283976124844</v>
      </c>
      <c r="H79" s="22">
        <f t="shared" si="5"/>
        <v>1.9027982259717895</v>
      </c>
      <c r="I79" s="22">
        <f t="shared" si="6"/>
        <v>0.5255417975225849</v>
      </c>
      <c r="J79" s="22">
        <f t="shared" si="7"/>
        <v>1.0831955922865013</v>
      </c>
      <c r="K79" s="22">
        <f t="shared" si="8"/>
        <v>0.92319430315361151</v>
      </c>
      <c r="L79" s="22">
        <f>IF('DESIGN INPUTS AND CALCULATIONS'!$C$90="Integrated Leakage",'Integrated Leakage'!I79,'tables and calculations'!$S125)</f>
        <v>0.54685307317503751</v>
      </c>
      <c r="M79" s="22">
        <f>IF('DESIGN INPUTS AND CALCULATIONS'!$C$90="Integrated Leakage",'Integrated Leakage'!K79,'tables and calculations'!$AO125)</f>
        <v>0.85698540483813135</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0.59</v>
      </c>
      <c r="C80" s="22">
        <f t="shared" si="1"/>
        <v>5.2</v>
      </c>
      <c r="D80" s="22">
        <f t="shared" si="9"/>
        <v>2.799999999999998</v>
      </c>
      <c r="E80" s="22">
        <f t="shared" si="2"/>
        <v>7.8399999999999892</v>
      </c>
      <c r="F80" s="22">
        <f t="shared" si="3"/>
        <v>1.1754542378175759</v>
      </c>
      <c r="G80" s="22">
        <f t="shared" si="4"/>
        <v>2.5645734693877507</v>
      </c>
      <c r="H80" s="22">
        <f t="shared" si="5"/>
        <v>1.9339151240955035</v>
      </c>
      <c r="I80" s="22">
        <f t="shared" si="6"/>
        <v>0.51708577462400385</v>
      </c>
      <c r="J80" s="22">
        <f t="shared" si="7"/>
        <v>1.0841836734693877</v>
      </c>
      <c r="K80" s="22">
        <f t="shared" si="8"/>
        <v>0.9223529411764706</v>
      </c>
      <c r="L80" s="22">
        <f>IF('DESIGN INPUTS AND CALCULATIONS'!$C$90="Integrated Leakage",'Integrated Leakage'!I80,'tables and calculations'!$S126)</f>
        <v>0.53908461657662776</v>
      </c>
      <c r="M80" s="22">
        <f>IF('DESIGN INPUTS AND CALCULATIONS'!$C$90="Integrated Leakage",'Integrated Leakage'!K80,'tables and calculations'!$AO126)</f>
        <v>0.85632479415996743</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0.59</v>
      </c>
      <c r="C81" s="22">
        <f t="shared" si="1"/>
        <v>5.2</v>
      </c>
      <c r="D81" s="22">
        <f t="shared" si="9"/>
        <v>2.8499999999999979</v>
      </c>
      <c r="E81" s="22">
        <f t="shared" si="2"/>
        <v>8.1224999999999881</v>
      </c>
      <c r="F81" s="22">
        <f t="shared" si="3"/>
        <v>1.1774858656520251</v>
      </c>
      <c r="G81" s="22">
        <f t="shared" si="4"/>
        <v>2.6840722388465155</v>
      </c>
      <c r="H81" s="22">
        <f t="shared" si="5"/>
        <v>1.9650847575864356</v>
      </c>
      <c r="I81" s="22">
        <f t="shared" si="6"/>
        <v>0.50888390240644077</v>
      </c>
      <c r="J81" s="22">
        <f t="shared" si="7"/>
        <v>1.0851202079272255</v>
      </c>
      <c r="K81" s="22">
        <f t="shared" si="8"/>
        <v>0.92155688622754484</v>
      </c>
      <c r="L81" s="22">
        <f>IF('DESIGN INPUTS AND CALCULATIONS'!$C$90="Integrated Leakage",'Integrated Leakage'!I81,'tables and calculations'!$S127)</f>
        <v>0.53150911388054101</v>
      </c>
      <c r="M81" s="22">
        <f>IF('DESIGN INPUTS AND CALCULATIONS'!$C$90="Integrated Leakage",'Integrated Leakage'!K81,'tables and calculations'!$AO127)</f>
        <v>0.85569958004620217</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0.59</v>
      </c>
      <c r="C82" s="22">
        <f t="shared" si="1"/>
        <v>5.2</v>
      </c>
      <c r="D82" s="22">
        <f t="shared" si="9"/>
        <v>2.8999999999999977</v>
      </c>
      <c r="E82" s="22">
        <f t="shared" si="2"/>
        <v>8.4099999999999859</v>
      </c>
      <c r="F82" s="22">
        <f t="shared" si="3"/>
        <v>1.1794149394339422</v>
      </c>
      <c r="G82" s="22">
        <f t="shared" si="4"/>
        <v>2.805817532038573</v>
      </c>
      <c r="H82" s="22">
        <f t="shared" si="5"/>
        <v>1.9963047040651172</v>
      </c>
      <c r="I82" s="22">
        <f t="shared" si="6"/>
        <v>0.50092553404481743</v>
      </c>
      <c r="J82" s="22">
        <f t="shared" si="7"/>
        <v>1.0860087197780421</v>
      </c>
      <c r="K82" s="22">
        <f t="shared" si="8"/>
        <v>0.92080291970802908</v>
      </c>
      <c r="L82" s="22">
        <f>IF('DESIGN INPUTS AND CALCULATIONS'!$C$90="Integrated Leakage",'Integrated Leakage'!I82,'tables and calculations'!$S128)</f>
        <v>0.52412047599962797</v>
      </c>
      <c r="M82" s="22">
        <f>IF('DESIGN INPUTS AND CALCULATIONS'!$C$90="Integrated Leakage",'Integrated Leakage'!K82,'tables and calculations'!$AO128)</f>
        <v>0.85510726236331902</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0.59</v>
      </c>
      <c r="C83" s="22">
        <f t="shared" si="1"/>
        <v>5.2</v>
      </c>
      <c r="D83" s="22">
        <f t="shared" si="9"/>
        <v>2.9499999999999975</v>
      </c>
      <c r="E83" s="22">
        <f t="shared" si="2"/>
        <v>8.7024999999999846</v>
      </c>
      <c r="F83" s="22">
        <f t="shared" si="3"/>
        <v>1.1812482198979721</v>
      </c>
      <c r="G83" s="22">
        <f t="shared" si="4"/>
        <v>2.9298027777777711</v>
      </c>
      <c r="H83" s="22">
        <f t="shared" si="5"/>
        <v>2.0275726861633698</v>
      </c>
      <c r="I83" s="22">
        <f t="shared" si="6"/>
        <v>0.49320056776471388</v>
      </c>
      <c r="J83" s="22">
        <f t="shared" si="7"/>
        <v>1.086852437039165</v>
      </c>
      <c r="K83" s="22">
        <f t="shared" si="8"/>
        <v>0.92008810572687227</v>
      </c>
      <c r="L83" s="22">
        <f>IF('DESIGN INPUTS AND CALCULATIONS'!$C$90="Integrated Leakage",'Integrated Leakage'!I83,'tables and calculations'!$S129)</f>
        <v>0.51691281127517752</v>
      </c>
      <c r="M83" s="22">
        <f>IF('DESIGN INPUTS AND CALCULATIONS'!$C$90="Integrated Leakage",'Integrated Leakage'!K83,'tables and calculations'!$AO129)</f>
        <v>0.8545455591219524</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0.59</v>
      </c>
      <c r="C84" s="22">
        <f t="shared" si="1"/>
        <v>5.2</v>
      </c>
      <c r="D84" s="22">
        <f t="shared" si="9"/>
        <v>2.9999999999999973</v>
      </c>
      <c r="E84" s="22">
        <f t="shared" si="2"/>
        <v>8.999999999999984</v>
      </c>
      <c r="F84" s="22">
        <f t="shared" si="3"/>
        <v>1.1829919219631155</v>
      </c>
      <c r="G84" s="22">
        <f t="shared" si="4"/>
        <v>3.0560219478737931</v>
      </c>
      <c r="H84" s="22">
        <f t="shared" si="5"/>
        <v>2.0588865607014166</v>
      </c>
      <c r="I84" s="22">
        <f t="shared" si="6"/>
        <v>0.48569941593058064</v>
      </c>
      <c r="J84" s="22">
        <f t="shared" si="7"/>
        <v>1.0876543209876544</v>
      </c>
      <c r="K84" s="22">
        <f t="shared" si="8"/>
        <v>0.91940976163450616</v>
      </c>
      <c r="L84" s="22">
        <f>IF('DESIGN INPUTS AND CALCULATIONS'!$C$90="Integrated Leakage",'Integrated Leakage'!I84,'tables and calculations'!$S130)</f>
        <v>0.50988042159249281</v>
      </c>
      <c r="M84" s="22">
        <f>IF('DESIGN INPUTS AND CALCULATIONS'!$C$90="Integrated Leakage",'Integrated Leakage'!K84,'tables and calculations'!$AO130)</f>
        <v>0.85401238390767431</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0.59</v>
      </c>
      <c r="C85" s="22">
        <f t="shared" si="1"/>
        <v>5.2</v>
      </c>
      <c r="D85" s="22">
        <f t="shared" si="9"/>
        <v>3.0499999999999972</v>
      </c>
      <c r="E85" s="22">
        <f t="shared" si="2"/>
        <v>9.3024999999999824</v>
      </c>
      <c r="F85" s="22">
        <f t="shared" si="3"/>
        <v>1.184651766548525</v>
      </c>
      <c r="G85" s="22">
        <f t="shared" si="4"/>
        <v>3.1844695041655395</v>
      </c>
      <c r="H85" s="22">
        <f t="shared" si="5"/>
        <v>2.090244308858193</v>
      </c>
      <c r="I85" s="22">
        <f t="shared" si="6"/>
        <v>0.47841297582398645</v>
      </c>
      <c r="J85" s="22">
        <f t="shared" si="7"/>
        <v>1.0884170921795215</v>
      </c>
      <c r="K85" s="22">
        <f t="shared" si="8"/>
        <v>0.91876543209876549</v>
      </c>
      <c r="L85" s="22">
        <f>IF('DESIGN INPUTS AND CALCULATIONS'!$C$90="Integrated Leakage",'Integrated Leakage'!I85,'tables and calculations'!$S131)</f>
        <v>0.5030177981832763</v>
      </c>
      <c r="M85" s="22">
        <f>IF('DESIGN INPUTS AND CALCULATIONS'!$C$90="Integrated Leakage",'Integrated Leakage'!K85,'tables and calculations'!$AO131)</f>
        <v>0.85350582600314184</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0.59</v>
      </c>
      <c r="C86" s="22">
        <f t="shared" si="1"/>
        <v>5.2</v>
      </c>
      <c r="D86" s="22">
        <f t="shared" si="9"/>
        <v>3.099999999999997</v>
      </c>
      <c r="E86" s="22">
        <f t="shared" si="2"/>
        <v>9.6099999999999817</v>
      </c>
      <c r="F86" s="22">
        <f t="shared" si="3"/>
        <v>1.1862330267650778</v>
      </c>
      <c r="G86" s="22">
        <f t="shared" si="4"/>
        <v>3.315140351485713</v>
      </c>
      <c r="H86" s="22">
        <f t="shared" si="5"/>
        <v>2.1216440272229438</v>
      </c>
      <c r="I86" s="22">
        <f t="shared" si="6"/>
        <v>0.47133260206186289</v>
      </c>
      <c r="J86" s="22">
        <f t="shared" si="7"/>
        <v>1.0891432535553245</v>
      </c>
      <c r="K86" s="22">
        <f t="shared" si="8"/>
        <v>0.91815286624203807</v>
      </c>
      <c r="L86" s="22">
        <f>IF('DESIGN INPUTS AND CALCULATIONS'!$C$90="Integrated Leakage",'Integrated Leakage'!I86,'tables and calculations'!$S132)</f>
        <v>0.49631961717635392</v>
      </c>
      <c r="M86" s="22">
        <f>IF('DESIGN INPUTS AND CALCULATIONS'!$C$90="Integrated Leakage",'Integrated Leakage'!K86,'tables and calculations'!$AO132)</f>
        <v>0.85302413283929346</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0.59</v>
      </c>
      <c r="C87" s="22">
        <f t="shared" si="1"/>
        <v>5.2</v>
      </c>
      <c r="D87" s="22">
        <f t="shared" si="9"/>
        <v>3.1499999999999968</v>
      </c>
      <c r="E87" s="22">
        <f t="shared" si="2"/>
        <v>9.9224999999999799</v>
      </c>
      <c r="F87" s="22">
        <f t="shared" si="3"/>
        <v>1.1877405691664908</v>
      </c>
      <c r="G87" s="22">
        <f t="shared" si="4"/>
        <v>3.4480297958094908</v>
      </c>
      <c r="H87" s="22">
        <f t="shared" si="5"/>
        <v>2.1530839196315554</v>
      </c>
      <c r="I87" s="22">
        <f t="shared" si="6"/>
        <v>0.46445008059468679</v>
      </c>
      <c r="J87" s="22">
        <f t="shared" si="7"/>
        <v>1.0898351109991322</v>
      </c>
      <c r="K87" s="22">
        <f t="shared" si="8"/>
        <v>0.91756999743128687</v>
      </c>
      <c r="L87" s="22">
        <f>IF('DESIGN INPUTS AND CALCULATIONS'!$C$90="Integrated Leakage",'Integrated Leakage'!I87,'tables and calculations'!$S133)</f>
        <v>0.48978073495189245</v>
      </c>
      <c r="M87" s="22">
        <f>IF('DESIGN INPUTS AND CALCULATIONS'!$C$90="Integrated Leakage",'Integrated Leakage'!K87,'tables and calculations'!$AO133)</f>
        <v>0.85256569446747932</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0.59</v>
      </c>
      <c r="C88" s="22">
        <f t="shared" si="1"/>
        <v>5.2</v>
      </c>
      <c r="D88" s="22">
        <f t="shared" si="9"/>
        <v>3.1999999999999966</v>
      </c>
      <c r="E88" s="22">
        <f t="shared" si="2"/>
        <v>10.239999999999979</v>
      </c>
      <c r="F88" s="22">
        <f t="shared" si="3"/>
        <v>1.189178890652127</v>
      </c>
      <c r="G88" s="22">
        <f t="shared" si="4"/>
        <v>3.583133506944435</v>
      </c>
      <c r="H88" s="22">
        <f t="shared" si="5"/>
        <v>2.1845622897039494</v>
      </c>
      <c r="I88" s="22">
        <f t="shared" si="6"/>
        <v>0.45775760421806028</v>
      </c>
      <c r="J88" s="22">
        <f t="shared" si="7"/>
        <v>1.0904947916666667</v>
      </c>
      <c r="K88" s="22">
        <f t="shared" si="8"/>
        <v>0.91701492537313423</v>
      </c>
      <c r="L88" s="22">
        <f>IF('DESIGN INPUTS AND CALCULATIONS'!$C$90="Integrated Leakage",'Integrated Leakage'!I88,'tables and calculations'!$S134)</f>
        <v>0.48339618334823681</v>
      </c>
      <c r="M88" s="22">
        <f>IF('DESIGN INPUTS AND CALCULATIONS'!$C$90="Integrated Leakage",'Integrated Leakage'!K88,'tables and calculations'!$AO134)</f>
        <v>0.85212902978969407</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0.59</v>
      </c>
      <c r="C89" s="22">
        <f t="shared" si="1"/>
        <v>5.2</v>
      </c>
      <c r="D89" s="22">
        <f t="shared" si="9"/>
        <v>3.2499999999999964</v>
      </c>
      <c r="E89" s="22">
        <f t="shared" ref="E89:E95" si="10">D89^2</f>
        <v>10.562499999999977</v>
      </c>
      <c r="F89" s="22">
        <f t="shared" ref="F89:F95" si="11">($C$18*(1-(1-($C$17^2))/(E89)))^2</f>
        <v>1.1905521515353101</v>
      </c>
      <c r="G89" s="22">
        <f t="shared" ref="G89:G95" si="12">((B89/$C$17)*(D89-(1/D89)))^2</f>
        <v>3.7204474852070915</v>
      </c>
      <c r="H89" s="22">
        <f t="shared" ref="H89:H95" si="13">SQRT(F89+G89)</f>
        <v>2.216077534009675</v>
      </c>
      <c r="I89" s="22">
        <f t="shared" ref="I89:I95" si="14">1/(H89)</f>
        <v>0.45124774952735663</v>
      </c>
      <c r="J89" s="22">
        <f t="shared" ref="J89:J95" si="15">SQRT(F89)</f>
        <v>1.0911242603550295</v>
      </c>
      <c r="K89" s="22">
        <f t="shared" ref="K89:K95" si="16">1/J89</f>
        <v>0.91648590021691978</v>
      </c>
      <c r="L89" s="22">
        <f>IF('DESIGN INPUTS AND CALCULATIONS'!$C$90="Integrated Leakage",'Integrated Leakage'!I89,'tables and calculations'!$S135)</f>
        <v>0.47716116476484904</v>
      </c>
      <c r="M89" s="22">
        <f>IF('DESIGN INPUTS AND CALCULATIONS'!$C$90="Integrated Leakage",'Integrated Leakage'!K89,'tables and calculations'!$AO135)</f>
        <v>0.85171277432209891</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0.59</v>
      </c>
      <c r="C90" s="22">
        <f t="shared" si="1"/>
        <v>5.2</v>
      </c>
      <c r="D90" s="22">
        <f t="shared" ref="D90:D95" si="17">D89+0.05</f>
        <v>3.2999999999999963</v>
      </c>
      <c r="E90" s="22">
        <f t="shared" si="10"/>
        <v>10.889999999999976</v>
      </c>
      <c r="F90" s="22">
        <f t="shared" si="11"/>
        <v>1.1918642052240049</v>
      </c>
      <c r="G90" s="22">
        <f t="shared" si="12"/>
        <v>3.859968031606742</v>
      </c>
      <c r="H90" s="22">
        <f t="shared" si="13"/>
        <v>2.2476281357979899</v>
      </c>
      <c r="I90" s="22">
        <f t="shared" si="14"/>
        <v>0.44491345524332632</v>
      </c>
      <c r="J90" s="22">
        <f t="shared" si="15"/>
        <v>1.0917253341495767</v>
      </c>
      <c r="K90" s="22">
        <f t="shared" si="16"/>
        <v>0.91598130841121483</v>
      </c>
      <c r="L90" s="22">
        <f>IF('DESIGN INPUTS AND CALCULATIONS'!$C$90="Integrated Leakage",'Integrated Leakage'!I90,'tables and calculations'!$S136)</f>
        <v>0.47107104719952175</v>
      </c>
      <c r="M90" s="22">
        <f>IF('DESIGN INPUTS AND CALCULATIONS'!$C$90="Integrated Leakage",'Integrated Leakage'!K90,'tables and calculations'!$AO136)</f>
        <v>0.85131566929894642</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0.59</v>
      </c>
      <c r="C91" s="22">
        <f t="shared" si="1"/>
        <v>5.2</v>
      </c>
      <c r="D91" s="22">
        <f t="shared" si="17"/>
        <v>3.3499999999999961</v>
      </c>
      <c r="E91" s="22">
        <f t="shared" si="10"/>
        <v>11.222499999999973</v>
      </c>
      <c r="F91" s="22">
        <f t="shared" si="11"/>
        <v>1.1931186249031891</v>
      </c>
      <c r="G91" s="22">
        <f t="shared" si="12"/>
        <v>4.0016917211207526</v>
      </c>
      <c r="H91" s="22">
        <f t="shared" si="13"/>
        <v>2.2792126592365052</v>
      </c>
      <c r="I91" s="22">
        <f t="shared" si="14"/>
        <v>0.43874800183629281</v>
      </c>
      <c r="J91" s="22">
        <f t="shared" si="15"/>
        <v>1.0922996955520903</v>
      </c>
      <c r="K91" s="22">
        <f t="shared" si="16"/>
        <v>0.91549966009517336</v>
      </c>
      <c r="L91" s="22">
        <f>IF('DESIGN INPUTS AND CALCULATIONS'!$C$90="Integrated Leakage",'Integrated Leakage'!I91,'tables and calculations'!$S137)</f>
        <v>0.46512135925324494</v>
      </c>
      <c r="M91" s="22">
        <f>IF('DESIGN INPUTS AND CALCULATIONS'!$C$90="Integrated Leakage",'Integrated Leakage'!K91,'tables and calculations'!$AO137)</f>
        <v>0.85093655195102857</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0.59</v>
      </c>
      <c r="C92" s="22">
        <f t="shared" si="1"/>
        <v>5.2</v>
      </c>
      <c r="D92" s="22">
        <f t="shared" si="17"/>
        <v>3.3999999999999959</v>
      </c>
      <c r="E92" s="22">
        <f t="shared" si="10"/>
        <v>11.559999999999972</v>
      </c>
      <c r="F92" s="22">
        <f t="shared" si="11"/>
        <v>1.1943187275588705</v>
      </c>
      <c r="G92" s="22">
        <f t="shared" si="12"/>
        <v>4.1456153787004872</v>
      </c>
      <c r="H92" s="22">
        <f t="shared" si="13"/>
        <v>2.3108297441091064</v>
      </c>
      <c r="I92" s="22">
        <f t="shared" si="14"/>
        <v>0.43274499237741537</v>
      </c>
      <c r="J92" s="22">
        <f t="shared" si="15"/>
        <v>1.0928489042675893</v>
      </c>
      <c r="K92" s="22">
        <f t="shared" si="16"/>
        <v>0.91503957783641166</v>
      </c>
      <c r="L92" s="22">
        <f>IF('DESIGN INPUTS AND CALCULATIONS'!$C$90="Integrated Leakage",'Integrated Leakage'!I92,'tables and calculations'!$S138)</f>
        <v>0.45930778513161186</v>
      </c>
      <c r="M92" s="22">
        <f>IF('DESIGN INPUTS AND CALCULATIONS'!$C$90="Integrated Leakage",'Integrated Leakage'!K92,'tables and calculations'!$AO138)</f>
        <v>0.85057434681558308</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0.59</v>
      </c>
      <c r="C93" s="22">
        <f t="shared" si="1"/>
        <v>5.2</v>
      </c>
      <c r="D93" s="22">
        <f t="shared" si="17"/>
        <v>3.4499999999999957</v>
      </c>
      <c r="E93" s="22">
        <f t="shared" si="10"/>
        <v>11.902499999999971</v>
      </c>
      <c r="F93" s="22">
        <f t="shared" si="11"/>
        <v>1.1954675956410745</v>
      </c>
      <c r="G93" s="22">
        <f t="shared" si="12"/>
        <v>4.2917360576935417</v>
      </c>
      <c r="H93" s="22">
        <f t="shared" si="13"/>
        <v>2.3424781009295725</v>
      </c>
      <c r="I93" s="22">
        <f t="shared" si="14"/>
        <v>0.42689833454714776</v>
      </c>
      <c r="J93" s="22">
        <f t="shared" si="15"/>
        <v>1.0933744078041494</v>
      </c>
      <c r="K93" s="22">
        <f t="shared" si="16"/>
        <v>0.91459978655282825</v>
      </c>
      <c r="L93" s="22">
        <f>IF('DESIGN INPUTS AND CALCULATIONS'!$C$90="Integrated Leakage",'Integrated Leakage'!I93,'tables and calculations'!$S139)</f>
        <v>0.45362615966768222</v>
      </c>
      <c r="M93" s="22">
        <f>IF('DESIGN INPUTS AND CALCULATIONS'!$C$90="Integrated Leakage",'Integrated Leakage'!K93,'tables and calculations'!$AO139)</f>
        <v>0.85022805795397249</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0.59</v>
      </c>
      <c r="C94" s="22">
        <f t="shared" si="1"/>
        <v>5.2</v>
      </c>
      <c r="D94" s="22">
        <f t="shared" si="17"/>
        <v>3.4999999999999956</v>
      </c>
      <c r="E94" s="22">
        <f t="shared" si="10"/>
        <v>12.249999999999968</v>
      </c>
      <c r="F94" s="22">
        <f t="shared" si="11"/>
        <v>1.1965680966264056</v>
      </c>
      <c r="G94" s="22">
        <f t="shared" si="12"/>
        <v>4.4400510204081503</v>
      </c>
      <c r="H94" s="22">
        <f t="shared" si="13"/>
        <v>2.3741565064322434</v>
      </c>
      <c r="I94" s="22">
        <f t="shared" si="14"/>
        <v>0.42120222373323946</v>
      </c>
      <c r="J94" s="22">
        <f t="shared" si="15"/>
        <v>1.0938775510204082</v>
      </c>
      <c r="K94" s="22">
        <f t="shared" si="16"/>
        <v>0.91417910447761197</v>
      </c>
      <c r="L94" s="22">
        <f>IF('DESIGN INPUTS AND CALCULATIONS'!$C$90="Integrated Leakage",'Integrated Leakage'!I94,'tables and calculations'!$S140)</f>
        <v>0.44807246338753171</v>
      </c>
      <c r="M94" s="22">
        <f>IF('DESIGN INPUTS AND CALCULATIONS'!$C$90="Integrated Leakage",'Integrated Leakage'!K94,'tables and calculations'!$AO140)</f>
        <v>0.849896761969964</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0.59</v>
      </c>
      <c r="C95" s="22">
        <f t="shared" si="1"/>
        <v>5.2</v>
      </c>
      <c r="D95" s="22">
        <f t="shared" si="17"/>
        <v>3.5499999999999954</v>
      </c>
      <c r="E95" s="22">
        <f t="shared" si="10"/>
        <v>12.602499999999967</v>
      </c>
      <c r="F95" s="22">
        <f t="shared" si="11"/>
        <v>1.1976229007089738</v>
      </c>
      <c r="G95" s="22">
        <f t="shared" si="12"/>
        <v>4.5905577205801169</v>
      </c>
      <c r="H95" s="22">
        <f t="shared" si="13"/>
        <v>2.4058637994053385</v>
      </c>
      <c r="I95" s="22">
        <f t="shared" si="14"/>
        <v>0.41565112715323776</v>
      </c>
      <c r="J95" s="22">
        <f t="shared" si="15"/>
        <v>1.0943595847384779</v>
      </c>
      <c r="K95" s="22">
        <f t="shared" si="16"/>
        <v>0.91377643504531714</v>
      </c>
      <c r="L95" s="22">
        <f>IF('DESIGN INPUTS AND CALCULATIONS'!$C$90="Integrated Leakage",'Integrated Leakage'!I95,'tables and calculations'!$S141)</f>
        <v>0.44264281763648994</v>
      </c>
      <c r="M95" s="22">
        <f>IF('DESIGN INPUTS AND CALCULATIONS'!$C$90="Integrated Leakage",'Integrated Leakage'!K95,'tables and calculations'!$AO141)</f>
        <v>0.84957960173549574</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U79"/>
  <sheetViews>
    <sheetView zoomScale="85" zoomScaleNormal="85" workbookViewId="0">
      <selection activeCell="B3" sqref="B3"/>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83" t="s">
        <v>636</v>
      </c>
      <c r="D3" s="483"/>
      <c r="E3" s="483"/>
      <c r="F3" s="483"/>
      <c r="G3" s="483"/>
      <c r="H3" s="483"/>
      <c r="I3" s="483"/>
      <c r="J3" s="483"/>
      <c r="K3" s="483"/>
      <c r="L3" s="483"/>
      <c r="M3" s="483"/>
      <c r="N3" s="483"/>
      <c r="O3" s="483"/>
      <c r="P3" s="483"/>
      <c r="Q3" s="483"/>
      <c r="R3" s="483"/>
      <c r="S3" s="483"/>
    </row>
    <row r="4" spans="2:21" ht="15.75" thickBot="1"/>
    <row r="5" spans="2:21">
      <c r="B5" s="487" t="s">
        <v>637</v>
      </c>
      <c r="C5" s="488"/>
      <c r="D5" s="488"/>
      <c r="E5" s="488"/>
      <c r="F5" s="205"/>
      <c r="G5" s="489" t="s">
        <v>638</v>
      </c>
      <c r="H5" s="490"/>
      <c r="I5" s="490"/>
      <c r="J5" s="491"/>
      <c r="K5" s="237"/>
      <c r="L5" s="487" t="s">
        <v>639</v>
      </c>
      <c r="M5" s="488"/>
      <c r="N5" s="488"/>
      <c r="O5" s="488"/>
      <c r="P5" s="488"/>
      <c r="Q5" s="488"/>
      <c r="R5" s="205"/>
      <c r="S5" s="205"/>
      <c r="T5" s="205"/>
      <c r="U5" s="204"/>
    </row>
    <row r="6" spans="2:21">
      <c r="B6" s="227" t="s">
        <v>640</v>
      </c>
      <c r="C6" s="225" t="s">
        <v>641</v>
      </c>
      <c r="D6" s="340">
        <v>387</v>
      </c>
      <c r="E6" s="225" t="s">
        <v>642</v>
      </c>
      <c r="F6" s="194"/>
      <c r="G6" s="227" t="s">
        <v>643</v>
      </c>
      <c r="H6" s="225" t="s">
        <v>644</v>
      </c>
      <c r="I6" s="219">
        <f>'DESIGN INPUTS AND CALCULATIONS'!C172</f>
        <v>68</v>
      </c>
      <c r="J6" s="236" t="s">
        <v>645</v>
      </c>
      <c r="K6" s="492"/>
      <c r="L6" s="474" t="s">
        <v>899</v>
      </c>
      <c r="M6" s="475"/>
      <c r="N6" s="475"/>
      <c r="O6" s="225" t="s">
        <v>646</v>
      </c>
      <c r="P6" s="348">
        <v>50</v>
      </c>
      <c r="Q6" s="225" t="s">
        <v>557</v>
      </c>
      <c r="R6" s="194"/>
      <c r="S6" s="194"/>
      <c r="T6" s="194"/>
      <c r="U6" s="193"/>
    </row>
    <row r="7" spans="2:21">
      <c r="B7" s="227" t="s">
        <v>647</v>
      </c>
      <c r="C7" s="225" t="s">
        <v>648</v>
      </c>
      <c r="D7" s="331">
        <f>Vloss</f>
        <v>2</v>
      </c>
      <c r="E7" s="225" t="s">
        <v>642</v>
      </c>
      <c r="F7" s="194"/>
      <c r="G7" s="227" t="s">
        <v>649</v>
      </c>
      <c r="H7" s="225" t="s">
        <v>650</v>
      </c>
      <c r="I7" s="219">
        <f>'DESIGN INPUTS AND CALCULATIONS'!C170/1000</f>
        <v>8.1999999999999993</v>
      </c>
      <c r="J7" s="236" t="s">
        <v>651</v>
      </c>
      <c r="K7" s="492"/>
      <c r="L7" s="474" t="s">
        <v>652</v>
      </c>
      <c r="M7" s="475"/>
      <c r="N7" s="475"/>
      <c r="O7" s="225" t="s">
        <v>653</v>
      </c>
      <c r="P7" s="342">
        <v>36.5</v>
      </c>
      <c r="Q7" s="225" t="s">
        <v>557</v>
      </c>
      <c r="R7" s="194"/>
      <c r="S7" s="194"/>
      <c r="T7" s="194"/>
      <c r="U7" s="193"/>
    </row>
    <row r="8" spans="2:21">
      <c r="B8" s="227" t="s">
        <v>654</v>
      </c>
      <c r="C8" s="225" t="s">
        <v>655</v>
      </c>
      <c r="D8" s="331">
        <f>Vout</f>
        <v>80</v>
      </c>
      <c r="E8" s="225" t="s">
        <v>642</v>
      </c>
      <c r="F8" s="194"/>
      <c r="G8" s="227" t="s">
        <v>656</v>
      </c>
      <c r="H8" s="225" t="s">
        <v>657</v>
      </c>
      <c r="I8" s="235">
        <f>CdivH2*picoF2*CdivL2*nanoF2*1000000000000/(CdivH2*picoF2+CdivL2*nanoF2)</f>
        <v>67.440735365263677</v>
      </c>
      <c r="J8" s="236" t="s">
        <v>645</v>
      </c>
      <c r="K8" s="492"/>
      <c r="L8" s="474" t="s">
        <v>658</v>
      </c>
      <c r="M8" s="475"/>
      <c r="N8" s="475"/>
      <c r="O8" s="225" t="s">
        <v>659</v>
      </c>
      <c r="P8" s="342">
        <v>0.4</v>
      </c>
      <c r="Q8" s="225"/>
      <c r="R8" s="194"/>
      <c r="S8" s="194"/>
      <c r="T8" s="194"/>
      <c r="U8" s="193"/>
    </row>
    <row r="9" spans="2:21">
      <c r="B9" s="227" t="s">
        <v>660</v>
      </c>
      <c r="C9" s="225" t="s">
        <v>661</v>
      </c>
      <c r="D9" s="340">
        <v>2</v>
      </c>
      <c r="E9" s="225" t="s">
        <v>662</v>
      </c>
      <c r="F9" s="194"/>
      <c r="G9" s="227" t="s">
        <v>663</v>
      </c>
      <c r="H9" s="225" t="s">
        <v>664</v>
      </c>
      <c r="I9" s="235">
        <f>(CdivH2*picoF2+CdivL2*nanoF2)*1000000000</f>
        <v>8.2679999999999989</v>
      </c>
      <c r="J9" s="236" t="s">
        <v>651</v>
      </c>
      <c r="K9" s="492"/>
      <c r="L9" s="474" t="s">
        <v>665</v>
      </c>
      <c r="M9" s="475"/>
      <c r="N9" s="475"/>
      <c r="O9" s="225" t="s">
        <v>666</v>
      </c>
      <c r="P9" s="342">
        <v>8</v>
      </c>
      <c r="Q9" s="225" t="s">
        <v>667</v>
      </c>
      <c r="R9" s="194"/>
      <c r="S9" s="194"/>
      <c r="T9" s="194"/>
      <c r="U9" s="193"/>
    </row>
    <row r="10" spans="2:21">
      <c r="B10" s="227" t="s">
        <v>668</v>
      </c>
      <c r="C10" s="225" t="s">
        <v>669</v>
      </c>
      <c r="D10" s="340">
        <v>150</v>
      </c>
      <c r="E10" s="225" t="s">
        <v>670</v>
      </c>
      <c r="F10" s="194"/>
      <c r="G10" s="227" t="s">
        <v>671</v>
      </c>
      <c r="H10" s="225" t="s">
        <v>672</v>
      </c>
      <c r="I10" s="235">
        <f>CdivH2*picoF2/(CdivH2*picoF2+CdivL2*nanoF2)</f>
        <v>8.2244799225931319E-3</v>
      </c>
      <c r="J10" s="236"/>
      <c r="K10" s="492"/>
      <c r="L10" s="474" t="s">
        <v>673</v>
      </c>
      <c r="M10" s="475"/>
      <c r="N10" s="475"/>
      <c r="O10" s="225" t="s">
        <v>674</v>
      </c>
      <c r="P10" s="342">
        <v>1200</v>
      </c>
      <c r="Q10" s="232" t="s">
        <v>675</v>
      </c>
      <c r="R10" s="194"/>
      <c r="S10" s="194"/>
      <c r="T10" s="194"/>
      <c r="U10" s="193"/>
    </row>
    <row r="11" spans="2:21" ht="15.75" thickBot="1">
      <c r="B11" s="227" t="s">
        <v>676</v>
      </c>
      <c r="C11" s="225" t="s">
        <v>677</v>
      </c>
      <c r="D11" s="340">
        <v>2</v>
      </c>
      <c r="E11" s="225" t="s">
        <v>564</v>
      </c>
      <c r="F11" s="194"/>
      <c r="G11" s="227" t="s">
        <v>678</v>
      </c>
      <c r="H11" s="225" t="s">
        <v>679</v>
      </c>
      <c r="I11" s="341">
        <v>0.188</v>
      </c>
      <c r="J11" s="236" t="s">
        <v>651</v>
      </c>
      <c r="K11" s="492"/>
      <c r="L11" s="474" t="s">
        <v>680</v>
      </c>
      <c r="M11" s="475"/>
      <c r="N11" s="475"/>
      <c r="O11" s="225" t="s">
        <v>681</v>
      </c>
      <c r="P11" s="235">
        <f>0.9*1000000000/((Rzero2+Rfeedforward2*kiliOhm2)*2*PI()*F_roll2*kilihertz2)</f>
        <v>0.47493185935910409</v>
      </c>
      <c r="Q11" s="232" t="s">
        <v>682</v>
      </c>
      <c r="R11" s="194"/>
      <c r="S11" s="194"/>
      <c r="T11" s="194"/>
      <c r="U11" s="193"/>
    </row>
    <row r="12" spans="2:21">
      <c r="B12" s="227" t="s">
        <v>683</v>
      </c>
      <c r="C12" s="225" t="s">
        <v>684</v>
      </c>
      <c r="D12" s="331">
        <f>Lm</f>
        <v>437</v>
      </c>
      <c r="E12" s="225" t="s">
        <v>685</v>
      </c>
      <c r="F12" s="194"/>
      <c r="G12" s="484" t="s">
        <v>686</v>
      </c>
      <c r="H12" s="485"/>
      <c r="I12" s="485"/>
      <c r="J12" s="486"/>
      <c r="K12" s="492"/>
      <c r="L12" s="474" t="s">
        <v>687</v>
      </c>
      <c r="M12" s="475"/>
      <c r="N12" s="475"/>
      <c r="O12" s="225" t="s">
        <v>688</v>
      </c>
      <c r="P12" s="343">
        <v>1</v>
      </c>
      <c r="Q12" s="225" t="s">
        <v>689</v>
      </c>
      <c r="R12" s="194"/>
      <c r="S12" s="194"/>
      <c r="T12" s="194"/>
      <c r="U12" s="193"/>
    </row>
    <row r="13" spans="2:21">
      <c r="B13" s="227" t="s">
        <v>690</v>
      </c>
      <c r="C13" s="225" t="s">
        <v>691</v>
      </c>
      <c r="D13" s="331">
        <f>Lr</f>
        <v>84</v>
      </c>
      <c r="E13" s="225" t="s">
        <v>685</v>
      </c>
      <c r="F13" s="194"/>
      <c r="G13" s="224" t="s">
        <v>563</v>
      </c>
      <c r="H13" s="223" t="s">
        <v>692</v>
      </c>
      <c r="I13" s="233">
        <v>2</v>
      </c>
      <c r="J13" s="221" t="s">
        <v>10</v>
      </c>
      <c r="K13" s="492"/>
      <c r="L13" s="474" t="s">
        <v>693</v>
      </c>
      <c r="M13" s="475"/>
      <c r="N13" s="475"/>
      <c r="O13" s="225" t="s">
        <v>694</v>
      </c>
      <c r="P13" s="343">
        <v>33.200000000000003</v>
      </c>
      <c r="Q13" s="225" t="s">
        <v>557</v>
      </c>
      <c r="R13" s="194"/>
      <c r="S13" s="194"/>
      <c r="T13" s="194"/>
      <c r="U13" s="193"/>
    </row>
    <row r="14" spans="2:21">
      <c r="B14" s="227" t="s">
        <v>695</v>
      </c>
      <c r="C14" s="225" t="s">
        <v>696</v>
      </c>
      <c r="D14" s="331">
        <f>Cr*1000</f>
        <v>30</v>
      </c>
      <c r="E14" s="225" t="s">
        <v>697</v>
      </c>
      <c r="F14" s="194"/>
      <c r="G14" s="224" t="s">
        <v>562</v>
      </c>
      <c r="H14" s="223" t="s">
        <v>698</v>
      </c>
      <c r="I14" s="233">
        <v>0.5</v>
      </c>
      <c r="J14" s="231"/>
      <c r="K14" s="492"/>
      <c r="L14" s="474" t="s">
        <v>699</v>
      </c>
      <c r="M14" s="475"/>
      <c r="N14" s="475"/>
      <c r="O14" s="225" t="s">
        <v>700</v>
      </c>
      <c r="P14" s="343">
        <v>4.7</v>
      </c>
      <c r="Q14" s="225" t="s">
        <v>701</v>
      </c>
      <c r="R14" s="194"/>
      <c r="S14" s="194"/>
      <c r="T14" s="194"/>
      <c r="U14" s="193"/>
    </row>
    <row r="15" spans="2:21">
      <c r="B15" s="227" t="s">
        <v>702</v>
      </c>
      <c r="C15" s="225" t="s">
        <v>703</v>
      </c>
      <c r="D15" s="225">
        <f>Nps</f>
        <v>2.36</v>
      </c>
      <c r="E15" s="225"/>
      <c r="F15" s="194"/>
      <c r="G15" s="224" t="s">
        <v>561</v>
      </c>
      <c r="H15" s="234" t="s">
        <v>704</v>
      </c>
      <c r="I15" s="233">
        <v>0.2</v>
      </c>
      <c r="J15" s="221" t="s">
        <v>560</v>
      </c>
      <c r="K15" s="492"/>
      <c r="L15" s="474" t="s">
        <v>705</v>
      </c>
      <c r="M15" s="475"/>
      <c r="N15" s="475"/>
      <c r="O15" s="225" t="s">
        <v>706</v>
      </c>
      <c r="P15" s="343">
        <v>150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92"/>
      <c r="L16" s="474" t="s">
        <v>712</v>
      </c>
      <c r="M16" s="475"/>
      <c r="N16" s="475"/>
      <c r="O16" s="225" t="s">
        <v>713</v>
      </c>
      <c r="P16" s="343">
        <v>210</v>
      </c>
      <c r="Q16" s="225" t="s">
        <v>557</v>
      </c>
      <c r="R16" s="194"/>
      <c r="S16" s="194"/>
      <c r="T16" s="194"/>
      <c r="U16" s="193"/>
    </row>
    <row r="17" spans="2:21">
      <c r="B17" s="227" t="s">
        <v>714</v>
      </c>
      <c r="C17" s="225" t="s">
        <v>715</v>
      </c>
      <c r="D17" s="226">
        <f>(Vo_set2+Vfeed2)/Ioutput2</f>
        <v>41</v>
      </c>
      <c r="E17" s="232" t="s">
        <v>716</v>
      </c>
      <c r="F17" s="194"/>
      <c r="G17" s="224" t="s">
        <v>556</v>
      </c>
      <c r="H17" s="223" t="s">
        <v>717</v>
      </c>
      <c r="I17" s="229">
        <f>I_step2/(kslewrate2*1/microsecond2)</f>
        <v>9.9999999999999995E-8</v>
      </c>
      <c r="J17" s="231" t="s">
        <v>553</v>
      </c>
      <c r="K17" s="492"/>
      <c r="L17" s="380" t="s">
        <v>718</v>
      </c>
      <c r="M17" s="381"/>
      <c r="N17" s="381"/>
      <c r="O17" s="381"/>
      <c r="P17" s="381"/>
      <c r="Q17" s="382"/>
      <c r="R17" s="194"/>
      <c r="S17" s="194"/>
      <c r="T17" s="194"/>
      <c r="U17" s="193"/>
    </row>
    <row r="18" spans="2:21">
      <c r="B18" s="227" t="s">
        <v>719</v>
      </c>
      <c r="C18" s="225" t="s">
        <v>720</v>
      </c>
      <c r="D18" s="226">
        <f>Vo_set2+Vfeed2</f>
        <v>82</v>
      </c>
      <c r="E18" s="225" t="s">
        <v>642</v>
      </c>
      <c r="F18" s="194"/>
      <c r="G18" s="224" t="s">
        <v>555</v>
      </c>
      <c r="H18" s="230" t="s">
        <v>721</v>
      </c>
      <c r="I18" s="229">
        <f>2*transient2+duty_step2/(freq_load2*kilihertz2)</f>
        <v>2.5002000000000002E-3</v>
      </c>
      <c r="J18" s="228" t="s">
        <v>553</v>
      </c>
      <c r="K18" s="492"/>
      <c r="L18" s="476" t="s">
        <v>722</v>
      </c>
      <c r="M18" s="477"/>
      <c r="N18" s="477"/>
      <c r="O18" s="477"/>
      <c r="P18" s="220" t="s">
        <v>723</v>
      </c>
      <c r="Q18" s="343">
        <v>0</v>
      </c>
      <c r="R18" s="194"/>
      <c r="S18" s="194"/>
      <c r="T18" s="194"/>
      <c r="U18" s="193"/>
    </row>
    <row r="19" spans="2:21">
      <c r="B19" s="349" t="s">
        <v>724</v>
      </c>
      <c r="C19" s="350" t="s">
        <v>725</v>
      </c>
      <c r="D19" s="351">
        <f>1*0.001/(2*PI()*(Lseries2*res_cap2*microhenry2*nanoF2)^0.5)</f>
        <v>100.25819032090295</v>
      </c>
      <c r="E19" s="350" t="s">
        <v>726</v>
      </c>
      <c r="F19" s="194"/>
      <c r="G19" s="224" t="s">
        <v>554</v>
      </c>
      <c r="H19" s="223" t="s">
        <v>727</v>
      </c>
      <c r="I19" s="222">
        <f>1/(freq_load2*kilihertz2)</f>
        <v>5.0000000000000001E-3</v>
      </c>
      <c r="J19" s="221" t="s">
        <v>553</v>
      </c>
      <c r="K19" s="492"/>
      <c r="L19" s="474" t="s">
        <v>728</v>
      </c>
      <c r="M19" s="475"/>
      <c r="N19" s="475"/>
      <c r="O19" s="475"/>
      <c r="P19" s="220" t="s">
        <v>729</v>
      </c>
      <c r="Q19" s="343">
        <v>0</v>
      </c>
      <c r="R19" s="194"/>
      <c r="S19" s="194"/>
      <c r="T19" s="194"/>
      <c r="U19" s="193"/>
    </row>
    <row r="20" spans="2:21" ht="15.75" thickBot="1">
      <c r="B20" s="349" t="s">
        <v>730</v>
      </c>
      <c r="C20" s="350" t="s">
        <v>731</v>
      </c>
      <c r="D20" s="216">
        <v>10</v>
      </c>
      <c r="E20" s="350" t="s">
        <v>732</v>
      </c>
      <c r="F20" s="194"/>
      <c r="G20" s="218" t="s">
        <v>733</v>
      </c>
      <c r="H20" s="217" t="s">
        <v>734</v>
      </c>
      <c r="I20" s="216">
        <v>1.175</v>
      </c>
      <c r="J20" s="215" t="s">
        <v>735</v>
      </c>
      <c r="K20" s="492"/>
      <c r="L20" s="478" t="s">
        <v>736</v>
      </c>
      <c r="M20" s="479"/>
      <c r="N20" s="479"/>
      <c r="O20" s="479"/>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1.9952623149688795</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73.798015506780786</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80" t="s">
        <v>741</v>
      </c>
      <c r="C26" s="481"/>
      <c r="D26" s="481"/>
      <c r="E26" s="481"/>
      <c r="F26" s="481"/>
      <c r="G26" s="481"/>
      <c r="H26" s="481"/>
      <c r="I26" s="481"/>
      <c r="J26" s="481"/>
      <c r="K26" s="481"/>
      <c r="L26" s="481"/>
      <c r="M26" s="481"/>
      <c r="N26" s="481"/>
      <c r="O26" s="481"/>
      <c r="P26" s="481"/>
      <c r="Q26" s="481"/>
      <c r="R26" s="481"/>
      <c r="S26" s="481"/>
      <c r="T26" s="481"/>
      <c r="U26" s="482"/>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paperSize="9" scale="3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Andrej Dobrovič</cp:lastModifiedBy>
  <cp:lastPrinted>2024-11-22T09:01:16Z</cp:lastPrinted>
  <dcterms:created xsi:type="dcterms:W3CDTF">2014-10-10T14:52:07Z</dcterms:created>
  <dcterms:modified xsi:type="dcterms:W3CDTF">2024-11-27T10:48:23Z</dcterms:modified>
</cp:coreProperties>
</file>